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BAS-Listed\Minor International Public Company Limited\Minor International (MINT) Q1 Mar 25\"/>
    </mc:Choice>
  </mc:AlternateContent>
  <xr:revisionPtr revIDLastSave="0" documentId="13_ncr:1_{B82EF930-9294-4979-A78F-9E400FBA51A4}" xr6:coauthVersionLast="47" xr6:coauthVersionMax="47" xr10:uidLastSave="{00000000-0000-0000-0000-000000000000}"/>
  <bookViews>
    <workbookView xWindow="-108" yWindow="-108" windowWidth="23256" windowHeight="12456" tabRatio="712" xr2:uid="{00000000-000D-0000-FFFF-FFFF00000000}"/>
  </bookViews>
  <sheets>
    <sheet name="2-4" sheetId="21" r:id="rId1"/>
    <sheet name="5-6 (3m)" sheetId="79" r:id="rId2"/>
    <sheet name="7" sheetId="86" r:id="rId3"/>
    <sheet name="8" sheetId="87" r:id="rId4"/>
    <sheet name="9" sheetId="88" r:id="rId5"/>
    <sheet name="10" sheetId="84" r:id="rId6"/>
    <sheet name="11-13" sheetId="85" r:id="rId7"/>
  </sheets>
  <definedNames>
    <definedName name="_xlnm.Print_Area" localSheetId="5">'10'!$A$1:$Z$36</definedName>
    <definedName name="_xlnm.Print_Area" localSheetId="6">'11-13'!$A$1:$J$138</definedName>
    <definedName name="_xlnm.Print_Area" localSheetId="0">'2-4'!$A$1:$K$138</definedName>
    <definedName name="_xlnm.Print_Area" localSheetId="1">'5-6 (3m)'!$A$1:$K$93</definedName>
    <definedName name="_xlnm.Print_Area" localSheetId="3">'8'!$A$1:$AM$43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0" i="21" l="1"/>
  <c r="G130" i="21"/>
  <c r="AG20" i="87" l="1"/>
  <c r="AC20" i="87"/>
  <c r="AA20" i="87"/>
  <c r="Y20" i="87"/>
  <c r="W20" i="87"/>
  <c r="U20" i="87"/>
  <c r="S20" i="87"/>
  <c r="Q20" i="87"/>
  <c r="O20" i="87"/>
  <c r="K20" i="87"/>
  <c r="I20" i="87"/>
  <c r="G20" i="87"/>
  <c r="E20" i="87"/>
  <c r="AG31" i="87" l="1"/>
  <c r="G31" i="87"/>
  <c r="V19" i="84"/>
  <c r="I31" i="87"/>
  <c r="K31" i="87"/>
  <c r="O31" i="87"/>
  <c r="E31" i="87"/>
  <c r="S31" i="87"/>
  <c r="V15" i="84" l="1"/>
  <c r="Z15" i="84" s="1"/>
  <c r="AE17" i="87"/>
  <c r="AI17" i="87" s="1"/>
  <c r="AM17" i="87" l="1"/>
  <c r="K75" i="21"/>
  <c r="G75" i="21"/>
  <c r="G87" i="21" l="1"/>
  <c r="K87" i="21"/>
  <c r="A3" i="87"/>
  <c r="A3" i="86"/>
  <c r="J112" i="85" l="1"/>
  <c r="F112" i="85"/>
  <c r="K73" i="79" l="1"/>
  <c r="G73" i="79"/>
  <c r="J88" i="85" l="1"/>
  <c r="A2" i="88"/>
  <c r="A2" i="84" s="1"/>
  <c r="W23" i="88"/>
  <c r="S23" i="88"/>
  <c r="Q23" i="88"/>
  <c r="O23" i="88"/>
  <c r="M23" i="88"/>
  <c r="K23" i="88"/>
  <c r="I23" i="88"/>
  <c r="G23" i="88"/>
  <c r="E23" i="88"/>
  <c r="C23" i="88"/>
  <c r="U21" i="88"/>
  <c r="Y21" i="88" s="1"/>
  <c r="U20" i="88"/>
  <c r="Y20" i="88" s="1"/>
  <c r="U19" i="88"/>
  <c r="Y19" i="88" s="1"/>
  <c r="U15" i="88"/>
  <c r="Y15" i="88" s="1"/>
  <c r="A3" i="88"/>
  <c r="A3" i="84" s="1"/>
  <c r="A3" i="85" s="1"/>
  <c r="AK27" i="86"/>
  <c r="AG27" i="86"/>
  <c r="AC27" i="86"/>
  <c r="AA27" i="86"/>
  <c r="Y27" i="86"/>
  <c r="W27" i="86"/>
  <c r="U27" i="86"/>
  <c r="S27" i="86"/>
  <c r="Q27" i="86"/>
  <c r="O27" i="86"/>
  <c r="M27" i="86"/>
  <c r="K27" i="86"/>
  <c r="I27" i="86"/>
  <c r="G27" i="86"/>
  <c r="E27" i="86"/>
  <c r="AE25" i="86"/>
  <c r="AI25" i="86" s="1"/>
  <c r="AM25" i="86" s="1"/>
  <c r="AE24" i="86"/>
  <c r="AI24" i="86" s="1"/>
  <c r="AM24" i="86" s="1"/>
  <c r="AE23" i="86"/>
  <c r="AI23" i="86" s="1"/>
  <c r="AM23" i="86" s="1"/>
  <c r="AE22" i="86"/>
  <c r="AI22" i="86" s="1"/>
  <c r="AM22" i="86" s="1"/>
  <c r="AE20" i="86"/>
  <c r="AI20" i="86" s="1"/>
  <c r="AM20" i="86" s="1"/>
  <c r="AE16" i="86"/>
  <c r="A138" i="85"/>
  <c r="F88" i="85"/>
  <c r="J72" i="85"/>
  <c r="F72" i="85"/>
  <c r="X22" i="84"/>
  <c r="P22" i="84"/>
  <c r="L22" i="84"/>
  <c r="H22" i="84"/>
  <c r="F22" i="84"/>
  <c r="D22" i="84"/>
  <c r="K81" i="79"/>
  <c r="G81" i="79"/>
  <c r="A52" i="79"/>
  <c r="A93" i="79"/>
  <c r="K43" i="79"/>
  <c r="G43" i="79"/>
  <c r="K28" i="79"/>
  <c r="I28" i="79"/>
  <c r="G28" i="79"/>
  <c r="E28" i="79"/>
  <c r="K16" i="79"/>
  <c r="I16" i="79"/>
  <c r="G16" i="79"/>
  <c r="E16" i="79"/>
  <c r="AE27" i="86" l="1"/>
  <c r="U23" i="88"/>
  <c r="Y23" i="88"/>
  <c r="AI16" i="86"/>
  <c r="AI27" i="86" s="1"/>
  <c r="I30" i="79"/>
  <c r="I34" i="79" s="1"/>
  <c r="E30" i="79"/>
  <c r="E34" i="79" s="1"/>
  <c r="K30" i="79"/>
  <c r="K34" i="79" s="1"/>
  <c r="K37" i="79" s="1"/>
  <c r="G30" i="79"/>
  <c r="G34" i="79" s="1"/>
  <c r="G37" i="79" s="1"/>
  <c r="A96" i="85"/>
  <c r="A49" i="85"/>
  <c r="K39" i="21"/>
  <c r="G39" i="21"/>
  <c r="I37" i="79" l="1"/>
  <c r="I58" i="79" s="1"/>
  <c r="H9" i="85"/>
  <c r="E37" i="79"/>
  <c r="E58" i="79" s="1"/>
  <c r="D9" i="85"/>
  <c r="D41" i="85" s="1"/>
  <c r="D44" i="85" s="1"/>
  <c r="AM16" i="86"/>
  <c r="AM27" i="86" s="1"/>
  <c r="F41" i="85"/>
  <c r="F44" i="85" s="1"/>
  <c r="F102" i="85" s="1"/>
  <c r="F106" i="85" s="1"/>
  <c r="J41" i="85"/>
  <c r="J44" i="85" s="1"/>
  <c r="J102" i="85" s="1"/>
  <c r="J106" i="85" s="1"/>
  <c r="G58" i="79"/>
  <c r="G75" i="79" s="1"/>
  <c r="K58" i="79"/>
  <c r="K75" i="79" s="1"/>
  <c r="K127" i="21"/>
  <c r="G127" i="21"/>
  <c r="G133" i="21" s="1"/>
  <c r="G22" i="21"/>
  <c r="K22" i="21"/>
  <c r="I43" i="79" l="1"/>
  <c r="E43" i="79"/>
  <c r="K89" i="21"/>
  <c r="G41" i="21"/>
  <c r="G89" i="21"/>
  <c r="G135" i="21" s="1"/>
  <c r="K41" i="21"/>
  <c r="A138" i="21" l="1"/>
  <c r="A93" i="21"/>
  <c r="A50" i="21"/>
  <c r="A96" i="21" s="1"/>
  <c r="K130" i="21" l="1"/>
  <c r="K133" i="21" s="1"/>
  <c r="K135" i="21" s="1"/>
  <c r="D72" i="85" l="1"/>
  <c r="D88" i="85"/>
  <c r="D102" i="85" l="1"/>
  <c r="D106" i="85" s="1"/>
  <c r="H88" i="85" l="1"/>
  <c r="H72" i="85" l="1"/>
  <c r="H41" i="85"/>
  <c r="H44" i="85" s="1"/>
  <c r="AK20" i="87"/>
  <c r="H102" i="85" l="1"/>
  <c r="H106" i="85" s="1"/>
  <c r="AE20" i="87" l="1"/>
  <c r="M20" i="87" l="1"/>
  <c r="AI18" i="87"/>
  <c r="AI20" i="87" l="1"/>
  <c r="AM18" i="87"/>
  <c r="AM20" i="87" s="1"/>
  <c r="AK31" i="87"/>
  <c r="R22" i="84" l="1"/>
  <c r="I127" i="21" l="1"/>
  <c r="I130" i="21" s="1"/>
  <c r="I133" i="21" s="1"/>
  <c r="Q31" i="87"/>
  <c r="AC31" i="87"/>
  <c r="N22" i="84"/>
  <c r="AA31" i="87"/>
  <c r="E127" i="21"/>
  <c r="E133" i="21" s="1"/>
  <c r="Y31" i="87"/>
  <c r="I73" i="79"/>
  <c r="I75" i="79" s="1"/>
  <c r="I81" i="79" s="1"/>
  <c r="T22" i="84"/>
  <c r="W31" i="87" l="1"/>
  <c r="AE26" i="87"/>
  <c r="AI26" i="87" s="1"/>
  <c r="AM26" i="87" s="1"/>
  <c r="I87" i="21"/>
  <c r="I39" i="21"/>
  <c r="U31" i="87"/>
  <c r="AE29" i="87"/>
  <c r="V20" i="84"/>
  <c r="E75" i="21"/>
  <c r="I75" i="21"/>
  <c r="Z19" i="84"/>
  <c r="H109" i="85"/>
  <c r="H112" i="85" s="1"/>
  <c r="I22" i="21"/>
  <c r="D109" i="85"/>
  <c r="D112" i="85" s="1"/>
  <c r="E22" i="21"/>
  <c r="E87" i="21"/>
  <c r="E39" i="21"/>
  <c r="E41" i="21" l="1"/>
  <c r="I41" i="21"/>
  <c r="E89" i="21"/>
  <c r="E135" i="21" s="1"/>
  <c r="V22" i="84"/>
  <c r="I89" i="21"/>
  <c r="I135" i="21" s="1"/>
  <c r="AI28" i="87"/>
  <c r="AM28" i="87" s="1"/>
  <c r="AI27" i="87"/>
  <c r="AM27" i="87" s="1"/>
  <c r="AI25" i="87" l="1"/>
  <c r="AE31" i="87"/>
  <c r="AM25" i="87" l="1"/>
  <c r="M31" i="87" l="1"/>
  <c r="AI29" i="87"/>
  <c r="J22" i="84" l="1"/>
  <c r="Z20" i="84"/>
  <c r="Z22" i="84" s="1"/>
  <c r="AM29" i="87"/>
  <c r="AM31" i="87" s="1"/>
  <c r="AI31" i="87"/>
  <c r="E73" i="79" l="1"/>
  <c r="E75" i="79" s="1"/>
  <c r="E81" i="79" s="1"/>
</calcChain>
</file>

<file path=xl/sharedStrings.xml><?xml version="1.0" encoding="utf-8"?>
<sst xmlns="http://schemas.openxmlformats.org/spreadsheetml/2006/main" count="634" uniqueCount="290">
  <si>
    <t xml:space="preserve">บริษัท ไมเนอร์ อินเตอร์เนชั่นแนล จำกัด (มหาชน) </t>
  </si>
  <si>
    <t>งบฐานะการเงิน</t>
  </si>
  <si>
    <t>ณ วันที่ 31 มีนาคม พ.ศ. 2568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</si>
  <si>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</si>
  <si>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</si>
  <si>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</si>
  <si>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</si>
  <si>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มีนาคม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</si>
  <si>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</si>
  <si>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</si>
  <si>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</si>
  <si>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</si>
  <si>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</si>
  <si>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</si>
  <si>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</si>
  <si>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</si>
  <si>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</si>
  <si>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สินค้าคงเหลือ </t>
  </si>
  <si>
    <t>ที่ดินและโครงการพัฒนาอสังหาริมทรัพย์เพื่อขาย</t>
  </si>
  <si>
    <t>สินทรัพย์อนุพันธ์ทางการเงิน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</si>
  <si>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</si>
  <si>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</si>
  <si>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</si>
  <si>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</si>
  <si>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ลูกหนี้การค้าและลูกหนี้ไม่หมุนเวียนอื่น - สุทธิ</t>
  </si>
  <si>
    <t>เงินลงทุนในบริษัทย่อย</t>
  </si>
  <si>
    <t>เงินลงทุนในบริษัทร่วม</t>
  </si>
  <si>
    <t>เงินลงทุนในส่วนได้เสียในการร่วมค้า</t>
  </si>
  <si>
    <t>เงินให้กู้ยืมระยะยาวแก่กิจการที่เกี่ยวข้องกัน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</si>
  <si>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</si>
  <si>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</si>
  <si>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</si>
  <si>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</si>
  <si>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</si>
  <si>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</si>
  <si>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</si>
  <si>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</si>
  <si>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_____________________________________  </t>
  </si>
  <si>
    <t>หมายเหตุประกอบข้อมูลทางการเงินเป็นส่วนหนึ่งของข้อมูลทางการเงินระหว่างกาลนี้</t>
  </si>
  <si>
    <t xml:space="preserve">งบฐานะการเงิน </t>
  </si>
  <si>
    <t>หนี้สินและส่วนของเจ้าของ</t>
  </si>
  <si>
    <t>หนี้สินหมุนเวียน</t>
  </si>
  <si>
    <t>เงินเบิกเกินบัญชีธนาคารและเงินกู้ยืมระยะสั้น</t>
  </si>
  <si>
    <t xml:space="preserve">   จากสถาบันการเงิน</t>
  </si>
  <si>
    <t>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</si>
  <si>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</si>
  <si>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</si>
  <si>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>เงินกู้ยืมระยะยาวจากสถาบันการเงิน</t>
  </si>
  <si>
    <t xml:space="preserve">   ส่วนที่ถึงกำหนดชำระภายในหนึ่งปี  </t>
  </si>
  <si>
    <t>ส่วนที่ถึงกำหนดชำระภายในหนึ่งปี</t>
  </si>
  <si>
    <t>หุ้นกู้ส่วนที่ถึงกำหนดชำระภายในหนึ่งปี</t>
  </si>
  <si>
    <t xml:space="preserve">รายได้รอตัดบัญชีที่ถึงกำหนดรับรู้ภายในหนึ่งปี   </t>
  </si>
  <si>
    <t>ภาษีเงินได้นิติบุคคลค้างจ่าย</t>
  </si>
  <si>
    <t>หนี้สินตามสัญญาเช่าส่วนที่ถึงกำหนดชำระ</t>
  </si>
  <si>
    <t xml:space="preserve">   ภายในหนึ่งปี</t>
  </si>
  <si>
    <t>หนี้สินอนุพันธ์ทางการเงิน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</si>
  <si>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</si>
  <si>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</si>
  <si>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</si>
  <si>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 xml:space="preserve">หุ้นกู้ </t>
  </si>
  <si>
    <t>หนี้สินตามสัญญาเช่า</t>
  </si>
  <si>
    <t>ภาระผูกพันผลประโยชน์พนักงาน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</si>
  <si>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</si>
  <si>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</si>
  <si>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</si>
  <si>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</si>
  <si>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</si>
  <si>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</si>
  <si>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</si>
  <si>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   หุ้นสามัญจำนวน 5,997,928,025 หุ้น </t>
  </si>
  <si>
    <t xml:space="preserve">         มูลค่าที่ตราไว้หุ้นละ 1 บาท</t>
  </si>
  <si>
    <t xml:space="preserve">         (พ.ศ. 2567 : 5,997,928,025 หุ้น</t>
  </si>
  <si>
    <t xml:space="preserve">         มูลค่าที่ตราไว้หุ้นละ 1 บาท)</t>
  </si>
  <si>
    <t xml:space="preserve">   ทุนที่ออกและชำระแล้ว</t>
  </si>
  <si>
    <t xml:space="preserve">      หุ้นสามัญจำนวน 5,669,976,977 หุ้น </t>
  </si>
  <si>
    <t xml:space="preserve">         (พ.ศ. 2567 : 5,669,976,977 หุ้น</t>
  </si>
  <si>
    <t>ส่วนเกินมูลค่าหุ้นสามัญ</t>
  </si>
  <si>
    <t>ใบสำคัญแสดงสิทธิที่จะซื้อหุ้นสามัญที่ออก</t>
  </si>
  <si>
    <t xml:space="preserve">    โดยบริษัทย่อยที่หมดอายุแล้ว</t>
  </si>
  <si>
    <t>กำไรสะสม</t>
  </si>
  <si>
    <t xml:space="preserve">    จัดสรรแล้ว - ทุนสำรองตามกฎหมาย</t>
  </si>
  <si>
    <t xml:space="preserve">    ยังไม่ได้จัดสรร </t>
  </si>
  <si>
    <t>องค์ประกอบอื่นของส่วนของเจ้าของ</t>
  </si>
  <si>
    <t>รวม</t>
  </si>
  <si>
    <t>หุ้นกู้ที่มีลักษณะคล้ายทุน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</si>
  <si>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</si>
  <si>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</si>
  <si>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</si>
  <si>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</si>
  <si>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 (ยังไม่ได้ตรวจสอบ)</t>
  </si>
  <si>
    <t>สำหรับรอบระยะเวลาสามเดือนสิ้นสุดวันที่ 31 มีนาคม พ.ศ. 2568</t>
  </si>
  <si>
    <t>รายได้</t>
  </si>
  <si>
    <t>รายได้จากกิจการโรงแรมและบริการที่เกี่ยวข้อง</t>
  </si>
  <si>
    <t>รายได้จากธุรกิจอื่นๆ ที่เกี่ยวข้องกับธุรกิจโรงแรมและธุรกิจอื่น</t>
  </si>
  <si>
    <t>รายได้จากการขายอาหารและเครื่องดื่มและการผลิตสินค้า</t>
  </si>
  <si>
    <t>ดอกเบี้ยรับ</t>
  </si>
  <si>
    <t>รายได้อื่น</t>
  </si>
  <si>
    <t>รวมรายได้</t>
  </si>
  <si>
    <t>ค่าใช้จ่าย</t>
  </si>
  <si>
    <t>ต้นทุนโดยตรงของกิจการโรงแรมและบริการที่เกี่ยวข้อง</t>
  </si>
  <si>
    <t>ต้นทุนโดยตรงของธุรกิจอื่นๆ ที่เกี่ยวข้องกับ</t>
  </si>
  <si>
    <t>ธุรกิจโรงแรมและธุรกิจอื่น</t>
  </si>
  <si>
    <t>ต้นทุนขายอาหารและเครื่องดื่มและการผลิตสินค้า</t>
  </si>
  <si>
    <t>ค่าใช้จ่ายในการขาย</t>
  </si>
  <si>
    <t>ค่าใช้จ่ายในการบริหาร</t>
  </si>
  <si>
    <t>(กำไร) ขาดทุนอื่น - สุทธิ</t>
  </si>
  <si>
    <t>ต้นทุนทางการเงิน</t>
  </si>
  <si>
    <t>รวมค่าใช้จ่าย</t>
  </si>
  <si>
    <t>กำไร (ขาดทุน) จากการดำเนินงาน</t>
  </si>
  <si>
    <t>ส่วนแบ่งกำไรจากเงินลงทุนในบริษัทร่วม</t>
  </si>
  <si>
    <t>และส่วนได้เสียในการร่วมค้า</t>
  </si>
  <si>
    <t>กำไร (ขาดทุน) ก่อนภาษีเงินได้</t>
  </si>
  <si>
    <t>ภาษีเงินได้</t>
  </si>
  <si>
    <t>กำไร (ขาดทุน) สำหรับรอบระยะเวลา</t>
  </si>
  <si>
    <t>การแบ่งปันกำไร (ขาดทุน)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</si>
  <si>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</si>
  <si>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</si>
  <si>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กำไร (ขาดทุน) ต่อหุ้น (บาท)</t>
  </si>
  <si>
    <t>กำไร (ขาดทุน) ต่อหุ้นขั้นพื้นฐาน</t>
  </si>
  <si>
    <t>งบกำไรขาดทุนเบ็ดเสร็จ (ยังไม่ได้ตรวจสอบ)</t>
  </si>
  <si>
    <t>กำไร (ขาดทุน) เบ็ดเสร็จอื่น</t>
  </si>
  <si>
    <t>รายการที่จะไม่จัดประเภทรายการใหม่</t>
  </si>
  <si>
    <t>ไปยังงบกำไรหรือขาดทุนในภายหลัง</t>
  </si>
  <si>
    <t>ขาดทุนจากการวัดมูลค่าเงินลงทุนในตราสารทุน</t>
  </si>
  <si>
    <t xml:space="preserve">   ด้วยมูลค่ายุติธรรมผ่านกำไร (ขาดทุน) เบ็ดเสร็จอื่น</t>
  </si>
  <si>
    <t>รายการที่จะจัดประเภทรายการใหม่ไปยังงบกำไร</t>
  </si>
  <si>
    <t>หรือขาดทุนในภายหลัง</t>
  </si>
  <si>
    <t>การป้องกันความเสี่ยงกระแสเงินสด</t>
  </si>
  <si>
    <t>สำรองต้นทุนของการป้องกันความเสี่ยง</t>
  </si>
  <si>
    <t>ผลต่างของอัตราแลกเปลี่ยนจากการแปลงค่างบการเงิน</t>
  </si>
  <si>
    <t>กำไร (ขาดทุน) เบ็ดเสร็จอื่นสำหรับรอบระยะเวลา - สุทธิจากภาษี</t>
  </si>
  <si>
    <t>กำไร (ขาดทุน) เบ็ดเสร็จรวมสำหรับรอบระยะเวลา</t>
  </si>
  <si>
    <t>การแบ่งปันกำไร (ขาดทุน) เบ็ดเสร็จรวม</t>
  </si>
  <si>
    <t>งบการเปลี่ยนแปลงส่วนของเจ้าของ (ยังไม่ได้ตรวจสอบ)</t>
  </si>
  <si>
    <t>ข้อมูลทางการเงินรวม (พันบาท)</t>
  </si>
  <si>
    <t>ส่วนของผู้เป็นเจ้าของของบริษัทใหญ่</t>
  </si>
  <si>
    <t>การวัดมูลค่า</t>
  </si>
  <si>
    <t>ใบสำคัญแสดง</t>
  </si>
  <si>
    <t>เงินลงทุนใน</t>
  </si>
  <si>
    <t>สิทธิซื้อหุ้นสามัญ</t>
  </si>
  <si>
    <t>ส่วนต่ำจาก</t>
  </si>
  <si>
    <t>การเปลี่ยนแปลง</t>
  </si>
  <si>
    <t>ตราสารทุนด้วย</t>
  </si>
  <si>
    <t>ที่ออกโดย</t>
  </si>
  <si>
    <t>การรวมกิจการ</t>
  </si>
  <si>
    <t>สัดส่วนของ</t>
  </si>
  <si>
    <t xml:space="preserve">   ผลกระทบจาก</t>
  </si>
  <si>
    <t>มูลค่ายุติธรรมผ่าน</t>
  </si>
  <si>
    <t>ส่วนเกินทุน</t>
  </si>
  <si>
    <t>การป้องกัน</t>
  </si>
  <si>
    <t>สำรองต้นทุน</t>
  </si>
  <si>
    <t>องค์ประกอบอื่น</t>
  </si>
  <si>
    <t>หุ้นกู้</t>
  </si>
  <si>
    <t>รวมส่วนของ</t>
  </si>
  <si>
    <t>ส่วนได้เสีย</t>
  </si>
  <si>
    <t>ทุนที่ออก</t>
  </si>
  <si>
    <t>ส่วนเกินมูลค่า</t>
  </si>
  <si>
    <t>บริษัทย่อย</t>
  </si>
  <si>
    <t>ทุนสำรอง</t>
  </si>
  <si>
    <t>กำไรสะสมที่ยัง</t>
  </si>
  <si>
    <t>ภายใต้การ</t>
  </si>
  <si>
    <t>เงินลงทุน</t>
  </si>
  <si>
    <t>สภาพเศรษฐกิจ</t>
  </si>
  <si>
    <t>กำไร (ขาดทุน)</t>
  </si>
  <si>
    <t>จากการ</t>
  </si>
  <si>
    <t>ความเสี่ยง</t>
  </si>
  <si>
    <t>ของการป้องกัน</t>
  </si>
  <si>
    <t>การแปลงค่า</t>
  </si>
  <si>
    <t>ของส่วนของ</t>
  </si>
  <si>
    <t>ที่มีลักษณะ</t>
  </si>
  <si>
    <t>ผู้เป็นเจ้าของ</t>
  </si>
  <si>
    <t>ที่ไม่มีอำนาจ</t>
  </si>
  <si>
    <t>และชำระแล้ว</t>
  </si>
  <si>
    <t>หุ้นสามัญ</t>
  </si>
  <si>
    <t>ที่หมดอายุแล้ว</t>
  </si>
  <si>
    <t>ตามกฎหมาย</t>
  </si>
  <si>
    <t>ไม่ได้จัดสรร</t>
  </si>
  <si>
    <t>ควบคุมเดียวกัน</t>
  </si>
  <si>
    <t>ในบริษัทย่อย</t>
  </si>
  <si>
    <t>ที่มีเงินเฟ้อรุนแรง</t>
  </si>
  <si>
    <t>เบ็ดเสร็จอื่น</t>
  </si>
  <si>
    <t>ตีราคาสินทรัพย์</t>
  </si>
  <si>
    <t>กระแสเงินสด</t>
  </si>
  <si>
    <t>งบการเงิน</t>
  </si>
  <si>
    <t>เจ้าของ</t>
  </si>
  <si>
    <t>คล้ายทุน</t>
  </si>
  <si>
    <t>ของบริษัทใหญ่</t>
  </si>
  <si>
    <t>ควบคุม</t>
  </si>
  <si>
    <t>ยอดคงเหลือ ณ วันที่ 1 มกราคม พ.ศ. 2567</t>
  </si>
  <si>
    <t>การเปลี่ยนแปลงในส่วนของเจ้าของ</t>
  </si>
  <si>
    <t>สำหรับรอบระยะเวลา</t>
  </si>
  <si>
    <t>การออกหุ้นสามัญ</t>
  </si>
  <si>
    <t>ปรับปรุงมูลค่าจากการเปลี่ยนสัดส่วน</t>
  </si>
  <si>
    <t>เงินปันผลจ่าย</t>
  </si>
  <si>
    <t>ดอกเบี้ยจ่ายสำหรับหุ้นกู้ที่มีลักษณะคล้ายทุน</t>
  </si>
  <si>
    <t>ยอดคงเหลือ ณ วันที่ 31 มีนาคม พ.ศ. 2567</t>
  </si>
  <si>
    <t>ยอดคงเหลือ ณ วันที่ 1 มกราคม พ.ศ. 2568</t>
  </si>
  <si>
    <t>(ตามที่รายงานไว้เดิม)</t>
  </si>
  <si>
    <t>ผลกระทบของการเปลี่ยนแปลงนโยบายการบัญชี</t>
  </si>
  <si>
    <t xml:space="preserve">ยอดคงเหลือที่ปรับปรุงแล้ว </t>
  </si>
  <si>
    <t>การเปลี่ยนสถานะจากเงินลงทุนในบริษัทร่วมเป็น</t>
  </si>
  <si>
    <t>ขายสินทรัพย์</t>
  </si>
  <si>
    <t>ยอดคงเหลือ ณ วันที่ 31 มีนาคม พ.ศ. 2568</t>
  </si>
  <si>
    <t>ข้อมูลทางการเงินเฉพาะกิจการ (พันบาท)</t>
  </si>
  <si>
    <t>ส่วนเกิน</t>
  </si>
  <si>
    <t>ภายใต้การควบคุม</t>
  </si>
  <si>
    <t>ความเสี่ยงใน</t>
  </si>
  <si>
    <t>มูลค่าหุ้น</t>
  </si>
  <si>
    <t>ที่ยังไม่ได้จัดสรร</t>
  </si>
  <si>
    <t>เดียวกัน</t>
  </si>
  <si>
    <t xml:space="preserve">กระแสเงินสด
</t>
  </si>
  <si>
    <t xml:space="preserve">   สำหรับรอบระยะเวลา</t>
  </si>
  <si>
    <t>งบกระแสเงินสด (ยังไม่ได้ตรวจสอบ)</t>
  </si>
  <si>
    <t>กระแสเงินสดจากกิจกรรมดำเนินงาน</t>
  </si>
  <si>
    <t xml:space="preserve">รายการปรับปรุง </t>
  </si>
  <si>
    <t xml:space="preserve">   ค่าเสื่อมราคาและค่าตัดจำหน่าย</t>
  </si>
  <si>
    <t xml:space="preserve">   ตัดจำหน่ายค่าธรรมเนียมทางการเงิน</t>
  </si>
  <si>
    <t xml:space="preserve">   ผลขาดทุนด้านเครดิตที่คาดว่าจะเกิดขึ้น (กลับรายการ)</t>
  </si>
  <si>
    <t xml:space="preserve">   ค่าเผื่อสินค้าเสื่อมสภาพ (กลับรายการ)</t>
  </si>
  <si>
    <t xml:space="preserve">   ส่วนแบ่งกำไรจากเงินลงทุนในบริษัทร่วม</t>
  </si>
  <si>
    <t xml:space="preserve">     และส่วนได้เสียในการร่วมค้า</t>
  </si>
  <si>
    <t xml:space="preserve">   ต้นทุนทางการเงิน</t>
  </si>
  <si>
    <t xml:space="preserve">   ดอกเบี้ยรับ</t>
  </si>
  <si>
    <t xml:space="preserve">   เงินปันผลรับ</t>
  </si>
  <si>
    <t>-</t>
  </si>
  <si>
    <t xml:space="preserve">   (กำไร) ขาดทุนจากอัตราแลกเปลี่ยน</t>
  </si>
  <si>
    <t xml:space="preserve">   (กำไร) ขาดทุนจากการเปลี่ยนสถานะจากเงินลงทุนในบริษัทร่วม</t>
  </si>
  <si>
    <t xml:space="preserve">      เป็นเงินลงทุนในบริษัทย่อย</t>
  </si>
  <si>
    <t xml:space="preserve">   กำไรจากการขายสินทรัพย์ไม่หมุนเวียนที่ถือไว้เพื่อขาย</t>
  </si>
  <si>
    <t xml:space="preserve">   (กำไร) ขาดทุนจากการขาย ตัดจำหน่ายและการด้อยค่าที่ดิน </t>
  </si>
  <si>
    <t xml:space="preserve">      อาคารและอุปกรณ์ อสังหาริมทรัพย์เพื่อการลงทุน </t>
  </si>
  <si>
    <t xml:space="preserve">      สินทรัพย์ไม่มีตัวตนและสินทรัพย์สิทธิการใช้</t>
  </si>
  <si>
    <t xml:space="preserve">   (กำไร) ขาดทุนที่ยังไม่เกิดขึ้นจากการปรับมูลค่ายุติธรรม</t>
  </si>
  <si>
    <t xml:space="preserve">      ของสัญญาอนุพันธ์และหนี้สินทางการเงิน</t>
  </si>
  <si>
    <t>การเปลี่ยนแปลงในสินทรัพย์และหนี้สินดำเนินงาน</t>
  </si>
  <si>
    <t xml:space="preserve">   ลูกหนี้การค้าและลูกหนี้อื่น</t>
  </si>
  <si>
    <t xml:space="preserve">   สินค้าคงเหลือ</t>
  </si>
  <si>
    <t xml:space="preserve">   ที่ดินและโครงการพัฒนาอสังหาริมทรัพย์เพื่อขาย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</si>
  <si>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</si>
  <si>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</si>
  <si>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เจ้าหนี้การค้าและเจ้าหนี้หมุนเวียนอื่น</t>
  </si>
  <si>
    <t xml:space="preserve">   หนี้สินหมุนเวียนอื่น</t>
  </si>
  <si>
    <t xml:space="preserve">   ภาระผูกพันผลประโยชน์พนักงาน</t>
  </si>
  <si>
    <t xml:space="preserve">   หนี้สินไม่หมุนเวียนอื่น</t>
  </si>
  <si>
    <t>เงินสดได้มาจาก (ใช้ไปใน) การดำเนินงาน</t>
  </si>
  <si>
    <t xml:space="preserve">    ภาษีเงินได้จ่าย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</si>
  <si>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</si>
  <si>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</si>
  <si>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เงินสดจ่ายเพื่อให้กู้ยืมระยะยาวแก่กิจการที่เกี่ยวข้องกัน</t>
  </si>
  <si>
    <t>เงินสดรับคืนจากเงินให้กู้ยืมระยะยาวแก่กิจการที่เกี่ยวข้องกัน</t>
  </si>
  <si>
    <t>เงินให้กู้ยืมแก่บริษัทอื่นลดลง</t>
  </si>
  <si>
    <t>เงินสดจ่ายเพื่อซื้อบริษัทย่อย</t>
  </si>
  <si>
    <t>เงินสดจ่ายเพื่อลงทุนเพิ่มในบริษัทย่อย</t>
  </si>
  <si>
    <t>เงินสดจ่ายเพื่อลงทุนเพิ่มในเงินลงทุนในบริษัทร่วม</t>
  </si>
  <si>
    <t>เงินสดจ่ายจากการเปลี่ยนสถานะจากเงินลงทุนในบริษัทร่วม</t>
  </si>
  <si>
    <t xml:space="preserve">   เป็นเงินลงทุนในบริษัทย่อย (สุทธิจากเงินสดที่รับมา)</t>
  </si>
  <si>
    <t>เงินปันผลรับ</t>
  </si>
  <si>
    <t>เงินสดจ่ายเพื่อซื้ออสังหาริมทรัพย์เพื่อการลงทุน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</si>
  <si>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</si>
  <si>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</si>
  <si>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เงินสดรับจากการขายสินทรัพย์ไม่หมุนเวียนที่ถือไว้เพื่อขาย</t>
  </si>
  <si>
    <t xml:space="preserve">เงินสดรับจากการขายที่ดิน อาคารและอุปกรณ์ </t>
  </si>
  <si>
    <t xml:space="preserve">   อสังหาริมทรัพย์เพื่อการลงทุนและสินทรัพย์ไม่มีตัวตน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</si>
  <si>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</si>
  <si>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</si>
  <si>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เงินสดรับจากเงินกู้ยืมระยะสั้นจากกิจการที่เกี่ยวข้องกัน</t>
  </si>
  <si>
    <t>เงินสดจ่ายชำระคืนเงินกู้ยืมระยะสั้นจากกิจการที่เกี่ยวข้องกัน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</si>
  <si>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</si>
  <si>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</si>
  <si>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</si>
  <si>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เงินสดจ่ายชำระคืนเงินกู้ยืมระยะยาวจากสถาบันการเงิน</t>
  </si>
  <si>
    <t>เงินสดจ่ายชำระคืนหุ้นกู้</t>
  </si>
  <si>
    <t>เงินสดจ่ายหนี้สินตามสัญญาเช่า</t>
  </si>
  <si>
    <t>เงินสดจ่ายดอกเบี้ย</t>
  </si>
  <si>
    <t>เงินสดรับจากการออกหุ้นสามัญตามการใช้สิทธิซื้อหุ้นสามัญ</t>
  </si>
  <si>
    <t>เงินปันผลจ่ายของบริษัทย่อยให้ส่วนได้เสียที่ไม่มีอํานาจควบคุม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</si>
  <si>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</si>
  <si>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</si>
  <si>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เงินสดและรายการเทียบเท่าเงินสดต้นรอบระยะเวลา</t>
  </si>
  <si>
    <t>กำไร (ขาดทุน) จากอัตราแลกเปลี่ยน</t>
  </si>
  <si>
    <t>เงินสดและรายการเทียบเท่าเงินสด ณ วันที่ 31 มีนาคม</t>
  </si>
  <si>
    <t>เงินสดและเงินฝากธนาคาร</t>
  </si>
  <si>
    <t>เงินเบิกเกินบัญชีธนาคาร</t>
  </si>
  <si>
    <t>ข้อมูลกระแสเงินสดเปิดเผยเพิ่มเติม</t>
  </si>
  <si>
    <t>รายการที่ไม่ใช่เงินสด</t>
  </si>
  <si>
    <t xml:space="preserve">รายการที่ไม่ใช่เงินสดที่มีสาระสำคัญสำหรับรอบระยะเวลาสิ้นสุดวันที่ 31 มีนาคม พ.ศ. 2568 และ พ.ศ. 2567 ประกอบด้วย </t>
  </si>
  <si>
    <t>ซื้อที่ดิน อาคารและอุปกรณ์และสินทรัพย์ไม่มีตัวตนโดยยังไม่ชำระเงิน</t>
  </si>
  <si>
    <t>เงินสดและรายการเทียบเท่าเงินสดสิ้นรอบระยะเวลา</t>
  </si>
  <si>
    <r>
      <t>หนี้สินและส่วนของเจ้าของ</t>
    </r>
    <r>
      <rPr>
        <sz val="13"/>
        <rFont val="Cordia New"/>
        <family val="2"/>
      </rPr>
      <t xml:space="preserve"> (ต่อ)</t>
    </r>
  </si>
  <si>
    <t xml:space="preserve"> กำไร (ขาดทุน)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</si>
</sst>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dd\-mmm\-yy_)"/>
    <numFmt numFmtId="168" formatCode="0.0%"/>
    <numFmt numFmtId="169" formatCode="0.00_)"/>
    <numFmt numFmtId="170" formatCode="#,##0.00;\(#,##0.00\);&quot;-&quot;;@"/>
    <numFmt numFmtId="171" formatCode="_(* #,##0_);_(* \(#,##0\);_(* &quot;-&quot;??_);_(@_)"/>
    <numFmt numFmtId="172" formatCode="#,##0.0000;\(#,##0.0000\);&quot;-&quot;;@"/>
  </numFmts>
  <fonts count="17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2"/>
      <name val="Times New Roman"/>
      <family val="1"/>
    </font>
    <font>
      <sz val="14"/>
      <name val="AngsanaUPC"/>
      <family val="1"/>
      <charset val="222"/>
    </font>
    <font>
      <sz val="12"/>
      <name val="Tms Rmn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Arial"/>
      <family val="2"/>
    </font>
    <font>
      <b/>
      <sz val="13"/>
      <name val="Cordia New"/>
      <family val="2"/>
    </font>
    <font>
      <sz val="13"/>
      <name val="Cordia New"/>
      <family val="2"/>
    </font>
    <font>
      <b/>
      <u/>
      <sz val="13"/>
      <name val="Cordia New"/>
      <family val="2"/>
    </font>
    <font>
      <b/>
      <sz val="12"/>
      <name val="Cordia New"/>
      <family val="2"/>
    </font>
    <font>
      <sz val="12"/>
      <name val="Cordia New"/>
      <family val="2"/>
    </font>
    <font>
      <b/>
      <u/>
      <sz val="12"/>
      <name val="Cordia New"/>
      <family val="2"/>
    </font>
    <font>
      <i/>
      <sz val="13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167" fontId="4" fillId="0" borderId="0"/>
    <xf numFmtId="168" fontId="4" fillId="0" borderId="0"/>
    <xf numFmtId="0" fontId="5" fillId="0" borderId="0" applyNumberFormat="0" applyFill="0" applyBorder="0" applyAlignment="0" applyProtection="0"/>
    <xf numFmtId="38" fontId="6" fillId="2" borderId="0" applyNumberFormat="0" applyBorder="0" applyAlignment="0" applyProtection="0"/>
    <xf numFmtId="10" fontId="6" fillId="3" borderId="1" applyNumberFormat="0" applyBorder="0" applyAlignment="0" applyProtection="0"/>
    <xf numFmtId="37" fontId="7" fillId="0" borderId="0"/>
    <xf numFmtId="169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9" fillId="0" borderId="2" applyNumberFormat="0" applyFill="0" applyAlignment="0" applyProtection="0">
      <alignment horizontal="center" vertical="center"/>
    </xf>
    <xf numFmtId="0" fontId="9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91">
    <xf numFmtId="0" fontId="0" fillId="0" borderId="0" xfId="0"/>
    <xf numFmtId="0" fontId="10" fillId="0" borderId="0" xfId="27" quotePrefix="1" applyFont="1" applyAlignment="1">
      <alignment horizontal="left" vertical="center"/>
    </xf>
    <xf numFmtId="0" fontId="11" fillId="0" borderId="0" xfId="27" applyFont="1" applyAlignment="1">
      <alignment horizontal="centerContinuous" vertical="center"/>
    </xf>
    <xf numFmtId="166" fontId="11" fillId="0" borderId="0" xfId="5" applyNumberFormat="1" applyFont="1" applyFill="1" applyBorder="1" applyAlignment="1">
      <alignment horizontal="centerContinuous" vertical="center"/>
    </xf>
    <xf numFmtId="166" fontId="11" fillId="0" borderId="0" xfId="5" applyNumberFormat="1" applyFont="1" applyFill="1" applyBorder="1" applyAlignment="1">
      <alignment horizontal="right" vertical="center"/>
    </xf>
    <xf numFmtId="166" fontId="10" fillId="0" borderId="0" xfId="5" quotePrefix="1" applyNumberFormat="1" applyFont="1" applyFill="1" applyAlignment="1">
      <alignment horizontal="centerContinuous" vertical="center"/>
    </xf>
    <xf numFmtId="166" fontId="11" fillId="0" borderId="0" xfId="5" applyNumberFormat="1" applyFont="1" applyFill="1" applyAlignment="1">
      <alignment horizontal="centerContinuous" vertical="center"/>
    </xf>
    <xf numFmtId="0" fontId="10" fillId="0" borderId="0" xfId="27" applyFont="1" applyAlignment="1">
      <alignment horizontal="left" vertical="center"/>
    </xf>
    <xf numFmtId="0" fontId="10" fillId="0" borderId="3" xfId="27" applyFont="1" applyBorder="1" applyAlignment="1">
      <alignment horizontal="left" vertical="center"/>
    </xf>
    <xf numFmtId="0" fontId="11" fillId="0" borderId="3" xfId="27" applyFont="1" applyBorder="1" applyAlignment="1">
      <alignment horizontal="centerContinuous" vertical="center"/>
    </xf>
    <xf numFmtId="166" fontId="11" fillId="0" borderId="3" xfId="5" applyNumberFormat="1" applyFont="1" applyFill="1" applyBorder="1" applyAlignment="1">
      <alignment horizontal="centerContinuous" vertical="center"/>
    </xf>
    <xf numFmtId="166" fontId="11" fillId="0" borderId="3" xfId="5" applyNumberFormat="1" applyFont="1" applyFill="1" applyBorder="1" applyAlignment="1">
      <alignment horizontal="right" vertical="center"/>
    </xf>
    <xf numFmtId="166" fontId="11" fillId="0" borderId="4" xfId="5" applyNumberFormat="1" applyFont="1" applyFill="1" applyBorder="1" applyAlignment="1">
      <alignment horizontal="centerContinuous" vertical="center"/>
    </xf>
    <xf numFmtId="166" fontId="11" fillId="0" borderId="4" xfId="5" applyNumberFormat="1" applyFont="1" applyFill="1" applyBorder="1" applyAlignment="1">
      <alignment horizontal="right" vertical="center"/>
    </xf>
    <xf numFmtId="0" fontId="10" fillId="0" borderId="0" xfId="27" applyFont="1" applyAlignment="1">
      <alignment vertical="center"/>
    </xf>
    <xf numFmtId="0" fontId="10" fillId="0" borderId="0" xfId="27" applyFont="1" applyAlignment="1">
      <alignment horizontal="center" vertical="center"/>
    </xf>
    <xf numFmtId="166" fontId="10" fillId="0" borderId="0" xfId="5" applyNumberFormat="1" applyFont="1" applyFill="1" applyBorder="1" applyAlignment="1">
      <alignment horizontal="center" vertical="center"/>
    </xf>
    <xf numFmtId="166" fontId="10" fillId="0" borderId="0" xfId="5" applyNumberFormat="1" applyFont="1" applyFill="1" applyBorder="1" applyAlignment="1">
      <alignment horizontal="right" vertical="center"/>
    </xf>
    <xf numFmtId="0" fontId="11" fillId="0" borderId="0" xfId="27" applyFont="1" applyAlignment="1">
      <alignment vertical="center"/>
    </xf>
    <xf numFmtId="0" fontId="12" fillId="0" borderId="0" xfId="27" applyFont="1" applyAlignment="1">
      <alignment horizontal="center" vertical="center"/>
    </xf>
    <xf numFmtId="0" fontId="10" fillId="0" borderId="3" xfId="27" applyFont="1" applyBorder="1" applyAlignment="1">
      <alignment horizontal="center" vertical="center"/>
    </xf>
    <xf numFmtId="166" fontId="10" fillId="0" borderId="3" xfId="5" applyNumberFormat="1" applyFont="1" applyFill="1" applyBorder="1" applyAlignment="1">
      <alignment horizontal="right" vertical="center"/>
    </xf>
    <xf numFmtId="0" fontId="11" fillId="0" borderId="0" xfId="27" applyFont="1" applyAlignment="1">
      <alignment horizontal="center" vertical="center"/>
    </xf>
    <xf numFmtId="166" fontId="11" fillId="0" borderId="0" xfId="5" applyNumberFormat="1" applyFont="1" applyFill="1" applyAlignment="1">
      <alignment horizontal="right" vertical="center"/>
    </xf>
    <xf numFmtId="0" fontId="11" fillId="0" borderId="0" xfId="27" applyFont="1" applyAlignment="1">
      <alignment horizontal="left" vertical="center"/>
    </xf>
    <xf numFmtId="166" fontId="11" fillId="0" borderId="0" xfId="2" applyNumberFormat="1" applyFont="1" applyFill="1" applyAlignment="1">
      <alignment horizontal="right" vertical="center"/>
    </xf>
    <xf numFmtId="166" fontId="11" fillId="0" borderId="0" xfId="2" applyNumberFormat="1" applyFont="1" applyFill="1" applyBorder="1" applyAlignment="1">
      <alignment horizontal="right" vertical="center"/>
    </xf>
    <xf numFmtId="166" fontId="11" fillId="0" borderId="3" xfId="2" applyNumberFormat="1" applyFont="1" applyFill="1" applyBorder="1" applyAlignment="1">
      <alignment horizontal="right" vertical="center"/>
    </xf>
    <xf numFmtId="166" fontId="11" fillId="0" borderId="0" xfId="5" applyNumberFormat="1" applyFont="1" applyFill="1" applyAlignment="1">
      <alignment vertical="center"/>
    </xf>
    <xf numFmtId="166" fontId="11" fillId="0" borderId="5" xfId="5" applyNumberFormat="1" applyFont="1" applyFill="1" applyBorder="1" applyAlignment="1">
      <alignment horizontal="right" vertical="center"/>
    </xf>
    <xf numFmtId="166" fontId="11" fillId="0" borderId="0" xfId="27" applyNumberFormat="1" applyFont="1" applyAlignment="1">
      <alignment vertical="center"/>
    </xf>
    <xf numFmtId="170" fontId="11" fillId="0" borderId="0" xfId="5" applyNumberFormat="1" applyFont="1" applyFill="1" applyBorder="1" applyAlignment="1">
      <alignment horizontal="right" vertical="center"/>
    </xf>
    <xf numFmtId="166" fontId="11" fillId="0" borderId="4" xfId="5" applyNumberFormat="1" applyFont="1" applyFill="1" applyBorder="1" applyAlignment="1">
      <alignment horizontal="center" vertical="center"/>
    </xf>
    <xf numFmtId="0" fontId="10" fillId="0" borderId="0" xfId="27" applyFont="1" applyAlignment="1">
      <alignment horizontal="centerContinuous" vertical="center"/>
    </xf>
    <xf numFmtId="165" fontId="10" fillId="0" borderId="0" xfId="27" applyNumberFormat="1" applyFont="1" applyAlignment="1">
      <alignment vertical="center"/>
    </xf>
    <xf numFmtId="165" fontId="11" fillId="0" borderId="0" xfId="27" applyNumberFormat="1" applyFont="1" applyAlignment="1">
      <alignment vertical="center"/>
    </xf>
    <xf numFmtId="166" fontId="11" fillId="0" borderId="0" xfId="2" applyNumberFormat="1" applyFont="1" applyFill="1" applyBorder="1" applyAlignment="1">
      <alignment vertical="center"/>
    </xf>
    <xf numFmtId="165" fontId="10" fillId="0" borderId="0" xfId="27" applyNumberFormat="1" applyFont="1" applyAlignment="1">
      <alignment horizontal="left" vertical="center"/>
    </xf>
    <xf numFmtId="165" fontId="11" fillId="0" borderId="0" xfId="27" applyNumberFormat="1" applyFont="1" applyAlignment="1">
      <alignment horizontal="centerContinuous" vertical="center"/>
    </xf>
    <xf numFmtId="166" fontId="11" fillId="0" borderId="0" xfId="27" applyNumberFormat="1" applyFont="1" applyAlignment="1">
      <alignment horizontal="centerContinuous" vertical="center"/>
    </xf>
    <xf numFmtId="166" fontId="11" fillId="0" borderId="0" xfId="2" applyNumberFormat="1" applyFont="1" applyFill="1" applyBorder="1" applyAlignment="1">
      <alignment horizontal="centerContinuous" vertical="center"/>
    </xf>
    <xf numFmtId="166" fontId="11" fillId="0" borderId="0" xfId="2" applyNumberFormat="1" applyFont="1" applyFill="1" applyAlignment="1">
      <alignment horizontal="centerContinuous" vertical="center"/>
    </xf>
    <xf numFmtId="165" fontId="10" fillId="0" borderId="3" xfId="27" applyNumberFormat="1" applyFont="1" applyBorder="1" applyAlignment="1">
      <alignment horizontal="left" vertical="center"/>
    </xf>
    <xf numFmtId="165" fontId="11" fillId="0" borderId="3" xfId="27" applyNumberFormat="1" applyFont="1" applyBorder="1" applyAlignment="1">
      <alignment horizontal="centerContinuous" vertical="center"/>
    </xf>
    <xf numFmtId="166" fontId="11" fillId="0" borderId="3" xfId="27" applyNumberFormat="1" applyFont="1" applyBorder="1" applyAlignment="1">
      <alignment horizontal="centerContinuous" vertical="center"/>
    </xf>
    <xf numFmtId="166" fontId="11" fillId="0" borderId="3" xfId="2" applyNumberFormat="1" applyFont="1" applyFill="1" applyBorder="1" applyAlignment="1">
      <alignment horizontal="centerContinuous" vertical="center"/>
    </xf>
    <xf numFmtId="165" fontId="10" fillId="0" borderId="0" xfId="27" applyNumberFormat="1" applyFont="1" applyAlignment="1">
      <alignment horizontal="center" vertical="center"/>
    </xf>
    <xf numFmtId="166" fontId="10" fillId="0" borderId="0" xfId="27" applyNumberFormat="1" applyFont="1" applyAlignment="1">
      <alignment horizontal="center" vertical="center"/>
    </xf>
    <xf numFmtId="166" fontId="10" fillId="0" borderId="0" xfId="27" applyNumberFormat="1" applyFont="1" applyAlignment="1">
      <alignment horizontal="right" vertical="center"/>
    </xf>
    <xf numFmtId="166" fontId="10" fillId="0" borderId="0" xfId="2" applyNumberFormat="1" applyFont="1" applyFill="1" applyBorder="1" applyAlignment="1">
      <alignment horizontal="center" vertical="center"/>
    </xf>
    <xf numFmtId="166" fontId="10" fillId="0" borderId="0" xfId="2" applyNumberFormat="1" applyFont="1" applyFill="1" applyBorder="1" applyAlignment="1">
      <alignment horizontal="right" vertical="center"/>
    </xf>
    <xf numFmtId="165" fontId="10" fillId="0" borderId="0" xfId="27" applyNumberFormat="1" applyFont="1" applyAlignment="1">
      <alignment horizontal="right" vertical="center"/>
    </xf>
    <xf numFmtId="166" fontId="10" fillId="0" borderId="0" xfId="2" quotePrefix="1" applyNumberFormat="1" applyFont="1" applyFill="1" applyBorder="1" applyAlignment="1">
      <alignment horizontal="right" vertical="center"/>
    </xf>
    <xf numFmtId="0" fontId="10" fillId="0" borderId="0" xfId="27" applyFont="1" applyAlignment="1">
      <alignment horizontal="right" vertical="center"/>
    </xf>
    <xf numFmtId="166" fontId="10" fillId="0" borderId="3" xfId="2" applyNumberFormat="1" applyFont="1" applyFill="1" applyBorder="1" applyAlignment="1">
      <alignment horizontal="right" vertical="center"/>
    </xf>
    <xf numFmtId="166" fontId="10" fillId="0" borderId="3" xfId="27" applyNumberFormat="1" applyFont="1" applyBorder="1" applyAlignment="1">
      <alignment horizontal="right" vertical="center"/>
    </xf>
    <xf numFmtId="165" fontId="10" fillId="0" borderId="3" xfId="27" applyNumberFormat="1" applyFont="1" applyBorder="1" applyAlignment="1">
      <alignment horizontal="right" vertical="center"/>
    </xf>
    <xf numFmtId="0" fontId="10" fillId="0" borderId="3" xfId="27" applyFont="1" applyBorder="1" applyAlignment="1">
      <alignment horizontal="right" vertical="center"/>
    </xf>
    <xf numFmtId="165" fontId="10" fillId="0" borderId="0" xfId="27" quotePrefix="1" applyNumberFormat="1" applyFont="1" applyAlignment="1">
      <alignment horizontal="left" vertical="center"/>
    </xf>
    <xf numFmtId="165" fontId="11" fillId="0" borderId="0" xfId="27" applyNumberFormat="1" applyFont="1" applyAlignment="1">
      <alignment horizontal="center" vertical="center"/>
    </xf>
    <xf numFmtId="165" fontId="11" fillId="0" borderId="0" xfId="27" quotePrefix="1" applyNumberFormat="1" applyFont="1" applyAlignment="1">
      <alignment horizontal="center" vertical="center"/>
    </xf>
    <xf numFmtId="166" fontId="11" fillId="0" borderId="0" xfId="17" applyNumberFormat="1" applyFont="1" applyFill="1" applyBorder="1" applyAlignment="1">
      <alignment horizontal="right" vertical="center"/>
    </xf>
    <xf numFmtId="166" fontId="10" fillId="0" borderId="0" xfId="27" applyNumberFormat="1" applyFont="1" applyAlignment="1">
      <alignment vertical="center"/>
    </xf>
    <xf numFmtId="165" fontId="11" fillId="0" borderId="0" xfId="27" applyNumberFormat="1" applyFont="1" applyAlignment="1">
      <alignment horizontal="left" vertical="center"/>
    </xf>
    <xf numFmtId="166" fontId="11" fillId="0" borderId="3" xfId="27" applyNumberFormat="1" applyFont="1" applyBorder="1" applyAlignment="1">
      <alignment vertical="center"/>
    </xf>
    <xf numFmtId="166" fontId="11" fillId="0" borderId="3" xfId="17" applyNumberFormat="1" applyFont="1" applyFill="1" applyBorder="1" applyAlignment="1">
      <alignment horizontal="right" vertical="center"/>
    </xf>
    <xf numFmtId="166" fontId="11" fillId="0" borderId="5" xfId="2" applyNumberFormat="1" applyFont="1" applyFill="1" applyBorder="1" applyAlignment="1">
      <alignment horizontal="right" vertical="center"/>
    </xf>
    <xf numFmtId="165" fontId="11" fillId="0" borderId="3" xfId="27" applyNumberFormat="1" applyFont="1" applyBorder="1" applyAlignment="1">
      <alignment vertical="center"/>
    </xf>
    <xf numFmtId="165" fontId="11" fillId="0" borderId="3" xfId="27" applyNumberFormat="1" applyFont="1" applyBorder="1" applyAlignment="1">
      <alignment horizontal="center" vertical="center"/>
    </xf>
    <xf numFmtId="166" fontId="11" fillId="0" borderId="0" xfId="2" applyNumberFormat="1" applyFont="1" applyFill="1" applyAlignment="1">
      <alignment vertical="center"/>
    </xf>
    <xf numFmtId="165" fontId="10" fillId="0" borderId="4" xfId="27" applyNumberFormat="1" applyFont="1" applyBorder="1" applyAlignment="1">
      <alignment horizontal="left" vertical="center"/>
    </xf>
    <xf numFmtId="166" fontId="11" fillId="0" borderId="4" xfId="2" applyNumberFormat="1" applyFont="1" applyFill="1" applyBorder="1" applyAlignment="1">
      <alignment horizontal="centerContinuous" vertical="center"/>
    </xf>
    <xf numFmtId="166" fontId="11" fillId="0" borderId="4" xfId="2" applyNumberFormat="1" applyFont="1" applyFill="1" applyBorder="1" applyAlignment="1">
      <alignment horizontal="right" vertical="center"/>
    </xf>
    <xf numFmtId="166" fontId="11" fillId="0" borderId="0" xfId="2" applyNumberFormat="1" applyFont="1" applyFill="1" applyBorder="1" applyAlignment="1">
      <alignment horizontal="center" vertical="center"/>
    </xf>
    <xf numFmtId="166" fontId="11" fillId="0" borderId="0" xfId="17" applyNumberFormat="1" applyFont="1" applyFill="1" applyBorder="1" applyAlignment="1">
      <alignment horizontal="center" vertical="center"/>
    </xf>
    <xf numFmtId="166" fontId="11" fillId="0" borderId="0" xfId="27" applyNumberFormat="1" applyFont="1" applyAlignment="1">
      <alignment horizontal="center" vertical="center"/>
    </xf>
    <xf numFmtId="166" fontId="11" fillId="0" borderId="5" xfId="27" applyNumberFormat="1" applyFont="1" applyBorder="1" applyAlignment="1">
      <alignment vertical="center"/>
    </xf>
    <xf numFmtId="166" fontId="10" fillId="0" borderId="0" xfId="2" applyNumberFormat="1" applyFont="1" applyFill="1" applyAlignment="1">
      <alignment horizontal="center" vertical="center"/>
    </xf>
    <xf numFmtId="166" fontId="10" fillId="0" borderId="3" xfId="12" applyNumberFormat="1" applyFont="1" applyFill="1" applyBorder="1" applyAlignment="1">
      <alignment horizontal="right" vertical="center"/>
    </xf>
    <xf numFmtId="166" fontId="10" fillId="0" borderId="0" xfId="12" applyNumberFormat="1" applyFont="1" applyFill="1" applyAlignment="1">
      <alignment horizontal="right" vertical="center"/>
    </xf>
    <xf numFmtId="166" fontId="11" fillId="0" borderId="0" xfId="2" applyNumberFormat="1" applyFont="1" applyFill="1" applyAlignment="1">
      <alignment horizontal="center" vertical="center"/>
    </xf>
    <xf numFmtId="166" fontId="10" fillId="0" borderId="0" xfId="2" applyNumberFormat="1" applyFont="1" applyFill="1" applyAlignment="1">
      <alignment horizontal="right" vertical="center"/>
    </xf>
    <xf numFmtId="166" fontId="10" fillId="0" borderId="0" xfId="12" quotePrefix="1" applyNumberFormat="1" applyFont="1" applyFill="1" applyAlignment="1">
      <alignment horizontal="right" vertical="center"/>
    </xf>
    <xf numFmtId="171" fontId="11" fillId="0" borderId="0" xfId="2" applyNumberFormat="1" applyFont="1" applyFill="1" applyAlignment="1">
      <alignment horizontal="centerContinuous" vertical="center"/>
    </xf>
    <xf numFmtId="166" fontId="11" fillId="0" borderId="3" xfId="2" applyNumberFormat="1" applyFont="1" applyFill="1" applyBorder="1" applyAlignment="1">
      <alignment vertical="center"/>
    </xf>
    <xf numFmtId="0" fontId="10" fillId="0" borderId="0" xfId="27" quotePrefix="1" applyFont="1" applyAlignment="1">
      <alignment vertical="center"/>
    </xf>
    <xf numFmtId="0" fontId="10" fillId="0" borderId="3" xfId="27" applyFont="1" applyBorder="1" applyAlignment="1">
      <alignment vertical="center"/>
    </xf>
    <xf numFmtId="0" fontId="11" fillId="0" borderId="0" xfId="27" quotePrefix="1" applyFont="1" applyAlignment="1">
      <alignment horizontal="center" vertical="center"/>
    </xf>
    <xf numFmtId="166" fontId="11" fillId="0" borderId="0" xfId="39" applyNumberFormat="1" applyFont="1" applyFill="1" applyAlignment="1">
      <alignment horizontal="right" vertical="center"/>
    </xf>
    <xf numFmtId="0" fontId="11" fillId="0" borderId="0" xfId="27" applyFont="1" applyAlignment="1">
      <alignment vertical="center" wrapText="1"/>
    </xf>
    <xf numFmtId="0" fontId="11" fillId="0" borderId="3" xfId="27" applyFont="1" applyBorder="1" applyAlignment="1">
      <alignment vertical="center"/>
    </xf>
    <xf numFmtId="0" fontId="11" fillId="0" borderId="3" xfId="27" applyFont="1" applyBorder="1" applyAlignment="1">
      <alignment horizontal="center" vertical="center"/>
    </xf>
    <xf numFmtId="166" fontId="11" fillId="0" borderId="4" xfId="27" applyNumberFormat="1" applyFont="1" applyBorder="1" applyAlignment="1">
      <alignment vertical="center"/>
    </xf>
    <xf numFmtId="0" fontId="11" fillId="0" borderId="0" xfId="27" quotePrefix="1" applyFont="1" applyAlignment="1">
      <alignment vertical="center"/>
    </xf>
    <xf numFmtId="0" fontId="10" fillId="0" borderId="0" xfId="27" applyFont="1" applyAlignment="1">
      <alignment vertical="top"/>
    </xf>
    <xf numFmtId="0" fontId="10" fillId="0" borderId="0" xfId="27" applyFont="1" applyAlignment="1">
      <alignment horizontal="center" vertical="top"/>
    </xf>
    <xf numFmtId="166" fontId="10" fillId="0" borderId="0" xfId="5" applyNumberFormat="1" applyFont="1" applyFill="1" applyBorder="1" applyAlignment="1">
      <alignment horizontal="center" vertical="top"/>
    </xf>
    <xf numFmtId="0" fontId="11" fillId="0" borderId="0" xfId="27" applyFont="1" applyAlignment="1">
      <alignment vertical="top"/>
    </xf>
    <xf numFmtId="0" fontId="12" fillId="0" borderId="0" xfId="27" applyFont="1" applyAlignment="1">
      <alignment horizontal="center" vertical="top"/>
    </xf>
    <xf numFmtId="166" fontId="10" fillId="0" borderId="0" xfId="5" applyNumberFormat="1" applyFont="1" applyFill="1" applyBorder="1" applyAlignment="1">
      <alignment horizontal="right" vertical="top"/>
    </xf>
    <xf numFmtId="0" fontId="10" fillId="0" borderId="3" xfId="27" applyFont="1" applyBorder="1" applyAlignment="1">
      <alignment horizontal="center" vertical="top"/>
    </xf>
    <xf numFmtId="166" fontId="10" fillId="0" borderId="0" xfId="12" applyNumberFormat="1" applyFont="1" applyFill="1" applyBorder="1" applyAlignment="1">
      <alignment horizontal="right" vertical="top"/>
    </xf>
    <xf numFmtId="166" fontId="10" fillId="0" borderId="3" xfId="5" applyNumberFormat="1" applyFont="1" applyFill="1" applyBorder="1" applyAlignment="1">
      <alignment horizontal="right" vertical="top"/>
    </xf>
    <xf numFmtId="0" fontId="11" fillId="0" borderId="0" xfId="27" applyFont="1" applyAlignment="1">
      <alignment horizontal="center" vertical="top"/>
    </xf>
    <xf numFmtId="166" fontId="11" fillId="0" borderId="0" xfId="5" applyNumberFormat="1" applyFont="1" applyFill="1" applyAlignment="1">
      <alignment horizontal="right" vertical="top"/>
    </xf>
    <xf numFmtId="166" fontId="11" fillId="0" borderId="0" xfId="5" applyNumberFormat="1" applyFont="1" applyFill="1" applyBorder="1" applyAlignment="1">
      <alignment horizontal="right" vertical="top"/>
    </xf>
    <xf numFmtId="0" fontId="11" fillId="0" borderId="0" xfId="27" applyFont="1" applyAlignment="1">
      <alignment horizontal="left" vertical="top"/>
    </xf>
    <xf numFmtId="166" fontId="11" fillId="0" borderId="0" xfId="2" applyNumberFormat="1" applyFont="1" applyFill="1" applyAlignment="1">
      <alignment horizontal="right" vertical="top"/>
    </xf>
    <xf numFmtId="166" fontId="11" fillId="0" borderId="0" xfId="2" applyNumberFormat="1" applyFont="1" applyFill="1" applyBorder="1" applyAlignment="1">
      <alignment horizontal="right" vertical="top"/>
    </xf>
    <xf numFmtId="166" fontId="11" fillId="0" borderId="3" xfId="2" applyNumberFormat="1" applyFont="1" applyFill="1" applyBorder="1" applyAlignment="1">
      <alignment horizontal="right" vertical="top"/>
    </xf>
    <xf numFmtId="166" fontId="11" fillId="0" borderId="3" xfId="5" applyNumberFormat="1" applyFont="1" applyFill="1" applyBorder="1" applyAlignment="1">
      <alignment horizontal="right" vertical="top"/>
    </xf>
    <xf numFmtId="0" fontId="10" fillId="0" borderId="0" xfId="27" applyFont="1" applyAlignment="1">
      <alignment horizontal="left" vertical="top"/>
    </xf>
    <xf numFmtId="166" fontId="11" fillId="0" borderId="0" xfId="5" applyNumberFormat="1" applyFont="1" applyFill="1" applyAlignment="1">
      <alignment vertical="top"/>
    </xf>
    <xf numFmtId="166" fontId="11" fillId="0" borderId="5" xfId="5" applyNumberFormat="1" applyFont="1" applyFill="1" applyBorder="1" applyAlignment="1">
      <alignment horizontal="right" vertical="top"/>
    </xf>
    <xf numFmtId="166" fontId="11" fillId="0" borderId="0" xfId="27" applyNumberFormat="1" applyFont="1" applyAlignment="1">
      <alignment vertical="top"/>
    </xf>
    <xf numFmtId="170" fontId="11" fillId="0" borderId="0" xfId="5" applyNumberFormat="1" applyFont="1" applyFill="1" applyBorder="1" applyAlignment="1">
      <alignment horizontal="right" vertical="top"/>
    </xf>
    <xf numFmtId="170" fontId="11" fillId="0" borderId="0" xfId="39" applyNumberFormat="1" applyFont="1" applyFill="1" applyBorder="1" applyAlignment="1">
      <alignment horizontal="right"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quotePrefix="1" applyFont="1" applyAlignment="1">
      <alignment horizontal="left" vertical="center"/>
    </xf>
    <xf numFmtId="9" fontId="11" fillId="0" borderId="0" xfId="32" applyFont="1" applyFill="1" applyAlignment="1">
      <alignment vertical="center"/>
    </xf>
    <xf numFmtId="166" fontId="11" fillId="0" borderId="0" xfId="0" applyNumberFormat="1" applyFont="1" applyAlignment="1">
      <alignment vertical="center"/>
    </xf>
    <xf numFmtId="165" fontId="13" fillId="0" borderId="0" xfId="27" applyNumberFormat="1" applyFont="1" applyAlignment="1">
      <alignment horizontal="center" vertical="center"/>
    </xf>
    <xf numFmtId="165" fontId="14" fillId="0" borderId="0" xfId="27" applyNumberFormat="1" applyFont="1" applyAlignment="1">
      <alignment vertical="center"/>
    </xf>
    <xf numFmtId="166" fontId="13" fillId="0" borderId="0" xfId="27" applyNumberFormat="1" applyFont="1" applyAlignment="1">
      <alignment horizontal="center" vertical="center"/>
    </xf>
    <xf numFmtId="166" fontId="13" fillId="0" borderId="0" xfId="27" applyNumberFormat="1" applyFont="1" applyAlignment="1">
      <alignment horizontal="right" vertical="center"/>
    </xf>
    <xf numFmtId="166" fontId="13" fillId="0" borderId="0" xfId="2" applyNumberFormat="1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right" vertical="center"/>
    </xf>
    <xf numFmtId="166" fontId="14" fillId="0" borderId="0" xfId="27" applyNumberFormat="1" applyFont="1" applyAlignment="1">
      <alignment vertical="center"/>
    </xf>
    <xf numFmtId="165" fontId="15" fillId="0" borderId="0" xfId="27" applyNumberFormat="1" applyFont="1" applyAlignment="1">
      <alignment horizontal="center" vertical="center"/>
    </xf>
    <xf numFmtId="165" fontId="13" fillId="0" borderId="0" xfId="27" applyNumberFormat="1" applyFont="1" applyAlignment="1">
      <alignment horizontal="right" vertical="center"/>
    </xf>
    <xf numFmtId="166" fontId="13" fillId="0" borderId="0" xfId="2" quotePrefix="1" applyNumberFormat="1" applyFont="1" applyFill="1" applyBorder="1" applyAlignment="1">
      <alignment horizontal="right" vertical="center"/>
    </xf>
    <xf numFmtId="0" fontId="13" fillId="0" borderId="0" xfId="27" applyFont="1" applyAlignment="1">
      <alignment horizontal="right" vertical="center"/>
    </xf>
    <xf numFmtId="166" fontId="13" fillId="0" borderId="3" xfId="2" applyNumberFormat="1" applyFont="1" applyFill="1" applyBorder="1" applyAlignment="1">
      <alignment horizontal="right" vertical="center"/>
    </xf>
    <xf numFmtId="166" fontId="13" fillId="0" borderId="3" xfId="27" applyNumberFormat="1" applyFont="1" applyBorder="1" applyAlignment="1">
      <alignment horizontal="right" vertical="center"/>
    </xf>
    <xf numFmtId="165" fontId="13" fillId="0" borderId="3" xfId="27" applyNumberFormat="1" applyFont="1" applyBorder="1" applyAlignment="1">
      <alignment horizontal="right" vertical="center"/>
    </xf>
    <xf numFmtId="0" fontId="13" fillId="0" borderId="3" xfId="27" applyFont="1" applyBorder="1" applyAlignment="1">
      <alignment horizontal="right" vertical="center"/>
    </xf>
    <xf numFmtId="0" fontId="13" fillId="0" borderId="0" xfId="27" applyFont="1" applyAlignment="1">
      <alignment vertical="center"/>
    </xf>
    <xf numFmtId="165" fontId="13" fillId="0" borderId="0" xfId="27" quotePrefix="1" applyNumberFormat="1" applyFont="1" applyAlignment="1">
      <alignment horizontal="left" vertical="center"/>
    </xf>
    <xf numFmtId="166" fontId="14" fillId="0" borderId="0" xfId="5" applyNumberFormat="1" applyFont="1" applyFill="1" applyBorder="1" applyAlignment="1">
      <alignment horizontal="right" vertical="center"/>
    </xf>
    <xf numFmtId="165" fontId="13" fillId="0" borderId="0" xfId="27" applyNumberFormat="1" applyFont="1" applyAlignment="1">
      <alignment horizontal="left" vertical="center"/>
    </xf>
    <xf numFmtId="165" fontId="13" fillId="0" borderId="0" xfId="27" applyNumberFormat="1" applyFont="1" applyAlignment="1">
      <alignment vertical="center"/>
    </xf>
    <xf numFmtId="0" fontId="13" fillId="0" borderId="0" xfId="27" applyFont="1" applyAlignment="1">
      <alignment horizontal="left" vertical="center"/>
    </xf>
    <xf numFmtId="166" fontId="14" fillId="0" borderId="0" xfId="2" applyNumberFormat="1" applyFont="1" applyFill="1" applyBorder="1" applyAlignment="1">
      <alignment horizontal="right" vertical="center"/>
    </xf>
    <xf numFmtId="166" fontId="14" fillId="0" borderId="0" xfId="17" applyNumberFormat="1" applyFont="1" applyFill="1" applyBorder="1" applyAlignment="1">
      <alignment horizontal="right" vertical="center"/>
    </xf>
    <xf numFmtId="166" fontId="13" fillId="0" borderId="0" xfId="27" applyNumberFormat="1" applyFont="1" applyAlignment="1">
      <alignment vertical="center"/>
    </xf>
    <xf numFmtId="166" fontId="14" fillId="0" borderId="0" xfId="27" applyNumberFormat="1" applyFont="1" applyAlignment="1">
      <alignment horizontal="right" vertical="center"/>
    </xf>
    <xf numFmtId="0" fontId="14" fillId="0" borderId="0" xfId="27" applyFont="1" applyAlignment="1">
      <alignment vertical="center"/>
    </xf>
    <xf numFmtId="165" fontId="14" fillId="0" borderId="0" xfId="27" applyNumberFormat="1" applyFont="1" applyAlignment="1">
      <alignment horizontal="left" vertical="center"/>
    </xf>
    <xf numFmtId="166" fontId="14" fillId="0" borderId="3" xfId="27" applyNumberFormat="1" applyFont="1" applyBorder="1" applyAlignment="1">
      <alignment vertical="center"/>
    </xf>
    <xf numFmtId="166" fontId="14" fillId="0" borderId="3" xfId="5" applyNumberFormat="1" applyFont="1" applyFill="1" applyBorder="1" applyAlignment="1">
      <alignment horizontal="right" vertical="center"/>
    </xf>
    <xf numFmtId="166" fontId="14" fillId="0" borderId="3" xfId="17" applyNumberFormat="1" applyFont="1" applyFill="1" applyBorder="1" applyAlignment="1">
      <alignment horizontal="right" vertical="center"/>
    </xf>
    <xf numFmtId="166" fontId="14" fillId="0" borderId="5" xfId="2" applyNumberFormat="1" applyFont="1" applyFill="1" applyBorder="1" applyAlignment="1">
      <alignment horizontal="right" vertical="center"/>
    </xf>
    <xf numFmtId="166" fontId="13" fillId="0" borderId="3" xfId="2" applyNumberFormat="1" applyFont="1" applyFill="1" applyBorder="1" applyAlignment="1">
      <alignment horizontal="center" vertical="center"/>
    </xf>
    <xf numFmtId="165" fontId="14" fillId="0" borderId="0" xfId="27" quotePrefix="1" applyNumberFormat="1" applyFont="1" applyAlignment="1">
      <alignment horizontal="center" vertical="center"/>
    </xf>
    <xf numFmtId="165" fontId="14" fillId="0" borderId="0" xfId="27" applyNumberFormat="1" applyFont="1" applyAlignment="1">
      <alignment horizontal="center" vertical="center"/>
    </xf>
    <xf numFmtId="172" fontId="11" fillId="0" borderId="0" xfId="39" applyNumberFormat="1" applyFont="1" applyFill="1" applyBorder="1" applyAlignment="1">
      <alignment horizontal="right" vertical="center"/>
    </xf>
    <xf numFmtId="166" fontId="14" fillId="0" borderId="3" xfId="2" applyNumberFormat="1" applyFont="1" applyFill="1" applyBorder="1" applyAlignment="1">
      <alignment horizontal="right" vertical="center"/>
    </xf>
    <xf numFmtId="165" fontId="12" fillId="0" borderId="0" xfId="27" applyNumberFormat="1" applyFont="1" applyAlignment="1">
      <alignment horizontal="center" vertical="center"/>
    </xf>
    <xf numFmtId="166" fontId="11" fillId="0" borderId="0" xfId="27" applyNumberFormat="1" applyFont="1" applyAlignment="1">
      <alignment horizontal="right" vertical="center"/>
    </xf>
    <xf numFmtId="166" fontId="11" fillId="0" borderId="3" xfId="39" applyNumberFormat="1" applyFont="1" applyFill="1" applyBorder="1" applyAlignment="1">
      <alignment horizontal="right" vertical="center"/>
    </xf>
    <xf numFmtId="0" fontId="11" fillId="0" borderId="3" xfId="27" applyFont="1" applyBorder="1" applyAlignment="1">
      <alignment horizontal="left" vertical="center"/>
    </xf>
    <xf numFmtId="166" fontId="10" fillId="0" borderId="3" xfId="5" applyNumberFormat="1" applyFont="1" applyFill="1" applyBorder="1" applyAlignment="1">
      <alignment horizontal="center" vertical="top"/>
    </xf>
    <xf numFmtId="0" fontId="11" fillId="0" borderId="3" xfId="27" applyFont="1" applyBorder="1" applyAlignment="1">
      <alignment horizontal="justify" vertical="center"/>
    </xf>
    <xf numFmtId="166" fontId="10" fillId="0" borderId="3" xfId="5" applyNumberFormat="1" applyFont="1" applyFill="1" applyBorder="1" applyAlignment="1">
      <alignment horizontal="center" vertical="center"/>
    </xf>
    <xf numFmtId="166" fontId="10" fillId="0" borderId="3" xfId="27" applyNumberFormat="1" applyFont="1" applyBorder="1" applyAlignment="1">
      <alignment horizontal="center" vertical="center"/>
    </xf>
    <xf numFmtId="166" fontId="13" fillId="0" borderId="3" xfId="27" applyNumberFormat="1" applyFont="1" applyBorder="1" applyAlignment="1">
      <alignment horizontal="center" vertical="center"/>
    </xf>
    <xf numFmtId="0" fontId="10" fillId="0" borderId="6" xfId="27" applyFont="1" applyBorder="1" applyAlignment="1">
      <alignment horizontal="center" vertical="center"/>
    </xf>
    <xf numFmtId="166" fontId="10" fillId="0" borderId="3" xfId="2" applyNumberFormat="1" applyFont="1" applyFill="1" applyBorder="1" applyAlignment="1">
      <alignment horizontal="center" vertical="center"/>
    </xf>
    <xf numFmtId="0" fontId="10" fillId="0" borderId="0" xfId="0" quotePrefix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Continuous" vertical="center"/>
    </xf>
    <xf numFmtId="166" fontId="10" fillId="0" borderId="0" xfId="2" quotePrefix="1" applyNumberFormat="1" applyFont="1" applyFill="1" applyAlignment="1">
      <alignment horizontal="centerContinuous" vertical="center"/>
    </xf>
    <xf numFmtId="0" fontId="10" fillId="0" borderId="0" xfId="0" applyFont="1" applyAlignment="1">
      <alignment horizontal="left" vertical="center"/>
    </xf>
    <xf numFmtId="0" fontId="10" fillId="0" borderId="3" xfId="0" quotePrefix="1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Continuous" vertical="center"/>
    </xf>
    <xf numFmtId="4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10" fillId="0" borderId="0" xfId="2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6" fontId="10" fillId="0" borderId="3" xfId="4" applyNumberFormat="1" applyFont="1" applyFill="1" applyBorder="1" applyAlignment="1">
      <alignment horizontal="right" vertical="center"/>
    </xf>
    <xf numFmtId="166" fontId="10" fillId="0" borderId="0" xfId="4" applyNumberFormat="1" applyFont="1" applyFill="1" applyBorder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0" fontId="11" fillId="0" borderId="3" xfId="0" applyFont="1" applyBorder="1" applyAlignment="1">
      <alignment horizontal="left" vertical="center"/>
    </xf>
    <xf numFmtId="37" fontId="11" fillId="0" borderId="0" xfId="0" applyNumberFormat="1" applyFont="1" applyAlignment="1">
      <alignment horizontal="center" vertical="center"/>
    </xf>
    <xf numFmtId="37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65" fontId="11" fillId="0" borderId="0" xfId="0" applyNumberFormat="1" applyFont="1" applyAlignment="1">
      <alignment vertical="center"/>
    </xf>
  </cellXfs>
  <cellStyles count="40">
    <cellStyle name="0,0_x000d__x000a_NA_x000d__x000a_" xfId="1" xr:uid="{00000000-0005-0000-0000-000000000000}"/>
    <cellStyle name="Comma" xfId="2" builtinId="3"/>
    <cellStyle name="Comma 2" xfId="3" xr:uid="{00000000-0005-0000-0000-000002000000}"/>
    <cellStyle name="Comma 2 15 2 5 3" xfId="37" xr:uid="{48762CA8-DA04-4591-AAD4-C785663C029B}"/>
    <cellStyle name="Comma 2 2" xfId="4" xr:uid="{00000000-0005-0000-0000-000003000000}"/>
    <cellStyle name="Comma 2 2 2" xfId="5" xr:uid="{00000000-0005-0000-0000-000004000000}"/>
    <cellStyle name="Comma 2 2 2 2" xfId="6" xr:uid="{00000000-0005-0000-0000-000005000000}"/>
    <cellStyle name="Comma 2 2 2 3" xfId="39" xr:uid="{5556BA0A-7B18-49F1-BDD0-6ECB9BA2D156}"/>
    <cellStyle name="Comma 2 2 3" xfId="7" xr:uid="{00000000-0005-0000-0000-000006000000}"/>
    <cellStyle name="Comma 2 3" xfId="8" xr:uid="{00000000-0005-0000-0000-000007000000}"/>
    <cellStyle name="Comma 2 3 2" xfId="9" xr:uid="{00000000-0005-0000-0000-000008000000}"/>
    <cellStyle name="Comma 2 4" xfId="10" xr:uid="{00000000-0005-0000-0000-000009000000}"/>
    <cellStyle name="Comma 3" xfId="11" xr:uid="{00000000-0005-0000-0000-00000A000000}"/>
    <cellStyle name="Comma 3 2" xfId="12" xr:uid="{00000000-0005-0000-0000-00000B000000}"/>
    <cellStyle name="Comma 3 2 2" xfId="13" xr:uid="{00000000-0005-0000-0000-00000C000000}"/>
    <cellStyle name="Comma 3 3" xfId="14" xr:uid="{00000000-0005-0000-0000-00000D000000}"/>
    <cellStyle name="Comma 4" xfId="15" xr:uid="{00000000-0005-0000-0000-00000E000000}"/>
    <cellStyle name="comma zerodec" xfId="16" xr:uid="{00000000-0005-0000-0000-00000F000000}"/>
    <cellStyle name="Comma_RGR Q2'03 - Eng" xfId="17" xr:uid="{00000000-0005-0000-0000-000010000000}"/>
    <cellStyle name="Currency1" xfId="18" xr:uid="{00000000-0005-0000-0000-000011000000}"/>
    <cellStyle name="Dollar (zero dec)" xfId="19" xr:uid="{00000000-0005-0000-0000-000012000000}"/>
    <cellStyle name="E&amp;Y House" xfId="20" xr:uid="{00000000-0005-0000-0000-000013000000}"/>
    <cellStyle name="Grey" xfId="21" xr:uid="{00000000-0005-0000-0000-000014000000}"/>
    <cellStyle name="Input [yellow]" xfId="22" xr:uid="{00000000-0005-0000-0000-000015000000}"/>
    <cellStyle name="no dec" xfId="23" xr:uid="{00000000-0005-0000-0000-000016000000}"/>
    <cellStyle name="Normal" xfId="0" builtinId="0"/>
    <cellStyle name="Normal - Style1" xfId="24" xr:uid="{00000000-0005-0000-0000-000018000000}"/>
    <cellStyle name="Normal 2" xfId="25" xr:uid="{00000000-0005-0000-0000-000019000000}"/>
    <cellStyle name="Normal 2 2" xfId="26" xr:uid="{00000000-0005-0000-0000-00001A000000}"/>
    <cellStyle name="Normal 2 2 2" xfId="27" xr:uid="{00000000-0005-0000-0000-00001B000000}"/>
    <cellStyle name="Normal 2 2 2 2" xfId="38" xr:uid="{1853CCF8-ABB8-4D64-8ADD-56A9279C1E03}"/>
    <cellStyle name="Normal 2 3" xfId="28" xr:uid="{00000000-0005-0000-0000-00001C000000}"/>
    <cellStyle name="Normal 3" xfId="29" xr:uid="{00000000-0005-0000-0000-00001D000000}"/>
    <cellStyle name="Normal 4" xfId="30" xr:uid="{00000000-0005-0000-0000-00001E000000}"/>
    <cellStyle name="Normal 9" xfId="31" xr:uid="{00000000-0005-0000-0000-00001F000000}"/>
    <cellStyle name="Percent" xfId="32" builtinId="5"/>
    <cellStyle name="Percent [2]" xfId="33" xr:uid="{00000000-0005-0000-0000-000021000000}"/>
    <cellStyle name="Percent 2" xfId="34" xr:uid="{00000000-0005-0000-0000-000022000000}"/>
    <cellStyle name="Quantity" xfId="35" xr:uid="{00000000-0005-0000-0000-000023000000}"/>
    <cellStyle name="Style 1" xfId="36" xr:uid="{00000000-0005-0000-0000-000024000000}"/>
  </cellStyles>
  <dxfs count="0"/>
  <tableStyles count="0" defaultTableStyle="TableStyleMedium9" defaultPivotStyle="PivotStyleLight16"/>
  <colors>
    <mruColors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8"/>
  <sheetViews>
    <sheetView tabSelected="1" zoomScale="115" zoomScaleNormal="115" zoomScaleSheetLayoutView="100" workbookViewId="0">
      <selection activeCell="B8" sqref="B8"/>
    </sheetView>
  </sheetViews>
  <sheetFormatPr defaultColWidth="9.125" defaultRowHeight="21.75" customHeight="1"/>
  <cols>
    <col min="1" max="1" width="1.75" style="117" customWidth="1"/>
    <col min="2" max="2" width="39.875" style="117" customWidth="1"/>
    <col min="3" max="3" width="8.125" style="170" customWidth="1"/>
    <col min="4" max="4" width="0.875" style="117" customWidth="1"/>
    <col min="5" max="5" width="14.75" style="69" customWidth="1"/>
    <col min="6" max="6" width="0.875" style="69" customWidth="1"/>
    <col min="7" max="7" width="13.125" style="69" customWidth="1"/>
    <col min="8" max="8" width="0.875" style="69" customWidth="1"/>
    <col min="9" max="9" width="14.75" style="69" customWidth="1"/>
    <col min="10" max="10" width="0.875" style="69" customWidth="1"/>
    <col min="11" max="11" width="13.125" style="69" customWidth="1"/>
    <col min="12" max="12" width="9.125" style="117"/>
    <col min="13" max="13" width="11.75" style="117" customWidth="1"/>
    <col min="14" max="16384" width="9.125" style="117"/>
  </cols>
  <sheetData>
    <row r="1" spans="1:11" ht="21.75" customHeight="1">
      <c r="A1" s="169" t="s">
        <v>0</v>
      </c>
      <c r="B1" s="169"/>
      <c r="D1" s="171"/>
      <c r="E1" s="40"/>
      <c r="F1" s="40"/>
      <c r="G1" s="40"/>
      <c r="H1" s="40"/>
      <c r="I1" s="172"/>
      <c r="J1" s="41"/>
      <c r="K1" s="172"/>
    </row>
    <row r="2" spans="1:11" ht="21.75" customHeight="1">
      <c r="A2" s="173" t="s">
        <v>1</v>
      </c>
      <c r="B2" s="173"/>
      <c r="D2" s="171"/>
      <c r="E2" s="40"/>
      <c r="F2" s="40"/>
      <c r="G2" s="40"/>
      <c r="H2" s="40"/>
      <c r="I2" s="41"/>
      <c r="J2" s="41"/>
      <c r="K2" s="41"/>
    </row>
    <row r="3" spans="1:11" ht="21.75" customHeight="1">
      <c r="A3" s="174" t="s">
        <v>2</v>
      </c>
      <c r="B3" s="174"/>
      <c r="C3" s="175"/>
      <c r="D3" s="176"/>
      <c r="E3" s="45"/>
      <c r="F3" s="45"/>
      <c r="G3" s="45"/>
      <c r="H3" s="45"/>
      <c r="I3" s="45"/>
      <c r="J3" s="45"/>
      <c r="K3" s="45"/>
    </row>
    <row r="4" spans="1:11" ht="20.85" customHeight="1">
      <c r="A4" s="173"/>
      <c r="B4" s="173"/>
      <c r="C4" s="177"/>
      <c r="D4" s="171"/>
      <c r="E4" s="71"/>
      <c r="F4" s="71"/>
      <c r="G4" s="71"/>
      <c r="H4" s="71"/>
      <c r="I4" s="71"/>
      <c r="J4" s="71"/>
      <c r="K4" s="71"/>
    </row>
    <row r="5" spans="1:11" s="178" customFormat="1" ht="20.85" customHeight="1">
      <c r="C5" s="179"/>
      <c r="D5" s="179"/>
      <c r="E5" s="168" t="s">
        <v>3</v>
      </c>
      <c r="F5" s="168"/>
      <c r="G5" s="168"/>
      <c r="H5" s="180"/>
      <c r="I5" s="168" t="s">
        <v>4</v>
      </c>
      <c r="J5" s="168"/>
      <c r="K5" s="168"/>
    </row>
    <row r="6" spans="1:11" s="178" customFormat="1" ht="20.85" customHeight="1">
      <c r="C6" s="181"/>
      <c r="D6" s="181"/>
      <c r="E6" s="52" t="s">
        <v>5</v>
      </c>
      <c r="F6" s="50"/>
      <c r="G6" s="52" t="s">
        <v>6</v>
      </c>
      <c r="H6" s="52"/>
      <c r="I6" s="52" t="s">
        <v>5</v>
      </c>
      <c r="J6" s="50"/>
      <c r="K6" s="52" t="s">
        <v>6</v>
      </c>
    </row>
    <row r="7" spans="1:11" s="178" customFormat="1" ht="20.85" customHeight="1">
      <c r="A7" s="117"/>
      <c r="C7" s="181"/>
      <c r="D7" s="181"/>
      <c r="E7" s="52" t="s">
        <v>7</v>
      </c>
      <c r="F7" s="50"/>
      <c r="G7" s="52" t="s">
        <v>8</v>
      </c>
      <c r="H7" s="52"/>
      <c r="I7" s="52" t="s">
        <v>7</v>
      </c>
      <c r="J7" s="50"/>
      <c r="K7" s="52" t="s">
        <v>8</v>
      </c>
    </row>
    <row r="8" spans="1:11" s="178" customFormat="1" ht="20.85" customHeight="1">
      <c r="C8" s="181"/>
      <c r="D8" s="181"/>
      <c r="E8" s="52" t="s">
        <v>9</v>
      </c>
      <c r="F8" s="50"/>
      <c r="G8" s="52" t="s">
        <v>10</v>
      </c>
      <c r="H8" s="52"/>
      <c r="I8" s="52" t="s">
        <v>9</v>
      </c>
      <c r="J8" s="50"/>
      <c r="K8" s="52" t="s">
        <v>10</v>
      </c>
    </row>
    <row r="9" spans="1:11" s="178" customFormat="1" ht="20.85" customHeight="1">
      <c r="C9" s="182" t="s">
        <v>11</v>
      </c>
      <c r="D9" s="181"/>
      <c r="E9" s="183" t="s">
        <v>12</v>
      </c>
      <c r="F9" s="184"/>
      <c r="G9" s="183" t="s">
        <v>12</v>
      </c>
      <c r="H9" s="184"/>
      <c r="I9" s="183" t="s">
        <v>12</v>
      </c>
      <c r="J9" s="184"/>
      <c r="K9" s="183" t="s">
        <v>12</v>
      </c>
    </row>
    <row r="10" spans="1:11" s="178" customFormat="1" ht="20.85" customHeight="1">
      <c r="A10" s="178" t="s">
        <v>13</v>
      </c>
      <c r="C10" s="179"/>
      <c r="D10" s="179"/>
      <c r="E10" s="185"/>
      <c r="F10" s="50"/>
      <c r="G10" s="185"/>
      <c r="H10" s="185"/>
      <c r="I10" s="25"/>
      <c r="J10" s="26"/>
      <c r="K10" s="25"/>
    </row>
    <row r="11" spans="1:11" s="178" customFormat="1" ht="6" customHeight="1">
      <c r="A11" s="117"/>
      <c r="B11" s="117"/>
      <c r="C11" s="170"/>
      <c r="D11" s="170"/>
      <c r="E11" s="69"/>
      <c r="F11" s="26"/>
      <c r="G11" s="69"/>
      <c r="H11" s="69"/>
      <c r="I11" s="25"/>
      <c r="J11" s="26"/>
      <c r="K11" s="25"/>
    </row>
    <row r="12" spans="1:11" s="178" customFormat="1" ht="20.85" customHeight="1">
      <c r="A12" s="178" t="s">
        <v>14</v>
      </c>
      <c r="C12" s="170"/>
      <c r="D12" s="170"/>
      <c r="E12" s="26"/>
      <c r="F12" s="69"/>
      <c r="G12" s="26"/>
      <c r="H12" s="26"/>
      <c r="I12" s="69"/>
      <c r="J12" s="26"/>
      <c r="K12" s="69"/>
    </row>
    <row r="13" spans="1:11" s="178" customFormat="1" ht="6" customHeight="1">
      <c r="A13" s="117"/>
      <c r="B13" s="117"/>
      <c r="C13" s="170"/>
      <c r="D13" s="170"/>
      <c r="E13" s="69"/>
      <c r="F13" s="26"/>
      <c r="G13" s="69"/>
      <c r="H13" s="69"/>
      <c r="I13" s="25"/>
      <c r="J13" s="26"/>
      <c r="K13" s="25"/>
    </row>
    <row r="14" spans="1:11" s="178" customFormat="1" ht="20.85" customHeight="1">
      <c r="A14" s="118" t="s">
        <v>15</v>
      </c>
      <c r="B14" s="118"/>
      <c r="C14" s="170"/>
      <c r="D14" s="170"/>
      <c r="E14" s="4">
        <v>14508011</v>
      </c>
      <c r="F14" s="4"/>
      <c r="G14" s="4">
        <v>13318965</v>
      </c>
      <c r="H14" s="4"/>
      <c r="I14" s="4">
        <v>457155</v>
      </c>
      <c r="J14" s="4"/>
      <c r="K14" s="4">
        <v>452756</v>
      </c>
    </row>
    <row r="15" spans="1:11" s="178" customFormat="1" ht="20.85" customHeight="1">
      <c r="A15" s="118" t="s">
        <v>16</v>
      </c>
      <c r="B15" s="118"/>
      <c r="C15" s="170">
        <v>9</v>
      </c>
      <c r="D15" s="170"/>
      <c r="E15" s="4">
        <v>14945937</v>
      </c>
      <c r="F15" s="4"/>
      <c r="G15" s="4">
        <v>13970341</v>
      </c>
      <c r="H15" s="4"/>
      <c r="I15" s="4">
        <v>5662079</v>
      </c>
      <c r="J15" s="4"/>
      <c r="K15" s="4">
        <v>5359822</v>
      </c>
    </row>
    <row r="16" spans="1:11" s="178" customFormat="1" ht="20.85" customHeight="1">
      <c r="A16" s="118" t="s">
        <v>17</v>
      </c>
      <c r="B16" s="117"/>
      <c r="C16" s="179"/>
      <c r="D16" s="170"/>
      <c r="E16" s="4">
        <v>4088494</v>
      </c>
      <c r="F16" s="4"/>
      <c r="G16" s="4">
        <v>3917636</v>
      </c>
      <c r="H16" s="4"/>
      <c r="I16" s="4">
        <v>3513</v>
      </c>
      <c r="J16" s="4"/>
      <c r="K16" s="4">
        <v>4186</v>
      </c>
    </row>
    <row r="17" spans="1:13" s="178" customFormat="1" ht="20.85" customHeight="1">
      <c r="A17" s="117" t="s">
        <v>18</v>
      </c>
      <c r="B17" s="118"/>
      <c r="C17" s="170"/>
      <c r="D17" s="170"/>
      <c r="E17" s="4">
        <v>2126977</v>
      </c>
      <c r="F17" s="4"/>
      <c r="G17" s="4">
        <v>2085879</v>
      </c>
      <c r="H17" s="4"/>
      <c r="I17" s="4">
        <v>0</v>
      </c>
      <c r="J17" s="4"/>
      <c r="K17" s="4">
        <v>0</v>
      </c>
    </row>
    <row r="18" spans="1:13" s="178" customFormat="1" ht="20.85" customHeight="1">
      <c r="A18" s="117" t="s">
        <v>19</v>
      </c>
      <c r="B18" s="117"/>
      <c r="C18" s="170">
        <v>6</v>
      </c>
      <c r="D18" s="170"/>
      <c r="E18" s="4">
        <v>42345</v>
      </c>
      <c r="F18" s="4"/>
      <c r="G18" s="4">
        <v>719230</v>
      </c>
      <c r="H18" s="4"/>
      <c r="I18" s="4">
        <v>42264</v>
      </c>
      <c r="J18" s="4"/>
      <c r="K18" s="4">
        <v>719230</v>
      </c>
    </row>
    <row r="19" spans="1:13" s="178" customFormat="1" ht="20.85" customHeight="1">
      <c r="A19" s="118" t="s">
        <v>20</v>
      </c>
      <c r="B19" s="118"/>
      <c r="C19" s="170"/>
      <c r="D19" s="170"/>
      <c r="E19" s="4">
        <v>4977526</v>
      </c>
      <c r="F19" s="4"/>
      <c r="G19" s="4">
        <v>3411884</v>
      </c>
      <c r="H19" s="4"/>
      <c r="I19" s="4">
        <v>96560</v>
      </c>
      <c r="J19" s="4"/>
      <c r="K19" s="4">
        <v>105082</v>
      </c>
    </row>
    <row r="20" spans="1:13" s="178" customFormat="1" ht="20.85" customHeight="1">
      <c r="A20" s="118" t="s">
        <v>21</v>
      </c>
      <c r="B20" s="118"/>
      <c r="C20" s="170">
        <v>10</v>
      </c>
      <c r="D20" s="170"/>
      <c r="E20" s="11">
        <v>1255677</v>
      </c>
      <c r="F20" s="4"/>
      <c r="G20" s="11">
        <v>3863645</v>
      </c>
      <c r="H20" s="4"/>
      <c r="I20" s="11">
        <v>0</v>
      </c>
      <c r="J20" s="4"/>
      <c r="K20" s="11">
        <v>0</v>
      </c>
    </row>
    <row r="21" spans="1:13" s="178" customFormat="1" ht="6" customHeight="1">
      <c r="A21" s="118"/>
      <c r="B21" s="118"/>
      <c r="C21" s="170"/>
      <c r="D21" s="170"/>
      <c r="E21" s="26"/>
      <c r="F21" s="36"/>
      <c r="G21" s="26"/>
      <c r="H21" s="36"/>
      <c r="I21" s="26"/>
      <c r="J21" s="26"/>
      <c r="K21" s="26"/>
    </row>
    <row r="22" spans="1:13" s="178" customFormat="1" ht="20.85" customHeight="1">
      <c r="A22" s="173" t="s">
        <v>22</v>
      </c>
      <c r="B22" s="173"/>
      <c r="C22" s="170"/>
      <c r="D22" s="170"/>
      <c r="E22" s="27">
        <f>SUM(E14:E20)</f>
        <v>41944967</v>
      </c>
      <c r="F22" s="69"/>
      <c r="G22" s="27">
        <f>SUM(G14:G20)</f>
        <v>41287580</v>
      </c>
      <c r="H22" s="69"/>
      <c r="I22" s="27">
        <f>SUM(I14:I20)</f>
        <v>6261571</v>
      </c>
      <c r="J22" s="26"/>
      <c r="K22" s="27">
        <f>SUM(K14:K20)</f>
        <v>6641076</v>
      </c>
    </row>
    <row r="23" spans="1:13" s="178" customFormat="1" ht="15" customHeight="1">
      <c r="A23" s="118"/>
      <c r="B23" s="118"/>
      <c r="C23" s="170"/>
      <c r="D23" s="170"/>
      <c r="E23" s="26"/>
      <c r="F23" s="69"/>
      <c r="G23" s="26"/>
      <c r="H23" s="69"/>
      <c r="I23" s="26"/>
      <c r="J23" s="26"/>
      <c r="K23" s="26"/>
    </row>
    <row r="24" spans="1:13" s="178" customFormat="1" ht="20.85" customHeight="1">
      <c r="A24" s="173" t="s">
        <v>23</v>
      </c>
      <c r="B24" s="173"/>
      <c r="C24" s="170"/>
      <c r="D24" s="170"/>
      <c r="E24" s="26"/>
      <c r="F24" s="69"/>
      <c r="G24" s="26"/>
      <c r="H24" s="69"/>
      <c r="I24" s="26"/>
      <c r="J24" s="26"/>
      <c r="K24" s="25"/>
    </row>
    <row r="25" spans="1:13" s="178" customFormat="1" ht="6" customHeight="1">
      <c r="A25" s="173"/>
      <c r="B25" s="173"/>
      <c r="C25" s="170"/>
      <c r="D25" s="170"/>
      <c r="E25" s="26"/>
      <c r="F25" s="69"/>
      <c r="G25" s="26"/>
      <c r="H25" s="69"/>
      <c r="I25" s="26"/>
      <c r="J25" s="26"/>
      <c r="K25" s="25"/>
    </row>
    <row r="26" spans="1:13" s="178" customFormat="1" ht="20.85" customHeight="1">
      <c r="A26" s="118" t="s">
        <v>24</v>
      </c>
      <c r="B26" s="119"/>
      <c r="C26" s="170">
        <v>9</v>
      </c>
      <c r="D26" s="170"/>
      <c r="E26" s="4">
        <v>1259594</v>
      </c>
      <c r="F26" s="4"/>
      <c r="G26" s="4">
        <v>640902</v>
      </c>
      <c r="H26" s="4"/>
      <c r="I26" s="4">
        <v>282159</v>
      </c>
      <c r="J26" s="4"/>
      <c r="K26" s="4">
        <v>322744</v>
      </c>
    </row>
    <row r="27" spans="1:13" s="178" customFormat="1" ht="20.85" customHeight="1">
      <c r="A27" s="117" t="s">
        <v>25</v>
      </c>
      <c r="B27" s="117"/>
      <c r="C27" s="170">
        <v>11</v>
      </c>
      <c r="D27" s="170"/>
      <c r="E27" s="4">
        <v>0</v>
      </c>
      <c r="F27" s="4"/>
      <c r="G27" s="4">
        <v>0</v>
      </c>
      <c r="H27" s="4"/>
      <c r="I27" s="4">
        <v>8645285</v>
      </c>
      <c r="J27" s="4"/>
      <c r="K27" s="4">
        <v>8644535</v>
      </c>
      <c r="M27" s="185"/>
    </row>
    <row r="28" spans="1:13" s="178" customFormat="1" ht="20.85" customHeight="1">
      <c r="A28" s="117" t="s">
        <v>26</v>
      </c>
      <c r="B28" s="117"/>
      <c r="C28" s="170">
        <v>11</v>
      </c>
      <c r="D28" s="170"/>
      <c r="E28" s="4">
        <v>8919261</v>
      </c>
      <c r="F28" s="4"/>
      <c r="G28" s="4">
        <v>8764311</v>
      </c>
      <c r="H28" s="4"/>
      <c r="I28" s="4">
        <v>2796270</v>
      </c>
      <c r="J28" s="4"/>
      <c r="K28" s="4">
        <v>2796270</v>
      </c>
    </row>
    <row r="29" spans="1:13" s="178" customFormat="1" ht="20.85" customHeight="1">
      <c r="A29" s="117" t="s">
        <v>27</v>
      </c>
      <c r="B29" s="117"/>
      <c r="C29" s="170">
        <v>11</v>
      </c>
      <c r="D29" s="170"/>
      <c r="E29" s="4">
        <v>2561696</v>
      </c>
      <c r="F29" s="4"/>
      <c r="G29" s="4">
        <v>2482744</v>
      </c>
      <c r="H29" s="4"/>
      <c r="I29" s="4">
        <v>0</v>
      </c>
      <c r="J29" s="4"/>
      <c r="K29" s="4">
        <v>0</v>
      </c>
    </row>
    <row r="30" spans="1:13" s="178" customFormat="1" ht="20.85" customHeight="1">
      <c r="A30" s="117" t="s">
        <v>28</v>
      </c>
      <c r="B30" s="117"/>
      <c r="C30" s="170">
        <v>8</v>
      </c>
      <c r="D30" s="170"/>
      <c r="E30" s="4">
        <v>8985528</v>
      </c>
      <c r="F30" s="4"/>
      <c r="G30" s="4">
        <v>8881828</v>
      </c>
      <c r="H30" s="4"/>
      <c r="I30" s="4">
        <v>141126739</v>
      </c>
      <c r="J30" s="4"/>
      <c r="K30" s="4">
        <v>136828675</v>
      </c>
    </row>
    <row r="31" spans="1:13" s="178" customFormat="1" ht="20.85" customHeight="1">
      <c r="A31" s="117" t="s">
        <v>29</v>
      </c>
      <c r="B31" s="117"/>
      <c r="C31" s="170"/>
      <c r="D31" s="170"/>
      <c r="E31" s="4">
        <v>1078795</v>
      </c>
      <c r="F31" s="4"/>
      <c r="G31" s="4">
        <v>1092772</v>
      </c>
      <c r="H31" s="4"/>
      <c r="I31" s="4">
        <v>0</v>
      </c>
      <c r="J31" s="4"/>
      <c r="K31" s="4">
        <v>0</v>
      </c>
    </row>
    <row r="32" spans="1:13" s="178" customFormat="1" ht="20.85" customHeight="1">
      <c r="A32" s="119" t="s">
        <v>30</v>
      </c>
      <c r="B32" s="119"/>
      <c r="C32" s="170">
        <v>12</v>
      </c>
      <c r="D32" s="170"/>
      <c r="E32" s="4">
        <v>128309085</v>
      </c>
      <c r="F32" s="4"/>
      <c r="G32" s="4">
        <v>126625573</v>
      </c>
      <c r="H32" s="4"/>
      <c r="I32" s="4">
        <v>132465</v>
      </c>
      <c r="J32" s="4"/>
      <c r="K32" s="4">
        <v>136806</v>
      </c>
    </row>
    <row r="33" spans="1:11" s="178" customFormat="1" ht="20.85" customHeight="1">
      <c r="A33" s="118" t="s">
        <v>31</v>
      </c>
      <c r="B33" s="118"/>
      <c r="C33" s="170"/>
      <c r="D33" s="170"/>
      <c r="E33" s="4">
        <v>81131259</v>
      </c>
      <c r="F33" s="4"/>
      <c r="G33" s="4">
        <v>77818051</v>
      </c>
      <c r="H33" s="4"/>
      <c r="I33" s="4">
        <v>383739</v>
      </c>
      <c r="J33" s="4"/>
      <c r="K33" s="4">
        <v>404260</v>
      </c>
    </row>
    <row r="34" spans="1:11" s="178" customFormat="1" ht="20.85" customHeight="1">
      <c r="A34" s="118" t="s">
        <v>32</v>
      </c>
      <c r="B34" s="118"/>
      <c r="C34" s="170">
        <v>13</v>
      </c>
      <c r="D34" s="170"/>
      <c r="E34" s="4">
        <v>68923958</v>
      </c>
      <c r="F34" s="4"/>
      <c r="G34" s="4">
        <v>66524747</v>
      </c>
      <c r="H34" s="4"/>
      <c r="I34" s="4">
        <v>20230</v>
      </c>
      <c r="J34" s="4"/>
      <c r="K34" s="4">
        <v>21042</v>
      </c>
    </row>
    <row r="35" spans="1:11" s="178" customFormat="1" ht="20.85" customHeight="1">
      <c r="A35" s="117" t="s">
        <v>19</v>
      </c>
      <c r="B35" s="117"/>
      <c r="C35" s="170">
        <v>6</v>
      </c>
      <c r="D35" s="170"/>
      <c r="E35" s="4">
        <v>474196</v>
      </c>
      <c r="F35" s="4"/>
      <c r="G35" s="4">
        <v>1654688</v>
      </c>
      <c r="H35" s="4"/>
      <c r="I35" s="4">
        <v>474196</v>
      </c>
      <c r="J35" s="4"/>
      <c r="K35" s="4">
        <v>1654688</v>
      </c>
    </row>
    <row r="36" spans="1:11" s="178" customFormat="1" ht="20.85" customHeight="1">
      <c r="A36" s="118" t="s">
        <v>33</v>
      </c>
      <c r="B36" s="118"/>
      <c r="C36" s="170"/>
      <c r="D36" s="170"/>
      <c r="E36" s="4">
        <v>9264631</v>
      </c>
      <c r="F36" s="4"/>
      <c r="G36" s="4">
        <v>8335930</v>
      </c>
      <c r="H36" s="4"/>
      <c r="I36" s="4">
        <v>0</v>
      </c>
      <c r="J36" s="4"/>
      <c r="K36" s="4">
        <v>0</v>
      </c>
    </row>
    <row r="37" spans="1:11" s="178" customFormat="1" ht="20.85" customHeight="1">
      <c r="A37" s="117" t="s">
        <v>34</v>
      </c>
      <c r="B37" s="117"/>
      <c r="C37" s="170"/>
      <c r="D37" s="170"/>
      <c r="E37" s="11">
        <v>2691040</v>
      </c>
      <c r="F37" s="4"/>
      <c r="G37" s="11">
        <v>2735806</v>
      </c>
      <c r="H37" s="4"/>
      <c r="I37" s="11">
        <v>21604</v>
      </c>
      <c r="J37" s="4"/>
      <c r="K37" s="11">
        <v>26573</v>
      </c>
    </row>
    <row r="38" spans="1:11" s="178" customFormat="1" ht="6" customHeight="1">
      <c r="A38" s="117"/>
      <c r="B38" s="117"/>
      <c r="C38" s="170"/>
      <c r="D38" s="170"/>
      <c r="E38" s="26"/>
      <c r="F38" s="36"/>
      <c r="G38" s="26"/>
      <c r="H38" s="36"/>
      <c r="I38" s="26"/>
      <c r="J38" s="26"/>
      <c r="K38" s="26"/>
    </row>
    <row r="39" spans="1:11" s="178" customFormat="1" ht="20.85" customHeight="1">
      <c r="A39" s="178" t="s">
        <v>35</v>
      </c>
      <c r="C39" s="170"/>
      <c r="D39" s="170"/>
      <c r="E39" s="27">
        <f>SUM(E26:E37)</f>
        <v>313599043</v>
      </c>
      <c r="F39" s="36"/>
      <c r="G39" s="27">
        <f>SUM(G26:G37)</f>
        <v>305557352</v>
      </c>
      <c r="H39" s="36"/>
      <c r="I39" s="27">
        <f>SUM(I26:I37)</f>
        <v>153882687</v>
      </c>
      <c r="J39" s="26"/>
      <c r="K39" s="27">
        <f>SUM(K26:K37)</f>
        <v>150835593</v>
      </c>
    </row>
    <row r="40" spans="1:11" s="178" customFormat="1" ht="6" customHeight="1">
      <c r="A40" s="117"/>
      <c r="B40" s="117"/>
      <c r="C40" s="170"/>
      <c r="D40" s="170"/>
      <c r="E40" s="26"/>
      <c r="F40" s="36"/>
      <c r="G40" s="26"/>
      <c r="H40" s="36"/>
      <c r="I40" s="26"/>
      <c r="J40" s="26"/>
      <c r="K40" s="26"/>
    </row>
    <row r="41" spans="1:11" s="178" customFormat="1" ht="20.85" customHeight="1" thickBot="1">
      <c r="A41" s="178" t="s">
        <v>36</v>
      </c>
      <c r="C41" s="170"/>
      <c r="D41" s="170"/>
      <c r="E41" s="66">
        <f>+E39+E22</f>
        <v>355544010</v>
      </c>
      <c r="F41" s="26"/>
      <c r="G41" s="66">
        <f>G22+G39</f>
        <v>346844932</v>
      </c>
      <c r="H41" s="26"/>
      <c r="I41" s="66">
        <f>+I39+I22</f>
        <v>160144258</v>
      </c>
      <c r="J41" s="26"/>
      <c r="K41" s="66">
        <f>+K39+K22</f>
        <v>157476669</v>
      </c>
    </row>
    <row r="42" spans="1:11" s="178" customFormat="1" ht="18" customHeight="1" thickTop="1">
      <c r="C42" s="170"/>
      <c r="D42" s="170"/>
      <c r="E42" s="26"/>
      <c r="F42" s="26"/>
      <c r="G42" s="26"/>
      <c r="H42" s="26"/>
      <c r="I42" s="26"/>
      <c r="J42" s="26"/>
      <c r="K42" s="26"/>
    </row>
    <row r="43" spans="1:11" s="178" customFormat="1" ht="18" customHeight="1">
      <c r="C43" s="170"/>
      <c r="D43" s="170"/>
      <c r="E43" s="26"/>
      <c r="F43" s="26"/>
      <c r="G43" s="26"/>
      <c r="H43" s="26"/>
      <c r="I43" s="26"/>
      <c r="J43" s="26"/>
      <c r="K43" s="26"/>
    </row>
    <row r="44" spans="1:11" s="178" customFormat="1" ht="10.5" customHeight="1">
      <c r="C44" s="170"/>
      <c r="D44" s="170"/>
      <c r="E44" s="26"/>
      <c r="F44" s="26"/>
      <c r="G44" s="26"/>
      <c r="H44" s="26"/>
      <c r="I44" s="26"/>
      <c r="J44" s="26"/>
      <c r="K44" s="26"/>
    </row>
    <row r="45" spans="1:11" s="178" customFormat="1" ht="18" customHeight="1">
      <c r="A45" s="117" t="s">
        <v>37</v>
      </c>
      <c r="B45" s="117"/>
      <c r="C45" s="170"/>
      <c r="D45" s="170"/>
      <c r="E45" s="26"/>
      <c r="F45" s="26"/>
      <c r="G45" s="26"/>
      <c r="H45" s="26"/>
      <c r="I45" s="26"/>
      <c r="J45" s="26"/>
      <c r="K45" s="26"/>
    </row>
    <row r="46" spans="1:11" s="178" customFormat="1" ht="18" customHeight="1">
      <c r="A46" s="117"/>
      <c r="B46" s="117"/>
      <c r="C46" s="170"/>
      <c r="D46" s="170"/>
      <c r="E46" s="26"/>
      <c r="F46" s="26"/>
      <c r="G46" s="26"/>
      <c r="H46" s="26"/>
      <c r="I46" s="26"/>
      <c r="J46" s="26"/>
      <c r="K46" s="26"/>
    </row>
    <row r="47" spans="1:11" ht="22.35" customHeight="1">
      <c r="A47" s="186" t="s">
        <v>38</v>
      </c>
      <c r="B47" s="186"/>
      <c r="C47" s="175"/>
      <c r="D47" s="175"/>
      <c r="E47" s="27"/>
      <c r="F47" s="27"/>
      <c r="G47" s="27"/>
      <c r="H47" s="27"/>
      <c r="I47" s="27"/>
      <c r="J47" s="27"/>
      <c r="K47" s="27"/>
    </row>
    <row r="48" spans="1:11" ht="21.75" customHeight="1">
      <c r="A48" s="169" t="s">
        <v>0</v>
      </c>
      <c r="B48" s="169"/>
      <c r="D48" s="171"/>
      <c r="E48" s="40"/>
      <c r="F48" s="40"/>
      <c r="G48" s="40"/>
      <c r="H48" s="40"/>
      <c r="I48" s="172"/>
      <c r="J48" s="41"/>
      <c r="K48" s="172"/>
    </row>
    <row r="49" spans="1:11" ht="21.75" customHeight="1">
      <c r="A49" s="173" t="s">
        <v>39</v>
      </c>
      <c r="B49" s="173"/>
      <c r="D49" s="171"/>
      <c r="E49" s="40"/>
      <c r="F49" s="40"/>
      <c r="G49" s="40"/>
      <c r="H49" s="40"/>
      <c r="I49" s="41"/>
      <c r="J49" s="41"/>
      <c r="K49" s="41"/>
    </row>
    <row r="50" spans="1:11" ht="21.75" customHeight="1">
      <c r="A50" s="174" t="str">
        <f>A3</f>
        <v>ณ วันที่ 31 มีนาคม พ.ศ. 2568</v>
      </c>
      <c r="B50" s="174"/>
      <c r="C50" s="175"/>
      <c r="D50" s="176"/>
      <c r="E50" s="45"/>
      <c r="F50" s="45"/>
      <c r="G50" s="45"/>
      <c r="H50" s="45"/>
      <c r="I50" s="45"/>
      <c r="J50" s="45"/>
      <c r="K50" s="45"/>
    </row>
    <row r="51" spans="1:11" ht="20.399999999999999">
      <c r="A51" s="173"/>
      <c r="B51" s="173"/>
      <c r="D51" s="171"/>
      <c r="E51" s="71"/>
      <c r="F51" s="71"/>
      <c r="G51" s="71"/>
      <c r="H51" s="71"/>
      <c r="I51" s="71"/>
      <c r="J51" s="71"/>
      <c r="K51" s="71"/>
    </row>
    <row r="52" spans="1:11" s="178" customFormat="1" ht="20.85" customHeight="1">
      <c r="C52" s="179"/>
      <c r="D52" s="179"/>
      <c r="E52" s="168" t="s">
        <v>3</v>
      </c>
      <c r="F52" s="168"/>
      <c r="G52" s="168"/>
      <c r="H52" s="180"/>
      <c r="I52" s="168" t="s">
        <v>4</v>
      </c>
      <c r="J52" s="168"/>
      <c r="K52" s="168"/>
    </row>
    <row r="53" spans="1:11" s="178" customFormat="1" ht="20.85" customHeight="1">
      <c r="C53" s="181"/>
      <c r="D53" s="181"/>
      <c r="E53" s="52" t="s">
        <v>5</v>
      </c>
      <c r="F53" s="50"/>
      <c r="G53" s="52" t="s">
        <v>6</v>
      </c>
      <c r="H53" s="52"/>
      <c r="I53" s="52" t="s">
        <v>5</v>
      </c>
      <c r="J53" s="50"/>
      <c r="K53" s="52" t="s">
        <v>6</v>
      </c>
    </row>
    <row r="54" spans="1:11" s="178" customFormat="1" ht="20.85" customHeight="1">
      <c r="C54" s="181"/>
      <c r="D54" s="181"/>
      <c r="E54" s="52" t="s">
        <v>7</v>
      </c>
      <c r="F54" s="50"/>
      <c r="G54" s="52" t="s">
        <v>8</v>
      </c>
      <c r="H54" s="52"/>
      <c r="I54" s="52" t="s">
        <v>7</v>
      </c>
      <c r="J54" s="50"/>
      <c r="K54" s="52" t="s">
        <v>8</v>
      </c>
    </row>
    <row r="55" spans="1:11" s="178" customFormat="1" ht="20.85" customHeight="1">
      <c r="C55" s="181"/>
      <c r="D55" s="181"/>
      <c r="E55" s="52" t="s">
        <v>9</v>
      </c>
      <c r="F55" s="50"/>
      <c r="G55" s="52" t="s">
        <v>10</v>
      </c>
      <c r="H55" s="52"/>
      <c r="I55" s="52" t="s">
        <v>9</v>
      </c>
      <c r="J55" s="50"/>
      <c r="K55" s="52" t="s">
        <v>10</v>
      </c>
    </row>
    <row r="56" spans="1:11" s="178" customFormat="1" ht="20.85" customHeight="1">
      <c r="C56" s="182" t="s">
        <v>11</v>
      </c>
      <c r="D56" s="181"/>
      <c r="E56" s="183" t="s">
        <v>12</v>
      </c>
      <c r="F56" s="184"/>
      <c r="G56" s="183" t="s">
        <v>12</v>
      </c>
      <c r="H56" s="184"/>
      <c r="I56" s="183" t="s">
        <v>12</v>
      </c>
      <c r="J56" s="184"/>
      <c r="K56" s="183" t="s">
        <v>12</v>
      </c>
    </row>
    <row r="57" spans="1:11" ht="20.85" customHeight="1">
      <c r="A57" s="173" t="s">
        <v>40</v>
      </c>
      <c r="B57" s="173"/>
      <c r="C57" s="179"/>
      <c r="D57" s="179"/>
      <c r="E57" s="50"/>
      <c r="F57" s="50"/>
      <c r="G57" s="50"/>
      <c r="H57" s="50"/>
      <c r="I57" s="25"/>
      <c r="J57" s="26"/>
      <c r="K57" s="25"/>
    </row>
    <row r="58" spans="1:11" ht="6" customHeight="1">
      <c r="D58" s="170"/>
      <c r="E58" s="26"/>
      <c r="F58" s="26"/>
      <c r="G58" s="26"/>
      <c r="H58" s="26"/>
      <c r="I58" s="25"/>
      <c r="J58" s="26"/>
      <c r="K58" s="25"/>
    </row>
    <row r="59" spans="1:11" ht="20.85" customHeight="1">
      <c r="A59" s="178" t="s">
        <v>41</v>
      </c>
      <c r="B59" s="178"/>
      <c r="C59" s="187"/>
      <c r="D59" s="187"/>
      <c r="E59" s="25"/>
      <c r="F59" s="26"/>
      <c r="G59" s="25"/>
      <c r="H59" s="25"/>
      <c r="I59" s="25"/>
      <c r="J59" s="26"/>
      <c r="K59" s="25"/>
    </row>
    <row r="60" spans="1:11" ht="6" customHeight="1">
      <c r="A60" s="178"/>
      <c r="B60" s="178"/>
      <c r="C60" s="187"/>
      <c r="D60" s="187"/>
      <c r="E60" s="25"/>
      <c r="F60" s="26"/>
      <c r="G60" s="25"/>
      <c r="H60" s="25"/>
      <c r="I60" s="25"/>
      <c r="J60" s="26"/>
      <c r="K60" s="25"/>
    </row>
    <row r="61" spans="1:11" ht="20.85" customHeight="1">
      <c r="A61" s="118" t="s">
        <v>42</v>
      </c>
      <c r="B61" s="119"/>
      <c r="C61" s="187"/>
      <c r="D61" s="170"/>
      <c r="E61" s="4"/>
      <c r="F61" s="26"/>
      <c r="G61" s="4"/>
      <c r="H61" s="26"/>
      <c r="I61" s="4"/>
      <c r="J61" s="26"/>
      <c r="K61" s="4"/>
    </row>
    <row r="62" spans="1:11" ht="20.85" customHeight="1">
      <c r="A62" s="118" t="s">
        <v>43</v>
      </c>
      <c r="B62" s="119" t="s">
        <v>44</v>
      </c>
      <c r="C62" s="187">
        <v>14</v>
      </c>
      <c r="D62" s="170"/>
      <c r="E62" s="4">
        <v>2111760</v>
      </c>
      <c r="F62" s="26"/>
      <c r="G62" s="4">
        <v>106896</v>
      </c>
      <c r="H62" s="26"/>
      <c r="I62" s="4">
        <v>2000000</v>
      </c>
      <c r="J62" s="26"/>
      <c r="K62" s="4">
        <v>0</v>
      </c>
    </row>
    <row r="63" spans="1:11" ht="20.85" customHeight="1">
      <c r="A63" s="117" t="s">
        <v>45</v>
      </c>
      <c r="C63" s="187"/>
      <c r="D63" s="187"/>
      <c r="E63" s="4">
        <v>22052993</v>
      </c>
      <c r="F63" s="26"/>
      <c r="G63" s="4">
        <v>24414611</v>
      </c>
      <c r="H63" s="26"/>
      <c r="I63" s="4">
        <v>992040</v>
      </c>
      <c r="J63" s="26"/>
      <c r="K63" s="4">
        <v>1427676</v>
      </c>
    </row>
    <row r="64" spans="1:11" ht="20.85" customHeight="1">
      <c r="A64" s="119" t="s">
        <v>46</v>
      </c>
      <c r="B64" s="119"/>
      <c r="C64" s="187">
        <v>14</v>
      </c>
      <c r="D64" s="170"/>
      <c r="E64" s="4">
        <v>0</v>
      </c>
      <c r="F64" s="26"/>
      <c r="G64" s="4">
        <v>0</v>
      </c>
      <c r="H64" s="26"/>
      <c r="I64" s="4">
        <v>5912702</v>
      </c>
      <c r="J64" s="26"/>
      <c r="K64" s="4">
        <v>6033125</v>
      </c>
    </row>
    <row r="65" spans="1:11" ht="20.85" customHeight="1">
      <c r="A65" s="120" t="s">
        <v>47</v>
      </c>
      <c r="B65" s="119"/>
      <c r="C65" s="187"/>
      <c r="D65" s="170"/>
      <c r="E65" s="4"/>
      <c r="F65" s="26"/>
      <c r="G65" s="4"/>
      <c r="H65" s="26"/>
      <c r="I65" s="4"/>
      <c r="J65" s="26"/>
      <c r="K65" s="4"/>
    </row>
    <row r="66" spans="1:11" ht="20.85" customHeight="1">
      <c r="A66" s="117" t="s">
        <v>48</v>
      </c>
      <c r="B66" s="120" t="s">
        <v>49</v>
      </c>
      <c r="C66" s="187">
        <v>14</v>
      </c>
      <c r="D66" s="170"/>
      <c r="E66" s="4">
        <v>3541758</v>
      </c>
      <c r="F66" s="26"/>
      <c r="G66" s="4">
        <v>3356047</v>
      </c>
      <c r="H66" s="26"/>
      <c r="I66" s="4">
        <v>2491001</v>
      </c>
      <c r="J66" s="26"/>
      <c r="K66" s="4">
        <v>2498815</v>
      </c>
    </row>
    <row r="67" spans="1:11" ht="20.85" customHeight="1">
      <c r="A67" s="120" t="s">
        <v>50</v>
      </c>
      <c r="B67" s="120"/>
      <c r="C67" s="187">
        <v>14</v>
      </c>
      <c r="D67" s="170"/>
      <c r="E67" s="4">
        <v>10205345</v>
      </c>
      <c r="F67" s="26"/>
      <c r="G67" s="4">
        <v>10200015</v>
      </c>
      <c r="H67" s="26"/>
      <c r="I67" s="4">
        <v>10205345</v>
      </c>
      <c r="J67" s="26"/>
      <c r="K67" s="4">
        <v>10200015</v>
      </c>
    </row>
    <row r="68" spans="1:11" ht="20.85" customHeight="1">
      <c r="A68" s="119" t="s">
        <v>51</v>
      </c>
      <c r="B68" s="119"/>
      <c r="C68" s="187"/>
      <c r="D68" s="170"/>
      <c r="E68" s="4">
        <v>521595</v>
      </c>
      <c r="F68" s="26"/>
      <c r="G68" s="4">
        <v>312722</v>
      </c>
      <c r="H68" s="26"/>
      <c r="I68" s="4">
        <v>0</v>
      </c>
      <c r="J68" s="26"/>
      <c r="K68" s="4">
        <v>81</v>
      </c>
    </row>
    <row r="69" spans="1:11" ht="20.85" customHeight="1">
      <c r="A69" s="118" t="s">
        <v>52</v>
      </c>
      <c r="B69" s="118"/>
      <c r="C69" s="187"/>
      <c r="D69" s="170"/>
      <c r="E69" s="4">
        <v>2307059</v>
      </c>
      <c r="F69" s="26"/>
      <c r="G69" s="4">
        <v>1521798</v>
      </c>
      <c r="H69" s="26"/>
      <c r="I69" s="4">
        <v>0</v>
      </c>
      <c r="J69" s="26"/>
      <c r="K69" s="4">
        <v>0</v>
      </c>
    </row>
    <row r="70" spans="1:11" ht="20.85" customHeight="1">
      <c r="A70" s="117" t="s">
        <v>53</v>
      </c>
      <c r="B70" s="119"/>
      <c r="C70" s="187"/>
      <c r="D70" s="170"/>
      <c r="E70" s="4"/>
      <c r="F70" s="26"/>
      <c r="G70" s="117"/>
      <c r="H70" s="26"/>
      <c r="J70" s="26"/>
      <c r="K70" s="117"/>
    </row>
    <row r="71" spans="1:11" ht="20.85" customHeight="1">
      <c r="A71" s="117" t="s">
        <v>54</v>
      </c>
      <c r="C71" s="187"/>
      <c r="D71" s="170"/>
      <c r="E71" s="4">
        <v>14209151</v>
      </c>
      <c r="F71" s="26"/>
      <c r="G71" s="4">
        <v>13537087</v>
      </c>
      <c r="H71" s="26"/>
      <c r="I71" s="4">
        <v>185071</v>
      </c>
      <c r="J71" s="26"/>
      <c r="K71" s="4">
        <v>185049</v>
      </c>
    </row>
    <row r="72" spans="1:11" ht="20.85" customHeight="1">
      <c r="A72" s="117" t="s">
        <v>55</v>
      </c>
      <c r="B72" s="118"/>
      <c r="C72" s="187">
        <v>6</v>
      </c>
      <c r="D72" s="170"/>
      <c r="E72" s="26">
        <v>288164</v>
      </c>
      <c r="F72" s="26"/>
      <c r="G72" s="4">
        <v>47060</v>
      </c>
      <c r="H72" s="26"/>
      <c r="I72" s="4">
        <v>288164</v>
      </c>
      <c r="J72" s="26"/>
      <c r="K72" s="4">
        <v>47060</v>
      </c>
    </row>
    <row r="73" spans="1:11" ht="20.85" customHeight="1">
      <c r="A73" s="118" t="s">
        <v>56</v>
      </c>
      <c r="B73" s="118"/>
      <c r="C73" s="187"/>
      <c r="D73" s="170"/>
      <c r="E73" s="27">
        <v>9645822</v>
      </c>
      <c r="F73" s="26"/>
      <c r="G73" s="11">
        <v>8266114</v>
      </c>
      <c r="H73" s="26"/>
      <c r="I73" s="27">
        <v>126605</v>
      </c>
      <c r="J73" s="26"/>
      <c r="K73" s="11">
        <v>86223</v>
      </c>
    </row>
    <row r="74" spans="1:11" ht="6" customHeight="1">
      <c r="A74" s="118"/>
      <c r="B74" s="118"/>
      <c r="C74" s="187"/>
      <c r="D74" s="187"/>
      <c r="E74" s="26"/>
      <c r="F74" s="26"/>
      <c r="G74" s="26"/>
      <c r="H74" s="26"/>
      <c r="I74" s="26"/>
      <c r="J74" s="26"/>
      <c r="K74" s="26"/>
    </row>
    <row r="75" spans="1:11" ht="20.85" customHeight="1">
      <c r="A75" s="178" t="s">
        <v>57</v>
      </c>
      <c r="B75" s="178"/>
      <c r="C75" s="187"/>
      <c r="D75" s="187"/>
      <c r="E75" s="27">
        <f>SUM(E62:E73)</f>
        <v>64883647</v>
      </c>
      <c r="F75" s="26"/>
      <c r="G75" s="27">
        <f>SUM(G62:G73)</f>
        <v>61762350</v>
      </c>
      <c r="H75" s="26"/>
      <c r="I75" s="27">
        <f>SUM(I62:I73)</f>
        <v>22200928</v>
      </c>
      <c r="J75" s="26"/>
      <c r="K75" s="27">
        <f>SUM(K62:K73)</f>
        <v>20478044</v>
      </c>
    </row>
    <row r="76" spans="1:11" ht="15" customHeight="1">
      <c r="C76" s="187"/>
      <c r="D76" s="187"/>
      <c r="E76" s="26"/>
      <c r="F76" s="26"/>
      <c r="G76" s="26"/>
      <c r="H76" s="26"/>
      <c r="I76" s="26"/>
      <c r="J76" s="26"/>
      <c r="K76" s="26"/>
    </row>
    <row r="77" spans="1:11" ht="20.85" customHeight="1">
      <c r="A77" s="173" t="s">
        <v>58</v>
      </c>
      <c r="B77" s="173"/>
      <c r="C77" s="187"/>
      <c r="D77" s="187"/>
      <c r="E77" s="26"/>
      <c r="F77" s="121"/>
      <c r="G77" s="26"/>
      <c r="H77" s="121"/>
      <c r="I77" s="26"/>
      <c r="J77" s="26"/>
      <c r="K77" s="26"/>
    </row>
    <row r="78" spans="1:11" ht="6" customHeight="1">
      <c r="A78" s="173"/>
      <c r="B78" s="173"/>
      <c r="C78" s="187"/>
      <c r="D78" s="187"/>
      <c r="E78" s="26"/>
      <c r="F78" s="121"/>
      <c r="G78" s="26"/>
      <c r="H78" s="121"/>
      <c r="I78" s="26"/>
      <c r="J78" s="26"/>
      <c r="K78" s="26"/>
    </row>
    <row r="79" spans="1:11" ht="20.85" customHeight="1">
      <c r="A79" s="118" t="s">
        <v>47</v>
      </c>
      <c r="B79" s="119"/>
      <c r="C79" s="187">
        <v>14</v>
      </c>
      <c r="D79" s="170"/>
      <c r="E79" s="4">
        <v>24279315</v>
      </c>
      <c r="F79" s="26"/>
      <c r="G79" s="4">
        <v>24426512</v>
      </c>
      <c r="H79" s="26"/>
      <c r="I79" s="4">
        <v>17717314</v>
      </c>
      <c r="J79" s="26"/>
      <c r="K79" s="4">
        <v>17530313</v>
      </c>
    </row>
    <row r="80" spans="1:11" ht="20.85" customHeight="1">
      <c r="A80" s="118" t="s">
        <v>59</v>
      </c>
      <c r="B80" s="118"/>
      <c r="C80" s="187">
        <v>14</v>
      </c>
      <c r="D80" s="170"/>
      <c r="E80" s="4">
        <v>55567461</v>
      </c>
      <c r="F80" s="26"/>
      <c r="G80" s="4">
        <v>54528404</v>
      </c>
      <c r="H80" s="26"/>
      <c r="I80" s="4">
        <v>41349896</v>
      </c>
      <c r="J80" s="26"/>
      <c r="K80" s="4">
        <v>41225549</v>
      </c>
    </row>
    <row r="81" spans="1:11" ht="20.85" customHeight="1">
      <c r="A81" s="118" t="s">
        <v>60</v>
      </c>
      <c r="B81" s="118"/>
      <c r="C81" s="187"/>
      <c r="D81" s="170"/>
      <c r="E81" s="4">
        <v>75352456</v>
      </c>
      <c r="F81" s="26"/>
      <c r="G81" s="4">
        <v>71970153</v>
      </c>
      <c r="H81" s="26"/>
      <c r="I81" s="4">
        <v>592540</v>
      </c>
      <c r="J81" s="26"/>
      <c r="K81" s="4">
        <v>675757</v>
      </c>
    </row>
    <row r="82" spans="1:11" ht="20.85" customHeight="1">
      <c r="A82" s="118" t="s">
        <v>61</v>
      </c>
      <c r="B82" s="118"/>
      <c r="C82" s="187"/>
      <c r="D82" s="170"/>
      <c r="E82" s="4">
        <v>1566910</v>
      </c>
      <c r="F82" s="26"/>
      <c r="G82" s="4">
        <v>1544141</v>
      </c>
      <c r="H82" s="26"/>
      <c r="I82" s="4">
        <v>55691</v>
      </c>
      <c r="J82" s="26"/>
      <c r="K82" s="4">
        <v>53932</v>
      </c>
    </row>
    <row r="83" spans="1:11" ht="20.85" customHeight="1">
      <c r="A83" s="117" t="s">
        <v>55</v>
      </c>
      <c r="B83" s="118"/>
      <c r="C83" s="187">
        <v>6</v>
      </c>
      <c r="D83" s="170"/>
      <c r="E83" s="4">
        <v>1701966</v>
      </c>
      <c r="F83" s="26"/>
      <c r="G83" s="4">
        <v>1005779</v>
      </c>
      <c r="H83" s="26"/>
      <c r="I83" s="4">
        <v>1701966</v>
      </c>
      <c r="J83" s="26"/>
      <c r="K83" s="4">
        <v>1005779</v>
      </c>
    </row>
    <row r="84" spans="1:11" ht="20.85" customHeight="1">
      <c r="A84" s="118" t="s">
        <v>62</v>
      </c>
      <c r="B84" s="118"/>
      <c r="C84" s="187"/>
      <c r="D84" s="170"/>
      <c r="E84" s="4">
        <v>30868922</v>
      </c>
      <c r="F84" s="26"/>
      <c r="G84" s="4">
        <v>29404165</v>
      </c>
      <c r="H84" s="26"/>
      <c r="I84" s="4">
        <v>203530</v>
      </c>
      <c r="J84" s="26"/>
      <c r="K84" s="4">
        <v>314856</v>
      </c>
    </row>
    <row r="85" spans="1:11" ht="20.85" customHeight="1">
      <c r="A85" s="117" t="s">
        <v>63</v>
      </c>
      <c r="C85" s="187"/>
      <c r="D85" s="170"/>
      <c r="E85" s="11">
        <v>3005906</v>
      </c>
      <c r="F85" s="26"/>
      <c r="G85" s="11">
        <v>3066597</v>
      </c>
      <c r="H85" s="26"/>
      <c r="I85" s="11">
        <v>48167</v>
      </c>
      <c r="J85" s="26"/>
      <c r="K85" s="11">
        <v>42196</v>
      </c>
    </row>
    <row r="86" spans="1:11" ht="6" customHeight="1">
      <c r="D86" s="170"/>
      <c r="E86" s="26"/>
      <c r="F86" s="26"/>
      <c r="G86" s="26"/>
      <c r="H86" s="26"/>
      <c r="I86" s="26"/>
      <c r="J86" s="26"/>
      <c r="K86" s="26"/>
    </row>
    <row r="87" spans="1:11" ht="20.85" customHeight="1">
      <c r="A87" s="178" t="s">
        <v>64</v>
      </c>
      <c r="B87" s="178"/>
      <c r="C87" s="187"/>
      <c r="D87" s="187"/>
      <c r="E87" s="27">
        <f>SUM(E79:E85)</f>
        <v>192342936</v>
      </c>
      <c r="F87" s="26"/>
      <c r="G87" s="27">
        <f>SUM(G79:G85)</f>
        <v>185945751</v>
      </c>
      <c r="H87" s="26"/>
      <c r="I87" s="27">
        <f>SUM(I79:I85)</f>
        <v>61669104</v>
      </c>
      <c r="J87" s="26"/>
      <c r="K87" s="27">
        <f>SUM(K79:K85)</f>
        <v>60848382</v>
      </c>
    </row>
    <row r="88" spans="1:11" ht="6" customHeight="1">
      <c r="A88" s="178"/>
      <c r="B88" s="178"/>
      <c r="C88" s="187"/>
      <c r="D88" s="187"/>
      <c r="E88" s="26"/>
      <c r="F88" s="26"/>
      <c r="G88" s="26"/>
      <c r="H88" s="26"/>
      <c r="I88" s="26"/>
      <c r="J88" s="26"/>
      <c r="K88" s="26"/>
    </row>
    <row r="89" spans="1:11" ht="20.85" customHeight="1">
      <c r="A89" s="178" t="s">
        <v>65</v>
      </c>
      <c r="B89" s="178"/>
      <c r="C89" s="188"/>
      <c r="D89" s="188"/>
      <c r="E89" s="27">
        <f>+E87+E75</f>
        <v>257226583</v>
      </c>
      <c r="F89" s="26"/>
      <c r="G89" s="27">
        <f>+G87+G75</f>
        <v>247708101</v>
      </c>
      <c r="H89" s="26"/>
      <c r="I89" s="27">
        <f>+I87+I75</f>
        <v>83870032</v>
      </c>
      <c r="J89" s="26"/>
      <c r="K89" s="27">
        <f>+K87+K75</f>
        <v>81326426</v>
      </c>
    </row>
    <row r="90" spans="1:11" ht="20.25" customHeight="1">
      <c r="A90" s="178"/>
      <c r="B90" s="178"/>
      <c r="C90" s="188"/>
      <c r="D90" s="188"/>
      <c r="E90" s="26"/>
      <c r="F90" s="26"/>
      <c r="G90" s="26"/>
      <c r="H90" s="26"/>
      <c r="I90" s="26"/>
      <c r="J90" s="26"/>
      <c r="K90" s="26"/>
    </row>
    <row r="91" spans="1:11" ht="20.25" customHeight="1">
      <c r="A91" s="178"/>
      <c r="B91" s="178"/>
      <c r="C91" s="188"/>
      <c r="D91" s="188"/>
      <c r="E91" s="26"/>
      <c r="F91" s="26"/>
      <c r="G91" s="26"/>
      <c r="H91" s="26"/>
      <c r="I91" s="26"/>
      <c r="J91" s="26"/>
      <c r="K91" s="26"/>
    </row>
    <row r="92" spans="1:11" ht="23.4" customHeight="1">
      <c r="A92" s="178"/>
      <c r="B92" s="178"/>
      <c r="C92" s="188"/>
      <c r="D92" s="188"/>
      <c r="E92" s="26"/>
      <c r="F92" s="26"/>
      <c r="G92" s="26"/>
      <c r="H92" s="26"/>
      <c r="I92" s="26"/>
      <c r="J92" s="26"/>
      <c r="K92" s="26"/>
    </row>
    <row r="93" spans="1:11" ht="21.9" customHeight="1">
      <c r="A93" s="186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3" s="186"/>
      <c r="C93" s="175"/>
      <c r="D93" s="175"/>
      <c r="E93" s="27"/>
      <c r="F93" s="27"/>
      <c r="G93" s="27"/>
      <c r="H93" s="27"/>
      <c r="I93" s="27"/>
      <c r="J93" s="27"/>
      <c r="K93" s="27"/>
    </row>
    <row r="94" spans="1:11" ht="21.75" customHeight="1">
      <c r="A94" s="169" t="s">
        <v>0</v>
      </c>
      <c r="B94" s="169"/>
      <c r="D94" s="171"/>
      <c r="E94" s="40"/>
      <c r="F94" s="40"/>
      <c r="G94" s="40"/>
      <c r="H94" s="40"/>
      <c r="I94" s="172"/>
      <c r="J94" s="41"/>
      <c r="K94" s="172"/>
    </row>
    <row r="95" spans="1:11" ht="21.75" customHeight="1">
      <c r="A95" s="173" t="s">
        <v>39</v>
      </c>
      <c r="B95" s="173"/>
      <c r="D95" s="171"/>
      <c r="E95" s="40"/>
      <c r="F95" s="40"/>
      <c r="G95" s="40"/>
      <c r="H95" s="40"/>
      <c r="I95" s="41"/>
      <c r="J95" s="41"/>
      <c r="K95" s="41"/>
    </row>
    <row r="96" spans="1:11" s="178" customFormat="1" ht="21.75" customHeight="1">
      <c r="A96" s="174" t="str">
        <f>A50</f>
        <v>ณ วันที่ 31 มีนาคม พ.ศ. 2568</v>
      </c>
      <c r="B96" s="174"/>
      <c r="C96" s="175"/>
      <c r="D96" s="176"/>
      <c r="E96" s="45"/>
      <c r="F96" s="45"/>
      <c r="G96" s="45"/>
      <c r="H96" s="45"/>
      <c r="I96" s="45"/>
      <c r="J96" s="45"/>
      <c r="K96" s="45"/>
    </row>
    <row r="97" spans="1:11" s="178" customFormat="1" ht="18" customHeight="1">
      <c r="A97" s="173"/>
      <c r="B97" s="173"/>
      <c r="C97" s="170"/>
      <c r="D97" s="171"/>
      <c r="E97" s="71"/>
      <c r="F97" s="71"/>
      <c r="G97" s="71"/>
      <c r="H97" s="71"/>
      <c r="I97" s="71"/>
      <c r="J97" s="71"/>
      <c r="K97" s="71"/>
    </row>
    <row r="98" spans="1:11" s="178" customFormat="1" ht="21.75" customHeight="1">
      <c r="C98" s="179"/>
      <c r="D98" s="179"/>
      <c r="E98" s="168" t="s">
        <v>3</v>
      </c>
      <c r="F98" s="168"/>
      <c r="G98" s="168"/>
      <c r="H98" s="180"/>
      <c r="I98" s="168" t="s">
        <v>4</v>
      </c>
      <c r="J98" s="168"/>
      <c r="K98" s="168"/>
    </row>
    <row r="99" spans="1:11" s="178" customFormat="1" ht="21.75" customHeight="1">
      <c r="C99" s="181"/>
      <c r="D99" s="181"/>
      <c r="E99" s="52" t="s">
        <v>5</v>
      </c>
      <c r="F99" s="50"/>
      <c r="G99" s="52" t="s">
        <v>6</v>
      </c>
      <c r="H99" s="52"/>
      <c r="I99" s="52" t="s">
        <v>5</v>
      </c>
      <c r="J99" s="50"/>
      <c r="K99" s="52" t="s">
        <v>6</v>
      </c>
    </row>
    <row r="100" spans="1:11" s="178" customFormat="1" ht="21.75" customHeight="1">
      <c r="C100" s="181"/>
      <c r="D100" s="181"/>
      <c r="E100" s="52" t="s">
        <v>7</v>
      </c>
      <c r="F100" s="50"/>
      <c r="G100" s="52" t="s">
        <v>8</v>
      </c>
      <c r="H100" s="52"/>
      <c r="I100" s="52" t="s">
        <v>7</v>
      </c>
      <c r="J100" s="50"/>
      <c r="K100" s="52" t="s">
        <v>8</v>
      </c>
    </row>
    <row r="101" spans="1:11" s="178" customFormat="1" ht="21.75" customHeight="1">
      <c r="C101" s="181"/>
      <c r="D101" s="181"/>
      <c r="E101" s="52" t="s">
        <v>9</v>
      </c>
      <c r="F101" s="50"/>
      <c r="G101" s="52" t="s">
        <v>10</v>
      </c>
      <c r="H101" s="52"/>
      <c r="I101" s="52" t="s">
        <v>9</v>
      </c>
      <c r="J101" s="50"/>
      <c r="K101" s="52" t="s">
        <v>10</v>
      </c>
    </row>
    <row r="102" spans="1:11" s="178" customFormat="1" ht="21.75" customHeight="1">
      <c r="C102" s="182" t="s">
        <v>11</v>
      </c>
      <c r="D102" s="181"/>
      <c r="E102" s="183" t="s">
        <v>12</v>
      </c>
      <c r="F102" s="184"/>
      <c r="G102" s="183" t="s">
        <v>12</v>
      </c>
      <c r="H102" s="184"/>
      <c r="I102" s="183" t="s">
        <v>12</v>
      </c>
      <c r="J102" s="184"/>
      <c r="K102" s="183" t="s">
        <v>12</v>
      </c>
    </row>
    <row r="103" spans="1:11" ht="21.75" customHeight="1">
      <c r="A103" s="173" t="s">
        <v>288</v>
      </c>
      <c r="B103" s="173"/>
      <c r="C103" s="179"/>
      <c r="D103" s="179"/>
      <c r="E103" s="50"/>
      <c r="F103" s="50"/>
      <c r="G103" s="50"/>
      <c r="H103" s="50"/>
      <c r="I103" s="25"/>
      <c r="J103" s="26"/>
      <c r="K103" s="25"/>
    </row>
    <row r="104" spans="1:11" ht="8.1" customHeight="1">
      <c r="A104" s="173"/>
      <c r="B104" s="173"/>
      <c r="C104" s="179"/>
      <c r="D104" s="179"/>
      <c r="E104" s="50"/>
      <c r="F104" s="50"/>
      <c r="G104" s="50"/>
      <c r="H104" s="50"/>
      <c r="I104" s="25"/>
      <c r="J104" s="26"/>
      <c r="K104" s="25"/>
    </row>
    <row r="105" spans="1:11" ht="21.75" customHeight="1">
      <c r="A105" s="178" t="s">
        <v>66</v>
      </c>
      <c r="B105" s="178"/>
      <c r="C105" s="189"/>
      <c r="D105" s="189"/>
      <c r="E105" s="26"/>
      <c r="F105" s="26"/>
      <c r="G105" s="26"/>
      <c r="H105" s="26"/>
      <c r="I105" s="73"/>
      <c r="J105" s="73"/>
      <c r="K105" s="73"/>
    </row>
    <row r="106" spans="1:11" ht="8.1" customHeight="1">
      <c r="A106" s="178"/>
      <c r="B106" s="178"/>
      <c r="C106" s="189"/>
      <c r="D106" s="189"/>
      <c r="E106" s="26"/>
      <c r="F106" s="26"/>
      <c r="G106" s="26"/>
      <c r="H106" s="26"/>
      <c r="I106" s="73"/>
      <c r="J106" s="73"/>
      <c r="K106" s="73"/>
    </row>
    <row r="107" spans="1:11" ht="21.75" customHeight="1">
      <c r="A107" s="117" t="s">
        <v>67</v>
      </c>
      <c r="D107" s="170"/>
      <c r="E107" s="26"/>
      <c r="F107" s="26"/>
      <c r="G107" s="26"/>
      <c r="H107" s="26"/>
      <c r="I107" s="26"/>
      <c r="J107" s="26"/>
      <c r="K107" s="26"/>
    </row>
    <row r="108" spans="1:11" ht="21.75" customHeight="1">
      <c r="A108" s="117" t="s">
        <v>68</v>
      </c>
      <c r="D108" s="170"/>
      <c r="E108" s="26"/>
      <c r="F108" s="26"/>
      <c r="G108" s="26"/>
      <c r="H108" s="26"/>
      <c r="I108" s="26"/>
      <c r="J108" s="26"/>
      <c r="K108" s="26"/>
    </row>
    <row r="109" spans="1:11" ht="21.75" customHeight="1">
      <c r="A109" s="117" t="s">
        <v>69</v>
      </c>
      <c r="D109" s="170"/>
    </row>
    <row r="110" spans="1:11" ht="21.75" customHeight="1">
      <c r="A110" s="117" t="s">
        <v>70</v>
      </c>
      <c r="D110" s="170"/>
    </row>
    <row r="111" spans="1:11" ht="21.75" customHeight="1">
      <c r="A111" s="117" t="s">
        <v>71</v>
      </c>
      <c r="D111" s="170"/>
    </row>
    <row r="112" spans="1:11" ht="21.75" customHeight="1" thickBot="1">
      <c r="A112" s="117" t="s">
        <v>72</v>
      </c>
      <c r="C112" s="170">
        <v>15</v>
      </c>
      <c r="D112" s="170"/>
      <c r="E112" s="29">
        <v>5997928</v>
      </c>
      <c r="F112" s="117"/>
      <c r="G112" s="29">
        <v>5997928</v>
      </c>
      <c r="H112" s="117"/>
      <c r="I112" s="29">
        <v>5997928</v>
      </c>
      <c r="J112" s="117"/>
      <c r="K112" s="29">
        <v>5997928</v>
      </c>
    </row>
    <row r="113" spans="1:11" ht="6" customHeight="1" thickTop="1">
      <c r="D113" s="170"/>
      <c r="E113" s="26"/>
      <c r="F113" s="117"/>
      <c r="G113" s="26"/>
      <c r="H113" s="117"/>
      <c r="I113" s="26"/>
      <c r="J113" s="117"/>
      <c r="K113" s="26"/>
    </row>
    <row r="114" spans="1:11" ht="21.75" customHeight="1">
      <c r="A114" s="117" t="s">
        <v>73</v>
      </c>
      <c r="D114" s="170"/>
      <c r="E114" s="26"/>
      <c r="F114" s="117"/>
      <c r="G114" s="26"/>
      <c r="H114" s="117"/>
      <c r="I114" s="26"/>
      <c r="J114" s="117"/>
      <c r="K114" s="26"/>
    </row>
    <row r="115" spans="1:11" ht="21.75" customHeight="1">
      <c r="A115" s="117" t="s">
        <v>74</v>
      </c>
      <c r="D115" s="170"/>
      <c r="E115" s="117"/>
      <c r="F115" s="117"/>
      <c r="G115" s="117"/>
      <c r="H115" s="117"/>
      <c r="I115" s="117"/>
      <c r="J115" s="117"/>
      <c r="K115" s="117"/>
    </row>
    <row r="116" spans="1:11" ht="21.75" customHeight="1">
      <c r="A116" s="117" t="s">
        <v>70</v>
      </c>
      <c r="D116" s="4"/>
      <c r="E116" s="4"/>
      <c r="F116" s="4"/>
      <c r="G116" s="4"/>
      <c r="H116" s="4"/>
      <c r="I116" s="4"/>
      <c r="J116" s="4"/>
      <c r="K116" s="4"/>
    </row>
    <row r="117" spans="1:11" ht="21.75" customHeight="1">
      <c r="A117" s="117" t="s">
        <v>75</v>
      </c>
      <c r="D117" s="4"/>
      <c r="E117" s="4"/>
      <c r="F117" s="4"/>
      <c r="G117" s="4"/>
      <c r="H117" s="4"/>
      <c r="I117" s="4"/>
      <c r="J117" s="4"/>
      <c r="K117" s="4"/>
    </row>
    <row r="118" spans="1:11" ht="21.75" customHeight="1">
      <c r="A118" s="117" t="s">
        <v>72</v>
      </c>
      <c r="C118" s="170">
        <v>15</v>
      </c>
      <c r="D118" s="4"/>
      <c r="E118" s="4">
        <v>5669977</v>
      </c>
      <c r="F118" s="4"/>
      <c r="G118" s="4">
        <v>5669977</v>
      </c>
      <c r="H118" s="4"/>
      <c r="I118" s="4">
        <v>5669977</v>
      </c>
      <c r="J118" s="4"/>
      <c r="K118" s="4">
        <v>5669977</v>
      </c>
    </row>
    <row r="119" spans="1:11" ht="21.75" customHeight="1">
      <c r="A119" s="118" t="s">
        <v>76</v>
      </c>
      <c r="B119" s="118"/>
      <c r="C119" s="170">
        <v>15</v>
      </c>
      <c r="D119" s="170"/>
      <c r="E119" s="4">
        <v>36104972</v>
      </c>
      <c r="F119" s="4"/>
      <c r="G119" s="4">
        <v>36104972</v>
      </c>
      <c r="H119" s="4"/>
      <c r="I119" s="4">
        <v>36079319</v>
      </c>
      <c r="J119" s="4"/>
      <c r="K119" s="4">
        <v>36079319</v>
      </c>
    </row>
    <row r="120" spans="1:11" ht="21.75" customHeight="1">
      <c r="A120" s="118" t="s">
        <v>77</v>
      </c>
      <c r="B120" s="118"/>
      <c r="D120" s="170"/>
      <c r="F120" s="4"/>
      <c r="G120" s="117"/>
      <c r="H120" s="4"/>
      <c r="J120" s="4"/>
      <c r="K120" s="117"/>
    </row>
    <row r="121" spans="1:11" ht="21.75" customHeight="1">
      <c r="A121" s="118" t="s">
        <v>78</v>
      </c>
      <c r="B121" s="118"/>
      <c r="D121" s="170"/>
      <c r="E121" s="4">
        <v>104789</v>
      </c>
      <c r="F121" s="4"/>
      <c r="G121" s="4">
        <v>104789</v>
      </c>
      <c r="H121" s="4"/>
      <c r="I121" s="4">
        <v>0</v>
      </c>
      <c r="J121" s="4"/>
      <c r="K121" s="4">
        <v>0</v>
      </c>
    </row>
    <row r="122" spans="1:11" ht="21.75" customHeight="1">
      <c r="A122" s="117" t="s">
        <v>79</v>
      </c>
      <c r="F122" s="4"/>
      <c r="G122" s="4"/>
      <c r="H122" s="4"/>
      <c r="J122" s="4"/>
      <c r="K122" s="4"/>
    </row>
    <row r="123" spans="1:11" ht="21.75" customHeight="1">
      <c r="A123" s="117" t="s">
        <v>80</v>
      </c>
      <c r="D123" s="170"/>
      <c r="E123" s="4">
        <v>599793</v>
      </c>
      <c r="F123" s="4"/>
      <c r="G123" s="4">
        <v>599793</v>
      </c>
      <c r="H123" s="4"/>
      <c r="I123" s="4">
        <v>599793</v>
      </c>
      <c r="J123" s="4"/>
      <c r="K123" s="4">
        <v>599793</v>
      </c>
    </row>
    <row r="124" spans="1:11" ht="21.75" customHeight="1">
      <c r="A124" s="117" t="s">
        <v>81</v>
      </c>
      <c r="D124" s="170"/>
      <c r="E124" s="4">
        <v>3342395</v>
      </c>
      <c r="F124" s="4"/>
      <c r="G124" s="4">
        <v>4140585</v>
      </c>
      <c r="H124" s="4"/>
      <c r="I124" s="4">
        <v>4449661</v>
      </c>
      <c r="J124" s="4"/>
      <c r="K124" s="4">
        <v>4662166</v>
      </c>
    </row>
    <row r="125" spans="1:11" ht="21.75" customHeight="1">
      <c r="A125" s="117" t="s">
        <v>82</v>
      </c>
      <c r="D125" s="170"/>
      <c r="E125" s="11">
        <v>9810990</v>
      </c>
      <c r="F125" s="26"/>
      <c r="G125" s="11">
        <v>10166494</v>
      </c>
      <c r="H125" s="26"/>
      <c r="I125" s="11">
        <v>-1571650</v>
      </c>
      <c r="J125" s="26"/>
      <c r="K125" s="11">
        <v>-1908138</v>
      </c>
    </row>
    <row r="126" spans="1:11" ht="6" customHeight="1">
      <c r="D126" s="170"/>
      <c r="E126" s="26"/>
      <c r="F126" s="26"/>
      <c r="G126" s="26"/>
      <c r="H126" s="26"/>
      <c r="I126" s="26"/>
      <c r="J126" s="26"/>
      <c r="K126" s="26"/>
    </row>
    <row r="127" spans="1:11" ht="21.75" customHeight="1">
      <c r="A127" s="18" t="s">
        <v>83</v>
      </c>
      <c r="B127" s="18"/>
      <c r="C127" s="22"/>
      <c r="D127" s="22"/>
      <c r="E127" s="4">
        <f>SUM(E115:E125)</f>
        <v>55632916</v>
      </c>
      <c r="F127" s="26"/>
      <c r="G127" s="4">
        <f>SUM(G115:G125)</f>
        <v>56786610</v>
      </c>
      <c r="H127" s="26"/>
      <c r="I127" s="4">
        <f>SUM(I115:I125)</f>
        <v>45227100</v>
      </c>
      <c r="J127" s="26"/>
      <c r="K127" s="4">
        <f>SUM(K115:K125)</f>
        <v>45103117</v>
      </c>
    </row>
    <row r="128" spans="1:11" ht="21.75" customHeight="1">
      <c r="A128" s="18" t="s">
        <v>84</v>
      </c>
      <c r="B128" s="18"/>
      <c r="C128" s="22"/>
      <c r="D128" s="22"/>
      <c r="E128" s="11">
        <v>31047126</v>
      </c>
      <c r="F128" s="26"/>
      <c r="G128" s="27">
        <v>31047126</v>
      </c>
      <c r="H128" s="26"/>
      <c r="I128" s="11">
        <v>31047126</v>
      </c>
      <c r="J128" s="26"/>
      <c r="K128" s="27">
        <v>31047126</v>
      </c>
    </row>
    <row r="129" spans="1:19" ht="6" customHeight="1">
      <c r="A129" s="18"/>
      <c r="B129" s="18"/>
      <c r="C129" s="22"/>
      <c r="D129" s="22"/>
      <c r="E129" s="26"/>
      <c r="F129" s="26"/>
      <c r="G129" s="26"/>
      <c r="H129" s="26"/>
      <c r="I129" s="26"/>
      <c r="J129" s="26"/>
      <c r="K129" s="26"/>
    </row>
    <row r="130" spans="1:19" ht="21.75" customHeight="1">
      <c r="A130" s="119" t="s">
        <v>85</v>
      </c>
      <c r="B130" s="119"/>
      <c r="C130" s="189"/>
      <c r="D130" s="189"/>
      <c r="E130" s="26">
        <f>SUM(E127:E128)</f>
        <v>86680042</v>
      </c>
      <c r="F130" s="26"/>
      <c r="G130" s="26">
        <f>SUM(G127:G128)</f>
        <v>87833736</v>
      </c>
      <c r="H130" s="26"/>
      <c r="I130" s="26">
        <f>SUM(I127:I128)</f>
        <v>76274226</v>
      </c>
      <c r="J130" s="26"/>
      <c r="K130" s="26">
        <f>SUM(K127:K128)</f>
        <v>76150243</v>
      </c>
      <c r="M130" s="4"/>
    </row>
    <row r="131" spans="1:19" ht="21.75" customHeight="1">
      <c r="A131" s="118" t="s">
        <v>86</v>
      </c>
      <c r="B131" s="118"/>
      <c r="D131" s="189"/>
      <c r="E131" s="11">
        <v>11637385</v>
      </c>
      <c r="F131" s="26"/>
      <c r="G131" s="27">
        <v>11303095</v>
      </c>
      <c r="H131" s="26"/>
      <c r="I131" s="11">
        <v>0</v>
      </c>
      <c r="J131" s="190"/>
      <c r="K131" s="27">
        <v>0</v>
      </c>
    </row>
    <row r="132" spans="1:19" ht="6" customHeight="1">
      <c r="A132" s="118"/>
      <c r="B132" s="118"/>
      <c r="D132" s="189"/>
      <c r="E132" s="26"/>
      <c r="F132" s="26"/>
      <c r="G132" s="26"/>
      <c r="H132" s="26"/>
      <c r="I132" s="26"/>
      <c r="J132" s="26"/>
      <c r="K132" s="26"/>
    </row>
    <row r="133" spans="1:19" ht="21.75" customHeight="1">
      <c r="A133" s="173" t="s">
        <v>87</v>
      </c>
      <c r="B133" s="173"/>
      <c r="D133" s="189"/>
      <c r="E133" s="27">
        <f>SUM(E130:E131)</f>
        <v>98317427</v>
      </c>
      <c r="F133" s="26"/>
      <c r="G133" s="27">
        <f>SUM(G130:G131)</f>
        <v>99136831</v>
      </c>
      <c r="H133" s="26"/>
      <c r="I133" s="27">
        <f>SUM(I130:I131)</f>
        <v>76274226</v>
      </c>
      <c r="J133" s="26"/>
      <c r="K133" s="27">
        <f>SUM(K130:K131)</f>
        <v>76150243</v>
      </c>
    </row>
    <row r="134" spans="1:19" ht="6" customHeight="1">
      <c r="A134" s="173"/>
      <c r="B134" s="173"/>
      <c r="D134" s="189"/>
      <c r="E134" s="26"/>
      <c r="F134" s="26"/>
      <c r="G134" s="26"/>
      <c r="H134" s="26"/>
      <c r="I134" s="26"/>
      <c r="J134" s="26"/>
      <c r="K134" s="26"/>
    </row>
    <row r="135" spans="1:19" ht="21.75" customHeight="1" thickBot="1">
      <c r="A135" s="173" t="s">
        <v>88</v>
      </c>
      <c r="B135" s="173"/>
      <c r="D135" s="170"/>
      <c r="E135" s="66">
        <f>E89+E133</f>
        <v>355544010</v>
      </c>
      <c r="F135" s="26"/>
      <c r="G135" s="66">
        <f>G89+G133</f>
        <v>346844932</v>
      </c>
      <c r="H135" s="26"/>
      <c r="I135" s="66">
        <f>I89+I133</f>
        <v>160144258</v>
      </c>
      <c r="J135" s="26"/>
      <c r="K135" s="66">
        <f>K89+K133</f>
        <v>157476669</v>
      </c>
    </row>
    <row r="136" spans="1:19" ht="18.600000000000001" customHeight="1" thickTop="1">
      <c r="A136" s="173"/>
      <c r="B136" s="173"/>
      <c r="D136" s="170"/>
      <c r="M136" s="26"/>
      <c r="N136" s="26"/>
      <c r="O136" s="26"/>
      <c r="P136" s="26"/>
      <c r="Q136" s="26"/>
      <c r="R136" s="26"/>
      <c r="S136" s="26"/>
    </row>
    <row r="137" spans="1:19" ht="18.600000000000001" customHeight="1">
      <c r="A137" s="173"/>
      <c r="B137" s="173"/>
      <c r="D137" s="170"/>
      <c r="E137" s="26"/>
      <c r="F137" s="26"/>
      <c r="G137" s="26"/>
      <c r="H137" s="26"/>
      <c r="I137" s="26"/>
      <c r="J137" s="26"/>
      <c r="K137" s="26"/>
    </row>
    <row r="138" spans="1:19" ht="21.9" customHeight="1">
      <c r="A138" s="186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138" s="186"/>
      <c r="C138" s="175"/>
      <c r="D138" s="175"/>
      <c r="E138" s="27"/>
      <c r="F138" s="27"/>
      <c r="G138" s="27"/>
      <c r="H138" s="27"/>
      <c r="I138" s="27"/>
      <c r="J138" s="27"/>
      <c r="K138" s="27"/>
    </row>
  </sheetData>
  <mergeCells count="6">
    <mergeCell ref="E5:G5"/>
    <mergeCell ref="I5:K5"/>
    <mergeCell ref="E52:G52"/>
    <mergeCell ref="I52:K52"/>
    <mergeCell ref="E98:G98"/>
    <mergeCell ref="I98:K98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 scaleWithDoc="0">
    <oddFooter>&amp;R&amp;13&amp;P</oddFooter>
  </headerFooter>
  <rowBreaks count="2" manualBreakCount="2">
    <brk id="47" max="16383" man="1"/>
    <brk id="93" max="16383" man="1"/>
  </rowBreaks>
  <customProperties>
    <customPr name="SheetOption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55A32-B0BA-48E9-9F92-9D97EDB90FD1}">
  <dimension ref="A1:K93"/>
  <sheetViews>
    <sheetView zoomScale="115" zoomScaleNormal="115" zoomScaleSheetLayoutView="85" workbookViewId="0">
      <selection activeCell="B11" sqref="B11"/>
    </sheetView>
  </sheetViews>
  <sheetFormatPr defaultColWidth="9.125" defaultRowHeight="21.75" customHeight="1"/>
  <cols>
    <col min="1" max="1" width="1.375" style="18" customWidth="1"/>
    <col min="2" max="2" width="41.75" style="18" customWidth="1"/>
    <col min="3" max="3" width="8" style="18" customWidth="1"/>
    <col min="4" max="4" width="0.875" style="18" customWidth="1"/>
    <col min="5" max="5" width="12.125" style="28" customWidth="1"/>
    <col min="6" max="6" width="0.875" style="18" customWidth="1"/>
    <col min="7" max="7" width="12.125" style="23" customWidth="1"/>
    <col min="8" max="8" width="0.875" style="23" customWidth="1"/>
    <col min="9" max="9" width="12.125" style="28" customWidth="1"/>
    <col min="10" max="10" width="0.875" style="23" customWidth="1"/>
    <col min="11" max="11" width="12.125" style="28" customWidth="1"/>
    <col min="12" max="16384" width="9.125" style="18"/>
  </cols>
  <sheetData>
    <row r="1" spans="1:11" s="4" customFormat="1" ht="21.75" customHeight="1">
      <c r="A1" s="1" t="s">
        <v>0</v>
      </c>
      <c r="B1" s="1"/>
      <c r="C1" s="2"/>
      <c r="D1" s="2"/>
      <c r="E1" s="3"/>
      <c r="F1" s="2"/>
      <c r="I1" s="5"/>
      <c r="K1" s="6"/>
    </row>
    <row r="2" spans="1:11" s="4" customFormat="1" ht="21.75" customHeight="1">
      <c r="A2" s="7" t="s">
        <v>89</v>
      </c>
      <c r="B2" s="7"/>
      <c r="C2" s="2"/>
      <c r="D2" s="2"/>
      <c r="E2" s="3"/>
      <c r="F2" s="2"/>
      <c r="I2" s="6"/>
      <c r="K2" s="6"/>
    </row>
    <row r="3" spans="1:11" s="4" customFormat="1" ht="21.75" customHeight="1">
      <c r="A3" s="8" t="s">
        <v>90</v>
      </c>
      <c r="B3" s="8"/>
      <c r="C3" s="9"/>
      <c r="D3" s="9"/>
      <c r="E3" s="10"/>
      <c r="F3" s="9"/>
      <c r="G3" s="11"/>
      <c r="H3" s="11"/>
      <c r="I3" s="10"/>
      <c r="J3" s="11"/>
      <c r="K3" s="10"/>
    </row>
    <row r="4" spans="1:11" s="4" customFormat="1" ht="18.899999999999999" customHeight="1">
      <c r="A4" s="7"/>
      <c r="B4" s="7"/>
      <c r="C4" s="2"/>
      <c r="D4" s="2"/>
      <c r="E4" s="12"/>
      <c r="F4" s="2"/>
      <c r="G4" s="13"/>
      <c r="H4" s="13"/>
      <c r="I4" s="12"/>
      <c r="J4" s="13"/>
      <c r="K4" s="12"/>
    </row>
    <row r="5" spans="1:11" s="4" customFormat="1" ht="18.899999999999999" customHeight="1">
      <c r="A5" s="94"/>
      <c r="B5" s="94"/>
      <c r="C5" s="95"/>
      <c r="D5" s="95"/>
      <c r="E5" s="162" t="s">
        <v>3</v>
      </c>
      <c r="F5" s="162"/>
      <c r="G5" s="162"/>
      <c r="H5" s="96"/>
      <c r="I5" s="162" t="s">
        <v>4</v>
      </c>
      <c r="J5" s="162"/>
      <c r="K5" s="162"/>
    </row>
    <row r="6" spans="1:11" s="4" customFormat="1" ht="18.899999999999999" customHeight="1">
      <c r="A6" s="97"/>
      <c r="B6" s="97"/>
      <c r="C6" s="98"/>
      <c r="D6" s="98"/>
      <c r="E6" s="52" t="s">
        <v>9</v>
      </c>
      <c r="F6" s="50"/>
      <c r="G6" s="52" t="s">
        <v>10</v>
      </c>
      <c r="H6" s="52"/>
      <c r="I6" s="52" t="s">
        <v>9</v>
      </c>
      <c r="J6" s="50"/>
      <c r="K6" s="52" t="s">
        <v>10</v>
      </c>
    </row>
    <row r="7" spans="1:11" s="4" customFormat="1" ht="18.899999999999999" customHeight="1">
      <c r="A7" s="97"/>
      <c r="B7" s="97"/>
      <c r="C7" s="100" t="s">
        <v>11</v>
      </c>
      <c r="D7" s="101"/>
      <c r="E7" s="102" t="s">
        <v>12</v>
      </c>
      <c r="F7" s="99"/>
      <c r="G7" s="102" t="s">
        <v>12</v>
      </c>
      <c r="H7" s="99"/>
      <c r="I7" s="102" t="s">
        <v>12</v>
      </c>
      <c r="J7" s="99"/>
      <c r="K7" s="102" t="s">
        <v>12</v>
      </c>
    </row>
    <row r="8" spans="1:11" s="4" customFormat="1" ht="5.0999999999999996" customHeight="1">
      <c r="A8" s="97"/>
      <c r="B8" s="97"/>
      <c r="C8" s="95"/>
      <c r="D8" s="101"/>
      <c r="E8" s="99"/>
      <c r="F8" s="99"/>
      <c r="G8" s="99"/>
      <c r="H8" s="99"/>
      <c r="I8" s="99"/>
      <c r="J8" s="99"/>
      <c r="K8" s="99"/>
    </row>
    <row r="9" spans="1:11" s="4" customFormat="1" ht="18.899999999999999" customHeight="1">
      <c r="A9" s="94" t="s">
        <v>91</v>
      </c>
      <c r="B9" s="94"/>
      <c r="C9" s="103">
        <v>7</v>
      </c>
      <c r="D9" s="103"/>
      <c r="E9" s="104"/>
      <c r="F9" s="103"/>
      <c r="G9" s="104"/>
      <c r="H9" s="105"/>
      <c r="I9" s="104"/>
      <c r="J9" s="105"/>
      <c r="K9" s="104"/>
    </row>
    <row r="10" spans="1:11" s="4" customFormat="1" ht="18.899999999999999" customHeight="1">
      <c r="A10" s="106" t="s">
        <v>92</v>
      </c>
      <c r="B10" s="106"/>
      <c r="C10" s="103"/>
      <c r="D10" s="103"/>
      <c r="E10" s="107">
        <v>26093400</v>
      </c>
      <c r="F10" s="108"/>
      <c r="G10" s="107">
        <v>26794247</v>
      </c>
      <c r="H10" s="108"/>
      <c r="I10" s="107">
        <v>229150</v>
      </c>
      <c r="J10" s="108"/>
      <c r="K10" s="107">
        <v>204567</v>
      </c>
    </row>
    <row r="11" spans="1:11" s="4" customFormat="1" ht="18.899999999999999" customHeight="1">
      <c r="A11" s="106" t="s">
        <v>93</v>
      </c>
      <c r="B11" s="106"/>
      <c r="C11" s="103"/>
      <c r="D11" s="103"/>
      <c r="E11" s="107">
        <v>1926181</v>
      </c>
      <c r="F11" s="108"/>
      <c r="G11" s="107">
        <v>2201640</v>
      </c>
      <c r="H11" s="108"/>
      <c r="I11" s="107">
        <v>0</v>
      </c>
      <c r="J11" s="108"/>
      <c r="K11" s="107">
        <v>0</v>
      </c>
    </row>
    <row r="12" spans="1:11" s="4" customFormat="1" ht="18.899999999999999" customHeight="1">
      <c r="A12" s="106" t="s">
        <v>94</v>
      </c>
      <c r="B12" s="106"/>
      <c r="C12" s="103"/>
      <c r="D12" s="103"/>
      <c r="E12" s="107">
        <v>7548597</v>
      </c>
      <c r="F12" s="108"/>
      <c r="G12" s="107">
        <v>7527381</v>
      </c>
      <c r="H12" s="108"/>
      <c r="I12" s="107">
        <v>0</v>
      </c>
      <c r="J12" s="108"/>
      <c r="K12" s="107">
        <v>0</v>
      </c>
    </row>
    <row r="13" spans="1:11" s="4" customFormat="1" ht="19.649999999999999" customHeight="1">
      <c r="A13" s="106" t="s">
        <v>95</v>
      </c>
      <c r="B13" s="106"/>
      <c r="C13" s="103"/>
      <c r="D13" s="103"/>
      <c r="E13" s="105">
        <v>217692</v>
      </c>
      <c r="F13" s="108"/>
      <c r="G13" s="105">
        <v>344736</v>
      </c>
      <c r="H13" s="108"/>
      <c r="I13" s="105">
        <v>1647784</v>
      </c>
      <c r="J13" s="108"/>
      <c r="K13" s="105">
        <v>1810767</v>
      </c>
    </row>
    <row r="14" spans="1:11" s="4" customFormat="1" ht="18.899999999999999" customHeight="1">
      <c r="A14" s="106" t="s">
        <v>96</v>
      </c>
      <c r="B14" s="106"/>
      <c r="C14" s="103"/>
      <c r="D14" s="103"/>
      <c r="E14" s="109">
        <v>1481442</v>
      </c>
      <c r="F14" s="108"/>
      <c r="G14" s="109">
        <v>950347</v>
      </c>
      <c r="H14" s="108"/>
      <c r="I14" s="109">
        <v>48232</v>
      </c>
      <c r="J14" s="108"/>
      <c r="K14" s="109">
        <v>49352</v>
      </c>
    </row>
    <row r="15" spans="1:11" s="4" customFormat="1" ht="5.0999999999999996" customHeight="1">
      <c r="A15" s="106"/>
      <c r="B15" s="106"/>
      <c r="C15" s="103"/>
      <c r="D15" s="103"/>
      <c r="E15" s="105"/>
      <c r="F15" s="105"/>
      <c r="G15" s="105"/>
      <c r="H15" s="105"/>
      <c r="I15" s="105"/>
      <c r="J15" s="105"/>
      <c r="K15" s="105"/>
    </row>
    <row r="16" spans="1:11" s="4" customFormat="1" ht="18.899999999999999" customHeight="1">
      <c r="A16" s="94" t="s">
        <v>97</v>
      </c>
      <c r="B16" s="97"/>
      <c r="C16" s="103"/>
      <c r="D16" s="103"/>
      <c r="E16" s="110">
        <f>SUM(E10:E14)</f>
        <v>37267312</v>
      </c>
      <c r="F16" s="103"/>
      <c r="G16" s="110">
        <f>SUM(G10:G14)</f>
        <v>37818351</v>
      </c>
      <c r="H16" s="103"/>
      <c r="I16" s="110">
        <f>SUM(I10:I14)</f>
        <v>1925166</v>
      </c>
      <c r="J16" s="103"/>
      <c r="K16" s="110">
        <f>SUM(K10:K14)</f>
        <v>2064686</v>
      </c>
    </row>
    <row r="17" spans="1:11" s="4" customFormat="1" ht="8.1" customHeight="1">
      <c r="A17" s="94"/>
      <c r="B17" s="97"/>
      <c r="C17" s="103"/>
      <c r="D17" s="103"/>
      <c r="E17" s="105"/>
      <c r="F17" s="103"/>
      <c r="G17" s="105"/>
      <c r="H17" s="103"/>
      <c r="I17" s="105"/>
      <c r="J17" s="103"/>
      <c r="K17" s="105"/>
    </row>
    <row r="18" spans="1:11" s="4" customFormat="1" ht="18.899999999999999" customHeight="1">
      <c r="A18" s="94" t="s">
        <v>98</v>
      </c>
      <c r="B18" s="94"/>
      <c r="C18" s="103"/>
      <c r="D18" s="103"/>
      <c r="E18" s="104"/>
      <c r="F18" s="103"/>
      <c r="G18" s="104"/>
      <c r="H18" s="103"/>
      <c r="I18" s="104"/>
      <c r="J18" s="103"/>
      <c r="K18" s="104"/>
    </row>
    <row r="19" spans="1:11" s="4" customFormat="1" ht="18.899999999999999" customHeight="1">
      <c r="A19" s="106" t="s">
        <v>99</v>
      </c>
      <c r="B19" s="106"/>
      <c r="C19" s="103"/>
      <c r="D19" s="103"/>
      <c r="E19" s="105">
        <v>17565815</v>
      </c>
      <c r="F19" s="108"/>
      <c r="G19" s="105">
        <v>17941874</v>
      </c>
      <c r="H19" s="108"/>
      <c r="I19" s="105">
        <v>72994</v>
      </c>
      <c r="J19" s="108"/>
      <c r="K19" s="105">
        <v>66194</v>
      </c>
    </row>
    <row r="20" spans="1:11" s="4" customFormat="1" ht="18.899999999999999" customHeight="1">
      <c r="A20" s="106" t="s">
        <v>100</v>
      </c>
      <c r="B20" s="106"/>
      <c r="C20" s="103"/>
      <c r="D20" s="103"/>
      <c r="E20" s="105"/>
      <c r="F20" s="108"/>
      <c r="G20" s="105"/>
      <c r="H20" s="105"/>
      <c r="I20" s="105"/>
      <c r="J20" s="105"/>
      <c r="K20" s="105"/>
    </row>
    <row r="21" spans="1:11" s="4" customFormat="1" ht="18.899999999999999" customHeight="1">
      <c r="A21" s="106"/>
      <c r="B21" s="106" t="s">
        <v>101</v>
      </c>
      <c r="C21" s="103"/>
      <c r="D21" s="103"/>
      <c r="E21" s="105">
        <v>1054740</v>
      </c>
      <c r="F21" s="108"/>
      <c r="G21" s="105">
        <v>1198793</v>
      </c>
      <c r="H21" s="108"/>
      <c r="I21" s="105">
        <v>0</v>
      </c>
      <c r="J21" s="108"/>
      <c r="K21" s="107">
        <v>0</v>
      </c>
    </row>
    <row r="22" spans="1:11" s="4" customFormat="1" ht="18.899999999999999" customHeight="1">
      <c r="A22" s="106" t="s">
        <v>102</v>
      </c>
      <c r="B22" s="106"/>
      <c r="C22" s="103"/>
      <c r="D22" s="103"/>
      <c r="E22" s="105">
        <v>2443083</v>
      </c>
      <c r="F22" s="108"/>
      <c r="G22" s="107">
        <v>2311626</v>
      </c>
      <c r="H22" s="108"/>
      <c r="I22" s="105">
        <v>0</v>
      </c>
      <c r="J22" s="108"/>
      <c r="K22" s="107">
        <v>0</v>
      </c>
    </row>
    <row r="23" spans="1:11" s="4" customFormat="1" ht="18.899999999999999" customHeight="1">
      <c r="A23" s="97" t="s">
        <v>103</v>
      </c>
      <c r="B23" s="97"/>
      <c r="C23" s="103"/>
      <c r="D23" s="103"/>
      <c r="E23" s="105">
        <v>6653673</v>
      </c>
      <c r="F23" s="108"/>
      <c r="G23" s="107">
        <v>6874426</v>
      </c>
      <c r="H23" s="108"/>
      <c r="I23" s="105">
        <v>29611</v>
      </c>
      <c r="J23" s="108"/>
      <c r="K23" s="107">
        <v>44921</v>
      </c>
    </row>
    <row r="24" spans="1:11" s="4" customFormat="1" ht="18.899999999999999" customHeight="1">
      <c r="A24" s="97" t="s">
        <v>104</v>
      </c>
      <c r="B24" s="97"/>
      <c r="C24" s="103"/>
      <c r="D24" s="103"/>
      <c r="E24" s="107">
        <v>6115177</v>
      </c>
      <c r="F24" s="108"/>
      <c r="G24" s="107">
        <v>6491710</v>
      </c>
      <c r="H24" s="108"/>
      <c r="I24" s="107">
        <v>127260</v>
      </c>
      <c r="J24" s="108"/>
      <c r="K24" s="107">
        <v>264804</v>
      </c>
    </row>
    <row r="25" spans="1:11" s="4" customFormat="1" ht="18.899999999999999" customHeight="1">
      <c r="A25" s="97" t="s">
        <v>105</v>
      </c>
      <c r="B25" s="97"/>
      <c r="C25" s="103"/>
      <c r="D25" s="103"/>
      <c r="E25" s="107">
        <v>204283</v>
      </c>
      <c r="F25" s="108"/>
      <c r="G25" s="107">
        <v>-1353351</v>
      </c>
      <c r="H25" s="108"/>
      <c r="I25" s="107">
        <v>250833</v>
      </c>
      <c r="J25" s="108"/>
      <c r="K25" s="107">
        <v>-1209882</v>
      </c>
    </row>
    <row r="26" spans="1:11" s="4" customFormat="1" ht="18.899999999999999" customHeight="1">
      <c r="A26" s="97" t="s">
        <v>106</v>
      </c>
      <c r="B26" s="97"/>
      <c r="C26" s="103"/>
      <c r="D26" s="103"/>
      <c r="E26" s="109">
        <v>2403589</v>
      </c>
      <c r="F26" s="108"/>
      <c r="G26" s="109">
        <v>2846648</v>
      </c>
      <c r="H26" s="108"/>
      <c r="I26" s="109">
        <v>911477</v>
      </c>
      <c r="J26" s="108"/>
      <c r="K26" s="109">
        <v>1044971</v>
      </c>
    </row>
    <row r="27" spans="1:11" s="4" customFormat="1" ht="5.0999999999999996" customHeight="1">
      <c r="A27" s="106"/>
      <c r="B27" s="106"/>
      <c r="C27" s="103"/>
      <c r="D27" s="103"/>
      <c r="E27" s="105"/>
      <c r="F27" s="105"/>
      <c r="G27" s="105"/>
      <c r="H27" s="105"/>
      <c r="I27" s="105"/>
      <c r="J27" s="105"/>
      <c r="K27" s="105"/>
    </row>
    <row r="28" spans="1:11" s="4" customFormat="1" ht="18.899999999999999" customHeight="1">
      <c r="A28" s="94" t="s">
        <v>107</v>
      </c>
      <c r="B28" s="97"/>
      <c r="C28" s="103"/>
      <c r="D28" s="103"/>
      <c r="E28" s="110">
        <f>SUM(E19:E26)</f>
        <v>36440360</v>
      </c>
      <c r="F28" s="103"/>
      <c r="G28" s="110">
        <f>SUM(G19:G26)</f>
        <v>36311726</v>
      </c>
      <c r="H28" s="103"/>
      <c r="I28" s="110">
        <f>SUM(I19:I26)</f>
        <v>1392175</v>
      </c>
      <c r="J28" s="103"/>
      <c r="K28" s="110">
        <f>SUM(K19:K26)</f>
        <v>211008</v>
      </c>
    </row>
    <row r="29" spans="1:11" s="4" customFormat="1" ht="8.1" customHeight="1">
      <c r="A29" s="94"/>
      <c r="B29" s="97"/>
      <c r="C29" s="103"/>
      <c r="D29" s="103"/>
      <c r="E29" s="105"/>
      <c r="F29" s="103"/>
      <c r="G29" s="105"/>
      <c r="H29" s="103"/>
      <c r="I29" s="105"/>
      <c r="J29" s="103"/>
      <c r="K29" s="105"/>
    </row>
    <row r="30" spans="1:11" s="4" customFormat="1" ht="18.899999999999999" customHeight="1">
      <c r="A30" s="111" t="s">
        <v>108</v>
      </c>
      <c r="B30" s="106"/>
      <c r="C30" s="103"/>
      <c r="D30" s="97"/>
      <c r="E30" s="105">
        <f>SUM(E16-E28)</f>
        <v>826952</v>
      </c>
      <c r="F30" s="97"/>
      <c r="G30" s="105">
        <f>SUM(G16-G28)</f>
        <v>1506625</v>
      </c>
      <c r="H30" s="97"/>
      <c r="I30" s="105">
        <f>SUM(I16-I28)</f>
        <v>532991</v>
      </c>
      <c r="J30" s="97"/>
      <c r="K30" s="105">
        <f>SUM(K16-K28)</f>
        <v>1853678</v>
      </c>
    </row>
    <row r="31" spans="1:11" s="4" customFormat="1" ht="18.899999999999999" customHeight="1">
      <c r="A31" s="106" t="s">
        <v>109</v>
      </c>
      <c r="B31" s="106"/>
      <c r="C31" s="103"/>
      <c r="D31" s="97"/>
      <c r="E31" s="105"/>
      <c r="F31" s="97"/>
      <c r="G31" s="105"/>
      <c r="H31" s="97"/>
      <c r="I31" s="105"/>
      <c r="J31" s="97"/>
      <c r="K31" s="105"/>
    </row>
    <row r="32" spans="1:11" s="4" customFormat="1" ht="18.899999999999999" customHeight="1">
      <c r="A32" s="105"/>
      <c r="B32" s="106" t="s">
        <v>110</v>
      </c>
      <c r="C32" s="103"/>
      <c r="D32" s="97"/>
      <c r="E32" s="109">
        <v>328584</v>
      </c>
      <c r="F32" s="97"/>
      <c r="G32" s="109">
        <v>231968</v>
      </c>
      <c r="H32" s="97"/>
      <c r="I32" s="109">
        <v>0</v>
      </c>
      <c r="J32" s="97"/>
      <c r="K32" s="109">
        <v>0</v>
      </c>
    </row>
    <row r="33" spans="1:11" s="4" customFormat="1" ht="5.0999999999999996" customHeight="1">
      <c r="A33" s="106"/>
      <c r="B33" s="106"/>
      <c r="C33" s="103"/>
      <c r="D33" s="103"/>
      <c r="E33" s="105"/>
      <c r="F33" s="105"/>
      <c r="G33" s="105"/>
      <c r="H33" s="105"/>
      <c r="I33" s="105"/>
      <c r="J33" s="105"/>
      <c r="K33" s="105"/>
    </row>
    <row r="34" spans="1:11" s="4" customFormat="1" ht="18.899999999999999" customHeight="1">
      <c r="A34" s="94" t="s">
        <v>111</v>
      </c>
      <c r="B34" s="97"/>
      <c r="C34" s="103"/>
      <c r="D34" s="103"/>
      <c r="E34" s="112">
        <f>E30+E32</f>
        <v>1155536</v>
      </c>
      <c r="F34" s="103"/>
      <c r="G34" s="112">
        <f>G30+G32</f>
        <v>1738593</v>
      </c>
      <c r="H34" s="103"/>
      <c r="I34" s="112">
        <f>I30+I32</f>
        <v>532991</v>
      </c>
      <c r="J34" s="103"/>
      <c r="K34" s="112">
        <f>K30+K32</f>
        <v>1853678</v>
      </c>
    </row>
    <row r="35" spans="1:11" s="4" customFormat="1" ht="18.899999999999999" customHeight="1">
      <c r="A35" s="106" t="s">
        <v>112</v>
      </c>
      <c r="B35" s="106"/>
      <c r="C35" s="103"/>
      <c r="D35" s="103"/>
      <c r="E35" s="109">
        <v>-544020</v>
      </c>
      <c r="F35" s="103"/>
      <c r="G35" s="109">
        <v>-450121</v>
      </c>
      <c r="H35" s="103"/>
      <c r="I35" s="109">
        <v>110711</v>
      </c>
      <c r="J35" s="103"/>
      <c r="K35" s="109">
        <v>-7401</v>
      </c>
    </row>
    <row r="36" spans="1:11" s="4" customFormat="1" ht="5.0999999999999996" customHeight="1">
      <c r="A36" s="106"/>
      <c r="B36" s="106"/>
      <c r="C36" s="103"/>
      <c r="D36" s="103"/>
      <c r="E36" s="105"/>
      <c r="F36" s="105"/>
      <c r="G36" s="105"/>
      <c r="H36" s="105"/>
      <c r="I36" s="105"/>
      <c r="J36" s="105"/>
      <c r="K36" s="105"/>
    </row>
    <row r="37" spans="1:11" s="4" customFormat="1" ht="18.899999999999999" customHeight="1" thickBot="1">
      <c r="A37" s="94" t="s">
        <v>113</v>
      </c>
      <c r="B37" s="94"/>
      <c r="C37" s="103"/>
      <c r="D37" s="97"/>
      <c r="E37" s="113">
        <f>SUM(E34:E35)</f>
        <v>611516</v>
      </c>
      <c r="F37" s="97"/>
      <c r="G37" s="113">
        <f>SUM(G34:G35)</f>
        <v>1288472</v>
      </c>
      <c r="H37" s="97"/>
      <c r="I37" s="113">
        <f>SUM(I34:I35)</f>
        <v>643702</v>
      </c>
      <c r="J37" s="97"/>
      <c r="K37" s="113">
        <f>SUM(K34:K35)</f>
        <v>1846277</v>
      </c>
    </row>
    <row r="38" spans="1:11" s="4" customFormat="1" ht="8.1" customHeight="1" thickTop="1">
      <c r="A38" s="94"/>
      <c r="B38" s="97"/>
      <c r="C38" s="103"/>
      <c r="D38" s="103"/>
      <c r="E38" s="105"/>
      <c r="F38" s="103"/>
      <c r="G38" s="105"/>
      <c r="H38" s="103"/>
      <c r="I38" s="105"/>
      <c r="J38" s="103"/>
      <c r="K38" s="105"/>
    </row>
    <row r="39" spans="1:11" s="4" customFormat="1" ht="18.899999999999999" customHeight="1">
      <c r="A39" s="94" t="s">
        <v>114</v>
      </c>
      <c r="B39" s="94"/>
      <c r="C39" s="103"/>
      <c r="D39" s="97"/>
      <c r="E39" s="114"/>
      <c r="F39" s="97"/>
      <c r="G39" s="114"/>
      <c r="H39" s="97"/>
      <c r="I39" s="114"/>
      <c r="J39" s="97"/>
      <c r="K39" s="114"/>
    </row>
    <row r="40" spans="1:11" s="4" customFormat="1" ht="18.899999999999999" customHeight="1">
      <c r="A40" s="105"/>
      <c r="B40" s="97" t="s">
        <v>115</v>
      </c>
      <c r="C40" s="103"/>
      <c r="D40" s="97"/>
      <c r="E40" s="107">
        <v>416865</v>
      </c>
      <c r="F40" s="97"/>
      <c r="G40" s="107">
        <v>1146079</v>
      </c>
      <c r="H40" s="97"/>
      <c r="I40" s="107">
        <v>643702</v>
      </c>
      <c r="J40" s="97"/>
      <c r="K40" s="107">
        <v>1846277</v>
      </c>
    </row>
    <row r="41" spans="1:11" s="4" customFormat="1" ht="18.899999999999999" customHeight="1">
      <c r="A41" s="105"/>
      <c r="B41" s="97" t="s">
        <v>116</v>
      </c>
      <c r="C41" s="103"/>
      <c r="D41" s="97"/>
      <c r="E41" s="109">
        <v>194651</v>
      </c>
      <c r="F41" s="97"/>
      <c r="G41" s="109">
        <v>142393</v>
      </c>
      <c r="H41" s="97"/>
      <c r="I41" s="109">
        <v>0</v>
      </c>
      <c r="J41" s="97"/>
      <c r="K41" s="109">
        <v>0</v>
      </c>
    </row>
    <row r="42" spans="1:11" s="4" customFormat="1" ht="5.0999999999999996" customHeight="1">
      <c r="A42" s="106"/>
      <c r="B42" s="106"/>
      <c r="C42" s="103"/>
      <c r="D42" s="103"/>
      <c r="E42" s="105"/>
      <c r="F42" s="105"/>
      <c r="G42" s="105"/>
      <c r="H42" s="105"/>
      <c r="I42" s="105"/>
      <c r="J42" s="105"/>
      <c r="K42" s="105"/>
    </row>
    <row r="43" spans="1:11" s="4" customFormat="1" ht="18.899999999999999" customHeight="1" thickBot="1">
      <c r="A43" s="94"/>
      <c r="B43" s="94"/>
      <c r="C43" s="103"/>
      <c r="D43" s="97"/>
      <c r="E43" s="113">
        <f>E37</f>
        <v>611516</v>
      </c>
      <c r="F43" s="97"/>
      <c r="G43" s="113">
        <f>SUM(G40:G41)</f>
        <v>1288472</v>
      </c>
      <c r="H43" s="97"/>
      <c r="I43" s="113">
        <f>I37</f>
        <v>643702</v>
      </c>
      <c r="J43" s="97"/>
      <c r="K43" s="113">
        <f>SUM(K40:K41)</f>
        <v>1846277</v>
      </c>
    </row>
    <row r="44" spans="1:11" s="4" customFormat="1" ht="8.1" customHeight="1" thickTop="1">
      <c r="A44" s="94"/>
      <c r="B44" s="97"/>
      <c r="C44" s="103"/>
      <c r="D44" s="103"/>
      <c r="E44" s="105"/>
      <c r="F44" s="103"/>
      <c r="G44" s="105"/>
      <c r="H44" s="103"/>
      <c r="I44" s="105"/>
      <c r="J44" s="103"/>
      <c r="K44" s="105"/>
    </row>
    <row r="45" spans="1:11" s="4" customFormat="1" ht="18.899999999999999" customHeight="1">
      <c r="A45" s="111" t="s">
        <v>117</v>
      </c>
      <c r="B45" s="111"/>
      <c r="D45" s="103"/>
      <c r="E45" s="114"/>
      <c r="F45" s="103"/>
      <c r="G45" s="114"/>
      <c r="H45" s="103"/>
      <c r="I45" s="114"/>
      <c r="J45" s="103"/>
      <c r="K45" s="114"/>
    </row>
    <row r="46" spans="1:11" ht="19.649999999999999" customHeight="1">
      <c r="A46" s="97"/>
      <c r="B46" s="97" t="s">
        <v>118</v>
      </c>
      <c r="C46" s="103">
        <v>17</v>
      </c>
      <c r="D46" s="95"/>
      <c r="E46" s="156">
        <v>-1.8E-3</v>
      </c>
      <c r="F46" s="156"/>
      <c r="G46" s="156">
        <v>0.1285</v>
      </c>
      <c r="H46" s="156"/>
      <c r="I46" s="156">
        <v>3.8300000000000001E-2</v>
      </c>
      <c r="J46" s="156"/>
      <c r="K46" s="156">
        <v>0.25280000000000002</v>
      </c>
    </row>
    <row r="47" spans="1:11" ht="30" customHeight="1">
      <c r="A47" s="97"/>
      <c r="B47" s="97"/>
      <c r="C47" s="103"/>
      <c r="D47" s="98"/>
      <c r="E47" s="115"/>
      <c r="F47" s="115"/>
      <c r="G47" s="116"/>
      <c r="H47" s="115"/>
      <c r="I47" s="115"/>
      <c r="J47" s="115"/>
      <c r="K47" s="116"/>
    </row>
    <row r="48" spans="1:11" ht="18" customHeight="1">
      <c r="C48" s="22"/>
      <c r="D48" s="19"/>
      <c r="E48" s="31"/>
      <c r="F48" s="31"/>
      <c r="G48" s="31"/>
      <c r="H48" s="31"/>
      <c r="I48" s="31"/>
      <c r="J48" s="31"/>
      <c r="K48" s="31"/>
    </row>
    <row r="49" spans="1:11" ht="21.9" customHeight="1">
      <c r="A49" s="163" t="s">
        <v>38</v>
      </c>
      <c r="B49" s="163"/>
      <c r="C49" s="163"/>
      <c r="D49" s="163"/>
      <c r="E49" s="163"/>
      <c r="F49" s="163"/>
      <c r="G49" s="163"/>
      <c r="H49" s="163"/>
      <c r="I49" s="163"/>
      <c r="J49" s="163"/>
      <c r="K49" s="163"/>
    </row>
    <row r="50" spans="1:11" ht="21.75" customHeight="1">
      <c r="A50" s="1" t="s">
        <v>0</v>
      </c>
      <c r="B50" s="1"/>
      <c r="C50" s="2"/>
      <c r="D50" s="2"/>
      <c r="E50" s="3"/>
      <c r="F50" s="2"/>
      <c r="G50" s="4"/>
      <c r="H50" s="4"/>
      <c r="I50" s="5"/>
      <c r="J50" s="4"/>
      <c r="K50" s="6"/>
    </row>
    <row r="51" spans="1:11" ht="21.75" customHeight="1">
      <c r="A51" s="7" t="s">
        <v>119</v>
      </c>
      <c r="B51" s="7"/>
      <c r="C51" s="2"/>
      <c r="D51" s="2"/>
      <c r="E51" s="3"/>
      <c r="F51" s="2"/>
      <c r="G51" s="4"/>
      <c r="H51" s="4"/>
      <c r="I51" s="6"/>
      <c r="J51" s="4"/>
      <c r="K51" s="6"/>
    </row>
    <row r="52" spans="1:11" ht="21.75" customHeight="1">
      <c r="A52" s="8" t="str">
        <f>+A3</f>
        <v>สำหรับรอบระยะเวลาสามเดือนสิ้นสุดวันที่ 31 มีนาคม พ.ศ. 2568</v>
      </c>
      <c r="B52" s="8"/>
      <c r="C52" s="9"/>
      <c r="D52" s="9"/>
      <c r="E52" s="10"/>
      <c r="F52" s="9"/>
      <c r="G52" s="11"/>
      <c r="H52" s="11"/>
      <c r="I52" s="10"/>
      <c r="J52" s="11"/>
      <c r="K52" s="10"/>
    </row>
    <row r="53" spans="1:11" ht="21.75" customHeight="1">
      <c r="A53" s="7"/>
      <c r="B53" s="7"/>
      <c r="C53" s="2"/>
      <c r="D53" s="2"/>
      <c r="E53" s="32"/>
      <c r="F53" s="22"/>
      <c r="G53" s="13"/>
      <c r="H53" s="13"/>
      <c r="I53" s="32"/>
      <c r="J53" s="13"/>
      <c r="K53" s="32"/>
    </row>
    <row r="54" spans="1:11" ht="21.75" customHeight="1">
      <c r="A54" s="14"/>
      <c r="B54" s="14"/>
      <c r="C54" s="15"/>
      <c r="D54" s="15"/>
      <c r="E54" s="164" t="s">
        <v>3</v>
      </c>
      <c r="F54" s="164"/>
      <c r="G54" s="164"/>
      <c r="H54" s="16"/>
      <c r="I54" s="164" t="s">
        <v>4</v>
      </c>
      <c r="J54" s="164"/>
      <c r="K54" s="164"/>
    </row>
    <row r="55" spans="1:11" ht="21.75" customHeight="1">
      <c r="C55" s="19"/>
      <c r="D55" s="19"/>
      <c r="E55" s="52" t="s">
        <v>9</v>
      </c>
      <c r="F55" s="50"/>
      <c r="G55" s="52" t="s">
        <v>10</v>
      </c>
      <c r="H55" s="52"/>
      <c r="I55" s="52" t="s">
        <v>9</v>
      </c>
      <c r="J55" s="50"/>
      <c r="K55" s="52" t="s">
        <v>10</v>
      </c>
    </row>
    <row r="56" spans="1:11" ht="21.75" customHeight="1">
      <c r="C56" s="15"/>
      <c r="D56" s="15"/>
      <c r="E56" s="21" t="s">
        <v>12</v>
      </c>
      <c r="F56" s="17"/>
      <c r="G56" s="21" t="s">
        <v>12</v>
      </c>
      <c r="H56" s="17"/>
      <c r="I56" s="21" t="s">
        <v>12</v>
      </c>
      <c r="J56" s="17"/>
      <c r="K56" s="21" t="s">
        <v>12</v>
      </c>
    </row>
    <row r="57" spans="1:11" ht="6" customHeight="1">
      <c r="C57" s="15"/>
      <c r="D57" s="15"/>
      <c r="E57" s="17"/>
      <c r="F57" s="15"/>
      <c r="G57" s="17"/>
      <c r="H57" s="17"/>
      <c r="I57" s="17"/>
      <c r="J57" s="17"/>
      <c r="K57" s="17"/>
    </row>
    <row r="58" spans="1:11" ht="21.75" customHeight="1">
      <c r="A58" s="18" t="s">
        <v>113</v>
      </c>
      <c r="C58" s="24"/>
      <c r="D58" s="33"/>
      <c r="E58" s="30">
        <f>+E37</f>
        <v>611516</v>
      </c>
      <c r="F58" s="15"/>
      <c r="G58" s="30">
        <f>+G37</f>
        <v>1288472</v>
      </c>
      <c r="H58" s="15"/>
      <c r="I58" s="30">
        <f>+I37</f>
        <v>643702</v>
      </c>
      <c r="J58" s="15"/>
      <c r="K58" s="30">
        <f>+K37</f>
        <v>1846277</v>
      </c>
    </row>
    <row r="59" spans="1:11" ht="8.1" customHeight="1">
      <c r="A59" s="14"/>
      <c r="C59" s="24"/>
      <c r="D59" s="33"/>
      <c r="E59" s="23"/>
      <c r="F59" s="15"/>
      <c r="H59" s="15"/>
      <c r="I59" s="23"/>
      <c r="J59" s="15"/>
      <c r="K59" s="23"/>
    </row>
    <row r="60" spans="1:11" ht="21.75" customHeight="1">
      <c r="A60" s="14" t="s">
        <v>120</v>
      </c>
      <c r="D60" s="15"/>
      <c r="E60" s="23"/>
      <c r="F60" s="15"/>
      <c r="H60" s="15"/>
      <c r="I60" s="23"/>
      <c r="J60" s="15"/>
      <c r="K60" s="23"/>
    </row>
    <row r="61" spans="1:11" ht="6" customHeight="1">
      <c r="A61" s="14"/>
      <c r="D61" s="15"/>
      <c r="E61" s="23"/>
      <c r="F61" s="15"/>
      <c r="H61" s="15"/>
      <c r="I61" s="23"/>
      <c r="J61" s="15"/>
      <c r="K61" s="23"/>
    </row>
    <row r="62" spans="1:11" ht="21.75" customHeight="1">
      <c r="A62" s="14" t="s">
        <v>121</v>
      </c>
      <c r="D62" s="15"/>
      <c r="E62" s="4"/>
      <c r="F62" s="15"/>
      <c r="G62" s="4"/>
      <c r="H62" s="15"/>
      <c r="I62" s="4"/>
      <c r="J62" s="15"/>
      <c r="K62" s="4"/>
    </row>
    <row r="63" spans="1:11" ht="21.75" customHeight="1">
      <c r="B63" s="14" t="s">
        <v>122</v>
      </c>
      <c r="D63" s="15"/>
      <c r="E63" s="23"/>
      <c r="F63" s="15"/>
      <c r="H63" s="15"/>
      <c r="I63" s="23"/>
      <c r="J63" s="15"/>
      <c r="K63" s="23"/>
    </row>
    <row r="64" spans="1:11" ht="21.75" customHeight="1">
      <c r="B64" s="18" t="s">
        <v>123</v>
      </c>
      <c r="D64" s="15"/>
      <c r="E64" s="23"/>
      <c r="F64" s="15"/>
      <c r="H64" s="15"/>
      <c r="I64" s="23"/>
      <c r="J64" s="15"/>
      <c r="K64" s="23"/>
    </row>
    <row r="65" spans="1:11" ht="21.75" customHeight="1">
      <c r="B65" s="18" t="s">
        <v>124</v>
      </c>
      <c r="C65" s="15"/>
      <c r="D65" s="15"/>
      <c r="E65" s="23">
        <v>-2870</v>
      </c>
      <c r="F65" s="15"/>
      <c r="G65" s="25">
        <v>-1433</v>
      </c>
      <c r="H65" s="15"/>
      <c r="I65" s="23">
        <v>-2459</v>
      </c>
      <c r="J65" s="15"/>
      <c r="K65" s="25">
        <v>-1015</v>
      </c>
    </row>
    <row r="66" spans="1:11" ht="6" customHeight="1">
      <c r="C66" s="15"/>
      <c r="D66" s="15"/>
      <c r="E66" s="25"/>
      <c r="F66" s="15"/>
      <c r="G66" s="4"/>
      <c r="H66" s="15"/>
      <c r="I66" s="25"/>
      <c r="J66" s="15"/>
      <c r="K66" s="4"/>
    </row>
    <row r="67" spans="1:11" ht="21.75" customHeight="1">
      <c r="A67" s="14" t="s">
        <v>125</v>
      </c>
      <c r="D67" s="15"/>
      <c r="E67" s="23"/>
      <c r="F67" s="15"/>
      <c r="H67" s="15"/>
      <c r="I67" s="23"/>
      <c r="J67" s="15"/>
      <c r="K67" s="23"/>
    </row>
    <row r="68" spans="1:11" ht="21.75" customHeight="1">
      <c r="B68" s="14" t="s">
        <v>126</v>
      </c>
      <c r="D68" s="15"/>
      <c r="E68" s="23"/>
      <c r="F68" s="15"/>
      <c r="H68" s="15"/>
      <c r="I68" s="23"/>
      <c r="J68" s="15"/>
      <c r="K68" s="23"/>
    </row>
    <row r="69" spans="1:11" ht="21.75" customHeight="1">
      <c r="B69" s="18" t="s">
        <v>127</v>
      </c>
      <c r="C69" s="15"/>
      <c r="D69" s="15"/>
      <c r="E69" s="23">
        <v>111423</v>
      </c>
      <c r="F69" s="15"/>
      <c r="G69" s="25">
        <v>167948</v>
      </c>
      <c r="H69" s="15"/>
      <c r="I69" s="23">
        <v>469974</v>
      </c>
      <c r="J69" s="15"/>
      <c r="K69" s="25">
        <v>563976</v>
      </c>
    </row>
    <row r="70" spans="1:11" ht="21.75" customHeight="1">
      <c r="B70" s="18" t="s">
        <v>128</v>
      </c>
      <c r="C70" s="15"/>
      <c r="D70" s="15"/>
      <c r="E70" s="25">
        <v>-136395</v>
      </c>
      <c r="F70" s="15"/>
      <c r="G70" s="25">
        <v>-37216</v>
      </c>
      <c r="H70" s="15"/>
      <c r="I70" s="25">
        <v>-131027</v>
      </c>
      <c r="J70" s="15"/>
      <c r="K70" s="25">
        <v>-34774</v>
      </c>
    </row>
    <row r="71" spans="1:11" ht="21.75" customHeight="1">
      <c r="B71" s="18" t="s">
        <v>129</v>
      </c>
      <c r="C71" s="15"/>
      <c r="D71" s="15"/>
      <c r="E71" s="27">
        <v>-151697</v>
      </c>
      <c r="F71" s="15"/>
      <c r="G71" s="27">
        <v>1706332</v>
      </c>
      <c r="H71" s="15"/>
      <c r="I71" s="27">
        <v>0</v>
      </c>
      <c r="J71" s="15"/>
      <c r="K71" s="27">
        <v>0</v>
      </c>
    </row>
    <row r="72" spans="1:11" ht="6" customHeight="1">
      <c r="D72" s="15"/>
      <c r="E72" s="23"/>
      <c r="F72" s="15"/>
      <c r="H72" s="15"/>
      <c r="I72" s="23"/>
      <c r="J72" s="15"/>
      <c r="K72" s="23"/>
    </row>
    <row r="73" spans="1:11" ht="21.75" customHeight="1">
      <c r="A73" s="14" t="s">
        <v>130</v>
      </c>
      <c r="D73" s="15"/>
      <c r="E73" s="11">
        <f>SUM(E64:E71)</f>
        <v>-179539</v>
      </c>
      <c r="F73" s="15"/>
      <c r="G73" s="11">
        <f>SUM(G64:G71)</f>
        <v>1835631</v>
      </c>
      <c r="H73" s="15"/>
      <c r="I73" s="11">
        <f>SUM(I64:I71)</f>
        <v>336488</v>
      </c>
      <c r="J73" s="15"/>
      <c r="K73" s="11">
        <f>SUM(K64:K71)</f>
        <v>528187</v>
      </c>
    </row>
    <row r="74" spans="1:11" ht="6" customHeight="1">
      <c r="D74" s="15"/>
      <c r="E74" s="23"/>
      <c r="F74" s="15"/>
      <c r="H74" s="15"/>
      <c r="I74" s="23"/>
      <c r="J74" s="15"/>
      <c r="K74" s="23"/>
    </row>
    <row r="75" spans="1:11" ht="21.75" customHeight="1" thickBot="1">
      <c r="A75" s="14" t="s">
        <v>131</v>
      </c>
      <c r="D75" s="15"/>
      <c r="E75" s="29">
        <f>+E58+E73</f>
        <v>431977</v>
      </c>
      <c r="F75" s="15"/>
      <c r="G75" s="29">
        <f>+G58+G73</f>
        <v>3124103</v>
      </c>
      <c r="H75" s="15"/>
      <c r="I75" s="29">
        <f>+I58+I73</f>
        <v>980190</v>
      </c>
      <c r="J75" s="15"/>
      <c r="K75" s="29">
        <f>+K58+K73</f>
        <v>2374464</v>
      </c>
    </row>
    <row r="76" spans="1:11" ht="21.75" customHeight="1" thickTop="1">
      <c r="D76" s="15"/>
      <c r="E76" s="23"/>
      <c r="F76" s="15"/>
      <c r="H76" s="15"/>
      <c r="I76" s="23"/>
      <c r="J76" s="15"/>
      <c r="K76" s="23"/>
    </row>
    <row r="77" spans="1:11" ht="21.75" customHeight="1">
      <c r="A77" s="14" t="s">
        <v>132</v>
      </c>
      <c r="D77" s="15"/>
      <c r="E77" s="23"/>
      <c r="F77" s="15"/>
      <c r="H77" s="15"/>
      <c r="I77" s="23"/>
      <c r="J77" s="15"/>
      <c r="K77" s="23"/>
    </row>
    <row r="78" spans="1:11" ht="21.75" customHeight="1">
      <c r="B78" s="18" t="s">
        <v>115</v>
      </c>
      <c r="C78" s="15"/>
      <c r="D78" s="15"/>
      <c r="E78" s="23">
        <v>112477</v>
      </c>
      <c r="F78" s="15"/>
      <c r="G78" s="23">
        <v>2429392</v>
      </c>
      <c r="H78" s="15"/>
      <c r="I78" s="23">
        <v>980190</v>
      </c>
      <c r="J78" s="15"/>
      <c r="K78" s="23">
        <v>2374464</v>
      </c>
    </row>
    <row r="79" spans="1:11" ht="21.75" customHeight="1">
      <c r="B79" s="18" t="s">
        <v>116</v>
      </c>
      <c r="C79" s="15"/>
      <c r="D79" s="15"/>
      <c r="E79" s="27">
        <v>319500</v>
      </c>
      <c r="F79" s="15"/>
      <c r="G79" s="27">
        <v>694711</v>
      </c>
      <c r="H79" s="15"/>
      <c r="I79" s="27">
        <v>0</v>
      </c>
      <c r="J79" s="15"/>
      <c r="K79" s="27">
        <v>0</v>
      </c>
    </row>
    <row r="80" spans="1:11" ht="6" customHeight="1">
      <c r="C80" s="22"/>
      <c r="D80" s="22"/>
      <c r="E80" s="23"/>
      <c r="F80" s="22"/>
      <c r="H80" s="22"/>
      <c r="I80" s="23"/>
      <c r="J80" s="22"/>
      <c r="K80" s="23"/>
    </row>
    <row r="81" spans="1:11" ht="21.75" customHeight="1" thickBot="1">
      <c r="A81" s="24"/>
      <c r="C81" s="22"/>
      <c r="D81" s="22"/>
      <c r="E81" s="29">
        <f>E75</f>
        <v>431977</v>
      </c>
      <c r="F81" s="22"/>
      <c r="G81" s="29">
        <f>SUM(G78:G80)</f>
        <v>3124103</v>
      </c>
      <c r="H81" s="22"/>
      <c r="I81" s="29">
        <f>I75</f>
        <v>980190</v>
      </c>
      <c r="J81" s="22"/>
      <c r="K81" s="29">
        <f>SUM(K78:K80)</f>
        <v>2374464</v>
      </c>
    </row>
    <row r="82" spans="1:11" ht="21.75" customHeight="1" thickTop="1">
      <c r="A82" s="24"/>
      <c r="C82" s="22"/>
      <c r="D82" s="22"/>
      <c r="E82" s="4"/>
      <c r="F82" s="22"/>
      <c r="G82" s="4"/>
      <c r="I82" s="4"/>
      <c r="K82" s="4"/>
    </row>
    <row r="83" spans="1:11" ht="21.75" customHeight="1">
      <c r="C83" s="15"/>
      <c r="D83" s="15"/>
      <c r="E83" s="4"/>
      <c r="F83" s="15"/>
      <c r="G83" s="4"/>
      <c r="H83" s="15"/>
      <c r="I83" s="4"/>
      <c r="J83" s="15"/>
      <c r="K83" s="4"/>
    </row>
    <row r="84" spans="1:11" ht="21.75" customHeight="1">
      <c r="A84" s="24"/>
      <c r="C84" s="22"/>
      <c r="D84" s="22"/>
      <c r="E84" s="23"/>
      <c r="F84" s="22"/>
      <c r="I84" s="23"/>
      <c r="K84" s="23"/>
    </row>
    <row r="85" spans="1:11" ht="21.75" customHeight="1">
      <c r="A85" s="24"/>
      <c r="C85" s="22"/>
      <c r="D85" s="22"/>
      <c r="E85" s="23"/>
      <c r="F85" s="22"/>
      <c r="I85" s="23"/>
      <c r="K85" s="23"/>
    </row>
    <row r="86" spans="1:11" ht="21.75" customHeight="1">
      <c r="A86" s="24"/>
      <c r="C86" s="22"/>
      <c r="D86" s="22"/>
      <c r="E86" s="23"/>
      <c r="F86" s="22"/>
      <c r="I86" s="23"/>
      <c r="K86" s="23"/>
    </row>
    <row r="87" spans="1:11" ht="21.75" customHeight="1">
      <c r="A87" s="24"/>
      <c r="C87" s="22"/>
      <c r="D87" s="22"/>
      <c r="E87" s="23"/>
      <c r="F87" s="22"/>
      <c r="I87" s="23"/>
      <c r="K87" s="23"/>
    </row>
    <row r="88" spans="1:11" ht="21.75" customHeight="1">
      <c r="A88" s="24"/>
      <c r="C88" s="22"/>
      <c r="D88" s="22"/>
      <c r="E88" s="23"/>
      <c r="F88" s="22"/>
      <c r="I88" s="23"/>
      <c r="K88" s="23"/>
    </row>
    <row r="89" spans="1:11" ht="21.75" customHeight="1">
      <c r="A89" s="24"/>
      <c r="C89" s="22"/>
      <c r="D89" s="22"/>
      <c r="E89" s="23"/>
      <c r="F89" s="22"/>
      <c r="I89" s="23"/>
      <c r="K89" s="23"/>
    </row>
    <row r="90" spans="1:11" ht="21.75" customHeight="1">
      <c r="A90" s="24"/>
      <c r="C90" s="22"/>
      <c r="D90" s="22"/>
      <c r="E90" s="23"/>
      <c r="F90" s="22"/>
      <c r="I90" s="23"/>
      <c r="K90" s="23"/>
    </row>
    <row r="91" spans="1:11" ht="10.8" customHeight="1">
      <c r="A91" s="24"/>
      <c r="C91" s="22"/>
      <c r="D91" s="22"/>
      <c r="E91" s="23"/>
      <c r="F91" s="22"/>
      <c r="I91" s="23"/>
      <c r="K91" s="23"/>
    </row>
    <row r="92" spans="1:11" ht="6.75" customHeight="1">
      <c r="A92" s="24"/>
      <c r="C92" s="22"/>
      <c r="D92" s="22"/>
      <c r="E92" s="23"/>
      <c r="F92" s="22"/>
      <c r="I92" s="23"/>
      <c r="K92" s="23"/>
    </row>
    <row r="93" spans="1:11" ht="21.9" customHeight="1">
      <c r="A93" s="161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</row>
  </sheetData>
  <mergeCells count="6">
    <mergeCell ref="A93:K93"/>
    <mergeCell ref="E5:G5"/>
    <mergeCell ref="I5:K5"/>
    <mergeCell ref="A49:K49"/>
    <mergeCell ref="E54:G54"/>
    <mergeCell ref="I54:K54"/>
  </mergeCells>
  <pageMargins left="0.8" right="0.5" top="0.5" bottom="0.6" header="0.49" footer="0.4"/>
  <pageSetup paperSize="9" scale="95" firstPageNumber="5" fitToHeight="0" orientation="portrait" useFirstPageNumber="1" horizontalDpi="1200" verticalDpi="1200" r:id="rId1"/>
  <headerFooter scaleWithDoc="0">
    <oddFooter>&amp;R&amp;13&amp;P</oddFoot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1DBF4-9168-485F-8F2F-A692BF57E4EC}">
  <dimension ref="A1:AM42"/>
  <sheetViews>
    <sheetView topLeftCell="C1" zoomScaleNormal="100" zoomScaleSheetLayoutView="70" zoomScalePageLayoutView="60" workbookViewId="0">
      <selection activeCell="M14" sqref="M14"/>
    </sheetView>
  </sheetViews>
  <sheetFormatPr defaultColWidth="9.125" defaultRowHeight="21.75" customHeight="1"/>
  <cols>
    <col min="1" max="1" width="1.125" style="35" customWidth="1"/>
    <col min="2" max="2" width="42.625" style="35" customWidth="1"/>
    <col min="3" max="3" width="1.75" style="35" customWidth="1"/>
    <col min="4" max="4" width="0.625" style="30" customWidth="1"/>
    <col min="5" max="5" width="9.875" style="30" customWidth="1"/>
    <col min="6" max="6" width="0.625" style="30" customWidth="1"/>
    <col min="7" max="7" width="11" style="30" customWidth="1"/>
    <col min="8" max="8" width="0.625" style="30" customWidth="1"/>
    <col min="9" max="9" width="13" style="30" customWidth="1"/>
    <col min="10" max="10" width="0.625" style="30" customWidth="1"/>
    <col min="11" max="11" width="10" style="30" customWidth="1"/>
    <col min="12" max="12" width="0.625" style="69" customWidth="1"/>
    <col min="13" max="13" width="11.125" style="25" customWidth="1"/>
    <col min="14" max="14" width="0.625" style="25" customWidth="1"/>
    <col min="15" max="15" width="11.375" style="30" customWidth="1"/>
    <col min="16" max="16" width="0.625" style="30" customWidth="1"/>
    <col min="17" max="17" width="12.125" style="30" customWidth="1"/>
    <col min="18" max="18" width="0.625" style="30" customWidth="1"/>
    <col min="19" max="19" width="13" style="30" customWidth="1"/>
    <col min="20" max="20" width="0.625" style="30" customWidth="1"/>
    <col min="21" max="21" width="13.625" style="69" customWidth="1"/>
    <col min="22" max="22" width="0.625" style="69" customWidth="1"/>
    <col min="23" max="23" width="11.75" style="69" customWidth="1"/>
    <col min="24" max="24" width="0.625" style="69" customWidth="1"/>
    <col min="25" max="25" width="10.75" style="69" customWidth="1"/>
    <col min="26" max="26" width="0.625" style="69" customWidth="1"/>
    <col min="27" max="27" width="11.375" style="69" customWidth="1"/>
    <col min="28" max="28" width="0.625" style="69" customWidth="1"/>
    <col min="29" max="29" width="9.625" style="69" customWidth="1"/>
    <col min="30" max="30" width="0.625" style="69" customWidth="1"/>
    <col min="31" max="31" width="11.75" style="69" customWidth="1"/>
    <col min="32" max="32" width="0.625" style="30" customWidth="1"/>
    <col min="33" max="33" width="10.125" style="30" bestFit="1" customWidth="1"/>
    <col min="34" max="34" width="0.625" style="30" customWidth="1"/>
    <col min="35" max="35" width="11.875" style="30" customWidth="1"/>
    <col min="36" max="36" width="0.625" style="30" customWidth="1"/>
    <col min="37" max="37" width="10.375" style="30" customWidth="1"/>
    <col min="38" max="38" width="0.625" style="30" customWidth="1"/>
    <col min="39" max="39" width="11.125" style="30" bestFit="1" customWidth="1"/>
    <col min="40" max="16384" width="9.125" style="35"/>
  </cols>
  <sheetData>
    <row r="1" spans="1:39" ht="21.75" customHeight="1">
      <c r="A1" s="34" t="s">
        <v>0</v>
      </c>
      <c r="L1" s="36"/>
      <c r="M1" s="26"/>
      <c r="N1" s="2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</row>
    <row r="2" spans="1:39" ht="21.75" customHeight="1">
      <c r="A2" s="37" t="s">
        <v>133</v>
      </c>
      <c r="B2" s="37"/>
      <c r="C2" s="38"/>
      <c r="D2" s="39"/>
      <c r="E2" s="39"/>
      <c r="F2" s="39"/>
      <c r="G2" s="39"/>
      <c r="H2" s="39"/>
      <c r="I2" s="39"/>
      <c r="J2" s="39"/>
      <c r="K2" s="39"/>
      <c r="L2" s="39"/>
      <c r="M2" s="40"/>
      <c r="N2" s="39"/>
      <c r="O2" s="39"/>
      <c r="P2" s="39"/>
      <c r="Q2" s="39"/>
      <c r="R2" s="39"/>
      <c r="S2" s="39"/>
      <c r="T2" s="39"/>
      <c r="U2" s="40"/>
      <c r="V2" s="40"/>
      <c r="W2" s="40"/>
      <c r="X2" s="40"/>
      <c r="Y2" s="40"/>
      <c r="Z2" s="40"/>
      <c r="AA2" s="40"/>
      <c r="AB2" s="40"/>
      <c r="AC2" s="26"/>
      <c r="AD2" s="26"/>
      <c r="AE2" s="26"/>
      <c r="AF2" s="26"/>
      <c r="AG2" s="26"/>
      <c r="AH2" s="26"/>
      <c r="AI2" s="26"/>
      <c r="AJ2" s="26"/>
      <c r="AK2" s="41"/>
      <c r="AL2" s="26"/>
      <c r="AM2" s="41"/>
    </row>
    <row r="3" spans="1:39" ht="21.75" customHeight="1">
      <c r="A3" s="42" t="str">
        <f>'5-6 (3m)'!A3</f>
        <v>สำหรับรอบระยะเวลาสามเดือนสิ้นสุดวันที่ 31 มีนาคม พ.ศ. 2568</v>
      </c>
      <c r="B3" s="42"/>
      <c r="C3" s="43"/>
      <c r="D3" s="44"/>
      <c r="E3" s="44"/>
      <c r="F3" s="44"/>
      <c r="G3" s="44"/>
      <c r="H3" s="44"/>
      <c r="I3" s="44"/>
      <c r="J3" s="44"/>
      <c r="K3" s="44"/>
      <c r="L3" s="44"/>
      <c r="M3" s="45"/>
      <c r="N3" s="44"/>
      <c r="O3" s="44"/>
      <c r="P3" s="44"/>
      <c r="Q3" s="44"/>
      <c r="R3" s="44"/>
      <c r="S3" s="44"/>
      <c r="T3" s="44"/>
      <c r="U3" s="45"/>
      <c r="V3" s="45"/>
      <c r="W3" s="45"/>
      <c r="X3" s="45"/>
      <c r="Y3" s="45"/>
      <c r="Z3" s="45"/>
      <c r="AA3" s="45"/>
      <c r="AB3" s="45"/>
      <c r="AC3" s="27"/>
      <c r="AD3" s="27"/>
      <c r="AE3" s="27"/>
      <c r="AF3" s="27"/>
      <c r="AG3" s="27"/>
      <c r="AH3" s="27"/>
      <c r="AI3" s="27"/>
      <c r="AJ3" s="27"/>
      <c r="AK3" s="45"/>
      <c r="AL3" s="27"/>
      <c r="AM3" s="45"/>
    </row>
    <row r="4" spans="1:39" ht="21.75" customHeight="1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40"/>
      <c r="N4" s="39"/>
      <c r="O4" s="39"/>
      <c r="P4" s="39"/>
      <c r="Q4" s="39"/>
      <c r="R4" s="39"/>
      <c r="S4" s="39"/>
      <c r="T4" s="39"/>
      <c r="U4" s="40"/>
      <c r="V4" s="40"/>
      <c r="W4" s="40"/>
      <c r="X4" s="40"/>
      <c r="Y4" s="40"/>
      <c r="Z4" s="40"/>
      <c r="AA4" s="40"/>
      <c r="AB4" s="40"/>
      <c r="AC4" s="26"/>
      <c r="AD4" s="26"/>
      <c r="AE4" s="26"/>
      <c r="AF4" s="26"/>
      <c r="AG4" s="26"/>
      <c r="AH4" s="26"/>
      <c r="AI4" s="26"/>
      <c r="AJ4" s="26"/>
      <c r="AK4" s="40"/>
      <c r="AL4" s="26"/>
      <c r="AM4" s="40"/>
    </row>
    <row r="5" spans="1:39" ht="21.75" customHeight="1">
      <c r="A5" s="46"/>
      <c r="B5" s="46"/>
      <c r="C5" s="46"/>
      <c r="D5" s="46"/>
      <c r="E5" s="165" t="s">
        <v>134</v>
      </c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</row>
    <row r="6" spans="1:39" ht="21.75" customHeight="1">
      <c r="A6" s="46"/>
      <c r="B6" s="46"/>
      <c r="C6" s="46"/>
      <c r="D6" s="46"/>
      <c r="E6" s="165" t="s">
        <v>135</v>
      </c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47"/>
      <c r="AK6" s="47"/>
      <c r="AL6" s="47"/>
      <c r="AM6" s="47"/>
    </row>
    <row r="7" spans="1:39" ht="21.75" customHeight="1">
      <c r="A7" s="46"/>
      <c r="B7" s="46"/>
      <c r="C7" s="46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165" t="s">
        <v>82</v>
      </c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47"/>
      <c r="AG7" s="47"/>
      <c r="AH7" s="47"/>
      <c r="AI7" s="47"/>
      <c r="AJ7" s="47"/>
      <c r="AK7" s="47"/>
      <c r="AL7" s="47"/>
      <c r="AM7" s="47"/>
    </row>
    <row r="8" spans="1:39" ht="21.75" customHeight="1">
      <c r="A8" s="46"/>
      <c r="B8" s="46"/>
      <c r="C8" s="46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65" t="s">
        <v>120</v>
      </c>
      <c r="V8" s="165"/>
      <c r="W8" s="165"/>
      <c r="X8" s="165"/>
      <c r="Y8" s="165"/>
      <c r="Z8" s="165"/>
      <c r="AA8" s="165"/>
      <c r="AB8" s="165"/>
      <c r="AC8" s="165"/>
      <c r="AD8" s="47"/>
      <c r="AE8" s="47"/>
      <c r="AF8" s="47"/>
      <c r="AG8" s="47"/>
      <c r="AH8" s="47"/>
      <c r="AI8" s="47"/>
      <c r="AJ8" s="47"/>
      <c r="AK8" s="47"/>
      <c r="AL8" s="47"/>
      <c r="AM8" s="47"/>
    </row>
    <row r="9" spans="1:39" ht="21.75" customHeight="1">
      <c r="A9" s="46"/>
      <c r="B9" s="46"/>
      <c r="C9" s="46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8" t="s">
        <v>136</v>
      </c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</row>
    <row r="10" spans="1:39" ht="21.75" customHeight="1">
      <c r="A10" s="46"/>
      <c r="B10" s="46"/>
      <c r="C10" s="46"/>
      <c r="D10" s="49"/>
      <c r="E10" s="49"/>
      <c r="F10" s="49"/>
      <c r="G10" s="49"/>
      <c r="H10" s="49"/>
      <c r="I10" s="50" t="s">
        <v>137</v>
      </c>
      <c r="J10" s="49"/>
      <c r="L10" s="49"/>
      <c r="M10" s="50"/>
      <c r="N10" s="49"/>
      <c r="O10" s="49"/>
      <c r="P10" s="49"/>
      <c r="Q10" s="48"/>
      <c r="R10" s="48"/>
      <c r="S10" s="48"/>
      <c r="T10" s="49"/>
      <c r="U10" s="48" t="s">
        <v>138</v>
      </c>
      <c r="V10" s="49"/>
      <c r="W10" s="48"/>
      <c r="X10" s="49"/>
      <c r="Y10" s="48"/>
      <c r="Z10" s="49"/>
      <c r="AA10" s="48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M10" s="48"/>
    </row>
    <row r="11" spans="1:39" s="46" customFormat="1" ht="21.75" customHeight="1">
      <c r="C11" s="158"/>
      <c r="D11" s="48"/>
      <c r="E11" s="48"/>
      <c r="F11" s="48"/>
      <c r="G11" s="48"/>
      <c r="H11" s="48"/>
      <c r="I11" s="48" t="s">
        <v>139</v>
      </c>
      <c r="J11" s="48"/>
      <c r="L11" s="48"/>
      <c r="N11" s="48"/>
      <c r="O11" s="48" t="s">
        <v>140</v>
      </c>
      <c r="P11" s="48"/>
      <c r="Q11" s="48" t="s">
        <v>141</v>
      </c>
      <c r="R11" s="48"/>
      <c r="S11" s="48"/>
      <c r="T11" s="48"/>
      <c r="U11" s="48" t="s">
        <v>142</v>
      </c>
      <c r="V11" s="48"/>
      <c r="W11" s="48"/>
      <c r="X11" s="48"/>
      <c r="Y11" s="48"/>
      <c r="Z11" s="48"/>
      <c r="AA11" s="48"/>
      <c r="AB11" s="48"/>
      <c r="AC11" s="48"/>
      <c r="AD11" s="48"/>
      <c r="AE11" s="51" t="s">
        <v>83</v>
      </c>
      <c r="AF11" s="48"/>
      <c r="AH11" s="48"/>
      <c r="AJ11" s="48"/>
      <c r="AK11" s="48"/>
      <c r="AM11" s="48"/>
    </row>
    <row r="12" spans="1:39" s="46" customFormat="1" ht="21.75" customHeight="1">
      <c r="C12" s="158"/>
      <c r="D12" s="52"/>
      <c r="E12" s="50"/>
      <c r="F12" s="52"/>
      <c r="G12" s="50"/>
      <c r="H12" s="50"/>
      <c r="I12" s="50" t="s">
        <v>143</v>
      </c>
      <c r="J12" s="52"/>
      <c r="L12" s="52"/>
      <c r="N12" s="50"/>
      <c r="O12" s="50" t="s">
        <v>144</v>
      </c>
      <c r="P12" s="52"/>
      <c r="Q12" s="48" t="s">
        <v>145</v>
      </c>
      <c r="R12" s="48"/>
      <c r="S12" s="50" t="s">
        <v>146</v>
      </c>
      <c r="T12" s="50"/>
      <c r="U12" s="48" t="s">
        <v>147</v>
      </c>
      <c r="V12" s="50"/>
      <c r="W12" s="48" t="s">
        <v>148</v>
      </c>
      <c r="X12" s="50"/>
      <c r="Y12" s="48" t="s">
        <v>149</v>
      </c>
      <c r="Z12" s="50"/>
      <c r="AA12" s="48" t="s">
        <v>150</v>
      </c>
      <c r="AB12" s="50"/>
      <c r="AC12" s="48"/>
      <c r="AD12" s="48"/>
      <c r="AE12" s="53" t="s">
        <v>151</v>
      </c>
      <c r="AG12" s="51" t="s">
        <v>152</v>
      </c>
      <c r="AI12" s="53" t="s">
        <v>153</v>
      </c>
      <c r="AJ12" s="48"/>
      <c r="AK12" s="53" t="s">
        <v>154</v>
      </c>
      <c r="AL12" s="48"/>
      <c r="AM12" s="48"/>
    </row>
    <row r="13" spans="1:39" s="46" customFormat="1" ht="21.75" customHeight="1">
      <c r="C13" s="158"/>
      <c r="D13" s="52"/>
      <c r="E13" s="50" t="s">
        <v>155</v>
      </c>
      <c r="F13" s="52"/>
      <c r="G13" s="50" t="s">
        <v>156</v>
      </c>
      <c r="H13" s="50"/>
      <c r="I13" s="50" t="s">
        <v>157</v>
      </c>
      <c r="J13" s="52"/>
      <c r="K13" s="48" t="s">
        <v>158</v>
      </c>
      <c r="L13" s="52"/>
      <c r="M13" s="48" t="s">
        <v>159</v>
      </c>
      <c r="N13" s="50"/>
      <c r="O13" s="50" t="s">
        <v>160</v>
      </c>
      <c r="P13" s="52"/>
      <c r="Q13" s="50" t="s">
        <v>161</v>
      </c>
      <c r="R13" s="50"/>
      <c r="S13" s="50" t="s">
        <v>162</v>
      </c>
      <c r="T13" s="50"/>
      <c r="U13" s="48" t="s">
        <v>163</v>
      </c>
      <c r="V13" s="50"/>
      <c r="W13" s="48" t="s">
        <v>164</v>
      </c>
      <c r="X13" s="50"/>
      <c r="Y13" s="48" t="s">
        <v>165</v>
      </c>
      <c r="Z13" s="50"/>
      <c r="AA13" s="48" t="s">
        <v>166</v>
      </c>
      <c r="AB13" s="50"/>
      <c r="AC13" s="50" t="s">
        <v>167</v>
      </c>
      <c r="AD13" s="50"/>
      <c r="AE13" s="51" t="s">
        <v>168</v>
      </c>
      <c r="AG13" s="53" t="s">
        <v>169</v>
      </c>
      <c r="AI13" s="51" t="s">
        <v>170</v>
      </c>
      <c r="AJ13" s="48"/>
      <c r="AK13" s="48" t="s">
        <v>171</v>
      </c>
      <c r="AM13" s="53" t="s">
        <v>153</v>
      </c>
    </row>
    <row r="14" spans="1:39" s="46" customFormat="1" ht="21.75" customHeight="1">
      <c r="C14" s="158"/>
      <c r="D14" s="52"/>
      <c r="E14" s="54" t="s">
        <v>172</v>
      </c>
      <c r="F14" s="52"/>
      <c r="G14" s="54" t="s">
        <v>173</v>
      </c>
      <c r="H14" s="50"/>
      <c r="I14" s="54" t="s">
        <v>174</v>
      </c>
      <c r="J14" s="52"/>
      <c r="K14" s="55" t="s">
        <v>175</v>
      </c>
      <c r="L14" s="52"/>
      <c r="M14" s="55" t="s">
        <v>176</v>
      </c>
      <c r="N14" s="50"/>
      <c r="O14" s="54" t="s">
        <v>177</v>
      </c>
      <c r="P14" s="52"/>
      <c r="Q14" s="54" t="s">
        <v>178</v>
      </c>
      <c r="R14" s="50"/>
      <c r="S14" s="54" t="s">
        <v>179</v>
      </c>
      <c r="T14" s="50"/>
      <c r="U14" s="55" t="s">
        <v>180</v>
      </c>
      <c r="V14" s="50"/>
      <c r="W14" s="55" t="s">
        <v>181</v>
      </c>
      <c r="X14" s="50"/>
      <c r="Y14" s="55" t="s">
        <v>182</v>
      </c>
      <c r="Z14" s="50"/>
      <c r="AA14" s="55" t="s">
        <v>165</v>
      </c>
      <c r="AB14" s="50"/>
      <c r="AC14" s="54" t="s">
        <v>183</v>
      </c>
      <c r="AD14" s="50"/>
      <c r="AE14" s="56" t="s">
        <v>184</v>
      </c>
      <c r="AG14" s="55" t="s">
        <v>185</v>
      </c>
      <c r="AI14" s="55" t="s">
        <v>186</v>
      </c>
      <c r="AJ14" s="48"/>
      <c r="AK14" s="55" t="s">
        <v>187</v>
      </c>
      <c r="AM14" s="57" t="s">
        <v>184</v>
      </c>
    </row>
    <row r="15" spans="1:39" s="46" customFormat="1" ht="21.75" customHeight="1">
      <c r="C15" s="158"/>
      <c r="D15" s="52"/>
      <c r="E15" s="50"/>
      <c r="F15" s="52"/>
      <c r="G15" s="50"/>
      <c r="H15" s="50"/>
      <c r="I15" s="52"/>
      <c r="J15" s="52"/>
      <c r="K15" s="48"/>
      <c r="L15" s="52"/>
      <c r="M15" s="48"/>
      <c r="N15" s="50"/>
      <c r="O15" s="52"/>
      <c r="P15" s="52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G15" s="48"/>
      <c r="AI15" s="48"/>
      <c r="AJ15" s="48"/>
      <c r="AK15" s="48"/>
      <c r="AM15" s="48"/>
    </row>
    <row r="16" spans="1:39" ht="21.75" customHeight="1">
      <c r="A16" s="14" t="s">
        <v>188</v>
      </c>
      <c r="B16" s="58"/>
      <c r="C16" s="158"/>
      <c r="D16" s="35"/>
      <c r="E16" s="30">
        <v>5595798</v>
      </c>
      <c r="F16" s="35"/>
      <c r="G16" s="30">
        <v>33879604</v>
      </c>
      <c r="H16" s="35"/>
      <c r="I16" s="30">
        <v>104789</v>
      </c>
      <c r="J16" s="35"/>
      <c r="K16" s="30">
        <v>599793</v>
      </c>
      <c r="L16" s="35"/>
      <c r="M16" s="30">
        <v>1403668</v>
      </c>
      <c r="N16" s="35"/>
      <c r="O16" s="30">
        <v>-755413</v>
      </c>
      <c r="P16" s="35"/>
      <c r="Q16" s="30">
        <v>-2181932</v>
      </c>
      <c r="R16" s="35"/>
      <c r="S16" s="30">
        <v>267927</v>
      </c>
      <c r="T16" s="35"/>
      <c r="U16" s="30">
        <v>1904</v>
      </c>
      <c r="V16" s="30"/>
      <c r="W16" s="30">
        <v>13242056</v>
      </c>
      <c r="X16" s="30"/>
      <c r="Y16" s="30">
        <v>52244</v>
      </c>
      <c r="Z16" s="30"/>
      <c r="AA16" s="30">
        <v>-280194</v>
      </c>
      <c r="AB16" s="30"/>
      <c r="AC16" s="30">
        <v>-6340155</v>
      </c>
      <c r="AD16" s="30"/>
      <c r="AE16" s="30">
        <f>SUM(O16:AC16)</f>
        <v>4006437</v>
      </c>
      <c r="AG16" s="30">
        <v>31047126</v>
      </c>
      <c r="AI16" s="4">
        <f>SUM(AG16,AE16,M16,K16,I16,G16,E16)</f>
        <v>76637215</v>
      </c>
      <c r="AK16" s="30">
        <v>10657341</v>
      </c>
      <c r="AM16" s="4">
        <f t="shared" ref="AM16" si="0">SUM(AI16:AK16)</f>
        <v>87294556</v>
      </c>
    </row>
    <row r="17" spans="1:39" s="34" customFormat="1" ht="6" customHeight="1">
      <c r="A17" s="14"/>
      <c r="B17" s="37"/>
      <c r="C17" s="158"/>
      <c r="D17" s="35"/>
      <c r="E17" s="30"/>
      <c r="F17" s="35"/>
      <c r="G17" s="30"/>
      <c r="H17" s="35"/>
      <c r="I17" s="30"/>
      <c r="J17" s="35"/>
      <c r="K17" s="30"/>
      <c r="L17" s="35"/>
      <c r="M17" s="30"/>
      <c r="N17" s="35"/>
      <c r="O17" s="30"/>
      <c r="P17" s="35"/>
      <c r="Q17" s="30"/>
      <c r="R17" s="35"/>
      <c r="S17" s="30"/>
      <c r="T17" s="35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</row>
    <row r="18" spans="1:39" s="34" customFormat="1" ht="21.75" customHeight="1">
      <c r="A18" s="7" t="s">
        <v>189</v>
      </c>
      <c r="B18" s="35"/>
      <c r="C18" s="158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30"/>
      <c r="AF18" s="61"/>
      <c r="AG18" s="30"/>
      <c r="AH18" s="61"/>
      <c r="AI18" s="30"/>
      <c r="AJ18" s="62"/>
      <c r="AK18" s="159"/>
      <c r="AL18" s="62"/>
      <c r="AM18" s="62"/>
    </row>
    <row r="19" spans="1:39" s="34" customFormat="1" ht="21.75" customHeight="1">
      <c r="A19" s="7"/>
      <c r="B19" s="34" t="s">
        <v>190</v>
      </c>
      <c r="C19" s="158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30"/>
      <c r="AF19" s="61"/>
      <c r="AG19" s="30"/>
      <c r="AH19" s="61"/>
      <c r="AI19" s="30"/>
      <c r="AJ19" s="62"/>
      <c r="AK19" s="159"/>
      <c r="AL19" s="62"/>
      <c r="AM19" s="62"/>
    </row>
    <row r="20" spans="1:39" ht="21.75" customHeight="1">
      <c r="A20" s="18" t="s">
        <v>191</v>
      </c>
      <c r="C20" s="158"/>
      <c r="D20" s="61"/>
      <c r="E20" s="61">
        <v>74179</v>
      </c>
      <c r="F20" s="61"/>
      <c r="G20" s="61">
        <v>2225367</v>
      </c>
      <c r="H20" s="61"/>
      <c r="I20" s="61">
        <v>0</v>
      </c>
      <c r="J20" s="61"/>
      <c r="K20" s="61">
        <v>0</v>
      </c>
      <c r="L20" s="61"/>
      <c r="M20" s="61">
        <v>0</v>
      </c>
      <c r="N20" s="61"/>
      <c r="O20" s="61">
        <v>0</v>
      </c>
      <c r="P20" s="61"/>
      <c r="Q20" s="61">
        <v>0</v>
      </c>
      <c r="R20" s="61"/>
      <c r="S20" s="61">
        <v>0</v>
      </c>
      <c r="T20" s="61"/>
      <c r="U20" s="61">
        <v>0</v>
      </c>
      <c r="V20" s="61"/>
      <c r="W20" s="61">
        <v>0</v>
      </c>
      <c r="X20" s="61"/>
      <c r="Y20" s="61">
        <v>0</v>
      </c>
      <c r="Z20" s="61"/>
      <c r="AA20" s="61">
        <v>0</v>
      </c>
      <c r="AB20" s="61"/>
      <c r="AC20" s="61">
        <v>0</v>
      </c>
      <c r="AD20" s="61"/>
      <c r="AE20" s="30">
        <f>SUM(O20:AC20)</f>
        <v>0</v>
      </c>
      <c r="AF20" s="61"/>
      <c r="AG20" s="61">
        <v>0</v>
      </c>
      <c r="AH20" s="62"/>
      <c r="AI20" s="4">
        <f t="shared" ref="AI20:AI25" si="1">SUM(AG20,AE20,M20,K20,I20,G20,E20)</f>
        <v>2299546</v>
      </c>
      <c r="AJ20" s="61"/>
      <c r="AK20" s="61">
        <v>0</v>
      </c>
      <c r="AL20" s="61"/>
      <c r="AM20" s="61">
        <f t="shared" ref="AM20" si="2">SUM(AI20:AK20)</f>
        <v>2299546</v>
      </c>
    </row>
    <row r="21" spans="1:39" ht="21.75" customHeight="1">
      <c r="A21" s="18" t="s">
        <v>192</v>
      </c>
      <c r="C21" s="158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2"/>
      <c r="AI21" s="4"/>
      <c r="AJ21" s="61"/>
      <c r="AK21" s="61"/>
      <c r="AL21" s="61"/>
      <c r="AM21" s="61"/>
    </row>
    <row r="22" spans="1:39" ht="21.75" customHeight="1">
      <c r="A22" s="18"/>
      <c r="B22" s="35" t="s">
        <v>25</v>
      </c>
      <c r="C22" s="158"/>
      <c r="D22" s="61"/>
      <c r="E22" s="61">
        <v>0</v>
      </c>
      <c r="F22" s="61"/>
      <c r="G22" s="61">
        <v>0</v>
      </c>
      <c r="H22" s="61"/>
      <c r="I22" s="61">
        <v>0</v>
      </c>
      <c r="J22" s="61"/>
      <c r="K22" s="61">
        <v>0</v>
      </c>
      <c r="L22" s="61"/>
      <c r="M22" s="61">
        <v>0</v>
      </c>
      <c r="N22" s="61"/>
      <c r="O22" s="61">
        <v>0</v>
      </c>
      <c r="P22" s="61"/>
      <c r="Q22" s="61">
        <v>-8216</v>
      </c>
      <c r="R22" s="61"/>
      <c r="S22" s="61">
        <v>0</v>
      </c>
      <c r="T22" s="61"/>
      <c r="U22" s="61">
        <v>0</v>
      </c>
      <c r="V22" s="61"/>
      <c r="W22" s="61">
        <v>0</v>
      </c>
      <c r="X22" s="61"/>
      <c r="Y22" s="61">
        <v>0</v>
      </c>
      <c r="Z22" s="61"/>
      <c r="AA22" s="61">
        <v>0</v>
      </c>
      <c r="AB22" s="61"/>
      <c r="AC22" s="61">
        <v>0</v>
      </c>
      <c r="AD22" s="61"/>
      <c r="AE22" s="30">
        <f t="shared" ref="AE22:AE25" si="3">SUM(O22:AC22)</f>
        <v>-8216</v>
      </c>
      <c r="AF22" s="61"/>
      <c r="AG22" s="61">
        <v>0</v>
      </c>
      <c r="AH22" s="62"/>
      <c r="AI22" s="4">
        <f t="shared" ref="AI22:AI24" si="4">SUM(AG22,AE22,M22,K22,I22,G22,E22)</f>
        <v>-8216</v>
      </c>
      <c r="AJ22" s="61"/>
      <c r="AK22" s="61">
        <v>8146</v>
      </c>
      <c r="AL22" s="61"/>
      <c r="AM22" s="61">
        <f t="shared" ref="AM22:AM25" si="5">SUM(AI22:AK22)</f>
        <v>-70</v>
      </c>
    </row>
    <row r="23" spans="1:39" ht="21.75" customHeight="1">
      <c r="A23" s="18" t="s">
        <v>193</v>
      </c>
      <c r="C23" s="158"/>
      <c r="D23" s="61"/>
      <c r="E23" s="61">
        <v>0</v>
      </c>
      <c r="F23" s="61"/>
      <c r="G23" s="61">
        <v>0</v>
      </c>
      <c r="H23" s="61"/>
      <c r="I23" s="61">
        <v>0</v>
      </c>
      <c r="J23" s="61"/>
      <c r="K23" s="61">
        <v>0</v>
      </c>
      <c r="L23" s="61"/>
      <c r="M23" s="61">
        <v>0</v>
      </c>
      <c r="N23" s="61"/>
      <c r="O23" s="61">
        <v>0</v>
      </c>
      <c r="P23" s="61"/>
      <c r="Q23" s="61">
        <v>0</v>
      </c>
      <c r="R23" s="61"/>
      <c r="S23" s="61">
        <v>0</v>
      </c>
      <c r="T23" s="61"/>
      <c r="U23" s="61">
        <v>0</v>
      </c>
      <c r="V23" s="61"/>
      <c r="W23" s="61">
        <v>0</v>
      </c>
      <c r="X23" s="61"/>
      <c r="Y23" s="61">
        <v>0</v>
      </c>
      <c r="Z23" s="61"/>
      <c r="AA23" s="61">
        <v>0</v>
      </c>
      <c r="AB23" s="61"/>
      <c r="AC23" s="61">
        <v>0</v>
      </c>
      <c r="AD23" s="61"/>
      <c r="AE23" s="30">
        <f t="shared" si="3"/>
        <v>0</v>
      </c>
      <c r="AF23" s="61"/>
      <c r="AG23" s="61">
        <v>0</v>
      </c>
      <c r="AH23" s="62"/>
      <c r="AI23" s="4">
        <f t="shared" si="4"/>
        <v>0</v>
      </c>
      <c r="AJ23" s="61"/>
      <c r="AK23" s="61">
        <v>-10829</v>
      </c>
      <c r="AL23" s="61"/>
      <c r="AM23" s="61">
        <f t="shared" si="5"/>
        <v>-10829</v>
      </c>
    </row>
    <row r="24" spans="1:39" ht="21.75" customHeight="1">
      <c r="A24" s="18" t="s">
        <v>194</v>
      </c>
      <c r="B24" s="63"/>
      <c r="C24" s="158"/>
      <c r="D24" s="4"/>
      <c r="E24" s="61">
        <v>0</v>
      </c>
      <c r="F24" s="61"/>
      <c r="G24" s="61">
        <v>0</v>
      </c>
      <c r="H24" s="61"/>
      <c r="I24" s="61">
        <v>0</v>
      </c>
      <c r="J24" s="61"/>
      <c r="K24" s="61">
        <v>0</v>
      </c>
      <c r="L24" s="61"/>
      <c r="M24" s="61">
        <v>-845719</v>
      </c>
      <c r="N24" s="61"/>
      <c r="O24" s="61">
        <v>0</v>
      </c>
      <c r="P24" s="61"/>
      <c r="Q24" s="61">
        <v>0</v>
      </c>
      <c r="R24" s="61"/>
      <c r="S24" s="61">
        <v>0</v>
      </c>
      <c r="U24" s="61">
        <v>0</v>
      </c>
      <c r="V24" s="30"/>
      <c r="W24" s="61">
        <v>0</v>
      </c>
      <c r="X24" s="30"/>
      <c r="Y24" s="61">
        <v>0</v>
      </c>
      <c r="Z24" s="30"/>
      <c r="AA24" s="61">
        <v>0</v>
      </c>
      <c r="AB24" s="30"/>
      <c r="AC24" s="61">
        <v>0</v>
      </c>
      <c r="AD24" s="61"/>
      <c r="AE24" s="30">
        <f t="shared" si="3"/>
        <v>0</v>
      </c>
      <c r="AF24" s="61"/>
      <c r="AG24" s="61">
        <v>0</v>
      </c>
      <c r="AH24" s="62"/>
      <c r="AI24" s="4">
        <f t="shared" si="4"/>
        <v>-845719</v>
      </c>
      <c r="AJ24" s="61"/>
      <c r="AK24" s="61">
        <v>0</v>
      </c>
      <c r="AL24" s="61"/>
      <c r="AM24" s="61">
        <f t="shared" si="5"/>
        <v>-845719</v>
      </c>
    </row>
    <row r="25" spans="1:39" ht="21.75" customHeight="1">
      <c r="A25" s="18" t="s">
        <v>131</v>
      </c>
      <c r="B25" s="63"/>
      <c r="C25" s="158"/>
      <c r="D25" s="35"/>
      <c r="E25" s="64">
        <v>0</v>
      </c>
      <c r="F25" s="35"/>
      <c r="G25" s="64">
        <v>0</v>
      </c>
      <c r="H25" s="35"/>
      <c r="I25" s="64">
        <v>0</v>
      </c>
      <c r="J25" s="35"/>
      <c r="K25" s="64">
        <v>0</v>
      </c>
      <c r="L25" s="35"/>
      <c r="M25" s="64">
        <v>1146079</v>
      </c>
      <c r="N25" s="35"/>
      <c r="O25" s="64">
        <v>0</v>
      </c>
      <c r="P25" s="35"/>
      <c r="Q25" s="64">
        <v>0</v>
      </c>
      <c r="R25" s="35"/>
      <c r="S25" s="64">
        <v>0</v>
      </c>
      <c r="T25" s="35"/>
      <c r="U25" s="64">
        <v>-1433</v>
      </c>
      <c r="V25" s="30"/>
      <c r="W25" s="64">
        <v>0</v>
      </c>
      <c r="X25" s="30"/>
      <c r="Y25" s="64">
        <v>167948</v>
      </c>
      <c r="Z25" s="30"/>
      <c r="AA25" s="64">
        <v>-37216</v>
      </c>
      <c r="AB25" s="30"/>
      <c r="AC25" s="64">
        <v>1154014</v>
      </c>
      <c r="AD25" s="30"/>
      <c r="AE25" s="64">
        <f t="shared" si="3"/>
        <v>1283313</v>
      </c>
      <c r="AG25" s="64">
        <v>0</v>
      </c>
      <c r="AI25" s="11">
        <f t="shared" si="1"/>
        <v>2429392</v>
      </c>
      <c r="AK25" s="64">
        <v>694711</v>
      </c>
      <c r="AM25" s="65">
        <f t="shared" si="5"/>
        <v>3124103</v>
      </c>
    </row>
    <row r="26" spans="1:39" ht="6" customHeight="1">
      <c r="A26" s="18"/>
      <c r="B26" s="63"/>
      <c r="C26" s="158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</row>
    <row r="27" spans="1:39" ht="21.75" customHeight="1" thickBot="1">
      <c r="A27" s="14" t="s">
        <v>195</v>
      </c>
      <c r="B27" s="58"/>
      <c r="C27" s="158"/>
      <c r="D27" s="26"/>
      <c r="E27" s="66">
        <f>SUM(E16:E25)</f>
        <v>5669977</v>
      </c>
      <c r="F27" s="26"/>
      <c r="G27" s="66">
        <f>SUM(G16:G25)</f>
        <v>36104971</v>
      </c>
      <c r="H27" s="26"/>
      <c r="I27" s="66">
        <f>SUM(I16:I25)</f>
        <v>104789</v>
      </c>
      <c r="J27" s="26"/>
      <c r="K27" s="66">
        <f>SUM(K16:K25)</f>
        <v>599793</v>
      </c>
      <c r="L27" s="26"/>
      <c r="M27" s="66">
        <f>SUM(M16:M25)</f>
        <v>1704028</v>
      </c>
      <c r="N27" s="26"/>
      <c r="O27" s="66">
        <f>SUM(O16:O25)</f>
        <v>-755413</v>
      </c>
      <c r="P27" s="26"/>
      <c r="Q27" s="66">
        <f>SUM(Q16:Q25)</f>
        <v>-2190148</v>
      </c>
      <c r="R27" s="26"/>
      <c r="S27" s="66">
        <f>SUM(S16:S25)</f>
        <v>267927</v>
      </c>
      <c r="T27" s="26"/>
      <c r="U27" s="66">
        <f>SUM(U16:U25)</f>
        <v>471</v>
      </c>
      <c r="V27" s="26"/>
      <c r="W27" s="66">
        <f>SUM(W16:W25)</f>
        <v>13242056</v>
      </c>
      <c r="X27" s="26"/>
      <c r="Y27" s="66">
        <f>SUM(Y16:Y25)</f>
        <v>220192</v>
      </c>
      <c r="Z27" s="26"/>
      <c r="AA27" s="66">
        <f>SUM(AA16:AA25)</f>
        <v>-317410</v>
      </c>
      <c r="AB27" s="26"/>
      <c r="AC27" s="66">
        <f>SUM(AC16:AC25)</f>
        <v>-5186141</v>
      </c>
      <c r="AD27" s="26"/>
      <c r="AE27" s="66">
        <f>SUM(AE16:AE25)</f>
        <v>5281534</v>
      </c>
      <c r="AF27" s="26"/>
      <c r="AG27" s="66">
        <f>SUM(AG16:AG25)</f>
        <v>31047126</v>
      </c>
      <c r="AH27" s="26"/>
      <c r="AI27" s="66">
        <f>SUM(AI16:AI25)</f>
        <v>80512218</v>
      </c>
      <c r="AJ27" s="26"/>
      <c r="AK27" s="66">
        <f>SUM(AK16:AK25)</f>
        <v>11349369</v>
      </c>
      <c r="AL27" s="26"/>
      <c r="AM27" s="66">
        <f>SUM(AM16:AM25)</f>
        <v>91861587</v>
      </c>
    </row>
    <row r="28" spans="1:39" ht="21.75" customHeight="1" thickTop="1">
      <c r="A28" s="14"/>
      <c r="B28" s="58"/>
      <c r="C28" s="59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</row>
    <row r="29" spans="1:39" ht="21.75" customHeight="1">
      <c r="A29" s="18"/>
      <c r="B29" s="63"/>
      <c r="C29" s="60"/>
      <c r="D29" s="61"/>
      <c r="E29" s="61"/>
      <c r="F29" s="61"/>
      <c r="G29" s="61"/>
      <c r="H29" s="61"/>
      <c r="I29" s="61"/>
      <c r="J29" s="61"/>
      <c r="K29" s="61"/>
      <c r="L29" s="61"/>
      <c r="N29" s="61"/>
      <c r="O29" s="61"/>
      <c r="P29" s="61"/>
      <c r="Q29" s="61"/>
      <c r="R29" s="61"/>
      <c r="S29" s="61"/>
      <c r="U29" s="61"/>
      <c r="V29" s="30"/>
      <c r="W29" s="61"/>
      <c r="X29" s="30"/>
      <c r="Y29" s="61"/>
      <c r="Z29" s="30"/>
      <c r="AA29" s="61"/>
      <c r="AB29" s="30"/>
      <c r="AC29" s="61"/>
      <c r="AD29" s="61"/>
      <c r="AE29" s="61"/>
      <c r="AF29" s="61"/>
      <c r="AG29" s="61"/>
      <c r="AH29" s="62"/>
      <c r="AJ29" s="61"/>
      <c r="AK29" s="61"/>
      <c r="AL29" s="61"/>
      <c r="AM29" s="61"/>
    </row>
    <row r="30" spans="1:39" ht="21.75" customHeight="1">
      <c r="A30" s="14"/>
      <c r="B30" s="58"/>
      <c r="C30" s="59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</row>
    <row r="31" spans="1:39" ht="21.75" customHeight="1">
      <c r="A31" s="14"/>
      <c r="B31" s="58"/>
      <c r="C31" s="59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</row>
    <row r="32" spans="1:39" ht="21.75" customHeight="1">
      <c r="A32" s="14"/>
      <c r="B32" s="58"/>
      <c r="C32" s="59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</row>
    <row r="33" spans="1:39" ht="21.75" customHeight="1">
      <c r="A33" s="14"/>
      <c r="B33" s="58"/>
      <c r="C33" s="59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</row>
    <row r="34" spans="1:39" ht="21.75" customHeight="1">
      <c r="A34" s="14"/>
      <c r="B34" s="58"/>
      <c r="C34" s="59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</row>
    <row r="35" spans="1:39" ht="21.75" customHeight="1">
      <c r="A35" s="14"/>
      <c r="B35" s="58"/>
      <c r="C35" s="59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</row>
    <row r="36" spans="1:39" ht="21.75" customHeight="1">
      <c r="A36" s="14"/>
      <c r="B36" s="58"/>
      <c r="C36" s="59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</row>
    <row r="37" spans="1:39" ht="21.75" customHeight="1">
      <c r="A37" s="14"/>
      <c r="B37" s="58"/>
      <c r="C37" s="59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</row>
    <row r="38" spans="1:39" ht="21.75" customHeight="1">
      <c r="A38" s="14"/>
      <c r="B38" s="58"/>
      <c r="C38" s="59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</row>
    <row r="39" spans="1:39" ht="21.75" customHeight="1">
      <c r="A39" s="14"/>
      <c r="B39" s="58"/>
      <c r="C39" s="59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</row>
    <row r="40" spans="1:39" ht="15" customHeight="1">
      <c r="A40" s="14"/>
      <c r="B40" s="58"/>
      <c r="C40" s="59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</row>
    <row r="41" spans="1:39" ht="21.75" customHeight="1">
      <c r="A41" s="14"/>
      <c r="B41" s="58"/>
      <c r="C41" s="59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</row>
    <row r="42" spans="1:39" ht="21.9" customHeight="1">
      <c r="A42" s="67" t="s">
        <v>38</v>
      </c>
      <c r="B42" s="67"/>
      <c r="C42" s="68"/>
      <c r="D42" s="27"/>
      <c r="E42" s="27"/>
      <c r="F42" s="27"/>
      <c r="G42" s="27"/>
      <c r="H42" s="27"/>
      <c r="I42" s="27"/>
      <c r="J42" s="27"/>
      <c r="K42" s="27"/>
      <c r="L42" s="27"/>
      <c r="M42" s="64"/>
      <c r="N42" s="27"/>
      <c r="O42" s="27"/>
      <c r="P42" s="27"/>
      <c r="Q42" s="27"/>
      <c r="R42" s="27"/>
      <c r="S42" s="27"/>
      <c r="T42" s="27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</sheetData>
  <mergeCells count="4">
    <mergeCell ref="E5:AM5"/>
    <mergeCell ref="E6:AI6"/>
    <mergeCell ref="O7:AE7"/>
    <mergeCell ref="U8:AC8"/>
  </mergeCells>
  <pageMargins left="0.3" right="0.3" top="0.5" bottom="0.6" header="0.49" footer="0.4"/>
  <pageSetup paperSize="9" scale="60" firstPageNumber="7" orientation="landscape" useFirstPageNumber="1" horizontalDpi="1200" verticalDpi="1200" r:id="rId1"/>
  <headerFooter scaleWithDoc="0">
    <oddFooter>&amp;R&amp;13&amp;P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E8027-73F7-4724-9C6F-B9D207867E67}">
  <dimension ref="A1:AP46"/>
  <sheetViews>
    <sheetView topLeftCell="A19" zoomScale="85" zoomScaleNormal="85" zoomScaleSheetLayoutView="100" zoomScalePageLayoutView="60" workbookViewId="0">
      <selection activeCell="K43" sqref="K43"/>
    </sheetView>
  </sheetViews>
  <sheetFormatPr defaultColWidth="9.125" defaultRowHeight="21.75" customHeight="1"/>
  <cols>
    <col min="1" max="1" width="1.375" style="35" customWidth="1"/>
    <col min="2" max="2" width="33.25" style="35" customWidth="1"/>
    <col min="3" max="3" width="8.125" style="35" customWidth="1"/>
    <col min="4" max="4" width="0.625" style="30" customWidth="1"/>
    <col min="5" max="5" width="10.625" style="30" customWidth="1"/>
    <col min="6" max="6" width="0.625" style="30" customWidth="1"/>
    <col min="7" max="7" width="11.375" style="30" customWidth="1"/>
    <col min="8" max="8" width="0.625" style="30" customWidth="1"/>
    <col min="9" max="9" width="13" style="30" customWidth="1"/>
    <col min="10" max="10" width="0.625" style="30" customWidth="1"/>
    <col min="11" max="11" width="10.75" style="30" customWidth="1"/>
    <col min="12" max="12" width="0.625" style="69" customWidth="1"/>
    <col min="13" max="13" width="11.625" style="25" customWidth="1"/>
    <col min="14" max="14" width="0.625" style="25" customWidth="1"/>
    <col min="15" max="15" width="12.375" style="30" customWidth="1"/>
    <col min="16" max="16" width="0.625" style="30" customWidth="1"/>
    <col min="17" max="17" width="13.125" style="30" customWidth="1"/>
    <col min="18" max="18" width="0.625" style="30" customWidth="1"/>
    <col min="19" max="19" width="13" style="30" customWidth="1"/>
    <col min="20" max="20" width="0.625" style="30" customWidth="1"/>
    <col min="21" max="21" width="14" style="69" customWidth="1"/>
    <col min="22" max="22" width="0.625" style="69" customWidth="1"/>
    <col min="23" max="23" width="11.75" style="69" customWidth="1"/>
    <col min="24" max="24" width="0.625" style="69" customWidth="1"/>
    <col min="25" max="25" width="11.125" style="69" customWidth="1"/>
    <col min="26" max="26" width="0.625" style="69" customWidth="1"/>
    <col min="27" max="27" width="11.125" style="69" customWidth="1"/>
    <col min="28" max="28" width="0.625" style="69" customWidth="1"/>
    <col min="29" max="29" width="9.625" style="69" customWidth="1"/>
    <col min="30" max="30" width="0.625" style="69" customWidth="1"/>
    <col min="31" max="31" width="11.875" style="69" customWidth="1"/>
    <col min="32" max="32" width="0.625" style="30" customWidth="1"/>
    <col min="33" max="33" width="9.875" style="30" customWidth="1"/>
    <col min="34" max="34" width="0.625" style="30" customWidth="1"/>
    <col min="35" max="35" width="11" style="30" customWidth="1"/>
    <col min="36" max="36" width="0.625" style="30" customWidth="1"/>
    <col min="37" max="37" width="10.125" style="30" customWidth="1"/>
    <col min="38" max="38" width="0.625" style="30" customWidth="1"/>
    <col min="39" max="39" width="10" style="30" customWidth="1"/>
    <col min="40" max="40" width="9.125" style="35"/>
    <col min="41" max="41" width="9.875" style="35" bestFit="1" customWidth="1"/>
    <col min="42" max="16384" width="9.125" style="35"/>
  </cols>
  <sheetData>
    <row r="1" spans="1:42" ht="21.75" customHeight="1">
      <c r="A1" s="34" t="s">
        <v>0</v>
      </c>
      <c r="L1" s="36"/>
      <c r="M1" s="26"/>
      <c r="N1" s="2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</row>
    <row r="2" spans="1:42" ht="21.75" customHeight="1">
      <c r="A2" s="37" t="s">
        <v>133</v>
      </c>
      <c r="B2" s="37"/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40"/>
      <c r="W2" s="39"/>
      <c r="X2" s="40"/>
      <c r="Y2" s="39"/>
      <c r="Z2" s="40"/>
      <c r="AA2" s="39"/>
      <c r="AB2" s="40"/>
      <c r="AC2" s="39"/>
      <c r="AD2" s="26"/>
      <c r="AE2" s="39"/>
      <c r="AF2" s="26"/>
      <c r="AG2" s="39"/>
      <c r="AH2" s="26"/>
      <c r="AI2" s="39"/>
      <c r="AJ2" s="26"/>
      <c r="AK2" s="39"/>
      <c r="AL2" s="26"/>
      <c r="AM2" s="39"/>
    </row>
    <row r="3" spans="1:42" ht="21.75" customHeight="1">
      <c r="A3" s="42" t="str">
        <f>'5-6 (3m)'!A3</f>
        <v>สำหรับรอบระยะเวลาสามเดือนสิ้นสุดวันที่ 31 มีนาคม พ.ศ. 2568</v>
      </c>
      <c r="B3" s="42"/>
      <c r="C3" s="43"/>
      <c r="D3" s="44"/>
      <c r="E3" s="44"/>
      <c r="F3" s="44"/>
      <c r="G3" s="44"/>
      <c r="H3" s="44"/>
      <c r="I3" s="44"/>
      <c r="J3" s="44"/>
      <c r="K3" s="44"/>
      <c r="L3" s="44"/>
      <c r="M3" s="45"/>
      <c r="N3" s="44"/>
      <c r="O3" s="44"/>
      <c r="P3" s="44"/>
      <c r="Q3" s="44"/>
      <c r="R3" s="44"/>
      <c r="S3" s="44"/>
      <c r="T3" s="44"/>
      <c r="U3" s="45"/>
      <c r="V3" s="45"/>
      <c r="W3" s="45"/>
      <c r="X3" s="45"/>
      <c r="Y3" s="45"/>
      <c r="Z3" s="45"/>
      <c r="AA3" s="45"/>
      <c r="AB3" s="45"/>
      <c r="AC3" s="27"/>
      <c r="AD3" s="27"/>
      <c r="AE3" s="27"/>
      <c r="AF3" s="27"/>
      <c r="AG3" s="27"/>
      <c r="AH3" s="27"/>
      <c r="AI3" s="27"/>
      <c r="AJ3" s="27"/>
      <c r="AK3" s="45"/>
      <c r="AL3" s="27"/>
      <c r="AM3" s="45"/>
    </row>
    <row r="4" spans="1:42" ht="21.75" customHeight="1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40"/>
      <c r="N4" s="39"/>
      <c r="O4" s="39"/>
      <c r="P4" s="39"/>
      <c r="Q4" s="39"/>
      <c r="R4" s="39"/>
      <c r="S4" s="39"/>
      <c r="T4" s="39"/>
      <c r="U4" s="40"/>
      <c r="V4" s="40"/>
      <c r="W4" s="40"/>
      <c r="X4" s="40"/>
      <c r="Y4" s="40"/>
      <c r="Z4" s="40"/>
      <c r="AA4" s="40"/>
      <c r="AB4" s="40"/>
      <c r="AC4" s="26"/>
      <c r="AD4" s="26"/>
      <c r="AE4" s="26"/>
      <c r="AF4" s="26"/>
      <c r="AG4" s="26"/>
      <c r="AH4" s="26"/>
      <c r="AI4" s="26"/>
      <c r="AJ4" s="26"/>
      <c r="AK4" s="40"/>
      <c r="AL4" s="26"/>
      <c r="AM4" s="40"/>
    </row>
    <row r="5" spans="1:42" s="123" customFormat="1" ht="21.75" customHeight="1">
      <c r="A5" s="122"/>
      <c r="B5" s="122"/>
      <c r="C5" s="122"/>
      <c r="D5" s="122"/>
      <c r="E5" s="166" t="s">
        <v>134</v>
      </c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</row>
    <row r="6" spans="1:42" s="123" customFormat="1" ht="21.75" customHeight="1">
      <c r="A6" s="122"/>
      <c r="B6" s="122"/>
      <c r="C6" s="122"/>
      <c r="D6" s="122"/>
      <c r="E6" s="166" t="s">
        <v>135</v>
      </c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24"/>
      <c r="AK6" s="124"/>
      <c r="AL6" s="124"/>
      <c r="AM6" s="124"/>
    </row>
    <row r="7" spans="1:42" s="123" customFormat="1" ht="21.75" customHeight="1">
      <c r="A7" s="122"/>
      <c r="B7" s="122"/>
      <c r="C7" s="122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66" t="s">
        <v>82</v>
      </c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24"/>
      <c r="AG7" s="124"/>
      <c r="AH7" s="124"/>
      <c r="AI7" s="124"/>
      <c r="AJ7" s="124"/>
      <c r="AK7" s="124"/>
      <c r="AL7" s="124"/>
      <c r="AM7" s="124"/>
    </row>
    <row r="8" spans="1:42" s="123" customFormat="1" ht="21.75" customHeight="1">
      <c r="A8" s="122"/>
      <c r="B8" s="122"/>
      <c r="C8" s="122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66" t="s">
        <v>120</v>
      </c>
      <c r="V8" s="166"/>
      <c r="W8" s="166"/>
      <c r="X8" s="166"/>
      <c r="Y8" s="166"/>
      <c r="Z8" s="166"/>
      <c r="AA8" s="166"/>
      <c r="AB8" s="166"/>
      <c r="AC8" s="166"/>
      <c r="AD8" s="124"/>
      <c r="AE8" s="124"/>
      <c r="AF8" s="124"/>
      <c r="AG8" s="124"/>
      <c r="AH8" s="124"/>
      <c r="AI8" s="124"/>
      <c r="AJ8" s="124"/>
      <c r="AK8" s="124"/>
      <c r="AL8" s="124"/>
      <c r="AM8" s="124"/>
    </row>
    <row r="9" spans="1:42" s="123" customFormat="1" ht="21.75" customHeight="1">
      <c r="A9" s="122"/>
      <c r="B9" s="122"/>
      <c r="C9" s="122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5" t="s">
        <v>136</v>
      </c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</row>
    <row r="10" spans="1:42" s="123" customFormat="1" ht="21.75" customHeight="1">
      <c r="A10" s="122"/>
      <c r="B10" s="122"/>
      <c r="C10" s="122"/>
      <c r="D10" s="126"/>
      <c r="E10" s="126"/>
      <c r="F10" s="126"/>
      <c r="G10" s="126"/>
      <c r="H10" s="126"/>
      <c r="I10" s="127" t="s">
        <v>137</v>
      </c>
      <c r="J10" s="126"/>
      <c r="K10" s="128"/>
      <c r="L10" s="126"/>
      <c r="M10" s="127"/>
      <c r="N10" s="126"/>
      <c r="O10" s="126"/>
      <c r="P10" s="126"/>
      <c r="Q10" s="125"/>
      <c r="R10" s="125"/>
      <c r="S10" s="125"/>
      <c r="T10" s="126"/>
      <c r="U10" s="125" t="s">
        <v>138</v>
      </c>
      <c r="V10" s="126"/>
      <c r="W10" s="125"/>
      <c r="X10" s="126"/>
      <c r="Y10" s="125"/>
      <c r="Z10" s="126"/>
      <c r="AA10" s="125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8"/>
      <c r="AM10" s="125"/>
    </row>
    <row r="11" spans="1:42" s="122" customFormat="1" ht="21.75" customHeight="1">
      <c r="C11" s="129"/>
      <c r="D11" s="125"/>
      <c r="E11" s="125"/>
      <c r="F11" s="125"/>
      <c r="G11" s="125"/>
      <c r="H11" s="125"/>
      <c r="I11" s="125" t="s">
        <v>139</v>
      </c>
      <c r="J11" s="125"/>
      <c r="L11" s="125"/>
      <c r="N11" s="125"/>
      <c r="O11" s="125" t="s">
        <v>140</v>
      </c>
      <c r="P11" s="125"/>
      <c r="Q11" s="125" t="s">
        <v>141</v>
      </c>
      <c r="R11" s="125"/>
      <c r="S11" s="125"/>
      <c r="T11" s="125"/>
      <c r="U11" s="125" t="s">
        <v>142</v>
      </c>
      <c r="V11" s="125"/>
      <c r="W11" s="125"/>
      <c r="X11" s="125"/>
      <c r="Y11" s="125"/>
      <c r="Z11" s="125"/>
      <c r="AA11" s="125"/>
      <c r="AB11" s="125"/>
      <c r="AC11" s="125"/>
      <c r="AD11" s="125"/>
      <c r="AE11" s="130" t="s">
        <v>83</v>
      </c>
      <c r="AF11" s="125"/>
      <c r="AH11" s="125"/>
      <c r="AJ11" s="125"/>
      <c r="AK11" s="125"/>
      <c r="AM11" s="125"/>
    </row>
    <row r="12" spans="1:42" s="122" customFormat="1" ht="21.75" customHeight="1">
      <c r="C12" s="129"/>
      <c r="D12" s="131"/>
      <c r="E12" s="127"/>
      <c r="F12" s="131"/>
      <c r="G12" s="127"/>
      <c r="H12" s="127"/>
      <c r="I12" s="127" t="s">
        <v>143</v>
      </c>
      <c r="J12" s="131"/>
      <c r="L12" s="131"/>
      <c r="N12" s="127"/>
      <c r="O12" s="127" t="s">
        <v>144</v>
      </c>
      <c r="P12" s="131"/>
      <c r="Q12" s="125" t="s">
        <v>145</v>
      </c>
      <c r="R12" s="125"/>
      <c r="S12" s="127" t="s">
        <v>146</v>
      </c>
      <c r="T12" s="127"/>
      <c r="U12" s="125" t="s">
        <v>147</v>
      </c>
      <c r="V12" s="127"/>
      <c r="W12" s="125" t="s">
        <v>148</v>
      </c>
      <c r="X12" s="127"/>
      <c r="Y12" s="125" t="s">
        <v>149</v>
      </c>
      <c r="Z12" s="127"/>
      <c r="AA12" s="125" t="s">
        <v>150</v>
      </c>
      <c r="AB12" s="127"/>
      <c r="AC12" s="125"/>
      <c r="AD12" s="125"/>
      <c r="AE12" s="132" t="s">
        <v>151</v>
      </c>
      <c r="AG12" s="130" t="s">
        <v>152</v>
      </c>
      <c r="AI12" s="132" t="s">
        <v>153</v>
      </c>
      <c r="AJ12" s="125"/>
      <c r="AK12" s="132" t="s">
        <v>154</v>
      </c>
      <c r="AL12" s="125"/>
      <c r="AM12" s="125"/>
    </row>
    <row r="13" spans="1:42" s="122" customFormat="1" ht="21.75" customHeight="1">
      <c r="C13" s="129"/>
      <c r="D13" s="131"/>
      <c r="E13" s="127" t="s">
        <v>155</v>
      </c>
      <c r="F13" s="131"/>
      <c r="G13" s="127" t="s">
        <v>156</v>
      </c>
      <c r="H13" s="127"/>
      <c r="I13" s="127" t="s">
        <v>157</v>
      </c>
      <c r="J13" s="131"/>
      <c r="K13" s="125" t="s">
        <v>158</v>
      </c>
      <c r="L13" s="131"/>
      <c r="M13" s="125" t="s">
        <v>159</v>
      </c>
      <c r="N13" s="127"/>
      <c r="O13" s="127" t="s">
        <v>160</v>
      </c>
      <c r="P13" s="131"/>
      <c r="Q13" s="127" t="s">
        <v>161</v>
      </c>
      <c r="R13" s="127"/>
      <c r="S13" s="127" t="s">
        <v>162</v>
      </c>
      <c r="T13" s="127"/>
      <c r="U13" s="125" t="s">
        <v>163</v>
      </c>
      <c r="V13" s="127"/>
      <c r="W13" s="125" t="s">
        <v>164</v>
      </c>
      <c r="X13" s="127"/>
      <c r="Y13" s="125" t="s">
        <v>165</v>
      </c>
      <c r="Z13" s="127"/>
      <c r="AA13" s="125" t="s">
        <v>166</v>
      </c>
      <c r="AB13" s="127"/>
      <c r="AC13" s="127" t="s">
        <v>167</v>
      </c>
      <c r="AD13" s="127"/>
      <c r="AE13" s="130" t="s">
        <v>168</v>
      </c>
      <c r="AG13" s="132" t="s">
        <v>169</v>
      </c>
      <c r="AI13" s="130" t="s">
        <v>170</v>
      </c>
      <c r="AJ13" s="125"/>
      <c r="AK13" s="125" t="s">
        <v>171</v>
      </c>
      <c r="AM13" s="132" t="s">
        <v>153</v>
      </c>
    </row>
    <row r="14" spans="1:42" s="122" customFormat="1" ht="21.75" customHeight="1">
      <c r="C14" s="153" t="s">
        <v>11</v>
      </c>
      <c r="D14" s="131"/>
      <c r="E14" s="133" t="s">
        <v>172</v>
      </c>
      <c r="F14" s="131"/>
      <c r="G14" s="133" t="s">
        <v>173</v>
      </c>
      <c r="H14" s="127"/>
      <c r="I14" s="133" t="s">
        <v>174</v>
      </c>
      <c r="J14" s="131"/>
      <c r="K14" s="134" t="s">
        <v>175</v>
      </c>
      <c r="L14" s="131"/>
      <c r="M14" s="134" t="s">
        <v>176</v>
      </c>
      <c r="N14" s="127"/>
      <c r="O14" s="133" t="s">
        <v>177</v>
      </c>
      <c r="P14" s="131"/>
      <c r="Q14" s="133" t="s">
        <v>178</v>
      </c>
      <c r="R14" s="127"/>
      <c r="S14" s="133" t="s">
        <v>179</v>
      </c>
      <c r="T14" s="127"/>
      <c r="U14" s="134" t="s">
        <v>180</v>
      </c>
      <c r="V14" s="127"/>
      <c r="W14" s="134" t="s">
        <v>181</v>
      </c>
      <c r="X14" s="127"/>
      <c r="Y14" s="134" t="s">
        <v>182</v>
      </c>
      <c r="Z14" s="127"/>
      <c r="AA14" s="134" t="s">
        <v>165</v>
      </c>
      <c r="AB14" s="127"/>
      <c r="AC14" s="133" t="s">
        <v>183</v>
      </c>
      <c r="AD14" s="127"/>
      <c r="AE14" s="135" t="s">
        <v>184</v>
      </c>
      <c r="AG14" s="134" t="s">
        <v>185</v>
      </c>
      <c r="AI14" s="134" t="s">
        <v>186</v>
      </c>
      <c r="AJ14" s="125"/>
      <c r="AK14" s="134" t="s">
        <v>187</v>
      </c>
      <c r="AM14" s="136" t="s">
        <v>184</v>
      </c>
    </row>
    <row r="15" spans="1:42" s="122" customFormat="1" ht="21.75" customHeight="1">
      <c r="D15" s="131"/>
      <c r="E15" s="127"/>
      <c r="F15" s="131"/>
      <c r="G15" s="127"/>
      <c r="H15" s="127"/>
      <c r="I15" s="131"/>
      <c r="J15" s="131"/>
      <c r="K15" s="125"/>
      <c r="L15" s="131"/>
      <c r="M15" s="125"/>
      <c r="N15" s="127"/>
      <c r="O15" s="131"/>
      <c r="P15" s="131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G15" s="125"/>
      <c r="AI15" s="125"/>
      <c r="AJ15" s="125"/>
      <c r="AK15" s="125"/>
      <c r="AM15" s="125"/>
    </row>
    <row r="16" spans="1:42" s="123" customFormat="1" ht="21.75" customHeight="1">
      <c r="A16" s="137" t="s">
        <v>196</v>
      </c>
      <c r="B16" s="138"/>
      <c r="C16" s="155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28"/>
      <c r="AF16" s="143"/>
      <c r="AG16" s="143"/>
      <c r="AH16" s="143"/>
      <c r="AI16" s="139"/>
      <c r="AJ16" s="143"/>
      <c r="AK16" s="143"/>
      <c r="AL16" s="143"/>
      <c r="AM16" s="144"/>
      <c r="AO16" s="122"/>
      <c r="AP16" s="122"/>
    </row>
    <row r="17" spans="1:42" s="123" customFormat="1" ht="21.75" customHeight="1">
      <c r="B17" s="137" t="s">
        <v>197</v>
      </c>
      <c r="C17" s="155"/>
      <c r="E17" s="143">
        <v>5669977</v>
      </c>
      <c r="F17" s="143"/>
      <c r="G17" s="143">
        <v>36104972</v>
      </c>
      <c r="H17" s="143"/>
      <c r="I17" s="143">
        <v>104789</v>
      </c>
      <c r="J17" s="143"/>
      <c r="K17" s="143">
        <v>599793</v>
      </c>
      <c r="L17" s="143"/>
      <c r="M17" s="143">
        <v>4140585</v>
      </c>
      <c r="N17" s="143"/>
      <c r="O17" s="143">
        <v>-755413</v>
      </c>
      <c r="P17" s="143"/>
      <c r="Q17" s="143">
        <v>-2189619</v>
      </c>
      <c r="R17" s="143"/>
      <c r="S17" s="143">
        <v>267927</v>
      </c>
      <c r="T17" s="143"/>
      <c r="U17" s="143">
        <v>-2212</v>
      </c>
      <c r="V17" s="143"/>
      <c r="W17" s="143">
        <v>19023296</v>
      </c>
      <c r="X17" s="143"/>
      <c r="Y17" s="143">
        <v>114755</v>
      </c>
      <c r="Z17" s="143"/>
      <c r="AA17" s="143">
        <v>-174413</v>
      </c>
      <c r="AB17" s="143"/>
      <c r="AC17" s="143">
        <v>-6117827</v>
      </c>
      <c r="AD17" s="143"/>
      <c r="AE17" s="128">
        <f>SUM(O17:AC17)</f>
        <v>10166494</v>
      </c>
      <c r="AF17" s="143"/>
      <c r="AG17" s="143">
        <v>31047126</v>
      </c>
      <c r="AH17" s="143"/>
      <c r="AI17" s="139">
        <f t="shared" ref="AI17:AI18" si="0">SUM(AG17,AE17,M17,K17,I17,G17,E17)</f>
        <v>87833736</v>
      </c>
      <c r="AJ17" s="143"/>
      <c r="AK17" s="143">
        <v>11303095</v>
      </c>
      <c r="AL17" s="143"/>
      <c r="AM17" s="144">
        <f t="shared" ref="AM17:AM18" si="1">SUM(AI17:AK17)</f>
        <v>99136831</v>
      </c>
      <c r="AO17" s="122"/>
      <c r="AP17" s="122"/>
    </row>
    <row r="18" spans="1:42" ht="21.75" customHeight="1">
      <c r="A18" s="123" t="s">
        <v>198</v>
      </c>
      <c r="B18" s="63"/>
      <c r="C18" s="60">
        <v>4</v>
      </c>
      <c r="D18" s="61"/>
      <c r="E18" s="65">
        <v>0</v>
      </c>
      <c r="F18" s="61"/>
      <c r="G18" s="65">
        <v>0</v>
      </c>
      <c r="H18" s="61"/>
      <c r="I18" s="65">
        <v>0</v>
      </c>
      <c r="J18" s="61"/>
      <c r="K18" s="65">
        <v>0</v>
      </c>
      <c r="L18" s="61"/>
      <c r="M18" s="157">
        <v>-409964</v>
      </c>
      <c r="N18" s="61"/>
      <c r="O18" s="65">
        <v>0</v>
      </c>
      <c r="P18" s="61"/>
      <c r="Q18" s="65">
        <v>0</v>
      </c>
      <c r="R18" s="61"/>
      <c r="S18" s="65">
        <v>0</v>
      </c>
      <c r="U18" s="65">
        <v>0</v>
      </c>
      <c r="V18" s="30"/>
      <c r="W18" s="65">
        <v>0</v>
      </c>
      <c r="X18" s="30"/>
      <c r="Y18" s="65">
        <v>0</v>
      </c>
      <c r="Z18" s="30"/>
      <c r="AA18" s="65">
        <v>0</v>
      </c>
      <c r="AB18" s="30"/>
      <c r="AC18" s="65">
        <v>0</v>
      </c>
      <c r="AD18" s="61"/>
      <c r="AE18" s="65">
        <v>0</v>
      </c>
      <c r="AF18" s="61"/>
      <c r="AG18" s="65">
        <v>0</v>
      </c>
      <c r="AH18" s="62"/>
      <c r="AI18" s="150">
        <f t="shared" si="0"/>
        <v>-409964</v>
      </c>
      <c r="AJ18" s="61"/>
      <c r="AK18" s="151">
        <v>-17662</v>
      </c>
      <c r="AL18" s="144"/>
      <c r="AM18" s="151">
        <f t="shared" si="1"/>
        <v>-427626</v>
      </c>
    </row>
    <row r="19" spans="1:42" s="141" customFormat="1" ht="6" customHeight="1">
      <c r="A19" s="137"/>
      <c r="B19" s="140"/>
      <c r="C19" s="154"/>
      <c r="D19" s="123"/>
      <c r="E19" s="128"/>
      <c r="F19" s="123"/>
      <c r="G19" s="128"/>
      <c r="H19" s="123"/>
      <c r="I19" s="128"/>
      <c r="J19" s="123"/>
      <c r="K19" s="128"/>
      <c r="L19" s="123"/>
      <c r="M19" s="128"/>
      <c r="N19" s="123"/>
      <c r="O19" s="128"/>
      <c r="P19" s="123"/>
      <c r="Q19" s="128"/>
      <c r="R19" s="123"/>
      <c r="S19" s="128"/>
      <c r="T19" s="123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O19" s="122"/>
      <c r="AP19" s="122"/>
    </row>
    <row r="20" spans="1:42" s="123" customFormat="1" ht="21.75" customHeight="1">
      <c r="A20" s="137" t="s">
        <v>199</v>
      </c>
      <c r="C20" s="154"/>
      <c r="D20" s="144"/>
      <c r="E20" s="144">
        <f>SUM(E17:E18)</f>
        <v>5669977</v>
      </c>
      <c r="F20" s="144"/>
      <c r="G20" s="144">
        <f>SUM(G17:G18)</f>
        <v>36104972</v>
      </c>
      <c r="H20" s="144"/>
      <c r="I20" s="144">
        <f>SUM(I17:I18)</f>
        <v>104789</v>
      </c>
      <c r="J20" s="144"/>
      <c r="K20" s="144">
        <f>SUM(K17:K18)</f>
        <v>599793</v>
      </c>
      <c r="L20" s="144"/>
      <c r="M20" s="144">
        <f>SUM(M17:M18)</f>
        <v>3730621</v>
      </c>
      <c r="N20" s="144"/>
      <c r="O20" s="144">
        <f>SUM(O17:O18)</f>
        <v>-755413</v>
      </c>
      <c r="P20" s="144"/>
      <c r="Q20" s="144">
        <f>SUM(Q17:Q18)</f>
        <v>-2189619</v>
      </c>
      <c r="R20" s="144"/>
      <c r="S20" s="144">
        <f>SUM(S17:S18)</f>
        <v>267927</v>
      </c>
      <c r="T20" s="144"/>
      <c r="U20" s="144">
        <f>SUM(U17:U18)</f>
        <v>-2212</v>
      </c>
      <c r="V20" s="144"/>
      <c r="W20" s="144">
        <f>SUM(W17:W18)</f>
        <v>19023296</v>
      </c>
      <c r="X20" s="144"/>
      <c r="Y20" s="144">
        <f>SUM(Y17:Y18)</f>
        <v>114755</v>
      </c>
      <c r="Z20" s="144"/>
      <c r="AA20" s="144">
        <f>SUM(AA17:AA18)</f>
        <v>-174413</v>
      </c>
      <c r="AB20" s="144"/>
      <c r="AC20" s="144">
        <f>SUM(AC17:AC18)</f>
        <v>-6117827</v>
      </c>
      <c r="AD20" s="144"/>
      <c r="AE20" s="144">
        <f>SUM(AE17:AE18)</f>
        <v>10166494</v>
      </c>
      <c r="AF20" s="144"/>
      <c r="AG20" s="144">
        <f>SUM(AG17:AG18)</f>
        <v>31047126</v>
      </c>
      <c r="AH20" s="145"/>
      <c r="AI20" s="144">
        <f>SUM(AI17:AI18)</f>
        <v>87423772</v>
      </c>
      <c r="AJ20" s="144"/>
      <c r="AK20" s="144">
        <f>SUM(AK17:AK18)</f>
        <v>11285433</v>
      </c>
      <c r="AL20" s="144"/>
      <c r="AM20" s="144">
        <f>SUM(AM17:AM18)</f>
        <v>98709205</v>
      </c>
      <c r="AO20" s="122"/>
      <c r="AP20" s="122"/>
    </row>
    <row r="21" spans="1:42" s="141" customFormat="1" ht="6" customHeight="1">
      <c r="A21" s="137"/>
      <c r="B21" s="140"/>
      <c r="C21" s="154"/>
      <c r="D21" s="123"/>
      <c r="E21" s="128"/>
      <c r="F21" s="123"/>
      <c r="G21" s="128"/>
      <c r="H21" s="123"/>
      <c r="I21" s="128"/>
      <c r="J21" s="123"/>
      <c r="K21" s="128"/>
      <c r="L21" s="123"/>
      <c r="M21" s="128"/>
      <c r="N21" s="123"/>
      <c r="O21" s="128"/>
      <c r="P21" s="123"/>
      <c r="Q21" s="128"/>
      <c r="R21" s="123"/>
      <c r="S21" s="128"/>
      <c r="T21" s="123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O21" s="122"/>
      <c r="AP21" s="122"/>
    </row>
    <row r="22" spans="1:42" s="141" customFormat="1" ht="21.75" customHeight="1">
      <c r="A22" s="142" t="s">
        <v>189</v>
      </c>
      <c r="B22" s="123"/>
      <c r="C22" s="154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28"/>
      <c r="AF22" s="144"/>
      <c r="AG22" s="128"/>
      <c r="AH22" s="144"/>
      <c r="AI22" s="128"/>
      <c r="AJ22" s="145"/>
      <c r="AK22" s="146"/>
      <c r="AL22" s="145"/>
      <c r="AM22" s="145"/>
      <c r="AO22" s="122"/>
      <c r="AP22" s="122"/>
    </row>
    <row r="23" spans="1:42" s="141" customFormat="1" ht="21.75" customHeight="1">
      <c r="A23" s="142"/>
      <c r="B23" s="141" t="s">
        <v>190</v>
      </c>
      <c r="C23" s="154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28"/>
      <c r="AF23" s="144"/>
      <c r="AG23" s="128"/>
      <c r="AH23" s="144"/>
      <c r="AI23" s="128"/>
      <c r="AJ23" s="145"/>
      <c r="AK23" s="146"/>
      <c r="AL23" s="145"/>
      <c r="AM23" s="145"/>
      <c r="AO23" s="122"/>
      <c r="AP23" s="122"/>
    </row>
    <row r="24" spans="1:42" s="123" customFormat="1" ht="21.75" customHeight="1">
      <c r="A24" s="147" t="s">
        <v>200</v>
      </c>
      <c r="C24" s="15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5"/>
      <c r="AI24" s="139"/>
      <c r="AJ24" s="144"/>
      <c r="AK24" s="144"/>
      <c r="AL24" s="144"/>
      <c r="AM24" s="144"/>
      <c r="AO24" s="122"/>
      <c r="AP24" s="122"/>
    </row>
    <row r="25" spans="1:42" s="123" customFormat="1" ht="21.75" customHeight="1">
      <c r="A25" s="147"/>
      <c r="B25" s="123" t="s">
        <v>25</v>
      </c>
      <c r="C25" s="154"/>
      <c r="D25" s="144"/>
      <c r="E25" s="144">
        <v>0</v>
      </c>
      <c r="F25" s="144"/>
      <c r="G25" s="144">
        <v>0</v>
      </c>
      <c r="H25" s="144"/>
      <c r="I25" s="144">
        <v>0</v>
      </c>
      <c r="J25" s="144"/>
      <c r="K25" s="144">
        <v>0</v>
      </c>
      <c r="L25" s="144"/>
      <c r="M25" s="144">
        <v>0</v>
      </c>
      <c r="N25" s="144"/>
      <c r="O25" s="144">
        <v>0</v>
      </c>
      <c r="P25" s="144"/>
      <c r="Q25" s="144">
        <v>0</v>
      </c>
      <c r="R25" s="144"/>
      <c r="S25" s="144">
        <v>0</v>
      </c>
      <c r="T25" s="144"/>
      <c r="U25" s="144">
        <v>0</v>
      </c>
      <c r="V25" s="144"/>
      <c r="W25" s="144">
        <v>0</v>
      </c>
      <c r="X25" s="144"/>
      <c r="Y25" s="144">
        <v>0</v>
      </c>
      <c r="Z25" s="144"/>
      <c r="AA25" s="144">
        <v>0</v>
      </c>
      <c r="AB25" s="144"/>
      <c r="AC25" s="144">
        <v>0</v>
      </c>
      <c r="AD25" s="144"/>
      <c r="AE25" s="144">
        <v>0</v>
      </c>
      <c r="AF25" s="144"/>
      <c r="AG25" s="144">
        <v>0</v>
      </c>
      <c r="AH25" s="145"/>
      <c r="AI25" s="139">
        <f t="shared" ref="AI25:AI28" si="2">SUM(AG25,AE25,M25,K25,I25,G25,E25)</f>
        <v>0</v>
      </c>
      <c r="AJ25" s="144"/>
      <c r="AK25" s="144">
        <v>43496</v>
      </c>
      <c r="AL25" s="144"/>
      <c r="AM25" s="144">
        <f t="shared" ref="AM25:AM29" si="3">SUM(AI25:AK25)</f>
        <v>43496</v>
      </c>
      <c r="AO25" s="122"/>
      <c r="AP25" s="122"/>
    </row>
    <row r="26" spans="1:42" s="123" customFormat="1" ht="21.75" customHeight="1">
      <c r="A26" s="147" t="s">
        <v>201</v>
      </c>
      <c r="C26" s="154"/>
      <c r="D26" s="144"/>
      <c r="E26" s="144">
        <v>0</v>
      </c>
      <c r="F26" s="144"/>
      <c r="G26" s="144">
        <v>0</v>
      </c>
      <c r="H26" s="144"/>
      <c r="I26" s="144">
        <v>0</v>
      </c>
      <c r="J26" s="144"/>
      <c r="K26" s="144">
        <v>0</v>
      </c>
      <c r="L26" s="144"/>
      <c r="M26" s="144">
        <v>51116</v>
      </c>
      <c r="N26" s="144"/>
      <c r="O26" s="144">
        <v>0</v>
      </c>
      <c r="P26" s="144"/>
      <c r="Q26" s="144">
        <v>0</v>
      </c>
      <c r="R26" s="144"/>
      <c r="S26" s="144">
        <v>0</v>
      </c>
      <c r="T26" s="144"/>
      <c r="U26" s="144">
        <v>0</v>
      </c>
      <c r="V26" s="144"/>
      <c r="W26" s="144">
        <v>-51116</v>
      </c>
      <c r="X26" s="144"/>
      <c r="Y26" s="144">
        <v>0</v>
      </c>
      <c r="Z26" s="144"/>
      <c r="AA26" s="144">
        <v>0</v>
      </c>
      <c r="AB26" s="144"/>
      <c r="AC26" s="144">
        <v>0</v>
      </c>
      <c r="AD26" s="144"/>
      <c r="AE26" s="128">
        <f t="shared" ref="AE26:AE29" si="4">SUM(O26:AC26)</f>
        <v>-51116</v>
      </c>
      <c r="AF26" s="144"/>
      <c r="AG26" s="144">
        <v>0</v>
      </c>
      <c r="AH26" s="145"/>
      <c r="AI26" s="139">
        <f t="shared" si="2"/>
        <v>0</v>
      </c>
      <c r="AJ26" s="144"/>
      <c r="AK26" s="144">
        <v>0</v>
      </c>
      <c r="AL26" s="144"/>
      <c r="AM26" s="144">
        <f t="shared" si="3"/>
        <v>0</v>
      </c>
      <c r="AO26" s="122"/>
      <c r="AP26" s="122"/>
    </row>
    <row r="27" spans="1:42" s="123" customFormat="1" ht="21.75" customHeight="1">
      <c r="A27" s="147" t="s">
        <v>193</v>
      </c>
      <c r="C27" s="154"/>
      <c r="D27" s="144"/>
      <c r="E27" s="144">
        <v>0</v>
      </c>
      <c r="F27" s="144"/>
      <c r="G27" s="144">
        <v>0</v>
      </c>
      <c r="H27" s="144"/>
      <c r="I27" s="144">
        <v>0</v>
      </c>
      <c r="J27" s="144"/>
      <c r="K27" s="144">
        <v>0</v>
      </c>
      <c r="L27" s="144"/>
      <c r="M27" s="144">
        <v>0</v>
      </c>
      <c r="N27" s="144"/>
      <c r="O27" s="144">
        <v>0</v>
      </c>
      <c r="P27" s="144"/>
      <c r="Q27" s="144">
        <v>0</v>
      </c>
      <c r="R27" s="144"/>
      <c r="S27" s="144">
        <v>0</v>
      </c>
      <c r="T27" s="144"/>
      <c r="U27" s="144">
        <v>0</v>
      </c>
      <c r="V27" s="144"/>
      <c r="W27" s="144">
        <v>0</v>
      </c>
      <c r="X27" s="144"/>
      <c r="Y27" s="144">
        <v>0</v>
      </c>
      <c r="Z27" s="144"/>
      <c r="AA27" s="144">
        <v>0</v>
      </c>
      <c r="AB27" s="144"/>
      <c r="AC27" s="144">
        <v>0</v>
      </c>
      <c r="AD27" s="144"/>
      <c r="AE27" s="144">
        <v>0</v>
      </c>
      <c r="AF27" s="144"/>
      <c r="AG27" s="144">
        <v>0</v>
      </c>
      <c r="AH27" s="145"/>
      <c r="AI27" s="139">
        <f t="shared" si="2"/>
        <v>0</v>
      </c>
      <c r="AJ27" s="144"/>
      <c r="AK27" s="144">
        <v>-11044</v>
      </c>
      <c r="AL27" s="144"/>
      <c r="AM27" s="144">
        <f t="shared" si="3"/>
        <v>-11044</v>
      </c>
      <c r="AO27" s="122"/>
      <c r="AP27" s="122"/>
    </row>
    <row r="28" spans="1:42" s="123" customFormat="1" ht="21.75" customHeight="1">
      <c r="A28" s="147" t="s">
        <v>194</v>
      </c>
      <c r="B28" s="148"/>
      <c r="C28" s="154"/>
      <c r="D28" s="139"/>
      <c r="E28" s="144">
        <v>0</v>
      </c>
      <c r="F28" s="144"/>
      <c r="G28" s="144">
        <v>0</v>
      </c>
      <c r="H28" s="144"/>
      <c r="I28" s="144">
        <v>0</v>
      </c>
      <c r="J28" s="144"/>
      <c r="K28" s="144">
        <v>0</v>
      </c>
      <c r="L28" s="144"/>
      <c r="M28" s="144">
        <v>-856207</v>
      </c>
      <c r="N28" s="144"/>
      <c r="O28" s="144">
        <v>0</v>
      </c>
      <c r="P28" s="144"/>
      <c r="Q28" s="144">
        <v>0</v>
      </c>
      <c r="R28" s="144"/>
      <c r="S28" s="144">
        <v>0</v>
      </c>
      <c r="T28" s="128"/>
      <c r="U28" s="144">
        <v>0</v>
      </c>
      <c r="V28" s="128"/>
      <c r="W28" s="144">
        <v>0</v>
      </c>
      <c r="X28" s="128"/>
      <c r="Y28" s="144">
        <v>0</v>
      </c>
      <c r="Z28" s="128"/>
      <c r="AA28" s="144">
        <v>0</v>
      </c>
      <c r="AB28" s="128"/>
      <c r="AC28" s="144">
        <v>0</v>
      </c>
      <c r="AD28" s="144"/>
      <c r="AE28" s="144">
        <v>0</v>
      </c>
      <c r="AF28" s="144"/>
      <c r="AG28" s="144">
        <v>0</v>
      </c>
      <c r="AH28" s="145"/>
      <c r="AI28" s="139">
        <f t="shared" si="2"/>
        <v>-856207</v>
      </c>
      <c r="AJ28" s="144"/>
      <c r="AK28" s="144">
        <v>0</v>
      </c>
      <c r="AL28" s="144"/>
      <c r="AM28" s="144">
        <f t="shared" si="3"/>
        <v>-856207</v>
      </c>
      <c r="AO28" s="122"/>
      <c r="AP28" s="122"/>
    </row>
    <row r="29" spans="1:42" s="123" customFormat="1" ht="21.75" customHeight="1">
      <c r="A29" s="147" t="s">
        <v>131</v>
      </c>
      <c r="B29" s="148"/>
      <c r="C29" s="154"/>
      <c r="E29" s="149">
        <v>0</v>
      </c>
      <c r="G29" s="149">
        <v>0</v>
      </c>
      <c r="I29" s="149">
        <v>0</v>
      </c>
      <c r="K29" s="149">
        <v>0</v>
      </c>
      <c r="M29" s="149">
        <v>416865</v>
      </c>
      <c r="O29" s="149">
        <v>0</v>
      </c>
      <c r="Q29" s="149">
        <v>0</v>
      </c>
      <c r="S29" s="149">
        <v>0</v>
      </c>
      <c r="U29" s="149">
        <v>-2870</v>
      </c>
      <c r="V29" s="128"/>
      <c r="W29" s="149">
        <v>0</v>
      </c>
      <c r="X29" s="128"/>
      <c r="Y29" s="149">
        <v>111423</v>
      </c>
      <c r="Z29" s="128"/>
      <c r="AA29" s="149">
        <v>-136395</v>
      </c>
      <c r="AB29" s="128"/>
      <c r="AC29" s="149">
        <v>-276546</v>
      </c>
      <c r="AD29" s="128"/>
      <c r="AE29" s="149">
        <f t="shared" si="4"/>
        <v>-304388</v>
      </c>
      <c r="AF29" s="128"/>
      <c r="AG29" s="149">
        <v>0</v>
      </c>
      <c r="AH29" s="128"/>
      <c r="AI29" s="150">
        <f t="shared" ref="AI29" si="5">SUM(AG29,AE29,M29,K29,I29,G29,E29)</f>
        <v>112477</v>
      </c>
      <c r="AJ29" s="128"/>
      <c r="AK29" s="149">
        <v>319500</v>
      </c>
      <c r="AL29" s="128"/>
      <c r="AM29" s="151">
        <f t="shared" si="3"/>
        <v>431977</v>
      </c>
      <c r="AO29" s="122"/>
      <c r="AP29" s="122"/>
    </row>
    <row r="30" spans="1:42" s="123" customFormat="1" ht="6" customHeight="1">
      <c r="A30" s="147"/>
      <c r="B30" s="148"/>
      <c r="C30" s="155"/>
      <c r="AL30" s="128"/>
      <c r="AM30" s="128"/>
    </row>
    <row r="31" spans="1:42" s="123" customFormat="1" ht="21.75" customHeight="1" thickBot="1">
      <c r="A31" s="137" t="s">
        <v>202</v>
      </c>
      <c r="B31" s="138"/>
      <c r="C31" s="155"/>
      <c r="D31" s="143"/>
      <c r="E31" s="152">
        <f>SUM(E20:E29)</f>
        <v>5669977</v>
      </c>
      <c r="F31" s="143"/>
      <c r="G31" s="152">
        <f>SUM(G20:G29)</f>
        <v>36104972</v>
      </c>
      <c r="H31" s="143"/>
      <c r="I31" s="152">
        <f>SUM(I20:I29)</f>
        <v>104789</v>
      </c>
      <c r="J31" s="143"/>
      <c r="K31" s="152">
        <f>SUM(K20:K29)</f>
        <v>599793</v>
      </c>
      <c r="L31" s="143"/>
      <c r="M31" s="152">
        <f>SUM(M20:M29)</f>
        <v>3342395</v>
      </c>
      <c r="N31" s="143"/>
      <c r="O31" s="152">
        <f>SUM(O20:O29)</f>
        <v>-755413</v>
      </c>
      <c r="P31" s="143"/>
      <c r="Q31" s="152">
        <f>SUM(Q20:Q29)</f>
        <v>-2189619</v>
      </c>
      <c r="R31" s="143"/>
      <c r="S31" s="152">
        <f>SUM(S20:S29)</f>
        <v>267927</v>
      </c>
      <c r="T31" s="143"/>
      <c r="U31" s="152">
        <f>SUM(U20:U29)</f>
        <v>-5082</v>
      </c>
      <c r="V31" s="143"/>
      <c r="W31" s="152">
        <f>SUM(W20:W29)</f>
        <v>18972180</v>
      </c>
      <c r="X31" s="143"/>
      <c r="Y31" s="152">
        <f>SUM(Y20:Y29)</f>
        <v>226178</v>
      </c>
      <c r="Z31" s="143"/>
      <c r="AA31" s="152">
        <f>SUM(AA20:AA29)</f>
        <v>-310808</v>
      </c>
      <c r="AB31" s="143"/>
      <c r="AC31" s="152">
        <f>SUM(AC20:AC29)</f>
        <v>-6394373</v>
      </c>
      <c r="AD31" s="143"/>
      <c r="AE31" s="152">
        <f>SUM(AE20:AE29)</f>
        <v>9810990</v>
      </c>
      <c r="AF31" s="143"/>
      <c r="AG31" s="152">
        <f>SUM(AG20:AG29)</f>
        <v>31047126</v>
      </c>
      <c r="AH31" s="143"/>
      <c r="AI31" s="152">
        <f>SUM(AI20:AI29)</f>
        <v>86680042</v>
      </c>
      <c r="AJ31" s="143"/>
      <c r="AK31" s="152">
        <f>SUM(AK20:AK29)</f>
        <v>11637385</v>
      </c>
      <c r="AL31" s="152"/>
      <c r="AM31" s="152">
        <f>SUM(AM20:AM29)</f>
        <v>98317427</v>
      </c>
    </row>
    <row r="32" spans="1:42" ht="18.75" customHeight="1" thickTop="1">
      <c r="A32" s="14"/>
      <c r="B32" s="58"/>
      <c r="C32" s="59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</row>
    <row r="33" spans="1:42" ht="21.75" customHeight="1">
      <c r="A33" s="14"/>
      <c r="B33" s="58"/>
      <c r="C33" s="59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</row>
    <row r="34" spans="1:42" s="123" customFormat="1" ht="21.75" customHeight="1">
      <c r="A34" s="147"/>
      <c r="C34" s="15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  <c r="AD34" s="144"/>
      <c r="AE34" s="128"/>
      <c r="AF34" s="144"/>
      <c r="AG34" s="144"/>
      <c r="AH34" s="145"/>
      <c r="AI34" s="139"/>
      <c r="AJ34" s="144"/>
      <c r="AK34" s="144"/>
      <c r="AL34" s="144"/>
      <c r="AM34" s="144"/>
      <c r="AO34" s="122"/>
      <c r="AP34" s="122"/>
    </row>
    <row r="35" spans="1:42" ht="21.75" customHeight="1">
      <c r="A35" s="14"/>
      <c r="B35" s="58"/>
      <c r="C35" s="59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</row>
    <row r="36" spans="1:42" ht="21.75" customHeight="1">
      <c r="A36" s="14"/>
      <c r="B36" s="58"/>
      <c r="C36" s="59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</row>
    <row r="37" spans="1:42" ht="21.75" customHeight="1">
      <c r="A37" s="14"/>
      <c r="B37" s="58"/>
      <c r="C37" s="59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</row>
    <row r="38" spans="1:42" ht="21.75" customHeight="1">
      <c r="A38" s="14"/>
      <c r="B38" s="58"/>
      <c r="C38" s="59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</row>
    <row r="39" spans="1:42" ht="21.75" customHeight="1">
      <c r="A39" s="14"/>
      <c r="B39" s="58"/>
      <c r="C39" s="59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</row>
    <row r="40" spans="1:42" ht="21.75" customHeight="1">
      <c r="A40" s="14"/>
      <c r="B40" s="58"/>
      <c r="C40" s="59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</row>
    <row r="41" spans="1:42" ht="21" customHeight="1">
      <c r="A41" s="14"/>
      <c r="B41" s="58"/>
      <c r="C41" s="59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</row>
    <row r="42" spans="1:42" ht="13.2" customHeight="1">
      <c r="A42" s="14"/>
      <c r="B42" s="58"/>
      <c r="C42" s="59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</row>
    <row r="43" spans="1:42" ht="21.9" customHeight="1">
      <c r="A43" s="67" t="s">
        <v>38</v>
      </c>
      <c r="B43" s="67"/>
      <c r="C43" s="68"/>
      <c r="D43" s="27"/>
      <c r="E43" s="27"/>
      <c r="F43" s="27"/>
      <c r="G43" s="27"/>
      <c r="H43" s="27"/>
      <c r="I43" s="27"/>
      <c r="J43" s="27"/>
      <c r="K43" s="27"/>
      <c r="L43" s="27"/>
      <c r="M43" s="64"/>
      <c r="N43" s="27"/>
      <c r="O43" s="27"/>
      <c r="P43" s="27"/>
      <c r="Q43" s="27"/>
      <c r="R43" s="27"/>
      <c r="S43" s="27"/>
      <c r="T43" s="27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5" spans="1:42" ht="21.75" customHeight="1">
      <c r="L45" s="30"/>
      <c r="M45" s="30"/>
      <c r="N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42" ht="21.75" customHeight="1">
      <c r="L46" s="30"/>
      <c r="M46" s="30"/>
      <c r="N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</sheetData>
  <mergeCells count="4">
    <mergeCell ref="E5:AM5"/>
    <mergeCell ref="E6:AI6"/>
    <mergeCell ref="O7:AE7"/>
    <mergeCell ref="U8:AC8"/>
  </mergeCells>
  <pageMargins left="0.3" right="0.3" top="0.5" bottom="0.6" header="0.49" footer="0.4"/>
  <pageSetup paperSize="9" scale="60" firstPageNumber="8" orientation="landscape" useFirstPageNumber="1" horizontalDpi="1200" verticalDpi="1200" r:id="rId1"/>
  <headerFooter scaleWithDoc="0">
    <oddFooter>&amp;R&amp;13&amp;P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E7F0B-DC07-46EA-A922-6DF1E51FBE14}">
  <dimension ref="A1:Y32"/>
  <sheetViews>
    <sheetView topLeftCell="B1" zoomScaleNormal="100" zoomScaleSheetLayoutView="115" zoomScalePageLayoutView="70" workbookViewId="0">
      <selection activeCell="E9" sqref="E9"/>
    </sheetView>
  </sheetViews>
  <sheetFormatPr defaultColWidth="12.625" defaultRowHeight="21.75" customHeight="1"/>
  <cols>
    <col min="1" max="1" width="39.5" style="35" customWidth="1"/>
    <col min="2" max="2" width="4.75" style="69" customWidth="1"/>
    <col min="3" max="3" width="10.75" style="69" customWidth="1"/>
    <col min="4" max="4" width="0.75" style="69" customWidth="1"/>
    <col min="5" max="5" width="9.625" style="25" customWidth="1"/>
    <col min="6" max="6" width="0.75" style="25" customWidth="1"/>
    <col min="7" max="7" width="10.125" style="25" customWidth="1"/>
    <col min="8" max="8" width="0.75" style="25" customWidth="1"/>
    <col min="9" max="9" width="12" style="69" customWidth="1"/>
    <col min="10" max="10" width="0.75" style="69" customWidth="1"/>
    <col min="11" max="11" width="14.125" style="30" customWidth="1"/>
    <col min="12" max="12" width="0.75" style="30" customWidth="1"/>
    <col min="13" max="13" width="14.375" style="30" customWidth="1"/>
    <col min="14" max="14" width="0.75" style="30" customWidth="1"/>
    <col min="15" max="15" width="11.75" style="30" customWidth="1"/>
    <col min="16" max="16" width="0.75" style="30" customWidth="1"/>
    <col min="17" max="17" width="10.625" style="30" customWidth="1"/>
    <col min="18" max="18" width="0.75" style="30" customWidth="1"/>
    <col min="19" max="19" width="11.875" style="30" customWidth="1"/>
    <col min="20" max="20" width="0.75" style="30" customWidth="1"/>
    <col min="21" max="21" width="12.625" style="30" customWidth="1"/>
    <col min="22" max="22" width="0.75" style="30" customWidth="1"/>
    <col min="23" max="23" width="9.75" style="30" customWidth="1"/>
    <col min="24" max="24" width="0.75" style="30" customWidth="1"/>
    <col min="25" max="25" width="11.75" style="30" bestFit="1" customWidth="1"/>
    <col min="26" max="16384" width="12.625" style="35"/>
  </cols>
  <sheetData>
    <row r="1" spans="1:25" ht="21.75" customHeight="1">
      <c r="A1" s="34" t="s">
        <v>0</v>
      </c>
    </row>
    <row r="2" spans="1:25" ht="21.75" customHeight="1">
      <c r="A2" s="37" t="str">
        <f>'8'!A2</f>
        <v>งบการเปลี่ยนแปลงส่วนของเจ้าของ (ยังไม่ได้ตรวจสอบ)</v>
      </c>
      <c r="B2" s="40"/>
      <c r="C2" s="40"/>
      <c r="D2" s="40"/>
      <c r="E2" s="26"/>
      <c r="F2" s="26"/>
      <c r="G2" s="26"/>
      <c r="H2" s="26"/>
      <c r="I2" s="41"/>
      <c r="J2" s="41"/>
    </row>
    <row r="3" spans="1:25" ht="21.75" customHeight="1">
      <c r="A3" s="42" t="str">
        <f>'8'!A3</f>
        <v>สำหรับรอบระยะเวลาสามเดือนสิ้นสุดวันที่ 31 มีนาคม พ.ศ. 2568</v>
      </c>
      <c r="B3" s="45"/>
      <c r="C3" s="45"/>
      <c r="D3" s="45"/>
      <c r="E3" s="27"/>
      <c r="F3" s="27"/>
      <c r="G3" s="27"/>
      <c r="H3" s="27"/>
      <c r="I3" s="45"/>
      <c r="J3" s="45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</row>
    <row r="4" spans="1:25" ht="21.75" customHeight="1">
      <c r="A4" s="70"/>
      <c r="B4" s="71"/>
      <c r="C4" s="71"/>
      <c r="D4" s="71"/>
      <c r="E4" s="72"/>
      <c r="F4" s="72"/>
      <c r="G4" s="72"/>
      <c r="H4" s="72"/>
      <c r="I4" s="71"/>
      <c r="J4" s="40"/>
    </row>
    <row r="5" spans="1:25" ht="21.75" customHeight="1">
      <c r="A5" s="34"/>
      <c r="B5" s="34"/>
      <c r="C5" s="165" t="s">
        <v>203</v>
      </c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</row>
    <row r="6" spans="1:25" ht="21.75" customHeight="1">
      <c r="A6" s="34"/>
      <c r="B6" s="47"/>
      <c r="C6" s="47"/>
      <c r="D6" s="47"/>
      <c r="E6" s="47"/>
      <c r="F6" s="47"/>
      <c r="G6" s="47"/>
      <c r="H6" s="47"/>
      <c r="I6" s="47"/>
      <c r="J6" s="47"/>
      <c r="K6" s="165" t="s">
        <v>82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47"/>
      <c r="W6" s="47"/>
      <c r="X6" s="47"/>
      <c r="Y6" s="47"/>
    </row>
    <row r="7" spans="1:25" ht="21.75" customHeight="1">
      <c r="A7" s="34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167" t="s">
        <v>120</v>
      </c>
      <c r="N7" s="167"/>
      <c r="O7" s="167"/>
      <c r="P7" s="167"/>
      <c r="Q7" s="167"/>
      <c r="R7" s="167"/>
      <c r="S7" s="167"/>
      <c r="T7" s="15"/>
      <c r="U7" s="15"/>
      <c r="V7" s="47"/>
      <c r="W7" s="47"/>
      <c r="X7" s="47"/>
      <c r="Y7" s="47"/>
    </row>
    <row r="8" spans="1:25" ht="21.75" customHeight="1">
      <c r="A8" s="37"/>
      <c r="B8" s="26"/>
      <c r="C8" s="30"/>
      <c r="D8" s="26"/>
      <c r="E8" s="30"/>
      <c r="F8" s="30"/>
      <c r="G8" s="30"/>
      <c r="H8" s="30"/>
      <c r="I8" s="30"/>
      <c r="J8" s="30"/>
      <c r="M8" s="48" t="s">
        <v>136</v>
      </c>
    </row>
    <row r="9" spans="1:25" ht="21.75" customHeight="1">
      <c r="A9" s="34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8" t="s">
        <v>138</v>
      </c>
      <c r="N9" s="15"/>
      <c r="O9" s="15"/>
      <c r="P9" s="15"/>
      <c r="Q9" s="15"/>
      <c r="R9" s="15"/>
      <c r="S9" s="48"/>
      <c r="T9" s="15"/>
      <c r="U9" s="15"/>
      <c r="V9" s="47"/>
      <c r="W9" s="47"/>
      <c r="X9" s="47"/>
      <c r="Y9" s="47"/>
    </row>
    <row r="10" spans="1:25" ht="21.75" customHeight="1">
      <c r="A10" s="34"/>
      <c r="B10" s="47"/>
      <c r="C10" s="47"/>
      <c r="D10" s="47"/>
      <c r="E10" s="47"/>
      <c r="F10" s="47"/>
      <c r="H10" s="47"/>
      <c r="J10" s="47"/>
      <c r="K10" s="48" t="s">
        <v>140</v>
      </c>
      <c r="L10" s="47"/>
      <c r="M10" s="48" t="s">
        <v>142</v>
      </c>
      <c r="N10" s="48"/>
      <c r="O10" s="48"/>
      <c r="P10" s="48"/>
      <c r="Q10" s="48"/>
      <c r="R10" s="48"/>
      <c r="S10" s="35"/>
      <c r="T10" s="48"/>
      <c r="U10" s="51" t="s">
        <v>83</v>
      </c>
      <c r="V10" s="35"/>
      <c r="W10" s="47"/>
      <c r="X10" s="35"/>
      <c r="Y10" s="47"/>
    </row>
    <row r="11" spans="1:25" s="46" customFormat="1" ht="21.75" customHeight="1">
      <c r="B11" s="52"/>
      <c r="C11" s="50"/>
      <c r="D11" s="52"/>
      <c r="E11" s="47"/>
      <c r="F11" s="52"/>
      <c r="H11" s="48"/>
      <c r="I11" s="48"/>
      <c r="J11" s="48"/>
      <c r="K11" s="48" t="s">
        <v>144</v>
      </c>
      <c r="L11" s="50"/>
      <c r="M11" s="48" t="s">
        <v>147</v>
      </c>
      <c r="N11" s="48"/>
      <c r="O11" s="48" t="s">
        <v>148</v>
      </c>
      <c r="P11" s="48"/>
      <c r="Q11" s="48" t="s">
        <v>149</v>
      </c>
      <c r="R11" s="48"/>
      <c r="S11" s="48" t="s">
        <v>150</v>
      </c>
      <c r="T11" s="48"/>
      <c r="U11" s="53" t="s">
        <v>151</v>
      </c>
      <c r="W11" s="48" t="s">
        <v>152</v>
      </c>
      <c r="Y11" s="48"/>
    </row>
    <row r="12" spans="1:25" s="46" customFormat="1" ht="21.75" customHeight="1">
      <c r="B12" s="52"/>
      <c r="C12" s="50" t="s">
        <v>155</v>
      </c>
      <c r="D12" s="52"/>
      <c r="E12" s="50" t="s">
        <v>204</v>
      </c>
      <c r="F12" s="52"/>
      <c r="G12" s="48" t="s">
        <v>158</v>
      </c>
      <c r="H12" s="48"/>
      <c r="I12" s="48" t="s">
        <v>79</v>
      </c>
      <c r="J12" s="48"/>
      <c r="K12" s="48" t="s">
        <v>205</v>
      </c>
      <c r="L12" s="50"/>
      <c r="M12" s="48" t="s">
        <v>289</v>
      </c>
      <c r="N12" s="48"/>
      <c r="O12" s="48" t="s">
        <v>164</v>
      </c>
      <c r="P12" s="48"/>
      <c r="Q12" s="53" t="s">
        <v>206</v>
      </c>
      <c r="R12" s="48"/>
      <c r="S12" s="48" t="s">
        <v>166</v>
      </c>
      <c r="T12" s="48"/>
      <c r="U12" s="53" t="s">
        <v>168</v>
      </c>
      <c r="W12" s="48" t="s">
        <v>169</v>
      </c>
      <c r="Y12" s="48" t="s">
        <v>153</v>
      </c>
    </row>
    <row r="13" spans="1:25" s="46" customFormat="1" ht="21.75" customHeight="1">
      <c r="B13" s="52"/>
      <c r="C13" s="54" t="s">
        <v>172</v>
      </c>
      <c r="D13" s="52"/>
      <c r="E13" s="54" t="s">
        <v>207</v>
      </c>
      <c r="F13" s="52"/>
      <c r="G13" s="55" t="s">
        <v>175</v>
      </c>
      <c r="H13" s="48"/>
      <c r="I13" s="55" t="s">
        <v>208</v>
      </c>
      <c r="J13" s="48"/>
      <c r="K13" s="54" t="s">
        <v>209</v>
      </c>
      <c r="L13" s="50"/>
      <c r="M13" s="55" t="s">
        <v>180</v>
      </c>
      <c r="N13" s="48"/>
      <c r="O13" s="55" t="s">
        <v>181</v>
      </c>
      <c r="P13" s="48"/>
      <c r="Q13" s="57" t="s">
        <v>210</v>
      </c>
      <c r="R13" s="48"/>
      <c r="S13" s="56" t="s">
        <v>165</v>
      </c>
      <c r="T13" s="48"/>
      <c r="U13" s="56" t="s">
        <v>184</v>
      </c>
      <c r="W13" s="55" t="s">
        <v>185</v>
      </c>
      <c r="Y13" s="55" t="s">
        <v>184</v>
      </c>
    </row>
    <row r="14" spans="1:25" s="46" customFormat="1" ht="21.75" customHeight="1">
      <c r="B14" s="52"/>
      <c r="C14" s="50"/>
      <c r="D14" s="52"/>
      <c r="E14" s="50"/>
      <c r="F14" s="52"/>
      <c r="G14" s="52"/>
      <c r="H14" s="52"/>
      <c r="I14" s="48"/>
      <c r="J14" s="48"/>
      <c r="K14" s="48"/>
      <c r="L14" s="50"/>
      <c r="M14" s="48"/>
      <c r="N14" s="48"/>
      <c r="O14" s="48"/>
      <c r="P14" s="48"/>
      <c r="Q14" s="48"/>
      <c r="R14" s="48"/>
      <c r="S14" s="48"/>
      <c r="T14" s="48"/>
      <c r="W14" s="48"/>
      <c r="Y14" s="48"/>
    </row>
    <row r="15" spans="1:25" s="34" customFormat="1" ht="21.75" customHeight="1">
      <c r="A15" s="7" t="s">
        <v>188</v>
      </c>
      <c r="B15" s="61"/>
      <c r="C15" s="26">
        <v>5595798</v>
      </c>
      <c r="D15" s="26"/>
      <c r="E15" s="26">
        <v>33853952</v>
      </c>
      <c r="F15" s="26"/>
      <c r="G15" s="26">
        <v>599793</v>
      </c>
      <c r="H15" s="26"/>
      <c r="I15" s="26">
        <v>6911620</v>
      </c>
      <c r="J15" s="30"/>
      <c r="K15" s="26">
        <v>-587398</v>
      </c>
      <c r="L15" s="26"/>
      <c r="M15" s="26">
        <v>-121</v>
      </c>
      <c r="N15" s="30"/>
      <c r="O15" s="26">
        <v>30068</v>
      </c>
      <c r="P15" s="30"/>
      <c r="Q15" s="26">
        <v>-2187781</v>
      </c>
      <c r="R15" s="30"/>
      <c r="S15" s="26">
        <v>-319164</v>
      </c>
      <c r="T15" s="30"/>
      <c r="U15" s="61">
        <f t="shared" ref="U15" si="0">SUM(K15:S15)</f>
        <v>-3064396</v>
      </c>
      <c r="V15" s="35"/>
      <c r="W15" s="26">
        <v>31047126</v>
      </c>
      <c r="X15" s="35"/>
      <c r="Y15" s="61">
        <f>SUM(C15:I15,U15,W15)</f>
        <v>74943893</v>
      </c>
    </row>
    <row r="16" spans="1:25" s="34" customFormat="1" ht="6" customHeight="1">
      <c r="A16" s="7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</row>
    <row r="17" spans="1:25" ht="21.75" customHeight="1">
      <c r="A17" s="7" t="s">
        <v>189</v>
      </c>
      <c r="B17" s="26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</row>
    <row r="18" spans="1:25" ht="21.75" customHeight="1">
      <c r="A18" s="7" t="s">
        <v>211</v>
      </c>
      <c r="B18" s="26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</row>
    <row r="19" spans="1:25" ht="21.75" customHeight="1">
      <c r="A19" s="63" t="s">
        <v>191</v>
      </c>
      <c r="B19" s="26"/>
      <c r="C19" s="30">
        <v>74179</v>
      </c>
      <c r="D19" s="35"/>
      <c r="E19" s="61">
        <v>2225367</v>
      </c>
      <c r="F19" s="35"/>
      <c r="G19" s="61">
        <v>0</v>
      </c>
      <c r="H19" s="61"/>
      <c r="I19" s="61">
        <v>0</v>
      </c>
      <c r="J19" s="61"/>
      <c r="K19" s="61">
        <v>0</v>
      </c>
      <c r="L19" s="61"/>
      <c r="M19" s="61">
        <v>0</v>
      </c>
      <c r="N19" s="61"/>
      <c r="O19" s="61">
        <v>0</v>
      </c>
      <c r="P19" s="61"/>
      <c r="Q19" s="61">
        <v>0</v>
      </c>
      <c r="R19" s="61"/>
      <c r="S19" s="61">
        <v>0</v>
      </c>
      <c r="T19" s="61"/>
      <c r="U19" s="61">
        <f>SUM(K19:S19)</f>
        <v>0</v>
      </c>
      <c r="V19" s="61"/>
      <c r="W19" s="61">
        <v>0</v>
      </c>
      <c r="X19" s="61"/>
      <c r="Y19" s="61">
        <f>SUM(C19:I19,U19,W19)</f>
        <v>2299546</v>
      </c>
    </row>
    <row r="20" spans="1:25" ht="21.75" customHeight="1">
      <c r="A20" s="63" t="s">
        <v>194</v>
      </c>
      <c r="B20" s="26"/>
      <c r="C20" s="61">
        <v>0</v>
      </c>
      <c r="D20" s="35"/>
      <c r="E20" s="61">
        <v>0</v>
      </c>
      <c r="F20" s="35"/>
      <c r="G20" s="61">
        <v>0</v>
      </c>
      <c r="H20" s="61"/>
      <c r="I20" s="61">
        <v>-845719</v>
      </c>
      <c r="J20" s="61"/>
      <c r="K20" s="61">
        <v>0</v>
      </c>
      <c r="L20" s="61"/>
      <c r="M20" s="61">
        <v>0</v>
      </c>
      <c r="N20" s="61"/>
      <c r="O20" s="61">
        <v>0</v>
      </c>
      <c r="P20" s="61"/>
      <c r="Q20" s="61">
        <v>0</v>
      </c>
      <c r="R20" s="61"/>
      <c r="S20" s="61">
        <v>0</v>
      </c>
      <c r="T20" s="61"/>
      <c r="U20" s="61">
        <f>SUM(K20:S20)</f>
        <v>0</v>
      </c>
      <c r="V20" s="61"/>
      <c r="W20" s="61">
        <v>0</v>
      </c>
      <c r="X20" s="61"/>
      <c r="Y20" s="61">
        <f>SUM(C20:I20,U20,W20)</f>
        <v>-845719</v>
      </c>
    </row>
    <row r="21" spans="1:25" ht="21.75" customHeight="1">
      <c r="A21" s="18" t="s">
        <v>131</v>
      </c>
      <c r="B21" s="61"/>
      <c r="C21" s="65">
        <v>0</v>
      </c>
      <c r="D21" s="61"/>
      <c r="E21" s="65">
        <v>0</v>
      </c>
      <c r="F21" s="61"/>
      <c r="G21" s="65">
        <v>0</v>
      </c>
      <c r="H21" s="61"/>
      <c r="I21" s="65">
        <v>1846277</v>
      </c>
      <c r="J21" s="61"/>
      <c r="K21" s="65">
        <v>0</v>
      </c>
      <c r="L21" s="61"/>
      <c r="M21" s="65">
        <v>-1015</v>
      </c>
      <c r="N21" s="61"/>
      <c r="O21" s="65">
        <v>0</v>
      </c>
      <c r="P21" s="61"/>
      <c r="Q21" s="65">
        <v>563976</v>
      </c>
      <c r="R21" s="61"/>
      <c r="S21" s="65">
        <v>-34774</v>
      </c>
      <c r="T21" s="61"/>
      <c r="U21" s="65">
        <f>SUM(K21:S21)</f>
        <v>528187</v>
      </c>
      <c r="V21" s="61"/>
      <c r="W21" s="65">
        <v>0</v>
      </c>
      <c r="X21" s="61"/>
      <c r="Y21" s="65">
        <f>SUM(C21:I21,U21,W21)</f>
        <v>2374464</v>
      </c>
    </row>
    <row r="22" spans="1:25" s="46" customFormat="1" ht="6" customHeight="1">
      <c r="B22" s="52"/>
      <c r="C22" s="50"/>
      <c r="D22" s="52"/>
      <c r="E22" s="50"/>
      <c r="F22" s="52"/>
      <c r="G22" s="50"/>
      <c r="H22" s="52"/>
      <c r="I22" s="50"/>
      <c r="J22" s="48"/>
      <c r="K22" s="50"/>
      <c r="L22" s="50"/>
      <c r="M22" s="50"/>
      <c r="N22" s="48"/>
      <c r="O22" s="50"/>
      <c r="P22" s="48"/>
      <c r="Q22" s="50"/>
      <c r="R22" s="48"/>
      <c r="S22" s="48"/>
      <c r="T22" s="48"/>
      <c r="W22" s="48"/>
      <c r="Y22" s="48"/>
    </row>
    <row r="23" spans="1:25" ht="21.75" customHeight="1" thickBot="1">
      <c r="A23" s="14" t="s">
        <v>195</v>
      </c>
      <c r="B23" s="30"/>
      <c r="C23" s="76">
        <f>SUM(C15:C21)</f>
        <v>5669977</v>
      </c>
      <c r="D23" s="30"/>
      <c r="E23" s="76">
        <f>SUM(E15:E21)</f>
        <v>36079319</v>
      </c>
      <c r="F23" s="30"/>
      <c r="G23" s="76">
        <f>SUM(G15:G21)</f>
        <v>599793</v>
      </c>
      <c r="H23" s="30"/>
      <c r="I23" s="76">
        <f>SUM(I15:I21)</f>
        <v>7912178</v>
      </c>
      <c r="J23" s="30"/>
      <c r="K23" s="76">
        <f>SUM(K15:K21)</f>
        <v>-587398</v>
      </c>
      <c r="M23" s="76">
        <f>SUM(M15:M21)</f>
        <v>-1136</v>
      </c>
      <c r="O23" s="76">
        <f>SUM(O15:O21)</f>
        <v>30068</v>
      </c>
      <c r="Q23" s="76">
        <f>SUM(Q15:Q21)</f>
        <v>-1623805</v>
      </c>
      <c r="S23" s="76">
        <f>SUM(S15:S21)</f>
        <v>-353938</v>
      </c>
      <c r="U23" s="76">
        <f>SUM(U15:U21)</f>
        <v>-2536209</v>
      </c>
      <c r="W23" s="76">
        <f>SUM(W15:W21)</f>
        <v>31047126</v>
      </c>
      <c r="Y23" s="76">
        <f>SUM(Y15:Y21)</f>
        <v>78772184</v>
      </c>
    </row>
    <row r="24" spans="1:25" ht="20.25" customHeight="1" thickTop="1">
      <c r="A24" s="37"/>
      <c r="B24" s="26"/>
      <c r="C24" s="30"/>
      <c r="D24" s="26"/>
      <c r="E24" s="30"/>
      <c r="F24" s="26"/>
      <c r="G24" s="30"/>
      <c r="H24" s="26"/>
      <c r="I24" s="30"/>
      <c r="J24" s="26"/>
      <c r="L24" s="26"/>
      <c r="V24" s="35"/>
      <c r="W24" s="35"/>
      <c r="X24" s="35"/>
      <c r="Y24" s="35"/>
    </row>
    <row r="25" spans="1:25" ht="21.75" customHeight="1">
      <c r="A25" s="37"/>
      <c r="B25" s="26"/>
      <c r="C25" s="30"/>
      <c r="D25" s="26"/>
      <c r="E25" s="30"/>
      <c r="F25" s="26"/>
      <c r="G25" s="30"/>
      <c r="H25" s="26"/>
      <c r="I25" s="30"/>
      <c r="J25" s="26"/>
      <c r="L25" s="26"/>
      <c r="V25" s="35"/>
      <c r="W25" s="35"/>
      <c r="X25" s="35"/>
      <c r="Y25" s="61"/>
    </row>
    <row r="26" spans="1:25" ht="21.75" customHeight="1">
      <c r="A26" s="37"/>
      <c r="B26" s="26"/>
      <c r="C26" s="30"/>
      <c r="D26" s="26"/>
      <c r="E26" s="30"/>
      <c r="F26" s="26"/>
      <c r="G26" s="30"/>
      <c r="H26" s="26"/>
      <c r="I26" s="30"/>
      <c r="J26" s="26"/>
      <c r="L26" s="26"/>
      <c r="V26" s="35"/>
      <c r="W26" s="35"/>
      <c r="X26" s="35"/>
      <c r="Y26" s="61"/>
    </row>
    <row r="27" spans="1:25" ht="21.75" customHeight="1">
      <c r="A27" s="37"/>
      <c r="B27" s="26"/>
      <c r="C27" s="30"/>
      <c r="D27" s="26"/>
      <c r="E27" s="30"/>
      <c r="F27" s="26"/>
      <c r="G27" s="30"/>
      <c r="H27" s="26"/>
      <c r="I27" s="30"/>
      <c r="J27" s="26"/>
      <c r="L27" s="26"/>
      <c r="V27" s="35"/>
      <c r="W27" s="35"/>
      <c r="X27" s="35"/>
      <c r="Y27" s="61"/>
    </row>
    <row r="28" spans="1:25" ht="21.75" customHeight="1">
      <c r="A28" s="37"/>
      <c r="B28" s="26"/>
      <c r="C28" s="30"/>
      <c r="D28" s="26"/>
      <c r="E28" s="30"/>
      <c r="F28" s="26"/>
      <c r="G28" s="30"/>
      <c r="H28" s="26"/>
      <c r="I28" s="30"/>
      <c r="J28" s="26"/>
      <c r="L28" s="26"/>
      <c r="V28" s="35"/>
      <c r="W28" s="35"/>
      <c r="X28" s="35"/>
      <c r="Y28" s="61"/>
    </row>
    <row r="29" spans="1:25" ht="21.75" customHeight="1">
      <c r="A29" s="37"/>
      <c r="B29" s="26"/>
      <c r="C29" s="30"/>
      <c r="D29" s="26"/>
      <c r="E29" s="30"/>
      <c r="F29" s="26"/>
      <c r="G29" s="30"/>
      <c r="H29" s="26"/>
      <c r="I29" s="30"/>
      <c r="J29" s="26"/>
      <c r="L29" s="26"/>
      <c r="V29" s="35"/>
      <c r="W29" s="35"/>
      <c r="X29" s="35"/>
      <c r="Y29" s="35"/>
    </row>
    <row r="30" spans="1:25" ht="24" customHeight="1">
      <c r="A30" s="37"/>
      <c r="B30" s="26"/>
      <c r="C30" s="30"/>
      <c r="D30" s="26"/>
      <c r="E30" s="30"/>
      <c r="F30" s="26"/>
      <c r="G30" s="30"/>
      <c r="H30" s="26"/>
      <c r="I30" s="30"/>
      <c r="J30" s="26"/>
      <c r="L30" s="26"/>
      <c r="V30" s="35"/>
      <c r="W30" s="35"/>
      <c r="X30" s="35"/>
      <c r="Y30" s="35"/>
    </row>
    <row r="31" spans="1:25" ht="12.6" customHeight="1">
      <c r="A31" s="37"/>
      <c r="B31" s="26"/>
      <c r="C31" s="30"/>
      <c r="D31" s="26"/>
      <c r="E31" s="30"/>
      <c r="F31" s="26"/>
      <c r="G31" s="30"/>
      <c r="H31" s="26"/>
      <c r="I31" s="30"/>
      <c r="J31" s="26"/>
      <c r="L31" s="26"/>
      <c r="V31" s="35"/>
      <c r="W31" s="35"/>
      <c r="X31" s="35"/>
      <c r="Y31" s="35"/>
    </row>
    <row r="32" spans="1:25" ht="21.9" customHeight="1">
      <c r="A32" s="67" t="s">
        <v>38</v>
      </c>
      <c r="B32" s="27"/>
      <c r="C32" s="64"/>
      <c r="D32" s="27"/>
      <c r="E32" s="64"/>
      <c r="F32" s="27"/>
      <c r="G32" s="64"/>
      <c r="H32" s="27"/>
      <c r="I32" s="64"/>
      <c r="J32" s="27"/>
      <c r="K32" s="64"/>
      <c r="L32" s="27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</row>
  </sheetData>
  <mergeCells count="3">
    <mergeCell ref="C5:Y5"/>
    <mergeCell ref="K6:U6"/>
    <mergeCell ref="M7:S7"/>
  </mergeCells>
  <pageMargins left="0.4" right="0.4" top="0.5" bottom="0.6" header="0.49" footer="0.4"/>
  <pageSetup paperSize="9" scale="80" firstPageNumber="9" fitToHeight="0" orientation="landscape" useFirstPageNumber="1" horizontalDpi="1200" verticalDpi="1200" r:id="rId1"/>
  <headerFooter scaleWithDoc="0">
    <oddFooter>&amp;R&amp;13&amp;P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A4D25-3DBC-4752-8032-58AC55F037D2}">
  <dimension ref="A1:AA40"/>
  <sheetViews>
    <sheetView topLeftCell="A7" zoomScaleNormal="100" zoomScaleSheetLayoutView="55" zoomScalePageLayoutView="70" workbookViewId="0">
      <selection activeCell="B6" sqref="B6"/>
    </sheetView>
  </sheetViews>
  <sheetFormatPr defaultColWidth="12.625" defaultRowHeight="21.75" customHeight="1"/>
  <cols>
    <col min="1" max="1" width="43.75" style="35" customWidth="1"/>
    <col min="2" max="2" width="8" style="69" customWidth="1"/>
    <col min="3" max="3" width="0.75" style="69" customWidth="1"/>
    <col min="4" max="4" width="12.75" style="69" customWidth="1"/>
    <col min="5" max="5" width="0.75" style="69" customWidth="1"/>
    <col min="6" max="6" width="12.75" style="25" customWidth="1"/>
    <col min="7" max="7" width="0.75" style="25" customWidth="1"/>
    <col min="8" max="8" width="12.75" style="25" customWidth="1"/>
    <col min="9" max="9" width="0.75" style="25" customWidth="1"/>
    <col min="10" max="10" width="12.75" style="69" customWidth="1"/>
    <col min="11" max="11" width="0.75" style="69" customWidth="1"/>
    <col min="12" max="12" width="14" style="30" customWidth="1"/>
    <col min="13" max="13" width="0.75" style="30" customWidth="1"/>
    <col min="14" max="14" width="15" style="30" customWidth="1"/>
    <col min="15" max="15" width="0.75" style="30" customWidth="1"/>
    <col min="16" max="16" width="12.75" style="30" customWidth="1"/>
    <col min="17" max="17" width="0.75" style="30" customWidth="1"/>
    <col min="18" max="18" width="12.75" style="30" customWidth="1"/>
    <col min="19" max="19" width="0.75" style="30" customWidth="1"/>
    <col min="20" max="20" width="12.75" style="30" customWidth="1"/>
    <col min="21" max="21" width="0.75" style="30" customWidth="1"/>
    <col min="22" max="22" width="12.75" style="30" customWidth="1"/>
    <col min="23" max="23" width="0.75" style="30" customWidth="1"/>
    <col min="24" max="24" width="12.75" style="30" customWidth="1"/>
    <col min="25" max="25" width="0.75" style="30" customWidth="1"/>
    <col min="26" max="26" width="12.75" style="30" customWidth="1"/>
    <col min="27" max="16384" width="12.625" style="35"/>
  </cols>
  <sheetData>
    <row r="1" spans="1:26" ht="21.75" customHeight="1">
      <c r="A1" s="34" t="s">
        <v>0</v>
      </c>
      <c r="F1" s="69"/>
      <c r="H1" s="69"/>
      <c r="L1" s="69"/>
      <c r="N1" s="69"/>
      <c r="P1" s="69"/>
      <c r="R1" s="69"/>
      <c r="T1" s="69"/>
      <c r="V1" s="69"/>
      <c r="X1" s="69"/>
      <c r="Z1" s="69"/>
    </row>
    <row r="2" spans="1:26" ht="21.75" customHeight="1">
      <c r="A2" s="37" t="str">
        <f>'9'!A2</f>
        <v>งบการเปลี่ยนแปลงส่วนของเจ้าของ (ยังไม่ได้ตรวจสอบ)</v>
      </c>
      <c r="B2" s="40"/>
      <c r="C2" s="40"/>
      <c r="D2" s="40"/>
      <c r="E2" s="40"/>
      <c r="F2" s="26"/>
      <c r="G2" s="26"/>
      <c r="H2" s="26"/>
      <c r="I2" s="26"/>
      <c r="J2" s="41"/>
      <c r="K2" s="41"/>
    </row>
    <row r="3" spans="1:26" ht="21.75" customHeight="1">
      <c r="A3" s="42" t="str">
        <f>'9'!A3</f>
        <v>สำหรับรอบระยะเวลาสามเดือนสิ้นสุดวันที่ 31 มีนาคม พ.ศ. 2568</v>
      </c>
      <c r="B3" s="45"/>
      <c r="C3" s="45"/>
      <c r="D3" s="45"/>
      <c r="E3" s="45"/>
      <c r="F3" s="27"/>
      <c r="G3" s="27"/>
      <c r="H3" s="27"/>
      <c r="I3" s="27"/>
      <c r="J3" s="45"/>
      <c r="K3" s="45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ht="21.75" customHeight="1">
      <c r="A4" s="70"/>
      <c r="B4" s="71"/>
      <c r="C4" s="71"/>
      <c r="D4" s="71"/>
      <c r="E4" s="71"/>
      <c r="F4" s="72"/>
      <c r="G4" s="72"/>
      <c r="H4" s="72"/>
      <c r="I4" s="72"/>
      <c r="J4" s="71"/>
      <c r="K4" s="40"/>
    </row>
    <row r="5" spans="1:26" ht="21.75" customHeight="1">
      <c r="A5" s="34"/>
      <c r="B5" s="34"/>
      <c r="C5" s="34"/>
      <c r="D5" s="165" t="s">
        <v>203</v>
      </c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</row>
    <row r="6" spans="1:26" ht="21.75" customHeight="1">
      <c r="A6" s="34"/>
      <c r="B6" s="47"/>
      <c r="C6" s="47"/>
      <c r="D6" s="47"/>
      <c r="E6" s="47"/>
      <c r="F6" s="47"/>
      <c r="G6" s="47"/>
      <c r="H6" s="47"/>
      <c r="I6" s="47"/>
      <c r="J6" s="47"/>
      <c r="K6" s="47"/>
      <c r="L6" s="165" t="s">
        <v>82</v>
      </c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47"/>
      <c r="X6" s="47"/>
      <c r="Y6" s="47"/>
      <c r="Z6" s="47"/>
    </row>
    <row r="7" spans="1:26" ht="21.75" customHeight="1">
      <c r="A7" s="34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167" t="s">
        <v>120</v>
      </c>
      <c r="O7" s="167"/>
      <c r="P7" s="167"/>
      <c r="Q7" s="167"/>
      <c r="R7" s="167"/>
      <c r="S7" s="167"/>
      <c r="T7" s="167"/>
      <c r="U7" s="15"/>
      <c r="V7" s="15"/>
      <c r="W7" s="47"/>
      <c r="X7" s="47"/>
      <c r="Y7" s="47"/>
      <c r="Z7" s="47"/>
    </row>
    <row r="8" spans="1:26" ht="21.75" customHeight="1">
      <c r="A8" s="37"/>
      <c r="B8" s="30"/>
      <c r="C8" s="26"/>
      <c r="D8" s="30"/>
      <c r="E8" s="26"/>
      <c r="F8" s="30"/>
      <c r="G8" s="30"/>
      <c r="H8" s="30"/>
      <c r="I8" s="30"/>
      <c r="J8" s="30"/>
      <c r="K8" s="30"/>
      <c r="N8" s="48" t="s">
        <v>136</v>
      </c>
    </row>
    <row r="9" spans="1:26" ht="21.75" customHeight="1">
      <c r="A9" s="34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8" t="s">
        <v>138</v>
      </c>
      <c r="O9" s="15"/>
      <c r="P9" s="15"/>
      <c r="Q9" s="15"/>
      <c r="R9" s="15"/>
      <c r="S9" s="15"/>
      <c r="T9" s="48"/>
      <c r="U9" s="15"/>
      <c r="V9" s="15"/>
      <c r="W9" s="47"/>
      <c r="X9" s="47"/>
      <c r="Y9" s="47"/>
      <c r="Z9" s="47"/>
    </row>
    <row r="10" spans="1:26" ht="21.75" customHeight="1">
      <c r="A10" s="34"/>
      <c r="B10" s="47"/>
      <c r="C10" s="47"/>
      <c r="D10" s="47"/>
      <c r="E10" s="47"/>
      <c r="F10" s="47"/>
      <c r="G10" s="47"/>
      <c r="I10" s="47"/>
      <c r="K10" s="47"/>
      <c r="L10" s="48" t="s">
        <v>140</v>
      </c>
      <c r="M10" s="47"/>
      <c r="N10" s="48" t="s">
        <v>142</v>
      </c>
      <c r="O10" s="48"/>
      <c r="P10" s="48"/>
      <c r="Q10" s="48"/>
      <c r="R10" s="48"/>
      <c r="S10" s="48"/>
      <c r="T10" s="35"/>
      <c r="U10" s="48"/>
      <c r="V10" s="51" t="s">
        <v>83</v>
      </c>
      <c r="W10" s="35"/>
      <c r="X10" s="47"/>
      <c r="Y10" s="35"/>
      <c r="Z10" s="47"/>
    </row>
    <row r="11" spans="1:26" s="46" customFormat="1" ht="21.75" customHeight="1">
      <c r="B11" s="50"/>
      <c r="C11" s="52"/>
      <c r="D11" s="50"/>
      <c r="E11" s="52"/>
      <c r="F11" s="47"/>
      <c r="G11" s="52"/>
      <c r="I11" s="48"/>
      <c r="J11" s="48"/>
      <c r="K11" s="48"/>
      <c r="L11" s="48" t="s">
        <v>144</v>
      </c>
      <c r="M11" s="50"/>
      <c r="N11" s="48" t="s">
        <v>147</v>
      </c>
      <c r="O11" s="48"/>
      <c r="P11" s="48" t="s">
        <v>148</v>
      </c>
      <c r="Q11" s="48"/>
      <c r="R11" s="48" t="s">
        <v>149</v>
      </c>
      <c r="S11" s="48"/>
      <c r="T11" s="48" t="s">
        <v>150</v>
      </c>
      <c r="U11" s="48"/>
      <c r="V11" s="53" t="s">
        <v>151</v>
      </c>
      <c r="X11" s="48" t="s">
        <v>152</v>
      </c>
      <c r="Z11" s="48"/>
    </row>
    <row r="12" spans="1:26" s="46" customFormat="1" ht="21.75" customHeight="1">
      <c r="B12" s="50"/>
      <c r="C12" s="52"/>
      <c r="D12" s="50" t="s">
        <v>155</v>
      </c>
      <c r="E12" s="52"/>
      <c r="F12" s="50" t="s">
        <v>204</v>
      </c>
      <c r="G12" s="52"/>
      <c r="H12" s="48" t="s">
        <v>158</v>
      </c>
      <c r="I12" s="48"/>
      <c r="J12" s="48" t="s">
        <v>79</v>
      </c>
      <c r="K12" s="48"/>
      <c r="L12" s="48" t="s">
        <v>205</v>
      </c>
      <c r="M12" s="50"/>
      <c r="N12" s="48" t="s">
        <v>289</v>
      </c>
      <c r="O12" s="48"/>
      <c r="P12" s="48" t="s">
        <v>164</v>
      </c>
      <c r="Q12" s="48"/>
      <c r="R12" s="53" t="s">
        <v>206</v>
      </c>
      <c r="S12" s="48"/>
      <c r="T12" s="48" t="s">
        <v>166</v>
      </c>
      <c r="U12" s="48"/>
      <c r="V12" s="53" t="s">
        <v>168</v>
      </c>
      <c r="X12" s="48" t="s">
        <v>169</v>
      </c>
      <c r="Z12" s="48" t="s">
        <v>153</v>
      </c>
    </row>
    <row r="13" spans="1:26" s="46" customFormat="1" ht="21.75" customHeight="1">
      <c r="B13" s="49"/>
      <c r="C13" s="52"/>
      <c r="D13" s="54" t="s">
        <v>172</v>
      </c>
      <c r="E13" s="52"/>
      <c r="F13" s="54" t="s">
        <v>207</v>
      </c>
      <c r="G13" s="52"/>
      <c r="H13" s="55" t="s">
        <v>175</v>
      </c>
      <c r="I13" s="48"/>
      <c r="J13" s="55" t="s">
        <v>208</v>
      </c>
      <c r="K13" s="48"/>
      <c r="L13" s="54" t="s">
        <v>209</v>
      </c>
      <c r="M13" s="50"/>
      <c r="N13" s="55" t="s">
        <v>180</v>
      </c>
      <c r="O13" s="48"/>
      <c r="P13" s="55" t="s">
        <v>181</v>
      </c>
      <c r="Q13" s="48"/>
      <c r="R13" s="57" t="s">
        <v>210</v>
      </c>
      <c r="S13" s="48"/>
      <c r="T13" s="56" t="s">
        <v>165</v>
      </c>
      <c r="U13" s="48"/>
      <c r="V13" s="56" t="s">
        <v>184</v>
      </c>
      <c r="X13" s="55" t="s">
        <v>185</v>
      </c>
      <c r="Z13" s="55" t="s">
        <v>184</v>
      </c>
    </row>
    <row r="14" spans="1:26" s="46" customFormat="1" ht="21.75" customHeight="1">
      <c r="B14" s="50"/>
      <c r="C14" s="52"/>
      <c r="D14" s="50"/>
      <c r="E14" s="52"/>
      <c r="F14" s="50"/>
      <c r="G14" s="52"/>
      <c r="H14" s="52"/>
      <c r="I14" s="52"/>
      <c r="J14" s="48"/>
      <c r="K14" s="48"/>
      <c r="L14" s="48"/>
      <c r="M14" s="50"/>
      <c r="N14" s="48"/>
      <c r="O14" s="48"/>
      <c r="P14" s="48"/>
      <c r="Q14" s="48"/>
      <c r="R14" s="48"/>
      <c r="S14" s="48"/>
      <c r="T14" s="48"/>
      <c r="U14" s="48"/>
      <c r="X14" s="48"/>
      <c r="Z14" s="48"/>
    </row>
    <row r="15" spans="1:26" s="34" customFormat="1" ht="21.75" customHeight="1">
      <c r="A15" s="7" t="s">
        <v>196</v>
      </c>
      <c r="B15" s="74"/>
      <c r="C15" s="61"/>
      <c r="D15" s="121">
        <v>5669977</v>
      </c>
      <c r="E15" s="121"/>
      <c r="F15" s="121">
        <v>36079319</v>
      </c>
      <c r="G15" s="121"/>
      <c r="H15" s="121">
        <v>599793</v>
      </c>
      <c r="I15" s="121"/>
      <c r="J15" s="121">
        <v>4662166</v>
      </c>
      <c r="K15" s="121"/>
      <c r="L15" s="121">
        <v>-587398</v>
      </c>
      <c r="M15" s="121"/>
      <c r="N15" s="121">
        <v>-1076</v>
      </c>
      <c r="O15" s="121"/>
      <c r="P15" s="121">
        <v>31367</v>
      </c>
      <c r="Q15" s="121"/>
      <c r="R15" s="121">
        <v>-1148813</v>
      </c>
      <c r="S15" s="121"/>
      <c r="T15" s="121">
        <v>-202218</v>
      </c>
      <c r="U15" s="121"/>
      <c r="V15" s="61">
        <f>SUM(L15:T15)</f>
        <v>-1908138</v>
      </c>
      <c r="W15" s="121"/>
      <c r="X15" s="121">
        <v>31047126</v>
      </c>
      <c r="Y15" s="121"/>
      <c r="Z15" s="61">
        <f>SUM(D15:J15,V15,X15)</f>
        <v>76150243</v>
      </c>
    </row>
    <row r="16" spans="1:26" s="34" customFormat="1" ht="6" customHeight="1">
      <c r="A16" s="7"/>
      <c r="B16" s="74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</row>
    <row r="17" spans="1:26" ht="21.75" customHeight="1">
      <c r="A17" s="7" t="s">
        <v>189</v>
      </c>
      <c r="B17" s="73"/>
      <c r="C17" s="26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spans="1:26" ht="21.75" customHeight="1">
      <c r="A18" s="7" t="s">
        <v>211</v>
      </c>
      <c r="B18" s="73"/>
      <c r="C18" s="26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21.75" customHeight="1">
      <c r="A19" s="63" t="s">
        <v>194</v>
      </c>
      <c r="B19" s="73"/>
      <c r="C19" s="26"/>
      <c r="D19" s="61">
        <v>0</v>
      </c>
      <c r="E19" s="35"/>
      <c r="F19" s="61">
        <v>0</v>
      </c>
      <c r="G19" s="35"/>
      <c r="H19" s="61">
        <v>0</v>
      </c>
      <c r="I19" s="61"/>
      <c r="J19" s="61">
        <v>-856207</v>
      </c>
      <c r="K19" s="61"/>
      <c r="L19" s="61">
        <v>0</v>
      </c>
      <c r="M19" s="61"/>
      <c r="N19" s="61">
        <v>0</v>
      </c>
      <c r="O19" s="61"/>
      <c r="P19" s="61">
        <v>0</v>
      </c>
      <c r="Q19" s="61"/>
      <c r="R19" s="61">
        <v>0</v>
      </c>
      <c r="S19" s="61"/>
      <c r="T19" s="61">
        <v>0</v>
      </c>
      <c r="U19" s="61"/>
      <c r="V19" s="61">
        <f>SUM(L19:T19)</f>
        <v>0</v>
      </c>
      <c r="W19" s="61"/>
      <c r="X19" s="61">
        <v>0</v>
      </c>
      <c r="Y19" s="61"/>
      <c r="Z19" s="61">
        <f>SUM(D19:J19,V19,X19)</f>
        <v>-856207</v>
      </c>
    </row>
    <row r="20" spans="1:26" ht="21.75" customHeight="1">
      <c r="A20" s="63" t="s">
        <v>131</v>
      </c>
      <c r="B20" s="74"/>
      <c r="C20" s="61"/>
      <c r="D20" s="65">
        <v>0</v>
      </c>
      <c r="E20" s="61"/>
      <c r="F20" s="65">
        <v>0</v>
      </c>
      <c r="G20" s="61"/>
      <c r="H20" s="65">
        <v>0</v>
      </c>
      <c r="I20" s="61"/>
      <c r="J20" s="65">
        <v>643702</v>
      </c>
      <c r="K20" s="61"/>
      <c r="L20" s="65">
        <v>0</v>
      </c>
      <c r="M20" s="61"/>
      <c r="N20" s="65">
        <v>-2459</v>
      </c>
      <c r="O20" s="61"/>
      <c r="P20" s="65">
        <v>0</v>
      </c>
      <c r="Q20" s="61"/>
      <c r="R20" s="65">
        <v>469974</v>
      </c>
      <c r="S20" s="61"/>
      <c r="T20" s="65">
        <v>-131027</v>
      </c>
      <c r="U20" s="61"/>
      <c r="V20" s="65">
        <f>SUM(L20:T20)</f>
        <v>336488</v>
      </c>
      <c r="W20" s="61"/>
      <c r="X20" s="65">
        <v>0</v>
      </c>
      <c r="Y20" s="61"/>
      <c r="Z20" s="65">
        <f>SUM(D20:J20,V20,X20)</f>
        <v>980190</v>
      </c>
    </row>
    <row r="21" spans="1:26" s="46" customFormat="1" ht="6" customHeight="1">
      <c r="B21" s="49"/>
      <c r="C21" s="52"/>
      <c r="D21" s="50"/>
      <c r="E21" s="52"/>
      <c r="F21" s="50"/>
      <c r="G21" s="52"/>
      <c r="H21" s="50"/>
      <c r="I21" s="52"/>
      <c r="J21" s="50"/>
      <c r="K21" s="48"/>
      <c r="L21" s="50"/>
      <c r="M21" s="50"/>
      <c r="N21" s="50"/>
      <c r="O21" s="48"/>
      <c r="P21" s="50"/>
      <c r="Q21" s="48"/>
      <c r="R21" s="50"/>
      <c r="S21" s="48"/>
      <c r="T21" s="48"/>
      <c r="U21" s="48"/>
      <c r="X21" s="48"/>
      <c r="Z21" s="48"/>
    </row>
    <row r="22" spans="1:26" ht="21.75" customHeight="1" thickBot="1">
      <c r="A22" s="14" t="s">
        <v>202</v>
      </c>
      <c r="B22" s="75"/>
      <c r="C22" s="30"/>
      <c r="D22" s="76">
        <f>SUM(D15:D20)</f>
        <v>5669977</v>
      </c>
      <c r="E22" s="30"/>
      <c r="F22" s="76">
        <f>SUM(F15:F20)</f>
        <v>36079319</v>
      </c>
      <c r="G22" s="30"/>
      <c r="H22" s="76">
        <f>SUM(H15:H20)</f>
        <v>599793</v>
      </c>
      <c r="I22" s="30"/>
      <c r="J22" s="76">
        <f>SUM(J15:J20)</f>
        <v>4449661</v>
      </c>
      <c r="K22" s="30"/>
      <c r="L22" s="76">
        <f>SUM(L15:L20)</f>
        <v>-587398</v>
      </c>
      <c r="N22" s="76">
        <f>SUM(N15:N20)</f>
        <v>-3535</v>
      </c>
      <c r="P22" s="76">
        <f>SUM(P15:P20)</f>
        <v>31367</v>
      </c>
      <c r="R22" s="76">
        <f>SUM(R15:R20)</f>
        <v>-678839</v>
      </c>
      <c r="T22" s="76">
        <f>SUM(T15:T20)</f>
        <v>-333245</v>
      </c>
      <c r="V22" s="76">
        <f>SUM(V15:V20)</f>
        <v>-1571650</v>
      </c>
      <c r="X22" s="76">
        <f>SUM(X15:X20)</f>
        <v>31047126</v>
      </c>
      <c r="Z22" s="76">
        <f>SUM(Z15:Z20)</f>
        <v>76274226</v>
      </c>
    </row>
    <row r="23" spans="1:26" ht="20.25" customHeight="1" thickTop="1">
      <c r="A23" s="37"/>
      <c r="B23" s="30"/>
      <c r="C23" s="26"/>
      <c r="D23" s="30"/>
      <c r="E23" s="26"/>
      <c r="F23" s="30"/>
      <c r="G23" s="26"/>
      <c r="H23" s="30"/>
      <c r="I23" s="26"/>
      <c r="J23" s="30"/>
      <c r="K23" s="26"/>
      <c r="M23" s="26"/>
      <c r="W23" s="35"/>
      <c r="X23" s="35"/>
      <c r="Y23" s="35"/>
      <c r="Z23" s="35"/>
    </row>
    <row r="24" spans="1:26" ht="21.75" customHeight="1">
      <c r="A24" s="63"/>
      <c r="B24" s="73"/>
      <c r="C24" s="26"/>
      <c r="D24" s="61"/>
      <c r="E24" s="35"/>
      <c r="F24" s="61"/>
      <c r="G24" s="35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spans="1:26" ht="21.75" customHeight="1">
      <c r="A25" s="63"/>
      <c r="B25" s="73"/>
      <c r="C25" s="26"/>
      <c r="D25" s="61"/>
      <c r="E25" s="35"/>
      <c r="F25" s="61"/>
      <c r="G25" s="35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ht="21.75" customHeight="1">
      <c r="A26" s="37"/>
      <c r="B26" s="30"/>
      <c r="C26" s="26"/>
      <c r="D26" s="30"/>
      <c r="E26" s="26"/>
      <c r="F26" s="30"/>
      <c r="G26" s="26"/>
      <c r="H26" s="30"/>
      <c r="I26" s="26"/>
      <c r="J26" s="30"/>
      <c r="K26" s="26"/>
      <c r="M26" s="26"/>
      <c r="W26" s="35"/>
      <c r="X26" s="35"/>
      <c r="Y26" s="35"/>
      <c r="Z26" s="61"/>
    </row>
    <row r="27" spans="1:26" ht="21.75" customHeight="1">
      <c r="A27" s="37"/>
      <c r="B27" s="30"/>
      <c r="C27" s="26"/>
      <c r="D27" s="30"/>
      <c r="E27" s="26"/>
      <c r="F27" s="30"/>
      <c r="G27" s="26"/>
      <c r="H27" s="30"/>
      <c r="I27" s="26"/>
      <c r="J27" s="30"/>
      <c r="K27" s="26"/>
      <c r="M27" s="26"/>
      <c r="W27" s="35"/>
      <c r="X27" s="35"/>
      <c r="Y27" s="35"/>
      <c r="Z27" s="35"/>
    </row>
    <row r="28" spans="1:26" ht="21.75" customHeight="1">
      <c r="A28" s="37"/>
      <c r="B28" s="30"/>
      <c r="C28" s="26"/>
      <c r="D28" s="30"/>
      <c r="E28" s="26"/>
      <c r="F28" s="30"/>
      <c r="G28" s="26"/>
      <c r="H28" s="30"/>
      <c r="I28" s="26"/>
      <c r="J28" s="30"/>
      <c r="K28" s="26"/>
      <c r="M28" s="26"/>
      <c r="W28" s="35"/>
      <c r="X28" s="35"/>
      <c r="Y28" s="35"/>
      <c r="Z28" s="35"/>
    </row>
    <row r="29" spans="1:26" ht="21.75" customHeight="1">
      <c r="A29" s="37"/>
      <c r="B29" s="30"/>
      <c r="C29" s="26"/>
      <c r="D29" s="30"/>
      <c r="E29" s="26"/>
      <c r="F29" s="30"/>
      <c r="G29" s="26"/>
      <c r="H29" s="30"/>
      <c r="I29" s="26"/>
      <c r="J29" s="30"/>
      <c r="K29" s="26"/>
      <c r="M29" s="26"/>
      <c r="W29" s="35"/>
      <c r="X29" s="35"/>
      <c r="Y29" s="35"/>
      <c r="Z29" s="35"/>
    </row>
    <row r="30" spans="1:26" ht="21.75" customHeight="1">
      <c r="A30" s="37"/>
      <c r="B30" s="30"/>
      <c r="C30" s="26"/>
      <c r="D30" s="30"/>
      <c r="E30" s="26"/>
      <c r="F30" s="30"/>
      <c r="G30" s="26"/>
      <c r="H30" s="30"/>
      <c r="I30" s="26"/>
      <c r="J30" s="30"/>
      <c r="K30" s="26"/>
      <c r="M30" s="26"/>
      <c r="W30" s="35"/>
      <c r="X30" s="35"/>
      <c r="Y30" s="35"/>
      <c r="Z30" s="35"/>
    </row>
    <row r="31" spans="1:26" ht="21.75" customHeight="1">
      <c r="A31" s="37"/>
      <c r="B31" s="30"/>
      <c r="C31" s="26"/>
      <c r="D31" s="30"/>
      <c r="E31" s="26"/>
      <c r="F31" s="30"/>
      <c r="G31" s="26"/>
      <c r="H31" s="30"/>
      <c r="I31" s="26"/>
      <c r="J31" s="30"/>
      <c r="K31" s="26"/>
      <c r="M31" s="26"/>
      <c r="W31" s="35"/>
      <c r="X31" s="35"/>
      <c r="Y31" s="35"/>
      <c r="Z31" s="35"/>
    </row>
    <row r="32" spans="1:26" ht="21.75" customHeight="1">
      <c r="A32" s="37"/>
      <c r="B32" s="30"/>
      <c r="C32" s="26"/>
      <c r="D32" s="30"/>
      <c r="E32" s="26"/>
      <c r="F32" s="30"/>
      <c r="G32" s="26"/>
      <c r="H32" s="30"/>
      <c r="I32" s="26"/>
      <c r="J32" s="30"/>
      <c r="K32" s="26"/>
      <c r="M32" s="26"/>
      <c r="W32" s="35"/>
      <c r="X32" s="35"/>
      <c r="Y32" s="35"/>
      <c r="Z32" s="35"/>
    </row>
    <row r="33" spans="1:27" ht="21.75" customHeight="1">
      <c r="A33" s="37"/>
      <c r="B33" s="30"/>
      <c r="C33" s="26"/>
      <c r="D33" s="30"/>
      <c r="E33" s="26"/>
      <c r="F33" s="30"/>
      <c r="G33" s="26"/>
      <c r="H33" s="30"/>
      <c r="I33" s="26"/>
      <c r="J33" s="30"/>
      <c r="K33" s="26"/>
      <c r="M33" s="26"/>
      <c r="W33" s="35"/>
      <c r="X33" s="35"/>
      <c r="Y33" s="35"/>
      <c r="Z33" s="35"/>
    </row>
    <row r="34" spans="1:27" ht="15" customHeight="1">
      <c r="A34" s="37"/>
      <c r="B34" s="30"/>
      <c r="C34" s="26"/>
      <c r="D34" s="30"/>
      <c r="E34" s="26"/>
      <c r="F34" s="30"/>
      <c r="G34" s="26"/>
      <c r="H34" s="30"/>
      <c r="I34" s="26"/>
      <c r="J34" s="30"/>
      <c r="K34" s="26"/>
      <c r="M34" s="26"/>
      <c r="W34" s="35"/>
      <c r="X34" s="35"/>
      <c r="Y34" s="35"/>
      <c r="Z34" s="35"/>
    </row>
    <row r="35" spans="1:27" ht="8.25" customHeight="1">
      <c r="A35" s="37"/>
      <c r="B35" s="30"/>
      <c r="C35" s="26"/>
      <c r="D35" s="30"/>
      <c r="E35" s="26"/>
      <c r="F35" s="30"/>
      <c r="G35" s="26"/>
      <c r="H35" s="30"/>
      <c r="I35" s="26"/>
      <c r="J35" s="30"/>
      <c r="K35" s="26"/>
      <c r="M35" s="26"/>
      <c r="W35" s="35"/>
      <c r="X35" s="35"/>
      <c r="Y35" s="35"/>
      <c r="Z35" s="35"/>
    </row>
    <row r="36" spans="1:27" ht="21.9" customHeight="1">
      <c r="A36" s="67" t="s">
        <v>38</v>
      </c>
      <c r="B36" s="64"/>
      <c r="C36" s="27"/>
      <c r="D36" s="64"/>
      <c r="E36" s="27"/>
      <c r="F36" s="64"/>
      <c r="G36" s="27"/>
      <c r="H36" s="64"/>
      <c r="I36" s="27"/>
      <c r="J36" s="64"/>
      <c r="K36" s="27"/>
      <c r="L36" s="64"/>
      <c r="M36" s="27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</row>
    <row r="38" spans="1:27" ht="21.75" customHeight="1">
      <c r="D38" s="25"/>
      <c r="E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</row>
    <row r="39" spans="1:27" ht="21.75" customHeight="1">
      <c r="D39" s="25"/>
      <c r="E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</row>
    <row r="40" spans="1:27" ht="21.75" customHeight="1">
      <c r="D40" s="25"/>
      <c r="E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</row>
  </sheetData>
  <mergeCells count="3">
    <mergeCell ref="D5:Z5"/>
    <mergeCell ref="L6:V6"/>
    <mergeCell ref="N7:T7"/>
  </mergeCells>
  <pageMargins left="0.3" right="0.3" top="0.5" bottom="0.6" header="0.49" footer="0.4"/>
  <pageSetup paperSize="9" scale="72" firstPageNumber="10" fitToHeight="0" orientation="landscape" useFirstPageNumber="1" horizontalDpi="1200" verticalDpi="1200" r:id="rId1"/>
  <headerFooter scaleWithDoc="0">
    <oddFooter>&amp;R&amp;13&amp;P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B246D-C85B-4D7D-89A2-6BEEFFA3FBAC}">
  <dimension ref="A1:O138"/>
  <sheetViews>
    <sheetView zoomScaleNormal="100" zoomScaleSheetLayoutView="110" zoomScalePageLayoutView="60" workbookViewId="0">
      <selection activeCell="A13" sqref="A13"/>
    </sheetView>
  </sheetViews>
  <sheetFormatPr defaultColWidth="9.125" defaultRowHeight="21.75" customHeight="1"/>
  <cols>
    <col min="1" max="1" width="48.625" style="18" customWidth="1"/>
    <col min="2" max="2" width="8.75" style="18" customWidth="1"/>
    <col min="3" max="3" width="0.625" style="18" customWidth="1"/>
    <col min="4" max="4" width="12.75" style="69" customWidth="1"/>
    <col min="5" max="5" width="0.75" style="69" customWidth="1"/>
    <col min="6" max="6" width="12.75" style="69" customWidth="1"/>
    <col min="7" max="7" width="0.75" style="25" customWidth="1"/>
    <col min="8" max="8" width="12.75" style="69" customWidth="1"/>
    <col min="9" max="9" width="0.75" style="69" customWidth="1"/>
    <col min="10" max="10" width="12.75" style="69" customWidth="1"/>
    <col min="11" max="16384" width="9.125" style="18"/>
  </cols>
  <sheetData>
    <row r="1" spans="1:10" ht="21.75" customHeight="1">
      <c r="A1" s="14" t="s">
        <v>0</v>
      </c>
      <c r="B1" s="2"/>
      <c r="C1" s="2"/>
      <c r="D1" s="41"/>
      <c r="E1" s="41"/>
      <c r="F1" s="41"/>
      <c r="H1" s="41"/>
      <c r="I1" s="41"/>
      <c r="J1" s="41"/>
    </row>
    <row r="2" spans="1:10" ht="21.75" customHeight="1">
      <c r="A2" s="85" t="s">
        <v>212</v>
      </c>
      <c r="B2" s="2"/>
      <c r="C2" s="2"/>
      <c r="D2" s="41"/>
      <c r="E2" s="41"/>
      <c r="F2" s="41"/>
      <c r="H2" s="41"/>
      <c r="I2" s="41"/>
      <c r="J2" s="41"/>
    </row>
    <row r="3" spans="1:10" ht="21.75" customHeight="1">
      <c r="A3" s="86" t="str">
        <f>'10'!A3</f>
        <v>สำหรับรอบระยะเวลาสามเดือนสิ้นสุดวันที่ 31 มีนาคม พ.ศ. 2568</v>
      </c>
      <c r="B3" s="9"/>
      <c r="C3" s="9"/>
      <c r="D3" s="45"/>
      <c r="E3" s="45"/>
      <c r="F3" s="45"/>
      <c r="G3" s="27"/>
      <c r="H3" s="45"/>
      <c r="I3" s="45"/>
      <c r="J3" s="45"/>
    </row>
    <row r="4" spans="1:10" ht="20.25" customHeight="1">
      <c r="A4" s="14"/>
      <c r="B4" s="2"/>
      <c r="C4" s="2"/>
      <c r="D4" s="71"/>
      <c r="E4" s="71"/>
      <c r="F4" s="71"/>
      <c r="G4" s="72"/>
      <c r="H4" s="71"/>
      <c r="I4" s="71"/>
      <c r="J4" s="71"/>
    </row>
    <row r="5" spans="1:10" ht="20.25" customHeight="1">
      <c r="A5" s="14"/>
      <c r="B5" s="15"/>
      <c r="C5" s="15"/>
      <c r="D5" s="168" t="s">
        <v>3</v>
      </c>
      <c r="E5" s="168"/>
      <c r="F5" s="168"/>
      <c r="G5" s="77"/>
      <c r="H5" s="168" t="s">
        <v>4</v>
      </c>
      <c r="I5" s="168"/>
      <c r="J5" s="168"/>
    </row>
    <row r="6" spans="1:10" ht="20.25" customHeight="1">
      <c r="B6" s="19"/>
      <c r="C6" s="19"/>
      <c r="D6" s="52" t="s">
        <v>9</v>
      </c>
      <c r="E6" s="50"/>
      <c r="F6" s="52" t="s">
        <v>10</v>
      </c>
      <c r="G6" s="52"/>
      <c r="H6" s="52" t="s">
        <v>9</v>
      </c>
      <c r="I6" s="50"/>
      <c r="J6" s="52" t="s">
        <v>10</v>
      </c>
    </row>
    <row r="7" spans="1:10" ht="20.25" customHeight="1">
      <c r="B7" s="20" t="s">
        <v>11</v>
      </c>
      <c r="C7" s="7"/>
      <c r="D7" s="78" t="s">
        <v>12</v>
      </c>
      <c r="E7" s="79"/>
      <c r="F7" s="78" t="s">
        <v>12</v>
      </c>
      <c r="G7" s="79"/>
      <c r="H7" s="78" t="s">
        <v>12</v>
      </c>
      <c r="I7" s="79"/>
      <c r="J7" s="78" t="s">
        <v>12</v>
      </c>
    </row>
    <row r="8" spans="1:10" ht="20.25" customHeight="1">
      <c r="A8" s="14" t="s">
        <v>213</v>
      </c>
      <c r="B8" s="22"/>
      <c r="C8" s="22"/>
      <c r="D8" s="80"/>
      <c r="E8" s="80"/>
      <c r="F8" s="80"/>
      <c r="G8" s="81"/>
      <c r="H8" s="81"/>
      <c r="I8" s="81"/>
      <c r="J8" s="81"/>
    </row>
    <row r="9" spans="1:10" ht="20.25" customHeight="1">
      <c r="A9" s="18" t="s">
        <v>111</v>
      </c>
      <c r="B9" s="22"/>
      <c r="C9" s="22"/>
      <c r="D9" s="23">
        <f>'5-6 (3m)'!E34</f>
        <v>1155536</v>
      </c>
      <c r="E9" s="25"/>
      <c r="F9" s="23">
        <v>1738593</v>
      </c>
      <c r="H9" s="23">
        <f>'5-6 (3m)'!I34</f>
        <v>532991</v>
      </c>
      <c r="I9" s="25"/>
      <c r="J9" s="23">
        <v>1853678</v>
      </c>
    </row>
    <row r="10" spans="1:10" ht="20.25" customHeight="1">
      <c r="A10" s="18" t="s">
        <v>214</v>
      </c>
      <c r="B10" s="22"/>
      <c r="C10" s="22"/>
      <c r="D10" s="25"/>
      <c r="E10" s="25"/>
      <c r="F10" s="25"/>
      <c r="H10" s="25"/>
      <c r="I10" s="25"/>
      <c r="J10" s="25"/>
    </row>
    <row r="11" spans="1:10" ht="20.25" customHeight="1">
      <c r="A11" s="18" t="s">
        <v>215</v>
      </c>
      <c r="B11" s="87"/>
      <c r="C11" s="22"/>
      <c r="D11" s="88">
        <v>5150517</v>
      </c>
      <c r="E11" s="88"/>
      <c r="F11" s="88">
        <v>5337862</v>
      </c>
      <c r="G11" s="88"/>
      <c r="H11" s="88">
        <v>26857</v>
      </c>
      <c r="I11" s="88"/>
      <c r="J11" s="88">
        <v>27531</v>
      </c>
    </row>
    <row r="12" spans="1:10" ht="20.25" customHeight="1">
      <c r="A12" s="18" t="s">
        <v>216</v>
      </c>
      <c r="B12" s="22">
        <v>14</v>
      </c>
      <c r="C12" s="22"/>
      <c r="D12" s="88">
        <v>52452</v>
      </c>
      <c r="E12" s="88"/>
      <c r="F12" s="88">
        <v>77738</v>
      </c>
      <c r="G12" s="88"/>
      <c r="H12" s="88">
        <v>26991</v>
      </c>
      <c r="I12" s="88"/>
      <c r="J12" s="88">
        <v>36290</v>
      </c>
    </row>
    <row r="13" spans="1:10" ht="20.25" customHeight="1">
      <c r="A13" s="18" t="s">
        <v>217</v>
      </c>
      <c r="B13" s="22"/>
      <c r="C13" s="22"/>
      <c r="D13" s="88">
        <v>-37579</v>
      </c>
      <c r="E13" s="88"/>
      <c r="F13" s="88">
        <v>85331</v>
      </c>
      <c r="G13" s="88"/>
      <c r="H13" s="88">
        <v>16</v>
      </c>
      <c r="I13" s="88"/>
      <c r="J13" s="88">
        <v>-15</v>
      </c>
    </row>
    <row r="14" spans="1:10" ht="20.25" customHeight="1">
      <c r="A14" s="18" t="s">
        <v>218</v>
      </c>
      <c r="B14" s="22"/>
      <c r="C14" s="22"/>
      <c r="D14" s="88">
        <v>-30251</v>
      </c>
      <c r="E14" s="88"/>
      <c r="F14" s="88">
        <v>6369</v>
      </c>
      <c r="G14" s="88"/>
      <c r="H14" s="88">
        <v>0</v>
      </c>
      <c r="I14" s="88"/>
      <c r="J14" s="88">
        <v>0</v>
      </c>
    </row>
    <row r="15" spans="1:10" ht="20.25" customHeight="1">
      <c r="A15" s="18" t="s">
        <v>219</v>
      </c>
      <c r="B15" s="22"/>
      <c r="C15" s="22"/>
      <c r="D15" s="23"/>
      <c r="E15" s="25"/>
      <c r="F15" s="23"/>
      <c r="H15" s="23"/>
      <c r="I15" s="25"/>
      <c r="J15" s="23"/>
    </row>
    <row r="16" spans="1:10" ht="20.25" customHeight="1">
      <c r="A16" s="18" t="s">
        <v>220</v>
      </c>
      <c r="B16" s="22">
        <v>11</v>
      </c>
      <c r="C16" s="22"/>
      <c r="D16" s="88">
        <v>-328584</v>
      </c>
      <c r="E16" s="88"/>
      <c r="F16" s="88">
        <v>-231968</v>
      </c>
      <c r="G16" s="88"/>
      <c r="H16" s="88">
        <v>0</v>
      </c>
      <c r="I16" s="88"/>
      <c r="J16" s="88">
        <v>0</v>
      </c>
    </row>
    <row r="17" spans="1:10" ht="20.25" customHeight="1">
      <c r="A17" s="18" t="s">
        <v>221</v>
      </c>
      <c r="B17" s="22"/>
      <c r="C17" s="22"/>
      <c r="D17" s="88">
        <v>2351138</v>
      </c>
      <c r="E17" s="88"/>
      <c r="F17" s="88">
        <v>2768910</v>
      </c>
      <c r="G17" s="88"/>
      <c r="H17" s="88">
        <v>884486</v>
      </c>
      <c r="I17" s="88"/>
      <c r="J17" s="88">
        <v>1008681</v>
      </c>
    </row>
    <row r="18" spans="1:10" ht="20.25" customHeight="1">
      <c r="A18" s="18" t="s">
        <v>222</v>
      </c>
      <c r="B18" s="22"/>
      <c r="C18" s="22"/>
      <c r="D18" s="88">
        <v>-217692</v>
      </c>
      <c r="E18" s="88"/>
      <c r="F18" s="88">
        <v>-344736</v>
      </c>
      <c r="G18" s="88"/>
      <c r="H18" s="88">
        <v>-1647784</v>
      </c>
      <c r="I18" s="88"/>
      <c r="J18" s="88">
        <v>-1810767</v>
      </c>
    </row>
    <row r="19" spans="1:10" ht="20.25" customHeight="1">
      <c r="A19" s="18" t="s">
        <v>223</v>
      </c>
      <c r="B19" s="22"/>
      <c r="C19" s="22"/>
      <c r="D19" s="88">
        <v>-1</v>
      </c>
      <c r="E19" s="88"/>
      <c r="F19" s="88">
        <v>-400</v>
      </c>
      <c r="G19" s="88"/>
      <c r="H19" s="88" t="s">
        <v>224</v>
      </c>
      <c r="I19" s="88"/>
      <c r="J19" s="88">
        <v>-400</v>
      </c>
    </row>
    <row r="20" spans="1:10" ht="20.25" customHeight="1">
      <c r="A20" s="18" t="s">
        <v>225</v>
      </c>
      <c r="B20" s="22"/>
      <c r="C20" s="22"/>
      <c r="D20" s="88">
        <v>-2347598</v>
      </c>
      <c r="E20" s="88"/>
      <c r="F20" s="88">
        <v>-3150472</v>
      </c>
      <c r="G20" s="88"/>
      <c r="H20" s="88">
        <v>-1149472</v>
      </c>
      <c r="I20" s="88"/>
      <c r="J20" s="88">
        <v>-2232248</v>
      </c>
    </row>
    <row r="21" spans="1:10" ht="20.25" customHeight="1">
      <c r="A21" s="18" t="s">
        <v>226</v>
      </c>
      <c r="B21" s="22"/>
      <c r="C21" s="22"/>
      <c r="D21" s="88"/>
      <c r="E21" s="88"/>
      <c r="F21" s="88"/>
      <c r="G21" s="88"/>
      <c r="H21" s="88"/>
      <c r="I21" s="88"/>
      <c r="J21" s="88"/>
    </row>
    <row r="22" spans="1:10" ht="20.25" customHeight="1">
      <c r="A22" s="18" t="s">
        <v>227</v>
      </c>
      <c r="B22" s="22"/>
      <c r="C22" s="22"/>
      <c r="D22" s="88">
        <v>989</v>
      </c>
      <c r="E22" s="88"/>
      <c r="F22" s="88" t="s">
        <v>224</v>
      </c>
      <c r="G22" s="88"/>
      <c r="H22" s="88" t="s">
        <v>224</v>
      </c>
      <c r="I22" s="88"/>
      <c r="J22" s="88" t="s">
        <v>224</v>
      </c>
    </row>
    <row r="23" spans="1:10" ht="20.25" customHeight="1">
      <c r="A23" s="18" t="s">
        <v>228</v>
      </c>
      <c r="B23" s="22">
        <v>10</v>
      </c>
      <c r="C23" s="22"/>
      <c r="D23" s="88">
        <v>-799099</v>
      </c>
      <c r="E23" s="88"/>
      <c r="F23" s="88" t="s">
        <v>224</v>
      </c>
      <c r="G23" s="88"/>
      <c r="H23" s="88" t="s">
        <v>224</v>
      </c>
      <c r="I23" s="88"/>
      <c r="J23" s="88" t="s">
        <v>224</v>
      </c>
    </row>
    <row r="24" spans="1:10" ht="20.25" customHeight="1">
      <c r="A24" s="18" t="s">
        <v>229</v>
      </c>
      <c r="B24" s="22"/>
      <c r="C24" s="22"/>
      <c r="D24" s="23"/>
      <c r="E24" s="25"/>
      <c r="H24" s="23"/>
      <c r="I24" s="25"/>
      <c r="J24" s="25"/>
    </row>
    <row r="25" spans="1:10" ht="20.25" customHeight="1">
      <c r="A25" s="18" t="s">
        <v>230</v>
      </c>
      <c r="B25" s="22"/>
      <c r="C25" s="22"/>
      <c r="D25" s="25"/>
      <c r="E25" s="18"/>
      <c r="F25" s="25"/>
      <c r="H25" s="25"/>
      <c r="I25" s="25"/>
      <c r="J25" s="25"/>
    </row>
    <row r="26" spans="1:10" ht="20.25" customHeight="1">
      <c r="A26" s="89" t="s">
        <v>231</v>
      </c>
      <c r="B26" s="22"/>
      <c r="C26" s="22"/>
      <c r="D26" s="88">
        <v>317310</v>
      </c>
      <c r="E26" s="88"/>
      <c r="F26" s="88">
        <v>45419</v>
      </c>
      <c r="G26" s="88"/>
      <c r="H26" s="88" t="s">
        <v>224</v>
      </c>
      <c r="I26" s="88"/>
      <c r="J26" s="88">
        <v>60</v>
      </c>
    </row>
    <row r="27" spans="1:10" ht="20.25" customHeight="1">
      <c r="A27" s="89" t="s">
        <v>232</v>
      </c>
      <c r="B27" s="22"/>
      <c r="C27" s="22"/>
      <c r="D27" s="88"/>
      <c r="E27" s="88"/>
      <c r="F27" s="88"/>
      <c r="G27" s="88"/>
      <c r="H27" s="88"/>
      <c r="I27" s="88"/>
      <c r="J27" s="88"/>
    </row>
    <row r="28" spans="1:10" ht="20.25" customHeight="1">
      <c r="A28" s="18" t="s">
        <v>233</v>
      </c>
      <c r="B28" s="22"/>
      <c r="C28" s="22"/>
      <c r="D28" s="88">
        <v>2558183</v>
      </c>
      <c r="E28" s="88"/>
      <c r="F28" s="88">
        <v>122343</v>
      </c>
      <c r="G28" s="88"/>
      <c r="H28" s="88">
        <v>2504964</v>
      </c>
      <c r="I28" s="88"/>
      <c r="J28" s="88">
        <v>142490</v>
      </c>
    </row>
    <row r="29" spans="1:10" ht="8.1" customHeight="1">
      <c r="A29" s="14"/>
      <c r="B29" s="22"/>
      <c r="D29" s="88"/>
      <c r="E29" s="88"/>
      <c r="F29" s="88"/>
      <c r="G29" s="88"/>
      <c r="H29" s="88"/>
      <c r="I29" s="88"/>
      <c r="J29" s="88"/>
    </row>
    <row r="30" spans="1:10" ht="20.25" customHeight="1">
      <c r="A30" s="14" t="s">
        <v>234</v>
      </c>
      <c r="B30" s="22"/>
      <c r="C30" s="22"/>
      <c r="D30" s="88"/>
      <c r="E30" s="88"/>
      <c r="F30" s="88"/>
      <c r="G30" s="88"/>
      <c r="H30" s="88"/>
      <c r="I30" s="88"/>
      <c r="J30" s="88"/>
    </row>
    <row r="31" spans="1:10" ht="20.25" customHeight="1">
      <c r="A31" s="18" t="s">
        <v>235</v>
      </c>
      <c r="B31" s="22"/>
      <c r="C31" s="22"/>
      <c r="D31" s="88">
        <v>-910878</v>
      </c>
      <c r="E31" s="88"/>
      <c r="F31" s="88">
        <v>-1445012</v>
      </c>
      <c r="G31" s="88"/>
      <c r="H31" s="88">
        <v>-261687</v>
      </c>
      <c r="I31" s="88"/>
      <c r="J31" s="88">
        <v>-1102396</v>
      </c>
    </row>
    <row r="32" spans="1:10" ht="20.25" customHeight="1">
      <c r="A32" s="18" t="s">
        <v>236</v>
      </c>
      <c r="B32" s="22"/>
      <c r="C32" s="22"/>
      <c r="D32" s="88">
        <v>-87149</v>
      </c>
      <c r="E32" s="88"/>
      <c r="F32" s="88">
        <v>57775</v>
      </c>
      <c r="G32" s="88"/>
      <c r="H32" s="88">
        <v>673</v>
      </c>
      <c r="I32" s="88"/>
      <c r="J32" s="88">
        <v>445</v>
      </c>
    </row>
    <row r="33" spans="1:10" ht="20.25" customHeight="1">
      <c r="A33" s="18" t="s">
        <v>237</v>
      </c>
      <c r="B33" s="22"/>
      <c r="C33" s="22"/>
      <c r="D33" s="88">
        <v>-41099</v>
      </c>
      <c r="E33" s="88"/>
      <c r="F33" s="88">
        <v>-254196</v>
      </c>
      <c r="G33" s="88"/>
      <c r="H33" s="88" t="s">
        <v>224</v>
      </c>
      <c r="I33" s="88"/>
      <c r="J33" s="88" t="s">
        <v>224</v>
      </c>
    </row>
    <row r="34" spans="1:10" ht="20.25" customHeight="1">
      <c r="A34" s="18" t="s">
        <v>238</v>
      </c>
      <c r="B34" s="22"/>
      <c r="C34" s="22"/>
      <c r="D34" s="88">
        <v>-1086342</v>
      </c>
      <c r="E34" s="88"/>
      <c r="F34" s="88">
        <v>-576043</v>
      </c>
      <c r="G34" s="88"/>
      <c r="H34" s="88">
        <v>-998</v>
      </c>
      <c r="I34" s="88"/>
      <c r="J34" s="88">
        <v>759</v>
      </c>
    </row>
    <row r="35" spans="1:10" ht="20.25" customHeight="1">
      <c r="A35" s="18" t="s">
        <v>239</v>
      </c>
      <c r="B35" s="22"/>
      <c r="C35" s="22"/>
      <c r="D35" s="88">
        <v>39879</v>
      </c>
      <c r="E35" s="88"/>
      <c r="F35" s="88">
        <v>-72140</v>
      </c>
      <c r="G35" s="88"/>
      <c r="H35" s="88">
        <v>1895</v>
      </c>
      <c r="I35" s="88"/>
      <c r="J35" s="88">
        <v>497</v>
      </c>
    </row>
    <row r="36" spans="1:10" ht="20.25" customHeight="1">
      <c r="A36" s="18" t="s">
        <v>240</v>
      </c>
      <c r="B36" s="22"/>
      <c r="C36" s="22"/>
      <c r="D36" s="88">
        <v>-1375498</v>
      </c>
      <c r="E36" s="88"/>
      <c r="F36" s="88">
        <v>49475</v>
      </c>
      <c r="G36" s="88"/>
      <c r="H36" s="88">
        <v>-133148</v>
      </c>
      <c r="I36" s="88"/>
      <c r="J36" s="88">
        <v>-44506</v>
      </c>
    </row>
    <row r="37" spans="1:10" ht="20.25" customHeight="1">
      <c r="A37" s="18" t="s">
        <v>241</v>
      </c>
      <c r="B37" s="22"/>
      <c r="C37" s="22"/>
      <c r="D37" s="88">
        <v>1764190</v>
      </c>
      <c r="E37" s="88"/>
      <c r="F37" s="88">
        <v>2245076</v>
      </c>
      <c r="G37" s="88"/>
      <c r="H37" s="88">
        <v>57310</v>
      </c>
      <c r="I37" s="88"/>
      <c r="J37" s="88">
        <v>63364</v>
      </c>
    </row>
    <row r="38" spans="1:10" ht="20.25" customHeight="1">
      <c r="A38" s="18" t="s">
        <v>242</v>
      </c>
      <c r="B38" s="22"/>
      <c r="C38" s="22"/>
      <c r="D38" s="88">
        <v>20637</v>
      </c>
      <c r="E38" s="88"/>
      <c r="F38" s="88">
        <v>51842</v>
      </c>
      <c r="G38" s="88"/>
      <c r="H38" s="88">
        <v>1760</v>
      </c>
      <c r="I38" s="88"/>
      <c r="J38" s="88">
        <v>1298</v>
      </c>
    </row>
    <row r="39" spans="1:10" ht="20.25" customHeight="1">
      <c r="A39" s="18" t="s">
        <v>243</v>
      </c>
      <c r="B39" s="22"/>
      <c r="C39" s="22"/>
      <c r="D39" s="160">
        <v>-19975</v>
      </c>
      <c r="E39" s="88"/>
      <c r="F39" s="160">
        <v>-152092</v>
      </c>
      <c r="G39" s="88"/>
      <c r="H39" s="160">
        <v>5970</v>
      </c>
      <c r="I39" s="88"/>
      <c r="J39" s="160">
        <v>5991</v>
      </c>
    </row>
    <row r="40" spans="1:10" ht="8.1" customHeight="1">
      <c r="A40" s="14"/>
      <c r="B40" s="15"/>
      <c r="C40" s="7"/>
      <c r="D40" s="81"/>
      <c r="E40" s="81"/>
      <c r="F40" s="81"/>
      <c r="G40" s="81"/>
      <c r="H40" s="81"/>
      <c r="I40" s="81"/>
      <c r="J40" s="81"/>
    </row>
    <row r="41" spans="1:10" ht="20.25" customHeight="1">
      <c r="A41" s="14" t="s">
        <v>244</v>
      </c>
      <c r="B41" s="22"/>
      <c r="C41" s="22"/>
      <c r="D41" s="25">
        <f>SUM(D9:D39)</f>
        <v>6129086</v>
      </c>
      <c r="E41" s="25"/>
      <c r="F41" s="25">
        <f>SUM(F9:F39)</f>
        <v>6359674</v>
      </c>
      <c r="H41" s="25">
        <f>SUM(H9:H39)</f>
        <v>850824</v>
      </c>
      <c r="I41" s="25"/>
      <c r="J41" s="25">
        <f>SUM(J7:J39)</f>
        <v>-2049248</v>
      </c>
    </row>
    <row r="42" spans="1:10" ht="20.25" customHeight="1">
      <c r="A42" s="18" t="s">
        <v>245</v>
      </c>
      <c r="B42" s="22"/>
      <c r="C42" s="22"/>
      <c r="D42" s="160">
        <v>-331658</v>
      </c>
      <c r="E42" s="88"/>
      <c r="F42" s="160">
        <v>-111421</v>
      </c>
      <c r="G42" s="88"/>
      <c r="H42" s="160">
        <v>-7489</v>
      </c>
      <c r="I42" s="88"/>
      <c r="J42" s="160">
        <v>-6001</v>
      </c>
    </row>
    <row r="43" spans="1:10" ht="8.1" customHeight="1">
      <c r="B43" s="15"/>
      <c r="C43" s="7"/>
      <c r="D43" s="81"/>
      <c r="E43" s="81"/>
      <c r="F43" s="81"/>
      <c r="G43" s="81"/>
      <c r="H43" s="81"/>
      <c r="I43" s="81"/>
      <c r="J43" s="81"/>
    </row>
    <row r="44" spans="1:10" ht="20.25" customHeight="1">
      <c r="A44" s="14" t="s">
        <v>246</v>
      </c>
      <c r="B44" s="22"/>
      <c r="C44" s="22"/>
      <c r="D44" s="27">
        <f>SUM(D41:D42)</f>
        <v>5797428</v>
      </c>
      <c r="E44" s="25"/>
      <c r="F44" s="27">
        <f>SUM(F41:F42)</f>
        <v>6248253</v>
      </c>
      <c r="H44" s="27">
        <f>SUM(H41:H42)</f>
        <v>843335</v>
      </c>
      <c r="I44" s="25"/>
      <c r="J44" s="27">
        <f>SUM(J41:J42)</f>
        <v>-2055249</v>
      </c>
    </row>
    <row r="45" spans="1:10" ht="8.4" customHeight="1">
      <c r="A45" s="14"/>
      <c r="B45" s="22"/>
      <c r="C45" s="22"/>
      <c r="D45" s="26"/>
      <c r="E45" s="25"/>
      <c r="F45" s="26"/>
      <c r="H45" s="26"/>
      <c r="I45" s="25"/>
      <c r="J45" s="26"/>
    </row>
    <row r="46" spans="1:10" ht="21.9" customHeight="1">
      <c r="A46" s="90" t="s">
        <v>38</v>
      </c>
      <c r="B46" s="91"/>
      <c r="C46" s="91"/>
      <c r="D46" s="64"/>
      <c r="E46" s="64"/>
      <c r="F46" s="64"/>
      <c r="G46" s="64"/>
      <c r="H46" s="64"/>
      <c r="I46" s="64"/>
      <c r="J46" s="64"/>
    </row>
    <row r="47" spans="1:10" ht="21.75" customHeight="1">
      <c r="A47" s="14" t="s">
        <v>0</v>
      </c>
      <c r="B47" s="22"/>
      <c r="C47" s="22"/>
      <c r="D47" s="30"/>
      <c r="E47" s="30"/>
      <c r="F47" s="30"/>
      <c r="G47" s="30"/>
      <c r="H47" s="30"/>
      <c r="I47" s="30"/>
      <c r="J47" s="30"/>
    </row>
    <row r="48" spans="1:10" ht="21.75" customHeight="1">
      <c r="A48" s="85" t="s">
        <v>212</v>
      </c>
      <c r="B48" s="22"/>
      <c r="C48" s="22"/>
      <c r="D48" s="30"/>
      <c r="E48" s="30"/>
      <c r="F48" s="30"/>
      <c r="G48" s="30"/>
      <c r="H48" s="30"/>
      <c r="I48" s="30"/>
      <c r="J48" s="30"/>
    </row>
    <row r="49" spans="1:10" ht="21.75" customHeight="1">
      <c r="A49" s="86" t="str">
        <f>A3</f>
        <v>สำหรับรอบระยะเวลาสามเดือนสิ้นสุดวันที่ 31 มีนาคม พ.ศ. 2568</v>
      </c>
      <c r="B49" s="91"/>
      <c r="C49" s="91"/>
      <c r="D49" s="64"/>
      <c r="E49" s="64"/>
      <c r="F49" s="64"/>
      <c r="G49" s="64"/>
      <c r="H49" s="64"/>
      <c r="I49" s="64"/>
      <c r="J49" s="64"/>
    </row>
    <row r="50" spans="1:10" ht="15" customHeight="1">
      <c r="A50" s="14"/>
      <c r="B50" s="22"/>
      <c r="C50" s="22"/>
      <c r="D50" s="92"/>
      <c r="E50" s="92"/>
      <c r="F50" s="92"/>
      <c r="G50" s="92"/>
      <c r="H50" s="92"/>
      <c r="I50" s="92"/>
      <c r="J50" s="92"/>
    </row>
    <row r="51" spans="1:10" ht="19.350000000000001" customHeight="1">
      <c r="B51" s="22"/>
      <c r="C51" s="22"/>
      <c r="D51" s="168" t="s">
        <v>3</v>
      </c>
      <c r="E51" s="168"/>
      <c r="F51" s="168"/>
      <c r="G51" s="77"/>
      <c r="H51" s="168" t="s">
        <v>4</v>
      </c>
      <c r="I51" s="168"/>
      <c r="J51" s="168"/>
    </row>
    <row r="52" spans="1:10" ht="19.350000000000001" customHeight="1">
      <c r="A52" s="14"/>
      <c r="B52" s="22"/>
      <c r="C52" s="22"/>
      <c r="D52" s="52" t="s">
        <v>9</v>
      </c>
      <c r="E52" s="50"/>
      <c r="F52" s="52" t="s">
        <v>10</v>
      </c>
      <c r="G52" s="52"/>
      <c r="H52" s="52" t="s">
        <v>9</v>
      </c>
      <c r="I52" s="50"/>
      <c r="J52" s="52" t="s">
        <v>10</v>
      </c>
    </row>
    <row r="53" spans="1:10" ht="19.350000000000001" customHeight="1">
      <c r="A53" s="14"/>
      <c r="B53" s="20" t="s">
        <v>11</v>
      </c>
      <c r="C53" s="2"/>
      <c r="D53" s="78" t="s">
        <v>12</v>
      </c>
      <c r="E53" s="79"/>
      <c r="F53" s="78" t="s">
        <v>12</v>
      </c>
      <c r="G53" s="79"/>
      <c r="H53" s="78" t="s">
        <v>12</v>
      </c>
      <c r="I53" s="79"/>
      <c r="J53" s="78" t="s">
        <v>12</v>
      </c>
    </row>
    <row r="54" spans="1:10" ht="19.350000000000001" customHeight="1">
      <c r="A54" s="14" t="s">
        <v>247</v>
      </c>
      <c r="B54" s="22"/>
      <c r="C54" s="22"/>
    </row>
    <row r="55" spans="1:10" ht="19.350000000000001" customHeight="1">
      <c r="A55" s="18" t="s">
        <v>248</v>
      </c>
      <c r="B55" s="22">
        <v>8</v>
      </c>
      <c r="C55" s="22"/>
      <c r="D55" s="88">
        <v>-140621</v>
      </c>
      <c r="E55" s="88"/>
      <c r="F55" s="88">
        <v>-87318</v>
      </c>
      <c r="G55" s="88"/>
      <c r="H55" s="88">
        <v>-2209853</v>
      </c>
      <c r="I55" s="88"/>
      <c r="J55" s="88">
        <v>-1266651</v>
      </c>
    </row>
    <row r="56" spans="1:10" ht="19.350000000000001" customHeight="1">
      <c r="A56" s="18" t="s">
        <v>249</v>
      </c>
      <c r="B56" s="22">
        <v>8</v>
      </c>
      <c r="C56" s="22"/>
      <c r="D56" s="88">
        <v>16000</v>
      </c>
      <c r="E56" s="88"/>
      <c r="F56" s="88">
        <v>13194</v>
      </c>
      <c r="G56" s="88"/>
      <c r="H56" s="88">
        <v>445416</v>
      </c>
      <c r="I56" s="88"/>
      <c r="J56" s="88">
        <v>1058168</v>
      </c>
    </row>
    <row r="57" spans="1:10" ht="19.350000000000001" customHeight="1">
      <c r="A57" s="18" t="s">
        <v>250</v>
      </c>
      <c r="B57" s="22"/>
      <c r="C57" s="22"/>
      <c r="D57" s="88">
        <v>43059</v>
      </c>
      <c r="E57" s="88"/>
      <c r="F57" s="88">
        <v>9812</v>
      </c>
      <c r="G57" s="88"/>
      <c r="H57" s="88" t="s">
        <v>224</v>
      </c>
      <c r="I57" s="88"/>
      <c r="J57" s="88" t="s">
        <v>224</v>
      </c>
    </row>
    <row r="58" spans="1:10" ht="21.9" customHeight="1">
      <c r="A58" s="18" t="s">
        <v>251</v>
      </c>
      <c r="B58" s="22">
        <v>18</v>
      </c>
      <c r="C58" s="22"/>
      <c r="D58" s="88">
        <v>-296317</v>
      </c>
      <c r="E58" s="88"/>
      <c r="F58" s="88" t="s">
        <v>224</v>
      </c>
      <c r="G58" s="88"/>
      <c r="H58" s="88" t="s">
        <v>224</v>
      </c>
      <c r="I58" s="88"/>
      <c r="J58" s="88" t="s">
        <v>224</v>
      </c>
    </row>
    <row r="59" spans="1:10" ht="19.350000000000001" customHeight="1">
      <c r="A59" s="18" t="s">
        <v>252</v>
      </c>
      <c r="B59" s="22"/>
      <c r="C59" s="22"/>
      <c r="D59" s="88" t="s">
        <v>224</v>
      </c>
      <c r="E59" s="88"/>
      <c r="F59" s="88" t="s">
        <v>224</v>
      </c>
      <c r="G59" s="88"/>
      <c r="H59" s="88">
        <v>-750</v>
      </c>
      <c r="I59" s="88"/>
      <c r="J59" s="88" t="s">
        <v>224</v>
      </c>
    </row>
    <row r="60" spans="1:10" ht="19.350000000000001" customHeight="1">
      <c r="A60" s="18" t="s">
        <v>253</v>
      </c>
      <c r="B60" s="22">
        <v>11</v>
      </c>
      <c r="C60" s="22"/>
      <c r="D60" s="88">
        <v>-83520</v>
      </c>
      <c r="E60" s="88"/>
      <c r="F60" s="88" t="s">
        <v>224</v>
      </c>
      <c r="G60" s="88"/>
      <c r="H60" s="88" t="s">
        <v>224</v>
      </c>
      <c r="I60" s="88"/>
      <c r="J60" s="88" t="s">
        <v>224</v>
      </c>
    </row>
    <row r="61" spans="1:10" ht="19.350000000000001" customHeight="1">
      <c r="A61" s="18" t="s">
        <v>254</v>
      </c>
      <c r="B61" s="22"/>
      <c r="C61" s="22"/>
      <c r="D61" s="88"/>
      <c r="E61" s="88"/>
      <c r="F61" s="88"/>
      <c r="G61" s="88"/>
      <c r="H61" s="88"/>
      <c r="I61" s="88"/>
      <c r="J61" s="88"/>
    </row>
    <row r="62" spans="1:10" ht="19.350000000000001" customHeight="1">
      <c r="A62" s="18" t="s">
        <v>255</v>
      </c>
      <c r="B62" s="22"/>
      <c r="C62" s="22"/>
      <c r="D62" s="88">
        <v>-63642</v>
      </c>
      <c r="E62" s="88"/>
      <c r="F62" s="88" t="s">
        <v>224</v>
      </c>
      <c r="G62" s="88"/>
      <c r="H62" s="88" t="s">
        <v>224</v>
      </c>
      <c r="I62" s="88"/>
      <c r="J62" s="88" t="s">
        <v>224</v>
      </c>
    </row>
    <row r="63" spans="1:10" ht="19.350000000000001" customHeight="1">
      <c r="A63" s="18" t="s">
        <v>95</v>
      </c>
      <c r="B63" s="22"/>
      <c r="C63" s="22"/>
      <c r="D63" s="88">
        <v>231191</v>
      </c>
      <c r="E63" s="88"/>
      <c r="F63" s="88">
        <v>358294</v>
      </c>
      <c r="G63" s="88"/>
      <c r="H63" s="88">
        <v>1678519</v>
      </c>
      <c r="I63" s="88"/>
      <c r="J63" s="88">
        <v>1892781</v>
      </c>
    </row>
    <row r="64" spans="1:10" ht="19.350000000000001" customHeight="1">
      <c r="A64" s="18" t="s">
        <v>256</v>
      </c>
      <c r="B64" s="22"/>
      <c r="C64" s="22"/>
      <c r="D64" s="88">
        <v>159901</v>
      </c>
      <c r="E64" s="88"/>
      <c r="F64" s="88">
        <v>10749</v>
      </c>
      <c r="G64" s="88"/>
      <c r="H64" s="88" t="s">
        <v>224</v>
      </c>
      <c r="I64" s="88"/>
      <c r="J64" s="88">
        <v>400</v>
      </c>
    </row>
    <row r="65" spans="1:10" ht="23.1" customHeight="1">
      <c r="A65" s="18" t="s">
        <v>257</v>
      </c>
      <c r="B65" s="22"/>
      <c r="C65" s="22"/>
      <c r="D65" s="88">
        <v>-7196</v>
      </c>
      <c r="E65" s="88"/>
      <c r="F65" s="88">
        <v>-3212</v>
      </c>
      <c r="G65" s="88"/>
      <c r="H65" s="88" t="s">
        <v>224</v>
      </c>
      <c r="I65" s="88"/>
      <c r="J65" s="88" t="s">
        <v>224</v>
      </c>
    </row>
    <row r="66" spans="1:10" ht="21.9" customHeight="1">
      <c r="A66" s="18" t="s">
        <v>258</v>
      </c>
      <c r="B66" s="22"/>
      <c r="C66" s="22"/>
      <c r="D66" s="88">
        <v>-1415636</v>
      </c>
      <c r="E66" s="88"/>
      <c r="F66" s="88">
        <v>-2040423</v>
      </c>
      <c r="G66" s="88"/>
      <c r="H66" s="88">
        <v>-1598</v>
      </c>
      <c r="I66" s="88"/>
      <c r="J66" s="88">
        <v>-5118</v>
      </c>
    </row>
    <row r="67" spans="1:10" ht="21.6" customHeight="1">
      <c r="A67" s="18" t="s">
        <v>259</v>
      </c>
      <c r="B67" s="22"/>
      <c r="C67" s="22"/>
      <c r="D67" s="88">
        <v>-433711</v>
      </c>
      <c r="E67" s="88"/>
      <c r="F67" s="88">
        <v>-140103</v>
      </c>
      <c r="G67" s="88"/>
      <c r="H67" s="88">
        <v>-1486</v>
      </c>
      <c r="I67" s="88"/>
      <c r="J67" s="88">
        <v>-958</v>
      </c>
    </row>
    <row r="68" spans="1:10" ht="19.350000000000001" customHeight="1">
      <c r="A68" s="18" t="s">
        <v>260</v>
      </c>
      <c r="B68" s="22"/>
      <c r="C68" s="22"/>
      <c r="D68" s="88">
        <v>2624760</v>
      </c>
      <c r="E68" s="88"/>
      <c r="F68" s="88" t="s">
        <v>224</v>
      </c>
      <c r="G68" s="88"/>
      <c r="H68" s="88" t="s">
        <v>224</v>
      </c>
      <c r="I68" s="88"/>
      <c r="J68" s="88" t="s">
        <v>224</v>
      </c>
    </row>
    <row r="69" spans="1:10" ht="19.350000000000001" customHeight="1">
      <c r="A69" s="18" t="s">
        <v>261</v>
      </c>
      <c r="B69" s="22"/>
      <c r="C69" s="22"/>
      <c r="D69" s="88"/>
      <c r="E69" s="88"/>
      <c r="F69" s="88"/>
      <c r="G69" s="88"/>
      <c r="H69" s="88"/>
      <c r="I69" s="88"/>
      <c r="J69" s="88"/>
    </row>
    <row r="70" spans="1:10" ht="19.350000000000001" customHeight="1">
      <c r="A70" s="18" t="s">
        <v>262</v>
      </c>
      <c r="B70" s="22"/>
      <c r="C70" s="22"/>
      <c r="D70" s="160">
        <v>29853</v>
      </c>
      <c r="E70" s="88"/>
      <c r="F70" s="160">
        <v>104857</v>
      </c>
      <c r="G70" s="88"/>
      <c r="H70" s="160" t="s">
        <v>224</v>
      </c>
      <c r="I70" s="88"/>
      <c r="J70" s="160" t="s">
        <v>224</v>
      </c>
    </row>
    <row r="71" spans="1:10" ht="3.9" customHeight="1">
      <c r="A71" s="14"/>
      <c r="B71" s="15"/>
      <c r="C71" s="7"/>
      <c r="D71" s="81"/>
      <c r="E71" s="81"/>
      <c r="F71" s="81"/>
      <c r="G71" s="81"/>
      <c r="H71" s="81"/>
      <c r="I71" s="81"/>
      <c r="J71" s="81"/>
    </row>
    <row r="72" spans="1:10" ht="19.350000000000001" customHeight="1">
      <c r="A72" s="14" t="s">
        <v>263</v>
      </c>
      <c r="B72" s="22"/>
      <c r="C72" s="22"/>
      <c r="D72" s="27">
        <f>SUM(D55:D71)</f>
        <v>664121</v>
      </c>
      <c r="E72" s="25"/>
      <c r="F72" s="27">
        <f>SUM(F55:F71)</f>
        <v>-1774150</v>
      </c>
      <c r="H72" s="27">
        <f>SUM(H55:H71)</f>
        <v>-89752</v>
      </c>
      <c r="I72" s="25"/>
      <c r="J72" s="27">
        <f>SUM(J55:J70)</f>
        <v>1678622</v>
      </c>
    </row>
    <row r="73" spans="1:10" ht="8.1" customHeight="1">
      <c r="B73" s="22"/>
      <c r="C73" s="22"/>
      <c r="D73" s="25"/>
      <c r="E73" s="25"/>
      <c r="F73" s="25"/>
      <c r="H73" s="25"/>
      <c r="I73" s="25"/>
      <c r="J73" s="25"/>
    </row>
    <row r="74" spans="1:10" ht="19.350000000000001" customHeight="1">
      <c r="A74" s="14" t="s">
        <v>264</v>
      </c>
      <c r="B74" s="22"/>
      <c r="C74" s="22"/>
      <c r="D74" s="75"/>
      <c r="E74" s="75"/>
      <c r="F74" s="75"/>
      <c r="G74" s="75"/>
      <c r="H74" s="75"/>
      <c r="I74" s="75"/>
      <c r="J74" s="75"/>
    </row>
    <row r="75" spans="1:10" ht="21.9" customHeight="1">
      <c r="A75" s="18" t="s">
        <v>265</v>
      </c>
      <c r="B75" s="22">
        <v>8</v>
      </c>
      <c r="C75" s="22"/>
      <c r="D75" s="88" t="s">
        <v>224</v>
      </c>
      <c r="E75" s="88"/>
      <c r="F75" s="88" t="s">
        <v>224</v>
      </c>
      <c r="G75" s="88"/>
      <c r="H75" s="88">
        <v>35221</v>
      </c>
      <c r="I75" s="88"/>
      <c r="J75" s="88">
        <v>395174</v>
      </c>
    </row>
    <row r="76" spans="1:10" ht="21.9" customHeight="1">
      <c r="A76" s="18" t="s">
        <v>266</v>
      </c>
      <c r="B76" s="22">
        <v>8</v>
      </c>
      <c r="C76" s="22"/>
      <c r="D76" s="88" t="s">
        <v>224</v>
      </c>
      <c r="E76" s="88"/>
      <c r="F76" s="88" t="s">
        <v>224</v>
      </c>
      <c r="G76" s="88"/>
      <c r="H76" s="88">
        <v>-150756</v>
      </c>
      <c r="I76" s="88"/>
      <c r="J76" s="88">
        <v>-170921</v>
      </c>
    </row>
    <row r="77" spans="1:10" ht="21.9" customHeight="1">
      <c r="A77" s="18" t="s">
        <v>267</v>
      </c>
      <c r="B77" s="22"/>
      <c r="C77" s="22"/>
      <c r="D77" s="88">
        <v>2000000</v>
      </c>
      <c r="E77" s="88"/>
      <c r="F77" s="88">
        <v>14850000</v>
      </c>
      <c r="G77" s="88"/>
      <c r="H77" s="88">
        <v>2000000</v>
      </c>
      <c r="I77" s="88"/>
      <c r="J77" s="88">
        <v>14850000</v>
      </c>
    </row>
    <row r="78" spans="1:10" ht="21.9" customHeight="1">
      <c r="A78" s="18" t="s">
        <v>268</v>
      </c>
      <c r="B78" s="22"/>
      <c r="C78" s="22"/>
      <c r="D78" s="88" t="s">
        <v>224</v>
      </c>
      <c r="E78" s="88"/>
      <c r="F78" s="88">
        <v>-13450000</v>
      </c>
      <c r="G78" s="88"/>
      <c r="H78" s="88" t="s">
        <v>224</v>
      </c>
      <c r="I78" s="88"/>
      <c r="J78" s="88">
        <v>-13450000</v>
      </c>
    </row>
    <row r="79" spans="1:10" ht="21.9" customHeight="1">
      <c r="A79" s="18" t="s">
        <v>269</v>
      </c>
      <c r="B79" s="22">
        <v>14</v>
      </c>
      <c r="C79" s="22"/>
      <c r="D79" s="88">
        <v>51156</v>
      </c>
      <c r="E79" s="88"/>
      <c r="F79" s="88">
        <v>5428109</v>
      </c>
      <c r="G79" s="88"/>
      <c r="H79" s="88" t="s">
        <v>224</v>
      </c>
      <c r="I79" s="88"/>
      <c r="J79" s="88">
        <v>5329094</v>
      </c>
    </row>
    <row r="80" spans="1:10" ht="21.9" customHeight="1">
      <c r="A80" s="18" t="s">
        <v>270</v>
      </c>
      <c r="B80" s="22">
        <v>14</v>
      </c>
      <c r="C80" s="22"/>
      <c r="D80" s="88">
        <v>-833966</v>
      </c>
      <c r="E80" s="88"/>
      <c r="F80" s="88">
        <v>-549639</v>
      </c>
      <c r="G80" s="88"/>
      <c r="H80" s="88">
        <v>-487556</v>
      </c>
      <c r="I80" s="88"/>
      <c r="J80" s="88" t="s">
        <v>224</v>
      </c>
    </row>
    <row r="81" spans="1:10" ht="21.9" customHeight="1">
      <c r="A81" s="18" t="s">
        <v>271</v>
      </c>
      <c r="B81" s="22"/>
      <c r="C81" s="22"/>
      <c r="D81" s="88" t="s">
        <v>224</v>
      </c>
      <c r="E81" s="88"/>
      <c r="F81" s="88">
        <v>-6800000</v>
      </c>
      <c r="G81" s="88"/>
      <c r="H81" s="88" t="s">
        <v>224</v>
      </c>
      <c r="I81" s="88"/>
      <c r="J81" s="88">
        <v>-6800000</v>
      </c>
    </row>
    <row r="82" spans="1:10" ht="19.350000000000001" customHeight="1">
      <c r="A82" s="18" t="s">
        <v>272</v>
      </c>
      <c r="B82" s="22"/>
      <c r="C82" s="22"/>
      <c r="D82" s="88">
        <v>-3142029</v>
      </c>
      <c r="E82" s="88"/>
      <c r="F82" s="88">
        <v>-3189994</v>
      </c>
      <c r="G82" s="88"/>
      <c r="H82" s="88">
        <v>-86291</v>
      </c>
      <c r="I82" s="88"/>
      <c r="J82" s="88">
        <v>-85881</v>
      </c>
    </row>
    <row r="83" spans="1:10" ht="19.350000000000001" customHeight="1">
      <c r="A83" s="18" t="s">
        <v>273</v>
      </c>
      <c r="B83" s="22"/>
      <c r="C83" s="22"/>
      <c r="D83" s="88">
        <v>-2823285</v>
      </c>
      <c r="E83" s="88"/>
      <c r="F83" s="88">
        <v>-3262083</v>
      </c>
      <c r="G83" s="88"/>
      <c r="H83" s="88">
        <v>-1203595</v>
      </c>
      <c r="I83" s="88"/>
      <c r="J83" s="88">
        <v>-1305285</v>
      </c>
    </row>
    <row r="84" spans="1:10" ht="19.350000000000001" customHeight="1">
      <c r="A84" s="18" t="s">
        <v>274</v>
      </c>
      <c r="B84" s="22"/>
      <c r="C84" s="22"/>
      <c r="D84" s="88" t="s">
        <v>224</v>
      </c>
      <c r="E84" s="88"/>
      <c r="F84" s="88">
        <v>2299546</v>
      </c>
      <c r="G84" s="88"/>
      <c r="H84" s="88" t="s">
        <v>224</v>
      </c>
      <c r="I84" s="88"/>
      <c r="J84" s="88">
        <v>2299546</v>
      </c>
    </row>
    <row r="85" spans="1:10" ht="19.350000000000001" customHeight="1">
      <c r="A85" s="24" t="s">
        <v>194</v>
      </c>
      <c r="B85" s="22"/>
      <c r="C85" s="22"/>
      <c r="D85" s="88">
        <v>-856207</v>
      </c>
      <c r="E85" s="88"/>
      <c r="F85" s="88">
        <v>-857025</v>
      </c>
      <c r="G85" s="88"/>
      <c r="H85" s="88">
        <v>-856207</v>
      </c>
      <c r="I85" s="88"/>
      <c r="J85" s="88">
        <v>-857025</v>
      </c>
    </row>
    <row r="86" spans="1:10" ht="19.350000000000001" customHeight="1">
      <c r="A86" s="18" t="s">
        <v>275</v>
      </c>
      <c r="B86" s="22"/>
      <c r="C86" s="22"/>
      <c r="D86" s="160">
        <v>-11044</v>
      </c>
      <c r="E86" s="88"/>
      <c r="F86" s="160">
        <v>-10829</v>
      </c>
      <c r="G86" s="88"/>
      <c r="H86" s="160" t="s">
        <v>224</v>
      </c>
      <c r="I86" s="88"/>
      <c r="J86" s="160" t="s">
        <v>224</v>
      </c>
    </row>
    <row r="87" spans="1:10" ht="3.9" customHeight="1">
      <c r="B87" s="22"/>
      <c r="C87" s="7"/>
      <c r="D87" s="82"/>
      <c r="E87" s="79"/>
      <c r="F87" s="82"/>
      <c r="G87" s="79"/>
      <c r="H87" s="82"/>
      <c r="I87" s="79"/>
      <c r="J87" s="82"/>
    </row>
    <row r="88" spans="1:10" ht="19.350000000000001" customHeight="1">
      <c r="A88" s="14" t="s">
        <v>276</v>
      </c>
      <c r="B88" s="22"/>
      <c r="C88" s="22"/>
      <c r="D88" s="27">
        <f>SUM(D75:D86)</f>
        <v>-5615375</v>
      </c>
      <c r="E88" s="25"/>
      <c r="F88" s="27">
        <f>SUM(F75:F86)</f>
        <v>-5541915</v>
      </c>
      <c r="H88" s="27">
        <f>SUM(H75:H86)</f>
        <v>-749184</v>
      </c>
      <c r="I88" s="25"/>
      <c r="J88" s="27">
        <f>SUM(J75:J86)</f>
        <v>204702</v>
      </c>
    </row>
    <row r="89" spans="1:10" ht="19.350000000000001" customHeight="1">
      <c r="A89" s="14"/>
      <c r="B89" s="22"/>
      <c r="C89" s="22"/>
      <c r="D89" s="26"/>
      <c r="E89" s="25"/>
      <c r="F89" s="26"/>
      <c r="H89" s="26"/>
      <c r="I89" s="25"/>
      <c r="J89" s="26"/>
    </row>
    <row r="90" spans="1:10" ht="19.350000000000001" customHeight="1">
      <c r="A90" s="14"/>
      <c r="B90" s="22"/>
      <c r="C90" s="22"/>
      <c r="D90" s="26"/>
      <c r="E90" s="25"/>
      <c r="F90" s="26"/>
      <c r="H90" s="26"/>
      <c r="I90" s="25"/>
      <c r="J90" s="26"/>
    </row>
    <row r="91" spans="1:10" ht="15.6" customHeight="1">
      <c r="A91" s="14"/>
      <c r="B91" s="22"/>
      <c r="C91" s="22"/>
      <c r="D91" s="26"/>
      <c r="E91" s="25"/>
      <c r="F91" s="26"/>
      <c r="H91" s="26"/>
      <c r="I91" s="25"/>
      <c r="J91" s="26"/>
    </row>
    <row r="92" spans="1:10" ht="11.4" customHeight="1">
      <c r="A92" s="14"/>
      <c r="B92" s="22"/>
      <c r="C92" s="22"/>
      <c r="D92" s="26"/>
      <c r="E92" s="25"/>
      <c r="F92" s="26"/>
      <c r="H92" s="26"/>
      <c r="I92" s="25"/>
      <c r="J92" s="26"/>
    </row>
    <row r="93" spans="1:10" ht="21.9" customHeight="1">
      <c r="A93" s="90" t="s">
        <v>38</v>
      </c>
      <c r="B93" s="91"/>
      <c r="C93" s="91"/>
      <c r="D93" s="27"/>
      <c r="E93" s="27"/>
      <c r="F93" s="27"/>
      <c r="G93" s="27"/>
      <c r="H93" s="27"/>
      <c r="I93" s="27"/>
      <c r="J93" s="27"/>
    </row>
    <row r="94" spans="1:10" ht="21.75" customHeight="1">
      <c r="A94" s="14" t="s">
        <v>0</v>
      </c>
      <c r="B94" s="2"/>
      <c r="C94" s="2"/>
      <c r="D94" s="41"/>
      <c r="E94" s="41"/>
      <c r="F94" s="41"/>
      <c r="H94" s="41"/>
      <c r="I94" s="41"/>
      <c r="J94" s="41"/>
    </row>
    <row r="95" spans="1:10" ht="21.75" customHeight="1">
      <c r="A95" s="85" t="s">
        <v>212</v>
      </c>
      <c r="B95" s="2"/>
      <c r="C95" s="2"/>
      <c r="D95" s="25"/>
      <c r="E95" s="25"/>
      <c r="F95" s="25"/>
      <c r="H95" s="25"/>
      <c r="I95" s="25"/>
      <c r="J95" s="25"/>
    </row>
    <row r="96" spans="1:10" ht="21.75" customHeight="1">
      <c r="A96" s="86" t="str">
        <f>A3</f>
        <v>สำหรับรอบระยะเวลาสามเดือนสิ้นสุดวันที่ 31 มีนาคม พ.ศ. 2568</v>
      </c>
      <c r="B96" s="9"/>
      <c r="C96" s="9"/>
      <c r="D96" s="45"/>
      <c r="E96" s="45"/>
      <c r="F96" s="45"/>
      <c r="G96" s="27"/>
      <c r="H96" s="45"/>
      <c r="I96" s="45"/>
      <c r="J96" s="45"/>
    </row>
    <row r="97" spans="1:15" ht="21.75" customHeight="1">
      <c r="A97" s="14"/>
      <c r="B97" s="2"/>
      <c r="C97" s="2"/>
      <c r="D97" s="41"/>
      <c r="E97" s="41"/>
      <c r="F97" s="41"/>
      <c r="H97" s="41"/>
      <c r="I97" s="41"/>
      <c r="J97" s="41"/>
    </row>
    <row r="98" spans="1:15" ht="21.75" customHeight="1">
      <c r="D98" s="168" t="s">
        <v>3</v>
      </c>
      <c r="E98" s="168"/>
      <c r="F98" s="168"/>
      <c r="G98" s="77"/>
      <c r="H98" s="168" t="s">
        <v>4</v>
      </c>
      <c r="I98" s="168"/>
      <c r="J98" s="168"/>
    </row>
    <row r="99" spans="1:15" ht="21.75" customHeight="1">
      <c r="D99" s="52" t="s">
        <v>9</v>
      </c>
      <c r="E99" s="50"/>
      <c r="F99" s="52" t="s">
        <v>10</v>
      </c>
      <c r="G99" s="52"/>
      <c r="H99" s="52" t="s">
        <v>9</v>
      </c>
      <c r="I99" s="50"/>
      <c r="J99" s="52" t="s">
        <v>10</v>
      </c>
    </row>
    <row r="100" spans="1:15" ht="21.75" customHeight="1">
      <c r="D100" s="78" t="s">
        <v>12</v>
      </c>
      <c r="E100" s="81"/>
      <c r="F100" s="78" t="s">
        <v>12</v>
      </c>
      <c r="G100" s="81"/>
      <c r="H100" s="78" t="s">
        <v>12</v>
      </c>
      <c r="I100" s="81"/>
      <c r="J100" s="78" t="s">
        <v>12</v>
      </c>
    </row>
    <row r="101" spans="1:15" ht="21.75" customHeight="1">
      <c r="D101" s="79"/>
      <c r="E101" s="81"/>
      <c r="F101" s="79"/>
      <c r="G101" s="81"/>
      <c r="H101" s="79"/>
      <c r="I101" s="81"/>
      <c r="J101" s="79"/>
    </row>
    <row r="102" spans="1:15" ht="21.75" customHeight="1">
      <c r="A102" s="85" t="s">
        <v>277</v>
      </c>
      <c r="C102" s="22"/>
      <c r="D102" s="25">
        <f>SUM(D44,D72,D88)</f>
        <v>846174</v>
      </c>
      <c r="E102" s="25"/>
      <c r="F102" s="25">
        <f>SUM(F44,F72,F88)</f>
        <v>-1067812</v>
      </c>
      <c r="H102" s="25">
        <f>SUM(H44,H72,H88)</f>
        <v>4399</v>
      </c>
      <c r="I102" s="25"/>
      <c r="J102" s="25">
        <f>SUM(J44,J72,J88)</f>
        <v>-171925</v>
      </c>
    </row>
    <row r="103" spans="1:15" ht="21.75" customHeight="1">
      <c r="A103" s="93" t="s">
        <v>278</v>
      </c>
      <c r="B103" s="22"/>
      <c r="C103" s="22"/>
      <c r="D103" s="88">
        <v>13212069</v>
      </c>
      <c r="E103" s="88"/>
      <c r="F103" s="88">
        <v>14259801</v>
      </c>
      <c r="G103" s="88"/>
      <c r="H103" s="88">
        <v>452756</v>
      </c>
      <c r="I103" s="88"/>
      <c r="J103" s="88">
        <v>654419</v>
      </c>
    </row>
    <row r="104" spans="1:15" ht="21.75" customHeight="1">
      <c r="A104" s="18" t="s">
        <v>279</v>
      </c>
      <c r="B104" s="22"/>
      <c r="C104" s="22"/>
      <c r="D104" s="160">
        <v>338008</v>
      </c>
      <c r="E104" s="88"/>
      <c r="F104" s="160">
        <v>464730</v>
      </c>
      <c r="G104" s="88"/>
      <c r="H104" s="160">
        <v>0</v>
      </c>
      <c r="I104" s="88"/>
      <c r="J104" s="160">
        <v>0</v>
      </c>
    </row>
    <row r="105" spans="1:15" ht="6" customHeight="1">
      <c r="B105" s="15"/>
      <c r="C105" s="7"/>
      <c r="D105" s="81"/>
      <c r="E105" s="81"/>
      <c r="F105" s="81"/>
      <c r="G105" s="81"/>
      <c r="H105" s="81"/>
      <c r="I105" s="81"/>
      <c r="J105" s="81"/>
    </row>
    <row r="106" spans="1:15" ht="21.75" customHeight="1" thickBot="1">
      <c r="A106" s="85" t="s">
        <v>287</v>
      </c>
      <c r="B106" s="22"/>
      <c r="C106" s="22"/>
      <c r="D106" s="66">
        <f>SUM(D102:D104)</f>
        <v>14396251</v>
      </c>
      <c r="E106" s="25"/>
      <c r="F106" s="66">
        <f>SUM(F102:F104)</f>
        <v>13656719</v>
      </c>
      <c r="H106" s="66">
        <f>SUM(H102:H104)</f>
        <v>457155</v>
      </c>
      <c r="I106" s="25"/>
      <c r="J106" s="66">
        <f>SUM(J102:J104)</f>
        <v>482494</v>
      </c>
    </row>
    <row r="107" spans="1:15" ht="21.75" customHeight="1" thickTop="1">
      <c r="G107" s="69"/>
      <c r="I107" s="25"/>
    </row>
    <row r="108" spans="1:15" ht="21.75" customHeight="1">
      <c r="A108" s="14" t="s">
        <v>280</v>
      </c>
      <c r="B108" s="22"/>
      <c r="C108" s="22"/>
      <c r="D108" s="25"/>
      <c r="E108" s="25"/>
      <c r="F108" s="25"/>
      <c r="H108" s="25"/>
      <c r="I108" s="25"/>
      <c r="J108" s="25"/>
    </row>
    <row r="109" spans="1:15" ht="21.75" customHeight="1">
      <c r="A109" s="18" t="s">
        <v>281</v>
      </c>
      <c r="B109" s="22"/>
      <c r="C109" s="22"/>
      <c r="D109" s="25">
        <f>'2-4'!E14</f>
        <v>14508011</v>
      </c>
      <c r="E109" s="25"/>
      <c r="F109" s="25">
        <v>13702744</v>
      </c>
      <c r="H109" s="25">
        <f>'2-4'!I14</f>
        <v>457155</v>
      </c>
      <c r="I109" s="25"/>
      <c r="J109" s="25">
        <v>482494</v>
      </c>
    </row>
    <row r="110" spans="1:15" ht="21.75" customHeight="1">
      <c r="A110" s="18" t="s">
        <v>282</v>
      </c>
      <c r="B110" s="22"/>
      <c r="C110" s="22"/>
      <c r="D110" s="160">
        <v>-111760</v>
      </c>
      <c r="E110" s="88"/>
      <c r="F110" s="160">
        <v>-46025</v>
      </c>
      <c r="G110" s="88"/>
      <c r="H110" s="160">
        <v>0</v>
      </c>
      <c r="I110" s="88"/>
      <c r="J110" s="160">
        <v>0</v>
      </c>
    </row>
    <row r="111" spans="1:15" ht="6" customHeight="1">
      <c r="B111" s="15"/>
      <c r="C111" s="7"/>
      <c r="D111" s="81"/>
      <c r="E111" s="81"/>
      <c r="F111" s="81"/>
      <c r="G111" s="81"/>
      <c r="H111" s="81"/>
      <c r="I111" s="81"/>
      <c r="J111" s="81"/>
    </row>
    <row r="112" spans="1:15" ht="21.75" customHeight="1" thickBot="1">
      <c r="B112" s="22"/>
      <c r="C112" s="22"/>
      <c r="D112" s="66">
        <f>SUM(D109:D110)</f>
        <v>14396251</v>
      </c>
      <c r="E112" s="25"/>
      <c r="F112" s="66">
        <f>SUM(F109:F110)</f>
        <v>13656719</v>
      </c>
      <c r="H112" s="66">
        <f>SUM(H109:H110)</f>
        <v>457155</v>
      </c>
      <c r="I112" s="25"/>
      <c r="J112" s="66">
        <f>SUM(J109:J110)</f>
        <v>482494</v>
      </c>
      <c r="M112" s="30"/>
      <c r="O112" s="30"/>
    </row>
    <row r="113" spans="1:10" ht="21.75" customHeight="1" thickTop="1">
      <c r="B113" s="22"/>
      <c r="C113" s="22"/>
      <c r="D113" s="30"/>
      <c r="E113" s="25"/>
      <c r="F113" s="30"/>
      <c r="H113" s="30"/>
      <c r="I113" s="25"/>
      <c r="J113" s="30"/>
    </row>
    <row r="114" spans="1:10" ht="21.75" customHeight="1">
      <c r="A114" s="7" t="s">
        <v>283</v>
      </c>
      <c r="B114" s="2"/>
      <c r="C114" s="2"/>
      <c r="D114" s="83"/>
      <c r="E114" s="41"/>
      <c r="F114" s="83"/>
      <c r="G114" s="41"/>
      <c r="H114" s="83"/>
      <c r="I114" s="41"/>
      <c r="J114" s="83"/>
    </row>
    <row r="115" spans="1:10" ht="6" customHeight="1">
      <c r="A115" s="14"/>
      <c r="B115" s="2"/>
      <c r="C115" s="2"/>
      <c r="D115" s="41"/>
      <c r="E115" s="41"/>
      <c r="F115" s="41"/>
      <c r="H115" s="41"/>
      <c r="I115" s="41"/>
      <c r="J115" s="41"/>
    </row>
    <row r="116" spans="1:10" ht="21.75" customHeight="1">
      <c r="A116" s="14" t="s">
        <v>284</v>
      </c>
      <c r="B116" s="2"/>
      <c r="C116" s="2"/>
      <c r="D116" s="41"/>
      <c r="E116" s="41"/>
      <c r="F116" s="41"/>
      <c r="H116" s="41"/>
      <c r="I116" s="41"/>
      <c r="J116" s="41"/>
    </row>
    <row r="117" spans="1:10" ht="6" customHeight="1">
      <c r="B117" s="2"/>
      <c r="C117" s="2"/>
      <c r="D117" s="81"/>
      <c r="E117" s="81"/>
      <c r="F117" s="81"/>
      <c r="H117" s="81"/>
      <c r="I117" s="81"/>
      <c r="J117" s="81"/>
    </row>
    <row r="118" spans="1:10" ht="21.75" customHeight="1">
      <c r="A118" s="18" t="s">
        <v>285</v>
      </c>
      <c r="B118" s="2"/>
      <c r="C118" s="2"/>
      <c r="D118" s="41"/>
      <c r="E118" s="41"/>
      <c r="F118" s="41"/>
      <c r="H118" s="41"/>
      <c r="I118" s="41"/>
      <c r="J118" s="41"/>
    </row>
    <row r="119" spans="1:10" ht="21.75" customHeight="1">
      <c r="B119" s="2"/>
      <c r="C119" s="2"/>
      <c r="D119" s="41"/>
      <c r="E119" s="41"/>
      <c r="F119" s="41"/>
      <c r="H119" s="41"/>
      <c r="I119" s="41"/>
      <c r="J119" s="41"/>
    </row>
    <row r="120" spans="1:10" ht="21.75" customHeight="1">
      <c r="B120" s="2"/>
      <c r="C120" s="2"/>
      <c r="D120" s="168" t="s">
        <v>3</v>
      </c>
      <c r="E120" s="168"/>
      <c r="F120" s="168"/>
      <c r="G120" s="77"/>
      <c r="H120" s="168" t="s">
        <v>4</v>
      </c>
      <c r="I120" s="168"/>
      <c r="J120" s="168"/>
    </row>
    <row r="121" spans="1:10" ht="21.75" customHeight="1">
      <c r="B121" s="2"/>
      <c r="C121" s="2"/>
      <c r="D121" s="52" t="s">
        <v>9</v>
      </c>
      <c r="E121" s="50"/>
      <c r="F121" s="52" t="s">
        <v>10</v>
      </c>
      <c r="G121" s="52"/>
      <c r="H121" s="52" t="s">
        <v>9</v>
      </c>
      <c r="I121" s="50"/>
      <c r="J121" s="52" t="s">
        <v>10</v>
      </c>
    </row>
    <row r="122" spans="1:10" ht="21.75" customHeight="1">
      <c r="B122" s="2"/>
      <c r="C122" s="2"/>
      <c r="D122" s="54" t="s">
        <v>12</v>
      </c>
      <c r="E122" s="81"/>
      <c r="F122" s="54" t="s">
        <v>12</v>
      </c>
      <c r="H122" s="54" t="s">
        <v>12</v>
      </c>
      <c r="I122" s="81"/>
      <c r="J122" s="54" t="s">
        <v>12</v>
      </c>
    </row>
    <row r="123" spans="1:10" ht="6" customHeight="1">
      <c r="B123" s="2"/>
      <c r="C123" s="2"/>
      <c r="D123" s="81"/>
      <c r="E123" s="81"/>
      <c r="F123" s="81"/>
      <c r="H123" s="81"/>
      <c r="I123" s="81"/>
      <c r="J123" s="81"/>
    </row>
    <row r="124" spans="1:10" ht="21.75" customHeight="1">
      <c r="A124" s="18" t="s">
        <v>286</v>
      </c>
      <c r="B124" s="2"/>
      <c r="C124" s="2"/>
      <c r="D124" s="23">
        <v>1199758</v>
      </c>
      <c r="E124" s="41"/>
      <c r="F124" s="23">
        <v>1586543</v>
      </c>
      <c r="G124" s="41"/>
      <c r="H124" s="23">
        <v>0</v>
      </c>
      <c r="I124" s="41"/>
      <c r="J124" s="23">
        <v>545</v>
      </c>
    </row>
    <row r="125" spans="1:10" ht="21.75" customHeight="1">
      <c r="B125" s="2"/>
      <c r="C125" s="2"/>
      <c r="D125" s="25"/>
      <c r="E125" s="25"/>
      <c r="F125" s="25"/>
      <c r="H125" s="25"/>
      <c r="I125" s="25"/>
      <c r="J125" s="25"/>
    </row>
    <row r="126" spans="1:10" ht="21.75" customHeight="1">
      <c r="B126" s="2"/>
      <c r="C126" s="2"/>
      <c r="D126" s="25"/>
      <c r="E126" s="25"/>
      <c r="F126" s="25"/>
      <c r="H126" s="25"/>
      <c r="I126" s="25"/>
      <c r="J126" s="25"/>
    </row>
    <row r="127" spans="1:10" ht="23.25" customHeight="1">
      <c r="B127" s="2"/>
      <c r="C127" s="2"/>
      <c r="D127" s="25"/>
      <c r="E127" s="25"/>
      <c r="F127" s="25"/>
      <c r="H127" s="25"/>
      <c r="I127" s="25"/>
      <c r="J127" s="25"/>
    </row>
    <row r="128" spans="1:10" ht="21.75" customHeight="1">
      <c r="B128" s="2"/>
      <c r="C128" s="2"/>
      <c r="D128" s="25"/>
      <c r="E128" s="25"/>
      <c r="F128" s="25"/>
      <c r="H128" s="25"/>
      <c r="I128" s="25"/>
      <c r="J128" s="25"/>
    </row>
    <row r="129" spans="1:10" ht="21.75" customHeight="1">
      <c r="B129" s="2"/>
      <c r="C129" s="2"/>
      <c r="D129" s="25"/>
      <c r="E129" s="25"/>
      <c r="F129" s="25"/>
      <c r="H129" s="25"/>
      <c r="I129" s="25"/>
      <c r="J129" s="25"/>
    </row>
    <row r="130" spans="1:10" ht="21.75" customHeight="1">
      <c r="B130" s="2"/>
      <c r="C130" s="2"/>
      <c r="D130" s="25"/>
      <c r="E130" s="25"/>
      <c r="F130" s="25"/>
      <c r="H130" s="25"/>
      <c r="I130" s="25"/>
      <c r="J130" s="25"/>
    </row>
    <row r="131" spans="1:10" ht="21.75" customHeight="1">
      <c r="B131" s="2"/>
      <c r="C131" s="2"/>
      <c r="D131" s="25"/>
      <c r="E131" s="25"/>
      <c r="F131" s="25"/>
      <c r="H131" s="25"/>
      <c r="I131" s="25"/>
      <c r="J131" s="25"/>
    </row>
    <row r="132" spans="1:10" ht="21.75" customHeight="1">
      <c r="B132" s="2"/>
      <c r="C132" s="2"/>
      <c r="D132" s="25"/>
      <c r="E132" s="25"/>
      <c r="F132" s="25"/>
      <c r="H132" s="25"/>
      <c r="I132" s="25"/>
      <c r="J132" s="25"/>
    </row>
    <row r="133" spans="1:10" ht="21.75" customHeight="1">
      <c r="B133" s="2"/>
      <c r="C133" s="2"/>
      <c r="D133" s="25"/>
      <c r="E133" s="25"/>
      <c r="F133" s="25"/>
      <c r="H133" s="25"/>
      <c r="I133" s="25"/>
      <c r="J133" s="25"/>
    </row>
    <row r="134" spans="1:10" ht="21.75" customHeight="1">
      <c r="B134" s="2"/>
      <c r="C134" s="2"/>
      <c r="D134" s="25"/>
      <c r="E134" s="25"/>
      <c r="F134" s="25"/>
      <c r="H134" s="25"/>
      <c r="I134" s="25"/>
      <c r="J134" s="25"/>
    </row>
    <row r="135" spans="1:10" ht="14.4" customHeight="1">
      <c r="B135" s="2"/>
      <c r="C135" s="2"/>
      <c r="D135" s="25"/>
      <c r="E135" s="25"/>
      <c r="F135" s="25"/>
      <c r="H135" s="25"/>
      <c r="I135" s="25"/>
      <c r="J135" s="25"/>
    </row>
    <row r="136" spans="1:10" ht="16.8" customHeight="1">
      <c r="B136" s="2"/>
      <c r="C136" s="2"/>
      <c r="D136" s="25"/>
      <c r="E136" s="25"/>
      <c r="F136" s="25"/>
      <c r="H136" s="25"/>
      <c r="I136" s="25"/>
      <c r="J136" s="25"/>
    </row>
    <row r="137" spans="1:10" ht="19.5" customHeight="1">
      <c r="B137" s="2"/>
      <c r="C137" s="2"/>
      <c r="D137" s="25"/>
      <c r="E137" s="25"/>
      <c r="F137" s="25"/>
      <c r="H137" s="25"/>
      <c r="I137" s="25"/>
      <c r="J137" s="25"/>
    </row>
    <row r="138" spans="1:10" ht="21.9" customHeight="1">
      <c r="A138" s="90" t="str">
        <f>+A93</f>
        <v>หมายเหตุประกอบข้อมูลทางการเงินเป็นส่วนหนึ่งของข้อมูลทางการเงินระหว่างกาลนี้</v>
      </c>
      <c r="B138" s="90"/>
      <c r="C138" s="90"/>
      <c r="D138" s="84"/>
      <c r="E138" s="84"/>
      <c r="F138" s="84"/>
      <c r="G138" s="27"/>
      <c r="H138" s="84"/>
      <c r="I138" s="84"/>
      <c r="J138" s="84"/>
    </row>
  </sheetData>
  <mergeCells count="8">
    <mergeCell ref="D120:F120"/>
    <mergeCell ref="H120:J120"/>
    <mergeCell ref="D5:F5"/>
    <mergeCell ref="H5:J5"/>
    <mergeCell ref="D51:F51"/>
    <mergeCell ref="H51:J51"/>
    <mergeCell ref="D98:F98"/>
    <mergeCell ref="H98:J98"/>
  </mergeCells>
  <pageMargins left="0.8" right="0.5" top="0.5" bottom="0.6" header="0.49" footer="0.4"/>
  <pageSetup paperSize="9" scale="88" firstPageNumber="11" fitToHeight="0" orientation="portrait" useFirstPageNumber="1" horizontalDpi="1200" verticalDpi="1200" r:id="rId1"/>
  <headerFooter scaleWithDoc="0">
    <oddFooter>&amp;R&amp;13&amp;P</oddFooter>
  </headerFooter>
  <rowBreaks count="2" manualBreakCount="2">
    <brk id="46" max="16383" man="1"/>
    <brk id="9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487E694034BC4BB070FFF6E3F6BC3D" ma:contentTypeVersion="17" ma:contentTypeDescription="Create a new document." ma:contentTypeScope="" ma:versionID="144532a966fb7cb8a51b08fc3c46790c">
  <xsd:schema xmlns:xsd="http://www.w3.org/2001/XMLSchema" xmlns:xs="http://www.w3.org/2001/XMLSchema" xmlns:p="http://schemas.microsoft.com/office/2006/metadata/properties" xmlns:ns2="e9ff2aa0-ac65-4789-9546-1cd3bf6095f9" xmlns:ns3="e2b31520-c3e7-42d0-bf07-110cdbe5b5f8" xmlns:ns4="e3c9920c-760c-43c3-a784-0ddb37dd1017" targetNamespace="http://schemas.microsoft.com/office/2006/metadata/properties" ma:root="true" ma:fieldsID="864d526c2dc16b4183106ab9456e03af" ns2:_="" ns3:_="" ns4:_="">
    <xsd:import namespace="e9ff2aa0-ac65-4789-9546-1cd3bf6095f9"/>
    <xsd:import namespace="e2b31520-c3e7-42d0-bf07-110cdbe5b5f8"/>
    <xsd:import namespace="e3c9920c-760c-43c3-a784-0ddb37dd101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f2aa0-ac65-4789-9546-1cd3bf6095f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236f94b-7ede-4aa1-8516-49a0bafeece6}" ma:internalName="TaxCatchAll" ma:showField="CatchAllData" ma:web="e9ff2aa0-ac65-4789-9546-1cd3bf6095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b31520-c3e7-42d0-bf07-110cdbe5b5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7857c996-1424-435f-a372-02611a2db7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9920c-760c-43c3-a784-0ddb37dd1017" elementFormDefault="qualified">
    <xsd:import namespace="http://schemas.microsoft.com/office/2006/documentManagement/types"/>
    <xsd:import namespace="http://schemas.microsoft.com/office/infopath/2007/PartnerControls"/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b31520-c3e7-42d0-bf07-110cdbe5b5f8">
      <Terms xmlns="http://schemas.microsoft.com/office/infopath/2007/PartnerControls"/>
    </lcf76f155ced4ddcb4097134ff3c332f>
    <TaxCatchAll xmlns="e9ff2aa0-ac65-4789-9546-1cd3bf6095f9" xsi:nil="true"/>
    <_dlc_DocId xmlns="e9ff2aa0-ac65-4789-9546-1cd3bf6095f9">T5H3HEATW2TJ-878241894-40078</_dlc_DocId>
    <_dlc_DocIdUrl xmlns="e9ff2aa0-ac65-4789-9546-1cd3bf6095f9">
      <Url>https://minorgroup.sharepoint.com/sites/mint/CorpSecretary/_layouts/15/DocIdRedir.aspx?ID=T5H3HEATW2TJ-878241894-40078</Url>
      <Description>T5H3HEATW2TJ-878241894-40078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A952337-EB47-4F3A-AFD2-E1652B72203F}"/>
</file>

<file path=customXml/itemProps2.xml><?xml version="1.0" encoding="utf-8"?>
<ds:datastoreItem xmlns:ds="http://schemas.openxmlformats.org/officeDocument/2006/customXml" ds:itemID="{F6AD8042-9EF1-4A0D-85B4-7FA03265BF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6C5084-E000-4F8F-9BFC-6FB42D681C3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d255cd4-3828-4559-a09e-259aa315cf02"/>
    <ds:schemaRef ds:uri="9c784ece-320f-46e9-a0bf-61d0570459bd"/>
  </ds:schemaRefs>
</ds:datastoreItem>
</file>

<file path=customXml/itemProps4.xml><?xml version="1.0" encoding="utf-8"?>
<ds:datastoreItem xmlns:ds="http://schemas.openxmlformats.org/officeDocument/2006/customXml" ds:itemID="{5C16F707-EDB0-4E90-A266-C189A018DF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2-4</vt:lpstr>
      <vt:lpstr>5-6 (3m)</vt:lpstr>
      <vt:lpstr>7</vt:lpstr>
      <vt:lpstr>8</vt:lpstr>
      <vt:lpstr>9</vt:lpstr>
      <vt:lpstr>10</vt:lpstr>
      <vt:lpstr>11-13</vt:lpstr>
      <vt:lpstr>'10'!Print_Area</vt:lpstr>
      <vt:lpstr>'11-13'!Print_Area</vt:lpstr>
      <vt:lpstr>'2-4'!Print_Area</vt:lpstr>
      <vt:lpstr>'5-6 (3m)'!Print_Area</vt:lpstr>
      <vt:lpstr>'8'!Print_Area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Nongluck Amornsathit (TH)</cp:lastModifiedBy>
  <cp:revision/>
  <cp:lastPrinted>2025-05-12T07:40:21Z</cp:lastPrinted>
  <dcterms:created xsi:type="dcterms:W3CDTF">2001-04-26T01:24:58Z</dcterms:created>
  <dcterms:modified xsi:type="dcterms:W3CDTF">2025-05-12T07:45:40Z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0x010100E0487E694034BC4BB070FFF6E3F6BC3D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MediaServiceImageTags">
    <vt:lpwstr/>
  </property>
  <property fmtid="{D5CDD505-2E9C-101B-9397-08002B2CF9AE}" pid="6" name="_dlc_DocIdItemGuid">
    <vt:lpwstr>f19f759b-561d-4af7-97b1-bc2d8712f739</vt:lpwstr>
  </property>
</Properties>
</file>