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L:\ABAS-Listed\Minor International Public Company Limited\Minor International (MINT) Q3 Sep 25'25\"/>
    </mc:Choice>
  </mc:AlternateContent>
  <xr:revisionPtr revIDLastSave="0" documentId="13_ncr:1_{04A27606-1500-4EC8-8F78-4CC6A77B2D2D}" xr6:coauthVersionLast="47" xr6:coauthVersionMax="47" xr10:uidLastSave="{00000000-0000-0000-0000-000000000000}"/>
  <bookViews>
    <workbookView xWindow="-90" yWindow="0" windowWidth="25050" windowHeight="15075" tabRatio="684" xr2:uid="{00000000-000D-0000-FFFF-FFFF00000000}"/>
  </bookViews>
  <sheets>
    <sheet name="2-4" sheetId="21" r:id="rId1"/>
    <sheet name="5-6 (3m)" sheetId="89" r:id="rId2"/>
    <sheet name="7-8 (9m)" sheetId="79" r:id="rId3"/>
    <sheet name="9" sheetId="86" r:id="rId4"/>
    <sheet name="10" sheetId="87" r:id="rId5"/>
    <sheet name="11" sheetId="88" r:id="rId6"/>
    <sheet name="12" sheetId="84" r:id="rId7"/>
    <sheet name="13-15" sheetId="85" r:id="rId8"/>
  </sheets>
  <definedNames>
    <definedName name="_xlnm.Print_Area" localSheetId="4">'10'!$A$1:$AM$47</definedName>
    <definedName name="_xlnm.Print_Area" localSheetId="6">'12'!$A$1:$Z$33</definedName>
    <definedName name="_xlnm.Print_Area" localSheetId="7">'13-15'!$A$1:$J$150</definedName>
    <definedName name="_xlnm.Print_Area" localSheetId="0">'2-4'!$A$1:$K$137</definedName>
    <definedName name="_xlnm.Print_Area" localSheetId="1">'5-6 (3m)'!$A$1:$K$94</definedName>
    <definedName name="_xlnm.Print_Area" localSheetId="2">'7-8 (9m)'!$A$1:$K$94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6" i="21" l="1"/>
  <c r="G86" i="21"/>
  <c r="J121" i="85" l="1"/>
  <c r="F121" i="85"/>
  <c r="J99" i="85"/>
  <c r="J79" i="85"/>
  <c r="F99" i="85"/>
  <c r="F79" i="85"/>
  <c r="J41" i="85"/>
  <c r="J44" i="85" s="1"/>
  <c r="K75" i="79"/>
  <c r="G75" i="79"/>
  <c r="K29" i="79"/>
  <c r="K17" i="79"/>
  <c r="K31" i="79" s="1"/>
  <c r="K35" i="79" s="1"/>
  <c r="K38" i="79" s="1"/>
  <c r="K44" i="79" s="1"/>
  <c r="K41" i="79" s="1"/>
  <c r="G29" i="79"/>
  <c r="G17" i="79"/>
  <c r="K74" i="89"/>
  <c r="G74" i="89"/>
  <c r="K29" i="89"/>
  <c r="K17" i="89"/>
  <c r="K31" i="89" s="1"/>
  <c r="K35" i="89" s="1"/>
  <c r="K38" i="89" s="1"/>
  <c r="K44" i="89" s="1"/>
  <c r="K41" i="89" s="1"/>
  <c r="G29" i="89"/>
  <c r="G17" i="89"/>
  <c r="G31" i="89" s="1"/>
  <c r="G35" i="89" s="1"/>
  <c r="G38" i="89" s="1"/>
  <c r="G44" i="89" s="1"/>
  <c r="G41" i="89" s="1"/>
  <c r="G31" i="79" l="1"/>
  <c r="G35" i="79" s="1"/>
  <c r="K58" i="79"/>
  <c r="J115" i="85"/>
  <c r="G58" i="89"/>
  <c r="G76" i="89" s="1"/>
  <c r="G82" i="89" s="1"/>
  <c r="G79" i="89" s="1"/>
  <c r="K58" i="89"/>
  <c r="K76" i="89" s="1"/>
  <c r="K82" i="89" s="1"/>
  <c r="K79" i="89" s="1"/>
  <c r="K77" i="79"/>
  <c r="K83" i="79" s="1"/>
  <c r="K80" i="79" s="1"/>
  <c r="U22" i="88"/>
  <c r="Y22" i="88" s="1"/>
  <c r="U21" i="88"/>
  <c r="Y21" i="88" s="1"/>
  <c r="U20" i="88"/>
  <c r="Y20" i="88" s="1"/>
  <c r="U19" i="88"/>
  <c r="Y19" i="88" s="1"/>
  <c r="U15" i="88"/>
  <c r="Y15" i="88" s="1"/>
  <c r="D29" i="86"/>
  <c r="AD27" i="86"/>
  <c r="AH27" i="86" s="1"/>
  <c r="AL27" i="86" s="1"/>
  <c r="AD26" i="86"/>
  <c r="AH26" i="86" s="1"/>
  <c r="AL26" i="86" s="1"/>
  <c r="AD25" i="86"/>
  <c r="AH25" i="86" s="1"/>
  <c r="AL25" i="86" s="1"/>
  <c r="AD24" i="86"/>
  <c r="AH24" i="86" s="1"/>
  <c r="AL24" i="86" s="1"/>
  <c r="AD23" i="86"/>
  <c r="AH23" i="86" s="1"/>
  <c r="AL23" i="86" s="1"/>
  <c r="AD22" i="86"/>
  <c r="AH22" i="86" s="1"/>
  <c r="AL22" i="86" s="1"/>
  <c r="AD20" i="86"/>
  <c r="AH20" i="86" s="1"/>
  <c r="AL20" i="86" s="1"/>
  <c r="AD16" i="86"/>
  <c r="AH16" i="86" s="1"/>
  <c r="AL16" i="86" s="1"/>
  <c r="V19" i="84"/>
  <c r="G38" i="79" l="1"/>
  <c r="F9" i="85"/>
  <c r="F41" i="85" s="1"/>
  <c r="F44" i="85" s="1"/>
  <c r="F115" i="85" s="1"/>
  <c r="A94" i="89"/>
  <c r="A52" i="89"/>
  <c r="G44" i="79" l="1"/>
  <c r="G41" i="79" s="1"/>
  <c r="G58" i="79"/>
  <c r="G77" i="79" s="1"/>
  <c r="G83" i="79" s="1"/>
  <c r="G80" i="79" s="1"/>
  <c r="AG20" i="87"/>
  <c r="AC20" i="87"/>
  <c r="AA20" i="87"/>
  <c r="Y20" i="87"/>
  <c r="W20" i="87"/>
  <c r="U20" i="87"/>
  <c r="S20" i="87"/>
  <c r="Q20" i="87"/>
  <c r="O20" i="87"/>
  <c r="K20" i="87"/>
  <c r="I20" i="87"/>
  <c r="G20" i="87"/>
  <c r="E20" i="87"/>
  <c r="AG32" i="87" l="1"/>
  <c r="G32" i="87"/>
  <c r="V20" i="84"/>
  <c r="I32" i="87"/>
  <c r="K32" i="87"/>
  <c r="O32" i="87"/>
  <c r="E32" i="87"/>
  <c r="S32" i="87"/>
  <c r="V15" i="84" l="1"/>
  <c r="Z15" i="84" s="1"/>
  <c r="AE17" i="87"/>
  <c r="AI17" i="87" s="1"/>
  <c r="AM17" i="87" l="1"/>
  <c r="K74" i="21"/>
  <c r="G74" i="21"/>
  <c r="A3" i="87" l="1"/>
  <c r="A3" i="86"/>
  <c r="A2" i="88" l="1"/>
  <c r="A2" i="84" s="1"/>
  <c r="W24" i="88"/>
  <c r="S24" i="88"/>
  <c r="Q24" i="88"/>
  <c r="O24" i="88"/>
  <c r="M24" i="88"/>
  <c r="K24" i="88"/>
  <c r="I24" i="88"/>
  <c r="G24" i="88"/>
  <c r="E24" i="88"/>
  <c r="C24" i="88"/>
  <c r="A3" i="88"/>
  <c r="A3" i="84" s="1"/>
  <c r="A3" i="85" s="1"/>
  <c r="AJ29" i="86"/>
  <c r="AB29" i="86"/>
  <c r="Z29" i="86"/>
  <c r="X29" i="86"/>
  <c r="V29" i="86"/>
  <c r="T29" i="86"/>
  <c r="R29" i="86"/>
  <c r="P29" i="86"/>
  <c r="N29" i="86"/>
  <c r="L29" i="86"/>
  <c r="J29" i="86"/>
  <c r="H29" i="86"/>
  <c r="F29" i="86"/>
  <c r="A150" i="85"/>
  <c r="X23" i="84"/>
  <c r="P23" i="84"/>
  <c r="L23" i="84"/>
  <c r="H23" i="84"/>
  <c r="F23" i="84"/>
  <c r="D23" i="84"/>
  <c r="A52" i="79"/>
  <c r="A94" i="79"/>
  <c r="AF29" i="86" l="1"/>
  <c r="AD29" i="86"/>
  <c r="U24" i="88"/>
  <c r="Y24" i="88"/>
  <c r="A105" i="85"/>
  <c r="A53" i="85"/>
  <c r="K39" i="21"/>
  <c r="G39" i="21"/>
  <c r="AL29" i="86" l="1"/>
  <c r="K126" i="21"/>
  <c r="G126" i="21"/>
  <c r="G22" i="21"/>
  <c r="K22" i="21"/>
  <c r="AH29" i="86" l="1"/>
  <c r="G129" i="21"/>
  <c r="G132" i="21" s="1"/>
  <c r="K88" i="21"/>
  <c r="G41" i="21"/>
  <c r="G88" i="21"/>
  <c r="K41" i="21"/>
  <c r="G134" i="21" l="1"/>
  <c r="A137" i="21"/>
  <c r="A92" i="21"/>
  <c r="A49" i="21"/>
  <c r="A95" i="21" s="1"/>
  <c r="K129" i="21" l="1"/>
  <c r="K132" i="21" s="1"/>
  <c r="K134" i="21" s="1"/>
  <c r="AK20" i="87" l="1"/>
  <c r="AE20" i="87" l="1"/>
  <c r="M20" i="87" l="1"/>
  <c r="AI18" i="87"/>
  <c r="AI20" i="87" l="1"/>
  <c r="AM18" i="87"/>
  <c r="AM20" i="87" s="1"/>
  <c r="AK32" i="87" l="1"/>
  <c r="D79" i="85" l="1"/>
  <c r="D99" i="85" l="1"/>
  <c r="AE25" i="87" l="1"/>
  <c r="AI25" i="87" s="1"/>
  <c r="AM25" i="87" s="1"/>
  <c r="AE27" i="87" l="1"/>
  <c r="AI27" i="87" s="1"/>
  <c r="AM27" i="87" s="1"/>
  <c r="W32" i="87"/>
  <c r="Y32" i="87" l="1"/>
  <c r="AE24" i="87" l="1"/>
  <c r="Q32" i="87"/>
  <c r="AI24" i="87" l="1"/>
  <c r="AM24" i="87" l="1"/>
  <c r="Z20" i="84"/>
  <c r="I126" i="21" l="1"/>
  <c r="I129" i="21" s="1"/>
  <c r="I132" i="21" s="1"/>
  <c r="I74" i="21"/>
  <c r="Z19" i="84"/>
  <c r="E74" i="21"/>
  <c r="E126" i="21"/>
  <c r="E129" i="21" s="1"/>
  <c r="E132" i="21" s="1"/>
  <c r="AI29" i="87"/>
  <c r="AM29" i="87" s="1"/>
  <c r="E86" i="21"/>
  <c r="E88" i="21" s="1"/>
  <c r="I86" i="21"/>
  <c r="I88" i="21" l="1"/>
  <c r="I134" i="21" s="1"/>
  <c r="I17" i="89"/>
  <c r="I17" i="79"/>
  <c r="E17" i="79"/>
  <c r="E29" i="79"/>
  <c r="E17" i="89"/>
  <c r="E134" i="21"/>
  <c r="AI28" i="87"/>
  <c r="AC32" i="87"/>
  <c r="E31" i="79" l="1"/>
  <c r="E35" i="79" s="1"/>
  <c r="H121" i="85"/>
  <c r="I22" i="21"/>
  <c r="AM28" i="87"/>
  <c r="D121" i="85"/>
  <c r="E22" i="21"/>
  <c r="I39" i="21"/>
  <c r="E39" i="21"/>
  <c r="R23" i="84"/>
  <c r="T23" i="84"/>
  <c r="AA32" i="87"/>
  <c r="E29" i="89"/>
  <c r="E31" i="89" s="1"/>
  <c r="E35" i="89" s="1"/>
  <c r="E38" i="89" s="1"/>
  <c r="I41" i="21" l="1"/>
  <c r="I29" i="89"/>
  <c r="I31" i="89" s="1"/>
  <c r="I35" i="89" s="1"/>
  <c r="I38" i="89" s="1"/>
  <c r="I29" i="79"/>
  <c r="I31" i="79" s="1"/>
  <c r="I35" i="79" s="1"/>
  <c r="E38" i="79"/>
  <c r="D9" i="85"/>
  <c r="D41" i="85" s="1"/>
  <c r="D44" i="85" s="1"/>
  <c r="D115" i="85" s="1"/>
  <c r="E58" i="89"/>
  <c r="E44" i="89"/>
  <c r="E41" i="89" s="1"/>
  <c r="I75" i="79"/>
  <c r="U32" i="87"/>
  <c r="AE30" i="87"/>
  <c r="N23" i="84"/>
  <c r="V21" i="84"/>
  <c r="V23" i="84" s="1"/>
  <c r="E41" i="21"/>
  <c r="I38" i="79" l="1"/>
  <c r="H9" i="85"/>
  <c r="I58" i="89"/>
  <c r="I44" i="89"/>
  <c r="I41" i="89" s="1"/>
  <c r="E44" i="79"/>
  <c r="E58" i="79"/>
  <c r="I74" i="89"/>
  <c r="AE32" i="87"/>
  <c r="I76" i="89" l="1"/>
  <c r="I82" i="89" s="1"/>
  <c r="I44" i="79"/>
  <c r="I58" i="79"/>
  <c r="I77" i="79" s="1"/>
  <c r="I83" i="79" s="1"/>
  <c r="E41" i="79"/>
  <c r="I41" i="79" l="1"/>
  <c r="Z21" i="84" l="1"/>
  <c r="Z23" i="84" s="1"/>
  <c r="J23" i="84" l="1"/>
  <c r="M32" i="87" l="1"/>
  <c r="AI30" i="87"/>
  <c r="AM30" i="87" l="1"/>
  <c r="AM32" i="87" s="1"/>
  <c r="AI32" i="87"/>
  <c r="E75" i="79"/>
  <c r="E77" i="79" s="1"/>
  <c r="E83" i="79" s="1"/>
  <c r="E74" i="89" l="1"/>
  <c r="E76" i="89" s="1"/>
  <c r="E82" i="89" l="1"/>
  <c r="H79" i="85" l="1"/>
  <c r="H99" i="85" l="1"/>
  <c r="H41" i="85" l="1"/>
  <c r="H44" i="85" s="1"/>
  <c r="H115" i="85" s="1"/>
</calcChain>
</file>

<file path=xl/sharedStrings.xml><?xml version="1.0" encoding="utf-8"?>
<sst xmlns="http://schemas.openxmlformats.org/spreadsheetml/2006/main" count="701" uniqueCount="302">
  <si>
    <t xml:space="preserve">บริษัท ไมเนอร์ อินเตอร์เนชั่นแนล จำกัด (มหาชน) </t>
  </si>
  <si>
    <t>งบฐานะการเงิน</t>
  </si>
  <si>
    <t>ณ วันที่ 30 กันยายน พ.ศ. 2568</t>
  </si>
  <si>
    <t>ข้อมูลทางการเงินรวม</t>
  </si>
  <si>
    <t>ข้อมูลทางการเงินเฉพาะกิจการ</t>
  </si>
  <si>
    <t>(ยังไม่ได้ตรวจสอบ)</t>
  </si>
  <si>
    <t>(ตรวจสอบแล้ว)</t>
  </si>
  <si>
    <t>30 กันยายน</t>
  </si>
  <si>
    <t>31 ธันวาคม</t>
  </si>
  <si>
    <t>พ.ศ. 2568</t>
  </si>
  <si>
    <t>พ.ศ. 2567</t>
  </si>
  <si>
    <t>หมายเหตุ</t>
  </si>
  <si>
    <t>พันบาท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</si>
  <si>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</si>
  <si>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</si>
  <si>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</si>
  <si>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ลูกหนี้การค้าและลูกหนี้หมุนเวียนอื่น - สุทธิ</t>
  </si>
  <si>
    <t xml:space="preserve">สินค้าคงเหลือ </t>
  </si>
  <si>
    <t>ที่ดินและโครงการพัฒนาอสังหาริมทรัพย์เพื่อขาย</t>
  </si>
  <si>
    <t>สินทรัพย์อนุพันธ์ทางการเงิน</t>
  </si>
  <si>
    <t>สินทรัพย์หมุนเวียนอื่น</t>
  </si>
  <si>
    <t>สินทรัพย์ไม่หมุนเวียนที่ถือไว้เพื่อขาย</t>
  </si>
  <si>
    <t>รวมสินทรัพย์หมุนเวียน</t>
  </si>
  <si>
    <t>สินทรัพย์ไม่หมุนเวียน</t>
  </si>
  <si>
    <t>ลูกหนี้การค้าและลูกหนี้ไม่หมุนเวียนอื่น - สุทธิ</t>
  </si>
  <si>
    <t>เงินลงทุนในบริษัทย่อย</t>
  </si>
  <si>
    <t>เงินลงทุนในบริษัทร่วม</t>
  </si>
  <si>
    <t>เงินลงทุนในส่วนได้เสียในการร่วมค้า</t>
  </si>
  <si>
    <t>เงินให้กู้ยืมระยะยาวแก่กิจการที่เกี่ยวข้องกัน</t>
  </si>
  <si>
    <t>อสังหาริมทรัพย์เพื่อการลงทุน</t>
  </si>
  <si>
    <t xml:space="preserve">ที่ดิน อาคารและอุปกรณ์ </t>
  </si>
  <si>
    <t>สินทรัพย์สิทธิการใช้</t>
  </si>
  <si>
    <t xml:space="preserve">สินทรัพย์ไม่มีตัวตน 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</si>
  <si>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</si>
  <si>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</si>
  <si>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</si>
  <si>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</si>
  <si>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 xml:space="preserve">กรรมการ  _____________________________________  </t>
  </si>
  <si>
    <t>หมายเหตุประกอบข้อมูลทางการเงินเป็นส่วนหนึ่งของข้อมูลทางการเงินระหว่างกาลนี้</t>
  </si>
  <si>
    <t xml:space="preserve">งบฐานะการเงิน </t>
  </si>
  <si>
    <t>หนี้สินและส่วนของเจ้าของ</t>
  </si>
  <si>
    <t>หนี้สินหมุนเวียน</t>
  </si>
  <si>
    <t>เงินเบิกเกินบัญชีธนาคารและเงินกู้ยืมระยะสั้น</t>
  </si>
  <si>
    <t xml:space="preserve">   จากสถาบันการเงิน</t>
  </si>
  <si>
    <t>จากสถาบันการเงิน</t>
  </si>
  <si>
    <t>เจ้าหนี้การค้าและเจ้าหนี้หมุนเวียนอื่น</t>
  </si>
  <si>
    <t>เงินกู้ยืมระยะสั้นจากกิจการที่เกี่ยวข้องกัน</t>
  </si>
  <si>
    <t>เงินกู้ยืมระยะยาวจากสถาบันการเงิน</t>
  </si>
  <si>
    <t xml:space="preserve">   ส่วนที่ถึงกำหนดชำระภายในหนึ่งปี  </t>
  </si>
  <si>
    <t>ส่วนที่ถึงกำหนดชำระภายในหนึ่งปี</t>
  </si>
  <si>
    <t>หุ้นกู้ส่วนที่ถึงกำหนดชำระภายในหนึ่งปี</t>
  </si>
  <si>
    <t xml:space="preserve">รายได้รอตัดบัญชีที่ถึงกำหนดรับรู้ภายในหนึ่งปี   </t>
  </si>
  <si>
    <t>ภาษีเงินได้นิติบุคคลค้างจ่าย</t>
  </si>
  <si>
    <t>หนี้สินตามสัญญาเช่าส่วนที่ถึงกำหนดชำระ</t>
  </si>
  <si>
    <t xml:space="preserve">   ภายในหนึ่งปี</t>
  </si>
  <si>
    <t>หนี้สินอนุพันธ์ทางการเงิน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</si>
  <si>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</si>
  <si>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</si>
  <si>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</si>
  <si>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 xml:space="preserve">หุ้นกู้ </t>
  </si>
  <si>
    <t>หนี้สินตามสัญญาเช่า</t>
  </si>
  <si>
    <t>ภาระผูกพันผลประโยชน์พนักงาน</t>
  </si>
  <si>
    <t>หนี้สินภาษีเงินได้รอการตัดบัญชี</t>
  </si>
  <si>
    <t>หนี้สินไม่หมุนเวียนอื่น</t>
  </si>
  <si>
    <t>รวมหนี้สินไม่หมุนเวียน</t>
  </si>
  <si>
    <t>รวมหนี้สิน</t>
  </si>
  <si>
    <r>
      <t>หนี้สินและส่วนของเจ้าของ</t>
    </r>
    <r>
      <rPr>
        <sz val="13"/>
        <rFont val="Cordia New"/>
        <family val="2"/>
      </rPr>
      <t xml:space="preserve"> (ต่อ)</t>
    </r>
  </si>
  <si>
    <t>ส่วนของเจ้าของ</t>
  </si>
  <si>
    <t>ทุนเรือนหุ้น</t>
  </si>
  <si>
    <t xml:space="preserve">   ทุนจดทะเบียน</t>
  </si>
  <si>
    <t xml:space="preserve">      หุ้นสามัญจำนวน 5,997,928,025 หุ้น </t>
  </si>
  <si>
    <t xml:space="preserve">         มูลค่าที่ตราไว้หุ้นละ 1 บาท</t>
  </si>
  <si>
    <t xml:space="preserve">         (พ.ศ. 2567 : 5,997,928,025 หุ้น</t>
  </si>
  <si>
    <t xml:space="preserve">         มูลค่าที่ตราไว้หุ้นละ 1 บาท)</t>
  </si>
  <si>
    <t xml:space="preserve">   ทุนที่ออกและชำระแล้ว</t>
  </si>
  <si>
    <t xml:space="preserve">      หุ้นสามัญจำนวน 5,669,976,977 หุ้น </t>
  </si>
  <si>
    <t xml:space="preserve">         (พ.ศ. 2567 : 5,669,976,977 หุ้น</t>
  </si>
  <si>
    <t>ส่วนเกินมูลค่าหุ้นสามัญ</t>
  </si>
  <si>
    <t>ใบสำคัญแสดงสิทธิที่จะซื้อหุ้นสามัญที่ออก</t>
  </si>
  <si>
    <t xml:space="preserve">    โดยบริษัทย่อยที่หมดอายุแล้ว</t>
  </si>
  <si>
    <t>กำไรสะสม</t>
  </si>
  <si>
    <t xml:space="preserve">    จัดสรรแล้ว - ทุนสำรองตามกฎหมาย</t>
  </si>
  <si>
    <t xml:space="preserve">    ยังไม่ได้จัดสรร </t>
  </si>
  <si>
    <t>องค์ประกอบอื่นของส่วนของเจ้าของ</t>
  </si>
  <si>
    <t>รวม</t>
  </si>
  <si>
    <t>หุ้นกู้ที่มีลักษณะคล้ายทุน</t>
  </si>
  <si>
    <t>รวมส่วนของผู้เป็นเจ้าของของบริษัทใหญ่</t>
  </si>
  <si>
    <t>ส่วนได้เสียที่ไม่มีอำนาจควบคุม</t>
  </si>
  <si>
    <t>รวมส่วนของเจ้าของ</t>
  </si>
  <si>
    <t>รวมหนี้สินและส่วนของเจ้าของ</t>
  </si>
  <si>
    <t>งบกำไรขาดทุน (ยังไม่ได้ตรวจสอบ)</t>
  </si>
  <si>
    <t>สำหรับรอบระยะเวลาสามเดือนสิ้นสุดวันที่ 30 กันยายน พ.ศ. 2568</t>
  </si>
  <si>
    <t>รายได้</t>
  </si>
  <si>
    <t>รายได้จากกิจการโรงแรมและบริการที่เกี่ยวข้อง</t>
  </si>
  <si>
    <t>รายได้จากธุรกิจอื่นๆ ที่เกี่ยวข้องกับธุรกิจโรงแรมและธุรกิจอื่น</t>
  </si>
  <si>
    <t>รายได้จากการขายอาหารและเครื่องดื่มและการผลิตสินค้า</t>
  </si>
  <si>
    <t>เงินปันผลรับ</t>
  </si>
  <si>
    <t>ดอกเบี้ยรับ</t>
  </si>
  <si>
    <t>รายได้อื่น</t>
  </si>
  <si>
    <t>รวมรายได้</t>
  </si>
  <si>
    <t>ค่าใช้จ่าย</t>
  </si>
  <si>
    <t>ต้นทุนโดยตรงของกิจการโรงแรมและบริการที่เกี่ยวข้อง</t>
  </si>
  <si>
    <t>ต้นทุนโดยตรงของธุรกิจอื่นๆ ที่เกี่ยวข้องกับ</t>
  </si>
  <si>
    <t>ธุรกิจโรงแรมและธุรกิจอื่น</t>
  </si>
  <si>
    <t>ต้นทุนขายอาหารและเครื่องดื่มและการผลิตสินค้า</t>
  </si>
  <si>
    <t>ค่าใช้จ่ายในการขาย</t>
  </si>
  <si>
    <t>ค่าใช้จ่ายในการบริหาร</t>
  </si>
  <si>
    <t>(กำไร) ขาดทุนอื่น - สุทธิ</t>
  </si>
  <si>
    <t>ต้นทุนทางการเงิน</t>
  </si>
  <si>
    <t>รวมค่าใช้จ่าย</t>
  </si>
  <si>
    <t>กำไร (ขาดทุน) จากการดำเนินงาน</t>
  </si>
  <si>
    <t>ส่วนแบ่งกำไรจากเงินลงทุนในบริษัทร่วม</t>
  </si>
  <si>
    <t>และส่วนได้เสียในการร่วมค้า</t>
  </si>
  <si>
    <t>กำไร (ขาดทุน) ก่อนภาษีเงินได้</t>
  </si>
  <si>
    <t>ภาษีเงินได้</t>
  </si>
  <si>
    <t>กำไร (ขาดทุน) สำหรับรอบระยะเวลา</t>
  </si>
  <si>
    <t>การแบ่งปันกำไร (ขาดทุน)</t>
  </si>
  <si>
    <t>ส่วนที่เป็นของผู้เป็นเจ้าของของบริษัทใหญ่</t>
  </si>
  <si>
    <t>ส่วนที่เป็นของส่วนได้เสียที่ไม่มีอำนาจควบคุม</t>
  </si>
  <si>
    <t>กำไร (ขาดทุน) ต่อหุ้น (บาท)</t>
  </si>
  <si>
    <t>กำไร (ขาดทุน) ต่อหุ้นขั้นพื้นฐาน</t>
  </si>
  <si>
    <t>งบกำไรขาดทุนเบ็ดเสร็จ (ยังไม่ได้ตรวจสอบ)</t>
  </si>
  <si>
    <t>กำไร (ขาดทุน) เบ็ดเสร็จอื่น</t>
  </si>
  <si>
    <t>รายการที่จะไม่จัดประเภทรายการใหม่</t>
  </si>
  <si>
    <t>ไปยังงบกำไรหรือขาดทุนในภายหลัง</t>
  </si>
  <si>
    <t>กำไร (ขาดทุน) จากการวัดมูลค่าเงินลงทุนในตราสารทุน</t>
  </si>
  <si>
    <t xml:space="preserve">   ด้วยมูลค่ายุติธรรมผ่านกำไร (ขาดทุน) เบ็ดเสร็จอื่น</t>
  </si>
  <si>
    <t>รายการที่จะจัดประเภทรายการใหม่ไปยังงบกำไร</t>
  </si>
  <si>
    <t>หรือขาดทุนในภายหลัง</t>
  </si>
  <si>
    <t>การป้องกันความเสี่ยงกระแสเงินสด</t>
  </si>
  <si>
    <t>สำรองต้นทุนของการป้องกันความเสี่ยง</t>
  </si>
  <si>
    <t>ผลต่างของอัตราแลกเปลี่ยนจากการแปลงค่างบการเงิน</t>
  </si>
  <si>
    <t>กำไร (ขาดทุน) เบ็ดเสร็จรวมสำหรับรอบระยะเวลา</t>
  </si>
  <si>
    <t>การแบ่งปันกำไร (ขาดทุน) เบ็ดเสร็จรวม</t>
  </si>
  <si>
    <t>สำหรับรอบระยะเวลาเก้าเดือนสิ้นสุดวันที่ 30 กันยายน พ.ศ. 2568</t>
  </si>
  <si>
    <t>กำไรจากการตีมูลค่าที่ดิน</t>
  </si>
  <si>
    <t>งบการเปลี่ยนแปลงส่วนของเจ้าของ (ยังไม่ได้ตรวจสอบ)</t>
  </si>
  <si>
    <t>ข้อมูลทางการเงินรวม (พันบาท)</t>
  </si>
  <si>
    <t>ส่วนของผู้เป็นเจ้าของของบริษัทใหญ่</t>
  </si>
  <si>
    <t>การวัดมูลค่า</t>
  </si>
  <si>
    <t>ใบสำคัญแสดง</t>
  </si>
  <si>
    <t>เงินลงทุนใน</t>
  </si>
  <si>
    <t>สิทธิซื้อหุ้นสามัญ</t>
  </si>
  <si>
    <t>ส่วนต่ำจาก</t>
  </si>
  <si>
    <t>การเปลี่ยนแปลง</t>
  </si>
  <si>
    <t>ตราสารทุนด้วย</t>
  </si>
  <si>
    <t>ที่ออกโดย</t>
  </si>
  <si>
    <t>การรวมกิจการ</t>
  </si>
  <si>
    <t>สัดส่วนของ</t>
  </si>
  <si>
    <t xml:space="preserve">   ผลกระทบจาก</t>
  </si>
  <si>
    <t>มูลค่ายุติธรรมผ่าน</t>
  </si>
  <si>
    <t>ส่วนเกินทุน</t>
  </si>
  <si>
    <t>การป้องกัน</t>
  </si>
  <si>
    <t>สำรองต้นทุน</t>
  </si>
  <si>
    <t>องค์ประกอบอื่น</t>
  </si>
  <si>
    <t>หุ้นกู้</t>
  </si>
  <si>
    <t>รวมส่วนของ</t>
  </si>
  <si>
    <t>ส่วนได้เสีย</t>
  </si>
  <si>
    <t>ทุนที่ออก</t>
  </si>
  <si>
    <t>ส่วนเกินมูลค่า</t>
  </si>
  <si>
    <t>บริษัทย่อย</t>
  </si>
  <si>
    <t>ทุนสำรอง</t>
  </si>
  <si>
    <t>กำไรสะสมที่ยัง</t>
  </si>
  <si>
    <t>ภายใต้การ</t>
  </si>
  <si>
    <t>เงินลงทุน</t>
  </si>
  <si>
    <t>สภาพเศรษฐกิจ</t>
  </si>
  <si>
    <t>กำไร (ขาดทุน)</t>
  </si>
  <si>
    <t>จากการ</t>
  </si>
  <si>
    <t>ความเสี่ยง</t>
  </si>
  <si>
    <t>ของการป้องกัน</t>
  </si>
  <si>
    <t>การแปลงค่า</t>
  </si>
  <si>
    <t>ของส่วนของ</t>
  </si>
  <si>
    <t>ที่มีลักษณะ</t>
  </si>
  <si>
    <t>ผู้เป็นเจ้าของ</t>
  </si>
  <si>
    <t>ที่ไม่มีอำนาจ</t>
  </si>
  <si>
    <t>และชำระแล้ว</t>
  </si>
  <si>
    <t>หุ้นสามัญ</t>
  </si>
  <si>
    <t>ที่หมดอายุแล้ว</t>
  </si>
  <si>
    <t>ตามกฎหมาย</t>
  </si>
  <si>
    <t>ไม่ได้จัดสรร</t>
  </si>
  <si>
    <t>ควบคุมเดียวกัน</t>
  </si>
  <si>
    <t>ในบริษัทย่อย</t>
  </si>
  <si>
    <t>ที่มีเงินเฟ้อรุนแรง</t>
  </si>
  <si>
    <t>เบ็ดเสร็จอื่น</t>
  </si>
  <si>
    <t>ตีราคาสินทรัพย์</t>
  </si>
  <si>
    <t>กระแสเงินสด</t>
  </si>
  <si>
    <t>งบการเงิน</t>
  </si>
  <si>
    <t>เจ้าของ</t>
  </si>
  <si>
    <t>คล้ายทุน</t>
  </si>
  <si>
    <t>ของบริษัทใหญ่</t>
  </si>
  <si>
    <t>ควบคุม</t>
  </si>
  <si>
    <t>ยอดคงเหลือ ณ วันที่ 1 มกราคม พ.ศ. 2567</t>
  </si>
  <si>
    <t>การเปลี่ยนแปลงในส่วนของเจ้าของ</t>
  </si>
  <si>
    <t>สำหรับรอบระยะเวลา</t>
  </si>
  <si>
    <t>การออกหุ้นสามัญ</t>
  </si>
  <si>
    <t>ปรับปรุงมูลค่าจากการเปลี่ยนสัดส่วน</t>
  </si>
  <si>
    <t xml:space="preserve">การปรับปรุงมูลค่ายุติธรรม ณ วันซื้อกิจการ </t>
  </si>
  <si>
    <t>ขายสินทรัพย์</t>
  </si>
  <si>
    <t>เงินปันผลจ่าย</t>
  </si>
  <si>
    <t>ดอกเบี้ยจ่ายสำหรับหุ้นกู้ที่มีลักษณะคล้ายทุน</t>
  </si>
  <si>
    <t>ยอดคงเหลือ ณ วันที่ 30 กันยายน พ.ศ. 2567</t>
  </si>
  <si>
    <t>ยอดคงเหลือ ณ วันที่ 1 มกราคม พ.ศ. 2568</t>
  </si>
  <si>
    <t>(ตามที่รายงานไว้เดิม)</t>
  </si>
  <si>
    <t>ผลกระทบของการเปลี่ยนแปลงนโยบายการบัญชี</t>
  </si>
  <si>
    <t xml:space="preserve">ยอดคงเหลือที่ปรับปรุงแล้ว </t>
  </si>
  <si>
    <t>การเปลี่ยนสถานะของเงินลงทุน</t>
  </si>
  <si>
    <t>ยอดคงเหลือ ณ วันที่ 30 กันยายน พ.ศ. 2568</t>
  </si>
  <si>
    <t>ข้อมูลทางการเงินเฉพาะกิจการ (พันบาท)</t>
  </si>
  <si>
    <t>ส่วนเกิน</t>
  </si>
  <si>
    <t>ภายใต้การควบคุม</t>
  </si>
  <si>
    <t xml:space="preserve"> กำไร (ขาดทุน)</t>
  </si>
  <si>
    <t>ความเสี่ยงใน</t>
  </si>
  <si>
    <t>มูลค่าหุ้น</t>
  </si>
  <si>
    <t>ที่ยังไม่ได้จัดสรร</t>
  </si>
  <si>
    <t>เดียวกัน</t>
  </si>
  <si>
    <t xml:space="preserve">กระแสเงินสด
</t>
  </si>
  <si>
    <t xml:space="preserve">   สำหรับรอบระยะเวลา</t>
  </si>
  <si>
    <t>งบกระแสเงินสด (ยังไม่ได้ตรวจสอบ)</t>
  </si>
  <si>
    <t>กระแสเงินสดจากกิจกรรมดำเนินงาน</t>
  </si>
  <si>
    <t xml:space="preserve">รายการปรับปรุง </t>
  </si>
  <si>
    <t xml:space="preserve">   ค่าเสื่อมราคาและค่าตัดจำหน่าย</t>
  </si>
  <si>
    <t xml:space="preserve">   ตัดจำหน่ายค่าธรรมเนียมทางการเงิน</t>
  </si>
  <si>
    <t xml:space="preserve">   ผลขาดทุนด้านเครดิตที่คาดว่าจะเกิดขึ้น (กลับรายการ)</t>
  </si>
  <si>
    <t xml:space="preserve">   การกลับรายการค่าเผื่อสินค้าเสื่อมสภาพ</t>
  </si>
  <si>
    <t xml:space="preserve">   ส่วนแบ่งกำไรจากเงินลงทุนในบริษัทร่วม</t>
  </si>
  <si>
    <t xml:space="preserve">     และส่วนได้เสียในการร่วมค้า</t>
  </si>
  <si>
    <t xml:space="preserve">   ต้นทุนทางการเงิน</t>
  </si>
  <si>
    <t xml:space="preserve">   ดอกเบี้ยรับ</t>
  </si>
  <si>
    <t xml:space="preserve">   เงินปันผลรับ</t>
  </si>
  <si>
    <t xml:space="preserve">   (กำไร) ขาดทุนจากอัตราแลกเปลี่ยน</t>
  </si>
  <si>
    <t xml:space="preserve">   (กำไร) ขาดทุนจากการขายส่วนได้เสียในกิจการร่วมค้า</t>
  </si>
  <si>
    <t xml:space="preserve">   (กำไร) ขาดทุนจากการเปลี่ยนสถานะของเงินลงทุน</t>
  </si>
  <si>
    <t xml:space="preserve">   (กำไร) ขาดทุนจากการขายสินทรัพย์ไม่หมุนเวียนที่ถือไว้เพื่อขาย</t>
  </si>
  <si>
    <t xml:space="preserve">   (กำไร) ขาดทุนจากการขาย ตัดจำหน่ายและการด้อยค่าที่ดิน </t>
  </si>
  <si>
    <t xml:space="preserve">      อาคารและอุปกรณ์ อสังหาริมทรัพย์เพื่อการลงทุน </t>
  </si>
  <si>
    <t xml:space="preserve">      สินทรัพย์ไม่มีตัวตนและสินทรัพย์สิทธิการใช้</t>
  </si>
  <si>
    <t xml:space="preserve">   (กำไร) ขาดทุนที่ยังไม่เกิดขึ้นจากการปรับมูลค่ายุติธรรม</t>
  </si>
  <si>
    <t xml:space="preserve">      ของสัญญาอนุพันธ์และหนี้สินทางการเงิน</t>
  </si>
  <si>
    <t>การเปลี่ยนแปลงในสินทรัพย์และหนี้สินดำเนินงาน</t>
  </si>
  <si>
    <t xml:space="preserve">   ลูกหนี้การค้าและลูกหนี้อื่น</t>
  </si>
  <si>
    <t xml:space="preserve">   สินค้าคงเหลือ</t>
  </si>
  <si>
    <t xml:space="preserve">   ที่ดินและโครงการพัฒนาอสังหาริมทรัพย์เพื่อขาย</t>
  </si>
  <si>
    <t xml:space="preserve">   สินทรัพย์หมุนเวียนอื่น</t>
  </si>
  <si>
    <t xml:space="preserve">   สินทรัพย์ไม่หมุนเวียนอื่น</t>
  </si>
  <si>
    <t xml:space="preserve">   เจ้าหนี้การค้าและเจ้าหนี้หมุนเวียนอื่น</t>
  </si>
  <si>
    <t xml:space="preserve">   หนี้สินหมุนเวียนอื่น</t>
  </si>
  <si>
    <t xml:space="preserve">   ภาระผูกพันผลประโยชน์พนักงาน</t>
  </si>
  <si>
    <t xml:space="preserve">   หนี้สินไม่หมุนเวียนอื่น</t>
  </si>
  <si>
    <t>เงินสดได้มาจาก (ใช้ไปใน) การดำเนินงาน</t>
  </si>
  <si>
    <t xml:space="preserve">    ภาษีเงินได้รับคืน (จ่าย)</t>
  </si>
  <si>
    <t>เงินสดสุทธิได้มาจาก (ใช้ไปใน) กิจกรรมดำเนินงาน</t>
  </si>
  <si>
    <t>กระแสเงินสดจากกิจกรรมลงทุน</t>
  </si>
  <si>
    <t>เงินสดจ่ายเพื่อให้กู้ยืมระยะยาวแก่กิจการที่เกี่ยวข้องกัน</t>
  </si>
  <si>
    <t>เงินสดรับคืนจากเงินให้กู้ยืมระยะยาวแก่กิจการที่เกี่ยวข้องกัน</t>
  </si>
  <si>
    <t>เงินให้กู้ยืมแก่บริษัทอื่นลดลง (เพิ่มขึ้น)</t>
  </si>
  <si>
    <t>เงินสดจ่ายเพื่อซื้อบริษัทย่อย</t>
  </si>
  <si>
    <t>เงินสดจ่ายเพื่อลงทุนเพิ่มในบริษัทย่อย</t>
  </si>
  <si>
    <t>เงินสดจ่ายเพื่อลงทุนเพิ่มในเงินลงทุนในบริษัทร่วม</t>
  </si>
  <si>
    <t>เงินสดจ่ายเพื่อลงทุนเพิ่มในเงินลงทุนในส่วนได้เสียในการร่วมค้า</t>
  </si>
  <si>
    <t>เงินสด (จ่าย) รับจากการเปลี่ยนสถานะเป็นเงินลงทุน</t>
  </si>
  <si>
    <t xml:space="preserve">   ในบริษัทย่อย (สุทธิจากเงินสดที่รับมา)</t>
  </si>
  <si>
    <t>เงินสดรับคืนจากการลดทุนของส่วนได้เสียในกิจการร่วมค้า</t>
  </si>
  <si>
    <t>เงินสดจ่ายเพื่อซื้ออสังหาริมทรัพย์เพื่อการลงทุน</t>
  </si>
  <si>
    <t>เงินสดจ่ายเพื่อซื้อที่ดิน อาคารและอุปกรณ์</t>
  </si>
  <si>
    <t>เงินสดจ่ายเพื่อซื้อสินทรัพย์ไม่มีตัวตน</t>
  </si>
  <si>
    <t>เงินสดรับจากการขายส่วนได้เสียในกิจการร่วมค้า</t>
  </si>
  <si>
    <t>เงินสดรับจากการขายสินทรัพย์ไม่หมุนเวียนที่ถือไว้เพื่อขาย</t>
  </si>
  <si>
    <t xml:space="preserve">เงินสดรับจากการขายที่ดิน อาคารและอุปกรณ์ </t>
  </si>
  <si>
    <t xml:space="preserve">   อสังหาริมทรัพย์เพื่อการลงทุนและสินทรัพย์ไม่มีตัวตน</t>
  </si>
  <si>
    <t>เงินสดสุทธิได้มาจาก (ใช้ไปใน) กิจกรรมลงทุน</t>
  </si>
  <si>
    <t>กระแสเงินสดจากกิจกรรมจัดหาเงิน</t>
  </si>
  <si>
    <t>เงินสดรับจากเงินกู้ยืมระยะสั้นจากกิจการที่เกี่ยวข้องกัน</t>
  </si>
  <si>
    <t>เงินสดจ่ายชำระคืนเงินกู้ยืมระยะสั้นจากกิจการที่เกี่ยวข้องกัน</t>
  </si>
  <si>
    <t>เงินสดรับจากเงินกู้ยืมระยะสั้นจากสถาบันการเงิน</t>
  </si>
  <si>
    <t>เงินสดจ่ายชำระคืนเงินกู้ยืมระยะสั้นจากสถาบันการเงิน</t>
  </si>
  <si>
    <t>เงินสดรับจากเงินกู้ยืมระยะยาวจากสถาบันการเงิน</t>
  </si>
  <si>
    <t>เงินสดจ่ายชำระคืนเงินกู้ยืมระยะยาวจากสถาบันการเงิน</t>
  </si>
  <si>
    <t>เงินสดรับจากการออกหุ้นกู้</t>
  </si>
  <si>
    <t>เงินสดจ่ายชำระคืนหุ้นกู้</t>
  </si>
  <si>
    <t>เงินสดจ่ายหนี้สินตามสัญญาเช่า</t>
  </si>
  <si>
    <t>เงินสดจ่ายดอกเบี้ย</t>
  </si>
  <si>
    <t>เงินสดรับจากการออกหุ้นสามัญตามการใช้สิทธิซื้อหุ้นสามัญ</t>
  </si>
  <si>
    <t>เงินสดจ่ายสุทธิให้ส่วนได้เสียที่ไม่มีอำนาจควบคุม</t>
  </si>
  <si>
    <t xml:space="preserve">   จากการเปลี่ยนสัดส่วนเงินลงทุนในบริษัทย่อย</t>
  </si>
  <si>
    <t>เงินปันผลจ่ายให้แก่ผู้ถือหุ้น</t>
  </si>
  <si>
    <t>เงินปันผลจ่ายของบริษัทย่อยให้ส่วนได้เสียที่ไม่มีอํานาจควบคุม</t>
  </si>
  <si>
    <t>เงินสดสุทธิได้มาจาก (ใช้ไปใน) กิจกรรมจัดหาเงิน</t>
  </si>
  <si>
    <t>เงินสดและรายการเทียบเท่าเงินสดเพิ่มขึ้น (ลดลง) สุทธิ</t>
  </si>
  <si>
    <t>เงินสดและรายการเทียบเท่าเงินสดต้นรอบระยะเวลา</t>
  </si>
  <si>
    <t>กำไร (ขาดทุน) จากอัตราแลกเปลี่ยน</t>
  </si>
  <si>
    <t>เงินสดและรายการเทียบเท่าเงินสดสิ้นรอบระยะเวลา</t>
  </si>
  <si>
    <t>เงินสดและรายการเทียบเท่าเงินสด ณ วันที่ 30 กันยายน</t>
  </si>
  <si>
    <t>เงินสดและเงินฝากธนาคาร</t>
  </si>
  <si>
    <t>เงินเบิกเกินบัญชีธนาคาร</t>
  </si>
  <si>
    <t>ข้อมูลกระแสเงินสดเปิดเผยเพิ่มเติม</t>
  </si>
  <si>
    <t>รายการที่ไม่ใช่เงินสด</t>
  </si>
  <si>
    <t xml:space="preserve">รายการที่ไม่ใช่เงินสดที่มีสาระสำคัญสำหรับรอบระยะเวลาสิ้นสุดวันที่ 30 กันยายน พ.ศ. 2568 และ พ.ศ. 2567 ประกอบด้วย </t>
  </si>
  <si>
    <t>ซื้อที่ดิน อาคารและอุปกรณ์และสินทรัพย์ไม่มีตัวตนโดยยังไม่ชำระเงิน</t>
  </si>
  <si>
    <t>กำไร (ขาดทุน) เบ็ดเสร็จอื่นสำหรับรอบระยะเวลา</t>
  </si>
  <si>
    <t>- สุทธิจากภาษี</t>
  </si>
  <si>
    <t xml:space="preserve"> - สุทธิจากภาษี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</si>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</sst>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(* #,##0.00_);_(* \(#,##0.00\);_(* &quot;-&quot;??_);_(@_)"/>
    <numFmt numFmtId="165" formatCode="#,##0;\(#,##0\)"/>
    <numFmt numFmtId="166" formatCode="#,##0;\(#,##0\);&quot;-&quot;;@"/>
    <numFmt numFmtId="167" formatCode="dd\-mmm\-yy_)"/>
    <numFmt numFmtId="168" formatCode="0.0%"/>
    <numFmt numFmtId="169" formatCode="0.00_)"/>
    <numFmt numFmtId="170" formatCode="#,##0.00;\(#,##0.00\);&quot;-&quot;;@"/>
    <numFmt numFmtId="171" formatCode="_(* #,##0_);_(* \(#,##0\);_(* &quot;-&quot;??_);_(@_)"/>
  </numFmts>
  <fonts count="15">
    <font>
      <sz val="14"/>
      <name val="Cordia New"/>
      <charset val="222"/>
    </font>
    <font>
      <sz val="11"/>
      <color theme="1"/>
      <name val="Calibri"/>
      <family val="2"/>
      <scheme val="minor"/>
    </font>
    <font>
      <sz val="14"/>
      <name val="Cordia New"/>
      <family val="2"/>
    </font>
    <font>
      <sz val="14"/>
      <name val="Cordia New"/>
      <family val="2"/>
    </font>
    <font>
      <sz val="12"/>
      <name val="Times New Roman"/>
      <family val="1"/>
    </font>
    <font>
      <sz val="14"/>
      <name val="AngsanaUPC"/>
      <family val="1"/>
      <charset val="222"/>
    </font>
    <font>
      <sz val="12"/>
      <name val="Tms Rmn"/>
      <charset val="222"/>
    </font>
    <font>
      <sz val="8"/>
      <name val="Arial"/>
      <family val="2"/>
      <charset val="222"/>
    </font>
    <font>
      <sz val="7"/>
      <name val="Small Fonts"/>
      <family val="2"/>
    </font>
    <font>
      <b/>
      <i/>
      <sz val="16"/>
      <name val="Helv"/>
      <charset val="222"/>
    </font>
    <font>
      <sz val="10"/>
      <name val="Arial"/>
      <family val="2"/>
    </font>
    <font>
      <b/>
      <sz val="13"/>
      <name val="Cordia New"/>
      <family val="2"/>
    </font>
    <font>
      <sz val="13"/>
      <name val="Cordia New"/>
      <family val="2"/>
    </font>
    <font>
      <b/>
      <u/>
      <sz val="13"/>
      <name val="Cordia New"/>
      <family val="2"/>
    </font>
    <font>
      <i/>
      <sz val="13"/>
      <name val="Cordia New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1">
    <xf numFmtId="0" fontId="0" fillId="0" borderId="0"/>
    <xf numFmtId="0" fontId="4" fillId="0" borderId="0"/>
    <xf numFmtId="164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5" fillId="0" borderId="0"/>
    <xf numFmtId="164" fontId="2" fillId="0" borderId="0" applyFont="0" applyFill="0" applyBorder="0" applyAlignment="0" applyProtection="0"/>
    <xf numFmtId="167" fontId="5" fillId="0" borderId="0"/>
    <xf numFmtId="168" fontId="5" fillId="0" borderId="0"/>
    <xf numFmtId="0" fontId="6" fillId="0" borderId="0" applyNumberFormat="0" applyFill="0" applyBorder="0" applyAlignment="0" applyProtection="0"/>
    <xf numFmtId="38" fontId="7" fillId="2" borderId="0" applyNumberFormat="0" applyBorder="0" applyAlignment="0" applyProtection="0"/>
    <xf numFmtId="10" fontId="7" fillId="3" borderId="1" applyNumberFormat="0" applyBorder="0" applyAlignment="0" applyProtection="0"/>
    <xf numFmtId="37" fontId="8" fillId="0" borderId="0"/>
    <xf numFmtId="169" fontId="9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10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1" fontId="10" fillId="0" borderId="2" applyNumberFormat="0" applyFill="0" applyAlignment="0" applyProtection="0">
      <alignment horizontal="center" vertical="center"/>
    </xf>
    <xf numFmtId="0" fontId="10" fillId="0" borderId="0"/>
    <xf numFmtId="43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</cellStyleXfs>
  <cellXfs count="153">
    <xf numFmtId="0" fontId="0" fillId="0" borderId="0" xfId="0"/>
    <xf numFmtId="166" fontId="12" fillId="0" borderId="0" xfId="5" applyNumberFormat="1" applyFont="1" applyFill="1" applyBorder="1" applyAlignment="1">
      <alignment horizontal="centerContinuous" vertical="center"/>
    </xf>
    <xf numFmtId="166" fontId="12" fillId="0" borderId="0" xfId="5" applyNumberFormat="1" applyFont="1" applyFill="1" applyBorder="1" applyAlignment="1">
      <alignment horizontal="right" vertical="center"/>
    </xf>
    <xf numFmtId="166" fontId="11" fillId="0" borderId="0" xfId="5" quotePrefix="1" applyNumberFormat="1" applyFont="1" applyFill="1" applyAlignment="1">
      <alignment horizontal="centerContinuous" vertical="center"/>
    </xf>
    <xf numFmtId="166" fontId="12" fillId="0" borderId="0" xfId="5" applyNumberFormat="1" applyFont="1" applyFill="1" applyAlignment="1">
      <alignment horizontal="centerContinuous" vertical="center"/>
    </xf>
    <xf numFmtId="166" fontId="12" fillId="0" borderId="3" xfId="5" applyNumberFormat="1" applyFont="1" applyFill="1" applyBorder="1" applyAlignment="1">
      <alignment horizontal="centerContinuous" vertical="center"/>
    </xf>
    <xf numFmtId="166" fontId="12" fillId="0" borderId="3" xfId="5" applyNumberFormat="1" applyFont="1" applyFill="1" applyBorder="1" applyAlignment="1">
      <alignment horizontal="right" vertical="center"/>
    </xf>
    <xf numFmtId="166" fontId="12" fillId="0" borderId="4" xfId="5" applyNumberFormat="1" applyFont="1" applyFill="1" applyBorder="1" applyAlignment="1">
      <alignment horizontal="centerContinuous" vertical="center"/>
    </xf>
    <xf numFmtId="166" fontId="12" fillId="0" borderId="4" xfId="5" applyNumberFormat="1" applyFont="1" applyFill="1" applyBorder="1" applyAlignment="1">
      <alignment horizontal="right" vertical="center"/>
    </xf>
    <xf numFmtId="166" fontId="11" fillId="0" borderId="0" xfId="5" applyNumberFormat="1" applyFont="1" applyFill="1" applyBorder="1" applyAlignment="1">
      <alignment horizontal="center" vertical="center"/>
    </xf>
    <xf numFmtId="166" fontId="11" fillId="0" borderId="0" xfId="5" applyNumberFormat="1" applyFont="1" applyFill="1" applyBorder="1" applyAlignment="1">
      <alignment horizontal="right" vertical="center"/>
    </xf>
    <xf numFmtId="166" fontId="11" fillId="0" borderId="3" xfId="5" applyNumberFormat="1" applyFont="1" applyFill="1" applyBorder="1" applyAlignment="1">
      <alignment horizontal="right" vertical="center"/>
    </xf>
    <xf numFmtId="166" fontId="12" fillId="0" borderId="0" xfId="5" applyNumberFormat="1" applyFont="1" applyFill="1" applyAlignment="1">
      <alignment horizontal="right" vertical="center"/>
    </xf>
    <xf numFmtId="166" fontId="12" fillId="0" borderId="0" xfId="2" applyNumberFormat="1" applyFont="1" applyFill="1" applyAlignment="1">
      <alignment horizontal="right" vertical="center"/>
    </xf>
    <xf numFmtId="166" fontId="12" fillId="0" borderId="0" xfId="2" applyNumberFormat="1" applyFont="1" applyFill="1" applyBorder="1" applyAlignment="1">
      <alignment horizontal="right" vertical="center"/>
    </xf>
    <xf numFmtId="166" fontId="12" fillId="0" borderId="3" xfId="2" applyNumberFormat="1" applyFont="1" applyFill="1" applyBorder="1" applyAlignment="1">
      <alignment horizontal="right" vertical="center"/>
    </xf>
    <xf numFmtId="166" fontId="12" fillId="0" borderId="0" xfId="5" applyNumberFormat="1" applyFont="1" applyFill="1" applyAlignment="1">
      <alignment vertical="center"/>
    </xf>
    <xf numFmtId="166" fontId="12" fillId="0" borderId="5" xfId="5" applyNumberFormat="1" applyFont="1" applyFill="1" applyBorder="1" applyAlignment="1">
      <alignment horizontal="right" vertical="center"/>
    </xf>
    <xf numFmtId="166" fontId="12" fillId="0" borderId="4" xfId="5" applyNumberFormat="1" applyFont="1" applyFill="1" applyBorder="1" applyAlignment="1">
      <alignment horizontal="center" vertical="center"/>
    </xf>
    <xf numFmtId="166" fontId="12" fillId="0" borderId="0" xfId="2" applyNumberFormat="1" applyFont="1" applyFill="1" applyBorder="1" applyAlignment="1">
      <alignment vertical="center"/>
    </xf>
    <xf numFmtId="166" fontId="12" fillId="0" borderId="0" xfId="2" applyNumberFormat="1" applyFont="1" applyFill="1" applyBorder="1" applyAlignment="1">
      <alignment horizontal="centerContinuous" vertical="center"/>
    </xf>
    <xf numFmtId="166" fontId="12" fillId="0" borderId="0" xfId="2" applyNumberFormat="1" applyFont="1" applyFill="1" applyAlignment="1">
      <alignment horizontal="centerContinuous" vertical="center"/>
    </xf>
    <xf numFmtId="166" fontId="12" fillId="0" borderId="3" xfId="2" applyNumberFormat="1" applyFont="1" applyFill="1" applyBorder="1" applyAlignment="1">
      <alignment horizontal="centerContinuous" vertical="center"/>
    </xf>
    <xf numFmtId="166" fontId="11" fillId="0" borderId="0" xfId="2" applyNumberFormat="1" applyFont="1" applyFill="1" applyBorder="1" applyAlignment="1">
      <alignment horizontal="center" vertical="center"/>
    </xf>
    <xf numFmtId="166" fontId="11" fillId="0" borderId="0" xfId="2" applyNumberFormat="1" applyFont="1" applyFill="1" applyBorder="1" applyAlignment="1">
      <alignment horizontal="right" vertical="center"/>
    </xf>
    <xf numFmtId="166" fontId="11" fillId="0" borderId="0" xfId="2" quotePrefix="1" applyNumberFormat="1" applyFont="1" applyFill="1" applyBorder="1" applyAlignment="1">
      <alignment horizontal="right" vertical="center"/>
    </xf>
    <xf numFmtId="166" fontId="11" fillId="0" borderId="3" xfId="2" applyNumberFormat="1" applyFont="1" applyFill="1" applyBorder="1" applyAlignment="1">
      <alignment horizontal="right" vertical="center"/>
    </xf>
    <xf numFmtId="166" fontId="12" fillId="0" borderId="0" xfId="17" applyNumberFormat="1" applyFont="1" applyFill="1" applyBorder="1" applyAlignment="1">
      <alignment horizontal="right" vertical="center"/>
    </xf>
    <xf numFmtId="166" fontId="12" fillId="0" borderId="5" xfId="2" applyNumberFormat="1" applyFont="1" applyFill="1" applyBorder="1" applyAlignment="1">
      <alignment horizontal="right" vertical="center"/>
    </xf>
    <xf numFmtId="166" fontId="12" fillId="0" borderId="0" xfId="2" applyNumberFormat="1" applyFont="1" applyFill="1" applyAlignment="1">
      <alignment vertical="center"/>
    </xf>
    <xf numFmtId="166" fontId="12" fillId="0" borderId="4" xfId="2" applyNumberFormat="1" applyFont="1" applyFill="1" applyBorder="1" applyAlignment="1">
      <alignment horizontal="centerContinuous" vertical="center"/>
    </xf>
    <xf numFmtId="166" fontId="12" fillId="0" borderId="4" xfId="2" applyNumberFormat="1" applyFont="1" applyFill="1" applyBorder="1" applyAlignment="1">
      <alignment horizontal="right" vertical="center"/>
    </xf>
    <xf numFmtId="166" fontId="12" fillId="0" borderId="0" xfId="2" applyNumberFormat="1" applyFont="1" applyFill="1" applyBorder="1" applyAlignment="1">
      <alignment horizontal="center" vertical="center"/>
    </xf>
    <xf numFmtId="166" fontId="11" fillId="0" borderId="0" xfId="2" applyNumberFormat="1" applyFont="1" applyFill="1" applyAlignment="1">
      <alignment horizontal="center" vertical="center"/>
    </xf>
    <xf numFmtId="166" fontId="11" fillId="0" borderId="3" xfId="12" applyNumberFormat="1" applyFont="1" applyFill="1" applyBorder="1" applyAlignment="1">
      <alignment horizontal="right" vertical="center"/>
    </xf>
    <xf numFmtId="166" fontId="11" fillId="0" borderId="0" xfId="12" applyNumberFormat="1" applyFont="1" applyFill="1" applyAlignment="1">
      <alignment horizontal="right" vertical="center"/>
    </xf>
    <xf numFmtId="166" fontId="12" fillId="0" borderId="0" xfId="2" applyNumberFormat="1" applyFont="1" applyFill="1" applyAlignment="1">
      <alignment horizontal="center" vertical="center"/>
    </xf>
    <xf numFmtId="166" fontId="11" fillId="0" borderId="0" xfId="2" applyNumberFormat="1" applyFont="1" applyFill="1" applyAlignment="1">
      <alignment horizontal="right" vertical="center"/>
    </xf>
    <xf numFmtId="166" fontId="11" fillId="0" borderId="0" xfId="12" quotePrefix="1" applyNumberFormat="1" applyFont="1" applyFill="1" applyAlignment="1">
      <alignment horizontal="right" vertical="center"/>
    </xf>
    <xf numFmtId="171" fontId="12" fillId="0" borderId="0" xfId="2" applyNumberFormat="1" applyFont="1" applyFill="1" applyAlignment="1">
      <alignment horizontal="centerContinuous" vertical="center"/>
    </xf>
    <xf numFmtId="166" fontId="12" fillId="0" borderId="3" xfId="2" applyNumberFormat="1" applyFont="1" applyFill="1" applyBorder="1" applyAlignment="1">
      <alignment vertical="center"/>
    </xf>
    <xf numFmtId="166" fontId="12" fillId="0" borderId="0" xfId="39" applyNumberFormat="1" applyFont="1" applyFill="1" applyAlignment="1">
      <alignment horizontal="right" vertical="center"/>
    </xf>
    <xf numFmtId="166" fontId="11" fillId="0" borderId="0" xfId="5" applyNumberFormat="1" applyFont="1" applyFill="1" applyBorder="1" applyAlignment="1">
      <alignment horizontal="center" vertical="top"/>
    </xf>
    <xf numFmtId="166" fontId="11" fillId="0" borderId="0" xfId="5" applyNumberFormat="1" applyFont="1" applyFill="1" applyBorder="1" applyAlignment="1">
      <alignment horizontal="right" vertical="top"/>
    </xf>
    <xf numFmtId="166" fontId="11" fillId="0" borderId="0" xfId="12" applyNumberFormat="1" applyFont="1" applyFill="1" applyBorder="1" applyAlignment="1">
      <alignment horizontal="right" vertical="top"/>
    </xf>
    <xf numFmtId="166" fontId="11" fillId="0" borderId="3" xfId="5" applyNumberFormat="1" applyFont="1" applyFill="1" applyBorder="1" applyAlignment="1">
      <alignment horizontal="right" vertical="top"/>
    </xf>
    <xf numFmtId="166" fontId="12" fillId="0" borderId="0" xfId="5" applyNumberFormat="1" applyFont="1" applyFill="1" applyAlignment="1">
      <alignment horizontal="right" vertical="top"/>
    </xf>
    <xf numFmtId="166" fontId="12" fillId="0" borderId="0" xfId="5" applyNumberFormat="1" applyFont="1" applyFill="1" applyBorder="1" applyAlignment="1">
      <alignment horizontal="right" vertical="top"/>
    </xf>
    <xf numFmtId="166" fontId="12" fillId="0" borderId="0" xfId="2" applyNumberFormat="1" applyFont="1" applyFill="1" applyAlignment="1">
      <alignment horizontal="right" vertical="top"/>
    </xf>
    <xf numFmtId="166" fontId="12" fillId="0" borderId="0" xfId="2" applyNumberFormat="1" applyFont="1" applyFill="1" applyBorder="1" applyAlignment="1">
      <alignment horizontal="right" vertical="top"/>
    </xf>
    <xf numFmtId="166" fontId="12" fillId="0" borderId="3" xfId="2" applyNumberFormat="1" applyFont="1" applyFill="1" applyBorder="1" applyAlignment="1">
      <alignment horizontal="right" vertical="top"/>
    </xf>
    <xf numFmtId="166" fontId="12" fillId="0" borderId="3" xfId="5" applyNumberFormat="1" applyFont="1" applyFill="1" applyBorder="1" applyAlignment="1">
      <alignment horizontal="right" vertical="top"/>
    </xf>
    <xf numFmtId="166" fontId="12" fillId="0" borderId="0" xfId="5" applyNumberFormat="1" applyFont="1" applyFill="1" applyAlignment="1">
      <alignment vertical="top"/>
    </xf>
    <xf numFmtId="166" fontId="12" fillId="0" borderId="5" xfId="5" applyNumberFormat="1" applyFont="1" applyFill="1" applyBorder="1" applyAlignment="1">
      <alignment horizontal="right" vertical="top"/>
    </xf>
    <xf numFmtId="9" fontId="12" fillId="0" borderId="0" xfId="32" applyFont="1" applyFill="1" applyAlignment="1">
      <alignment vertical="center"/>
    </xf>
    <xf numFmtId="166" fontId="11" fillId="0" borderId="0" xfId="2" quotePrefix="1" applyNumberFormat="1" applyFont="1" applyFill="1" applyAlignment="1">
      <alignment horizontal="centerContinuous" vertical="center"/>
    </xf>
    <xf numFmtId="166" fontId="11" fillId="0" borderId="0" xfId="2" applyNumberFormat="1" applyFont="1" applyFill="1" applyBorder="1" applyAlignment="1">
      <alignment vertical="center"/>
    </xf>
    <xf numFmtId="166" fontId="11" fillId="0" borderId="3" xfId="4" applyNumberFormat="1" applyFont="1" applyFill="1" applyBorder="1" applyAlignment="1">
      <alignment horizontal="right" vertical="center"/>
    </xf>
    <xf numFmtId="166" fontId="11" fillId="0" borderId="0" xfId="4" applyNumberFormat="1" applyFont="1" applyFill="1" applyBorder="1" applyAlignment="1">
      <alignment horizontal="right" vertical="center"/>
    </xf>
    <xf numFmtId="166" fontId="11" fillId="0" borderId="3" xfId="2" applyNumberFormat="1" applyFont="1" applyFill="1" applyBorder="1" applyAlignment="1">
      <alignment horizontal="center" vertical="center"/>
    </xf>
    <xf numFmtId="170" fontId="12" fillId="0" borderId="0" xfId="5" applyNumberFormat="1" applyFont="1" applyFill="1" applyBorder="1" applyAlignment="1">
      <alignment horizontal="right" vertical="top"/>
    </xf>
    <xf numFmtId="166" fontId="12" fillId="0" borderId="3" xfId="17" applyNumberFormat="1" applyFont="1" applyFill="1" applyBorder="1" applyAlignment="1">
      <alignment horizontal="right" vertical="center"/>
    </xf>
    <xf numFmtId="166" fontId="12" fillId="0" borderId="0" xfId="17" applyNumberFormat="1" applyFont="1" applyFill="1" applyBorder="1" applyAlignment="1">
      <alignment horizontal="center" vertical="center"/>
    </xf>
    <xf numFmtId="165" fontId="12" fillId="0" borderId="0" xfId="27" quotePrefix="1" applyNumberFormat="1" applyFont="1" applyAlignment="1">
      <alignment horizontal="center" vertical="center"/>
    </xf>
    <xf numFmtId="0" fontId="11" fillId="0" borderId="0" xfId="27" applyFont="1" applyAlignment="1">
      <alignment vertical="center"/>
    </xf>
    <xf numFmtId="0" fontId="12" fillId="0" borderId="0" xfId="27" applyFont="1" applyAlignment="1">
      <alignment horizontal="centerContinuous" vertical="center"/>
    </xf>
    <xf numFmtId="0" fontId="12" fillId="0" borderId="0" xfId="27" applyFont="1" applyAlignment="1">
      <alignment vertical="center"/>
    </xf>
    <xf numFmtId="0" fontId="11" fillId="0" borderId="0" xfId="27" quotePrefix="1" applyFont="1" applyAlignment="1">
      <alignment vertical="center"/>
    </xf>
    <xf numFmtId="0" fontId="11" fillId="0" borderId="3" xfId="27" applyFont="1" applyBorder="1" applyAlignment="1">
      <alignment vertical="center"/>
    </xf>
    <xf numFmtId="0" fontId="12" fillId="0" borderId="3" xfId="27" applyFont="1" applyBorder="1" applyAlignment="1">
      <alignment horizontal="centerContinuous" vertical="center"/>
    </xf>
    <xf numFmtId="0" fontId="11" fillId="0" borderId="0" xfId="27" applyFont="1" applyAlignment="1">
      <alignment horizontal="center" vertical="center"/>
    </xf>
    <xf numFmtId="0" fontId="13" fillId="0" borderId="0" xfId="27" applyFont="1" applyAlignment="1">
      <alignment horizontal="center" vertical="center"/>
    </xf>
    <xf numFmtId="0" fontId="11" fillId="0" borderId="3" xfId="27" applyFont="1" applyBorder="1" applyAlignment="1">
      <alignment horizontal="center" vertical="center"/>
    </xf>
    <xf numFmtId="0" fontId="11" fillId="0" borderId="0" xfId="27" applyFont="1" applyAlignment="1">
      <alignment horizontal="left" vertical="center"/>
    </xf>
    <xf numFmtId="0" fontId="12" fillId="0" borderId="0" xfId="27" applyFont="1" applyAlignment="1">
      <alignment horizontal="center" vertical="center"/>
    </xf>
    <xf numFmtId="0" fontId="12" fillId="0" borderId="0" xfId="27" quotePrefix="1" applyFont="1" applyAlignment="1">
      <alignment horizontal="center" vertical="center"/>
    </xf>
    <xf numFmtId="0" fontId="12" fillId="0" borderId="0" xfId="27" applyFont="1" applyAlignment="1">
      <alignment vertical="center" wrapText="1"/>
    </xf>
    <xf numFmtId="166" fontId="12" fillId="0" borderId="0" xfId="27" applyNumberFormat="1" applyFont="1" applyAlignment="1">
      <alignment vertical="center"/>
    </xf>
    <xf numFmtId="0" fontId="12" fillId="0" borderId="3" xfId="27" applyFont="1" applyBorder="1" applyAlignment="1">
      <alignment vertical="center"/>
    </xf>
    <xf numFmtId="0" fontId="12" fillId="0" borderId="3" xfId="27" applyFont="1" applyBorder="1" applyAlignment="1">
      <alignment horizontal="center" vertical="center"/>
    </xf>
    <xf numFmtId="166" fontId="12" fillId="0" borderId="3" xfId="27" applyNumberFormat="1" applyFont="1" applyBorder="1" applyAlignment="1">
      <alignment vertical="center"/>
    </xf>
    <xf numFmtId="166" fontId="12" fillId="0" borderId="4" xfId="27" applyNumberFormat="1" applyFont="1" applyBorder="1" applyAlignment="1">
      <alignment vertical="center"/>
    </xf>
    <xf numFmtId="166" fontId="12" fillId="0" borderId="0" xfId="27" applyNumberFormat="1" applyFont="1" applyAlignment="1">
      <alignment horizontal="center" vertical="center"/>
    </xf>
    <xf numFmtId="0" fontId="12" fillId="0" borderId="0" xfId="27" applyFont="1" applyAlignment="1">
      <alignment horizontal="left" vertical="center"/>
    </xf>
    <xf numFmtId="0" fontId="12" fillId="0" borderId="0" xfId="27" quotePrefix="1" applyFont="1" applyAlignment="1">
      <alignment vertical="center"/>
    </xf>
    <xf numFmtId="165" fontId="11" fillId="0" borderId="0" xfId="27" applyNumberFormat="1" applyFont="1" applyAlignment="1">
      <alignment vertical="center"/>
    </xf>
    <xf numFmtId="165" fontId="12" fillId="0" borderId="0" xfId="27" applyNumberFormat="1" applyFont="1" applyAlignment="1">
      <alignment vertical="center"/>
    </xf>
    <xf numFmtId="165" fontId="11" fillId="0" borderId="0" xfId="27" applyNumberFormat="1" applyFont="1" applyAlignment="1">
      <alignment horizontal="left" vertical="center"/>
    </xf>
    <xf numFmtId="165" fontId="11" fillId="0" borderId="3" xfId="27" applyNumberFormat="1" applyFont="1" applyBorder="1" applyAlignment="1">
      <alignment horizontal="left" vertical="center"/>
    </xf>
    <xf numFmtId="165" fontId="11" fillId="0" borderId="4" xfId="27" applyNumberFormat="1" applyFont="1" applyBorder="1" applyAlignment="1">
      <alignment horizontal="left" vertical="center"/>
    </xf>
    <xf numFmtId="166" fontId="11" fillId="0" borderId="0" xfId="27" applyNumberFormat="1" applyFont="1" applyAlignment="1">
      <alignment horizontal="center" vertical="center"/>
    </xf>
    <xf numFmtId="166" fontId="11" fillId="0" borderId="0" xfId="27" applyNumberFormat="1" applyFont="1" applyAlignment="1">
      <alignment horizontal="right" vertical="center"/>
    </xf>
    <xf numFmtId="165" fontId="11" fillId="0" borderId="0" xfId="27" applyNumberFormat="1" applyFont="1" applyAlignment="1">
      <alignment horizontal="right" vertical="center"/>
    </xf>
    <xf numFmtId="165" fontId="11" fillId="0" borderId="0" xfId="27" applyNumberFormat="1" applyFont="1" applyAlignment="1">
      <alignment horizontal="center" vertical="center"/>
    </xf>
    <xf numFmtId="0" fontId="11" fillId="0" borderId="0" xfId="27" applyFont="1" applyAlignment="1">
      <alignment horizontal="right" vertical="center"/>
    </xf>
    <xf numFmtId="166" fontId="11" fillId="0" borderId="3" xfId="27" applyNumberFormat="1" applyFont="1" applyBorder="1" applyAlignment="1">
      <alignment horizontal="right" vertical="center"/>
    </xf>
    <xf numFmtId="0" fontId="11" fillId="0" borderId="3" xfId="27" applyFont="1" applyBorder="1" applyAlignment="1">
      <alignment horizontal="right" vertical="center"/>
    </xf>
    <xf numFmtId="165" fontId="11" fillId="0" borderId="3" xfId="27" applyNumberFormat="1" applyFont="1" applyBorder="1" applyAlignment="1">
      <alignment horizontal="right" vertical="center"/>
    </xf>
    <xf numFmtId="166" fontId="12" fillId="0" borderId="0" xfId="0" applyNumberFormat="1" applyFont="1" applyAlignment="1">
      <alignment vertical="center"/>
    </xf>
    <xf numFmtId="165" fontId="12" fillId="0" borderId="0" xfId="27" applyNumberFormat="1" applyFont="1" applyAlignment="1">
      <alignment horizontal="left" vertical="center"/>
    </xf>
    <xf numFmtId="166" fontId="12" fillId="0" borderId="5" xfId="27" applyNumberFormat="1" applyFont="1" applyBorder="1" applyAlignment="1">
      <alignment vertical="center"/>
    </xf>
    <xf numFmtId="165" fontId="12" fillId="0" borderId="3" xfId="27" applyNumberFormat="1" applyFont="1" applyBorder="1" applyAlignment="1">
      <alignment vertical="center"/>
    </xf>
    <xf numFmtId="165" fontId="12" fillId="0" borderId="0" xfId="27" applyNumberFormat="1" applyFont="1" applyAlignment="1">
      <alignment horizontal="centerContinuous" vertical="center"/>
    </xf>
    <xf numFmtId="166" fontId="12" fillId="0" borderId="0" xfId="27" applyNumberFormat="1" applyFont="1" applyAlignment="1">
      <alignment horizontal="centerContinuous" vertical="center"/>
    </xf>
    <xf numFmtId="165" fontId="12" fillId="0" borderId="3" xfId="27" applyNumberFormat="1" applyFont="1" applyBorder="1" applyAlignment="1">
      <alignment horizontal="centerContinuous" vertical="center"/>
    </xf>
    <xf numFmtId="166" fontId="12" fillId="0" borderId="3" xfId="27" applyNumberFormat="1" applyFont="1" applyBorder="1" applyAlignment="1">
      <alignment horizontal="centerContinuous" vertical="center"/>
    </xf>
    <xf numFmtId="165" fontId="13" fillId="0" borderId="0" xfId="27" applyNumberFormat="1" applyFont="1" applyAlignment="1">
      <alignment horizontal="center" vertical="center"/>
    </xf>
    <xf numFmtId="165" fontId="11" fillId="0" borderId="0" xfId="27" quotePrefix="1" applyNumberFormat="1" applyFont="1" applyAlignment="1">
      <alignment horizontal="left" vertical="center"/>
    </xf>
    <xf numFmtId="165" fontId="12" fillId="0" borderId="0" xfId="27" applyNumberFormat="1" applyFont="1" applyAlignment="1">
      <alignment horizontal="center" vertical="center"/>
    </xf>
    <xf numFmtId="166" fontId="11" fillId="0" borderId="0" xfId="27" applyNumberFormat="1" applyFont="1" applyAlignment="1">
      <alignment vertical="center"/>
    </xf>
    <xf numFmtId="166" fontId="12" fillId="0" borderId="0" xfId="27" applyNumberFormat="1" applyFont="1" applyAlignment="1">
      <alignment horizontal="right" vertical="center"/>
    </xf>
    <xf numFmtId="165" fontId="12" fillId="0" borderId="3" xfId="27" applyNumberFormat="1" applyFont="1" applyBorder="1" applyAlignment="1">
      <alignment horizontal="center" vertical="center"/>
    </xf>
    <xf numFmtId="0" fontId="11" fillId="0" borderId="0" xfId="27" quotePrefix="1" applyFont="1" applyAlignment="1">
      <alignment horizontal="left" vertical="center"/>
    </xf>
    <xf numFmtId="0" fontId="11" fillId="0" borderId="3" xfId="27" applyFont="1" applyBorder="1" applyAlignment="1">
      <alignment horizontal="left" vertical="center"/>
    </xf>
    <xf numFmtId="0" fontId="11" fillId="0" borderId="0" xfId="27" applyFont="1" applyAlignment="1">
      <alignment vertical="top"/>
    </xf>
    <xf numFmtId="0" fontId="11" fillId="0" borderId="0" xfId="27" applyFont="1" applyAlignment="1">
      <alignment horizontal="center" vertical="top"/>
    </xf>
    <xf numFmtId="0" fontId="12" fillId="0" borderId="0" xfId="27" applyFont="1" applyAlignment="1">
      <alignment vertical="top"/>
    </xf>
    <xf numFmtId="0" fontId="13" fillId="0" borderId="0" xfId="27" applyFont="1" applyAlignment="1">
      <alignment horizontal="center" vertical="top"/>
    </xf>
    <xf numFmtId="0" fontId="11" fillId="0" borderId="3" xfId="27" applyFont="1" applyBorder="1" applyAlignment="1">
      <alignment horizontal="center" vertical="top"/>
    </xf>
    <xf numFmtId="0" fontId="12" fillId="0" borderId="0" xfId="27" applyFont="1" applyAlignment="1">
      <alignment horizontal="center" vertical="top"/>
    </xf>
    <xf numFmtId="0" fontId="12" fillId="0" borderId="0" xfId="27" applyFont="1" applyAlignment="1">
      <alignment horizontal="left" vertical="top"/>
    </xf>
    <xf numFmtId="0" fontId="11" fillId="0" borderId="0" xfId="27" applyFont="1" applyAlignment="1">
      <alignment horizontal="left" vertical="top"/>
    </xf>
    <xf numFmtId="166" fontId="12" fillId="0" borderId="0" xfId="27" applyNumberFormat="1" applyFont="1" applyAlignment="1">
      <alignment vertical="top"/>
    </xf>
    <xf numFmtId="0" fontId="12" fillId="0" borderId="0" xfId="0" applyFont="1" applyAlignment="1">
      <alignment vertical="center"/>
    </xf>
    <xf numFmtId="0" fontId="11" fillId="0" borderId="0" xfId="27" applyFont="1" applyAlignment="1">
      <alignment horizontal="centerContinuous" vertical="center"/>
    </xf>
    <xf numFmtId="0" fontId="11" fillId="0" borderId="0" xfId="0" quotePrefix="1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Continuous" vertical="center"/>
    </xf>
    <xf numFmtId="0" fontId="11" fillId="0" borderId="0" xfId="0" applyFont="1" applyAlignment="1">
      <alignment horizontal="left" vertical="center"/>
    </xf>
    <xf numFmtId="0" fontId="11" fillId="0" borderId="3" xfId="0" quotePrefix="1" applyFont="1" applyBorder="1" applyAlignment="1">
      <alignment horizontal="left" vertical="center"/>
    </xf>
    <xf numFmtId="0" fontId="12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Continuous" vertical="center"/>
    </xf>
    <xf numFmtId="49" fontId="12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166" fontId="11" fillId="0" borderId="0" xfId="0" applyNumberFormat="1" applyFont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quotePrefix="1" applyFont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37" fontId="12" fillId="0" borderId="0" xfId="0" applyNumberFormat="1" applyFont="1" applyAlignment="1">
      <alignment horizontal="center" vertical="center"/>
    </xf>
    <xf numFmtId="37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65" fontId="12" fillId="0" borderId="0" xfId="0" applyNumberFormat="1" applyFont="1" applyAlignment="1">
      <alignment vertical="center"/>
    </xf>
    <xf numFmtId="166" fontId="11" fillId="0" borderId="3" xfId="2" applyNumberFormat="1" applyFont="1" applyFill="1" applyBorder="1" applyAlignment="1">
      <alignment horizontal="center" vertical="center"/>
    </xf>
    <xf numFmtId="0" fontId="12" fillId="0" borderId="3" xfId="27" applyFont="1" applyBorder="1" applyAlignment="1">
      <alignment horizontal="left" vertical="center"/>
    </xf>
    <xf numFmtId="166" fontId="11" fillId="0" borderId="3" xfId="5" applyNumberFormat="1" applyFont="1" applyFill="1" applyBorder="1" applyAlignment="1">
      <alignment horizontal="center" vertical="top"/>
    </xf>
    <xf numFmtId="0" fontId="12" fillId="0" borderId="3" xfId="27" applyFont="1" applyBorder="1" applyAlignment="1">
      <alignment horizontal="justify" vertical="center"/>
    </xf>
    <xf numFmtId="166" fontId="11" fillId="0" borderId="3" xfId="5" applyNumberFormat="1" applyFont="1" applyFill="1" applyBorder="1" applyAlignment="1">
      <alignment horizontal="center" vertical="center"/>
    </xf>
    <xf numFmtId="166" fontId="11" fillId="0" borderId="3" xfId="27" applyNumberFormat="1" applyFont="1" applyBorder="1" applyAlignment="1">
      <alignment horizontal="center" vertical="center"/>
    </xf>
    <xf numFmtId="0" fontId="11" fillId="0" borderId="6" xfId="27" applyFont="1" applyBorder="1" applyAlignment="1">
      <alignment horizontal="center" vertical="center"/>
    </xf>
    <xf numFmtId="165" fontId="12" fillId="0" borderId="3" xfId="27" applyNumberFormat="1" applyFont="1" applyBorder="1" applyAlignment="1">
      <alignment horizontal="left" vertical="center"/>
    </xf>
  </cellXfs>
  <cellStyles count="41">
    <cellStyle name="0,0_x000d__x000a_NA_x000d__x000a_" xfId="1" xr:uid="{00000000-0005-0000-0000-000000000000}"/>
    <cellStyle name="Comma" xfId="2" builtinId="3"/>
    <cellStyle name="Comma 2" xfId="3" xr:uid="{00000000-0005-0000-0000-000002000000}"/>
    <cellStyle name="Comma 2 15 2 5 3" xfId="37" xr:uid="{48762CA8-DA04-4591-AAD4-C785663C029B}"/>
    <cellStyle name="Comma 2 2" xfId="4" xr:uid="{00000000-0005-0000-0000-000003000000}"/>
    <cellStyle name="Comma 2 2 2" xfId="5" xr:uid="{00000000-0005-0000-0000-000004000000}"/>
    <cellStyle name="Comma 2 2 2 2" xfId="6" xr:uid="{00000000-0005-0000-0000-000005000000}"/>
    <cellStyle name="Comma 2 2 2 3" xfId="39" xr:uid="{5556BA0A-7B18-49F1-BDD0-6ECB9BA2D156}"/>
    <cellStyle name="Comma 2 2 3" xfId="7" xr:uid="{00000000-0005-0000-0000-000006000000}"/>
    <cellStyle name="Comma 2 3" xfId="8" xr:uid="{00000000-0005-0000-0000-000007000000}"/>
    <cellStyle name="Comma 2 3 2" xfId="9" xr:uid="{00000000-0005-0000-0000-000008000000}"/>
    <cellStyle name="Comma 2 4" xfId="10" xr:uid="{00000000-0005-0000-0000-000009000000}"/>
    <cellStyle name="Comma 3" xfId="11" xr:uid="{00000000-0005-0000-0000-00000A000000}"/>
    <cellStyle name="Comma 3 2" xfId="12" xr:uid="{00000000-0005-0000-0000-00000B000000}"/>
    <cellStyle name="Comma 3 2 2" xfId="13" xr:uid="{00000000-0005-0000-0000-00000C000000}"/>
    <cellStyle name="Comma 3 3" xfId="14" xr:uid="{00000000-0005-0000-0000-00000D000000}"/>
    <cellStyle name="Comma 4" xfId="15" xr:uid="{00000000-0005-0000-0000-00000E000000}"/>
    <cellStyle name="comma zerodec" xfId="16" xr:uid="{00000000-0005-0000-0000-00000F000000}"/>
    <cellStyle name="Comma_RGR Q2'03 - Eng" xfId="17" xr:uid="{00000000-0005-0000-0000-000010000000}"/>
    <cellStyle name="Currency1" xfId="18" xr:uid="{00000000-0005-0000-0000-000011000000}"/>
    <cellStyle name="Dollar (zero dec)" xfId="19" xr:uid="{00000000-0005-0000-0000-000012000000}"/>
    <cellStyle name="E&amp;Y House" xfId="20" xr:uid="{00000000-0005-0000-0000-000013000000}"/>
    <cellStyle name="Grey" xfId="21" xr:uid="{00000000-0005-0000-0000-000014000000}"/>
    <cellStyle name="Input [yellow]" xfId="22" xr:uid="{00000000-0005-0000-0000-000015000000}"/>
    <cellStyle name="no dec" xfId="23" xr:uid="{00000000-0005-0000-0000-000016000000}"/>
    <cellStyle name="Normal" xfId="0" builtinId="0"/>
    <cellStyle name="Normal - Style1" xfId="24" xr:uid="{00000000-0005-0000-0000-000018000000}"/>
    <cellStyle name="Normal 2" xfId="25" xr:uid="{00000000-0005-0000-0000-000019000000}"/>
    <cellStyle name="Normal 2 2" xfId="26" xr:uid="{00000000-0005-0000-0000-00001A000000}"/>
    <cellStyle name="Normal 2 2 2" xfId="27" xr:uid="{00000000-0005-0000-0000-00001B000000}"/>
    <cellStyle name="Normal 2 2 2 2" xfId="38" xr:uid="{1853CCF8-ABB8-4D64-8ADD-56A9279C1E03}"/>
    <cellStyle name="Normal 2 3" xfId="28" xr:uid="{00000000-0005-0000-0000-00001C000000}"/>
    <cellStyle name="Normal 3" xfId="29" xr:uid="{00000000-0005-0000-0000-00001D000000}"/>
    <cellStyle name="Normal 3 2" xfId="40" xr:uid="{9653F593-485A-459D-93E2-2A5002578893}"/>
    <cellStyle name="Normal 4" xfId="30" xr:uid="{00000000-0005-0000-0000-00001E000000}"/>
    <cellStyle name="Normal 9" xfId="31" xr:uid="{00000000-0005-0000-0000-00001F000000}"/>
    <cellStyle name="Percent" xfId="32" builtinId="5"/>
    <cellStyle name="Percent [2]" xfId="33" xr:uid="{00000000-0005-0000-0000-000021000000}"/>
    <cellStyle name="Percent 2" xfId="34" xr:uid="{00000000-0005-0000-0000-000022000000}"/>
    <cellStyle name="Quantity" xfId="35" xr:uid="{00000000-0005-0000-0000-000023000000}"/>
    <cellStyle name="Style 1" xfId="36" xr:uid="{00000000-0005-0000-0000-000024000000}"/>
  </cellStyles>
  <dxfs count="0"/>
  <tableStyles count="0" defaultTableStyle="TableStyleMedium9" defaultPivotStyle="PivotStyleLight16"/>
  <colors>
    <mruColors>
      <color rgb="FFFFCC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37"/>
  <sheetViews>
    <sheetView tabSelected="1" topLeftCell="A30" zoomScale="112" zoomScaleNormal="112" zoomScaleSheetLayoutView="100" workbookViewId="0">
      <selection activeCell="E35" sqref="E35"/>
    </sheetView>
  </sheetViews>
  <sheetFormatPr defaultColWidth="9.140625" defaultRowHeight="21.75" customHeight="1"/>
  <cols>
    <col min="1" max="1" width="1.7109375" style="123" customWidth="1"/>
    <col min="2" max="2" width="34.28515625" style="123" customWidth="1"/>
    <col min="3" max="3" width="8.140625" style="126" customWidth="1"/>
    <col min="4" max="4" width="0.85546875" style="123" customWidth="1"/>
    <col min="5" max="5" width="14.7109375" style="29" customWidth="1"/>
    <col min="6" max="6" width="0.85546875" style="29" customWidth="1"/>
    <col min="7" max="7" width="13.140625" style="29" customWidth="1"/>
    <col min="8" max="8" width="0.85546875" style="29" customWidth="1"/>
    <col min="9" max="9" width="14.7109375" style="29" customWidth="1"/>
    <col min="10" max="10" width="0.85546875" style="29" customWidth="1"/>
    <col min="11" max="11" width="13.140625" style="29" customWidth="1"/>
    <col min="12" max="16384" width="9.140625" style="123"/>
  </cols>
  <sheetData>
    <row r="1" spans="1:11" ht="21.75" customHeight="1">
      <c r="A1" s="125" t="s">
        <v>0</v>
      </c>
      <c r="B1" s="125"/>
      <c r="D1" s="127"/>
      <c r="E1" s="20"/>
      <c r="F1" s="20"/>
      <c r="G1" s="20"/>
      <c r="H1" s="20"/>
      <c r="I1" s="55"/>
      <c r="J1" s="21"/>
      <c r="K1" s="55"/>
    </row>
    <row r="2" spans="1:11" ht="21.75" customHeight="1">
      <c r="A2" s="128" t="s">
        <v>1</v>
      </c>
      <c r="B2" s="128"/>
      <c r="D2" s="127"/>
      <c r="E2" s="20"/>
      <c r="F2" s="20"/>
      <c r="G2" s="20"/>
      <c r="H2" s="20"/>
      <c r="I2" s="21"/>
      <c r="J2" s="21"/>
      <c r="K2" s="21"/>
    </row>
    <row r="3" spans="1:11" ht="21.75" customHeight="1">
      <c r="A3" s="129" t="s">
        <v>2</v>
      </c>
      <c r="B3" s="129"/>
      <c r="C3" s="130"/>
      <c r="D3" s="131"/>
      <c r="E3" s="22"/>
      <c r="F3" s="22"/>
      <c r="G3" s="22"/>
      <c r="H3" s="22"/>
      <c r="I3" s="22"/>
      <c r="J3" s="22"/>
      <c r="K3" s="22"/>
    </row>
    <row r="4" spans="1:11" ht="20.85" customHeight="1">
      <c r="A4" s="128"/>
      <c r="B4" s="128"/>
      <c r="C4" s="132"/>
      <c r="D4" s="127"/>
      <c r="E4" s="30"/>
      <c r="F4" s="30"/>
      <c r="G4" s="30"/>
      <c r="H4" s="30"/>
      <c r="I4" s="30"/>
      <c r="J4" s="30"/>
      <c r="K4" s="30"/>
    </row>
    <row r="5" spans="1:11" s="133" customFormat="1" ht="20.85" customHeight="1">
      <c r="C5" s="134"/>
      <c r="D5" s="134"/>
      <c r="E5" s="145" t="s">
        <v>3</v>
      </c>
      <c r="F5" s="145"/>
      <c r="G5" s="145"/>
      <c r="H5" s="56"/>
      <c r="I5" s="145" t="s">
        <v>4</v>
      </c>
      <c r="J5" s="145"/>
      <c r="K5" s="145"/>
    </row>
    <row r="6" spans="1:11" s="133" customFormat="1" ht="20.85" customHeight="1">
      <c r="C6" s="135"/>
      <c r="D6" s="135"/>
      <c r="E6" s="25" t="s">
        <v>5</v>
      </c>
      <c r="F6" s="24"/>
      <c r="G6" s="25" t="s">
        <v>6</v>
      </c>
      <c r="H6" s="25"/>
      <c r="I6" s="25" t="s">
        <v>5</v>
      </c>
      <c r="J6" s="24"/>
      <c r="K6" s="25" t="s">
        <v>6</v>
      </c>
    </row>
    <row r="7" spans="1:11" s="133" customFormat="1" ht="20.85" customHeight="1">
      <c r="A7" s="123"/>
      <c r="C7" s="135"/>
      <c r="D7" s="135"/>
      <c r="E7" s="25" t="s">
        <v>7</v>
      </c>
      <c r="F7" s="24"/>
      <c r="G7" s="25" t="s">
        <v>8</v>
      </c>
      <c r="H7" s="25"/>
      <c r="I7" s="25" t="s">
        <v>7</v>
      </c>
      <c r="J7" s="24"/>
      <c r="K7" s="25" t="s">
        <v>8</v>
      </c>
    </row>
    <row r="8" spans="1:11" s="133" customFormat="1" ht="20.85" customHeight="1">
      <c r="C8" s="135"/>
      <c r="D8" s="135"/>
      <c r="E8" s="25" t="s">
        <v>9</v>
      </c>
      <c r="F8" s="24"/>
      <c r="G8" s="25" t="s">
        <v>10</v>
      </c>
      <c r="H8" s="25"/>
      <c r="I8" s="25" t="s">
        <v>9</v>
      </c>
      <c r="J8" s="24"/>
      <c r="K8" s="25" t="s">
        <v>10</v>
      </c>
    </row>
    <row r="9" spans="1:11" s="133" customFormat="1" ht="20.85" customHeight="1">
      <c r="C9" s="136" t="s">
        <v>11</v>
      </c>
      <c r="D9" s="135"/>
      <c r="E9" s="57" t="s">
        <v>12</v>
      </c>
      <c r="F9" s="58"/>
      <c r="G9" s="57" t="s">
        <v>12</v>
      </c>
      <c r="H9" s="58"/>
      <c r="I9" s="57" t="s">
        <v>12</v>
      </c>
      <c r="J9" s="58"/>
      <c r="K9" s="57" t="s">
        <v>12</v>
      </c>
    </row>
    <row r="10" spans="1:11" s="133" customFormat="1" ht="20.85" customHeight="1">
      <c r="A10" s="133" t="s">
        <v>13</v>
      </c>
      <c r="C10" s="134"/>
      <c r="D10" s="134"/>
      <c r="E10" s="137"/>
      <c r="F10" s="24"/>
      <c r="G10" s="137"/>
      <c r="H10" s="137"/>
      <c r="I10" s="13"/>
      <c r="J10" s="14"/>
      <c r="K10" s="13"/>
    </row>
    <row r="11" spans="1:11" s="133" customFormat="1" ht="6" customHeight="1">
      <c r="A11" s="123"/>
      <c r="B11" s="123"/>
      <c r="C11" s="126"/>
      <c r="D11" s="126"/>
      <c r="E11" s="29"/>
      <c r="F11" s="14"/>
      <c r="G11" s="29"/>
      <c r="H11" s="29"/>
      <c r="I11" s="13"/>
      <c r="J11" s="14"/>
      <c r="K11" s="13"/>
    </row>
    <row r="12" spans="1:11" s="133" customFormat="1" ht="20.85" customHeight="1">
      <c r="A12" s="133" t="s">
        <v>14</v>
      </c>
      <c r="C12" s="126"/>
      <c r="D12" s="126"/>
      <c r="E12" s="14"/>
      <c r="F12" s="29"/>
      <c r="G12" s="14"/>
      <c r="H12" s="14"/>
      <c r="I12" s="29"/>
      <c r="J12" s="14"/>
      <c r="K12" s="29"/>
    </row>
    <row r="13" spans="1:11" s="133" customFormat="1" ht="6" customHeight="1">
      <c r="A13" s="123"/>
      <c r="B13" s="123"/>
      <c r="C13" s="126"/>
      <c r="D13" s="126"/>
      <c r="E13" s="29"/>
      <c r="F13" s="14"/>
      <c r="G13" s="29"/>
      <c r="H13" s="29"/>
      <c r="I13" s="13"/>
      <c r="J13" s="14"/>
      <c r="K13" s="13"/>
    </row>
    <row r="14" spans="1:11" s="133" customFormat="1" ht="20.85" customHeight="1">
      <c r="A14" s="138" t="s">
        <v>15</v>
      </c>
      <c r="B14" s="138"/>
      <c r="C14" s="126"/>
      <c r="D14" s="126"/>
      <c r="E14" s="2">
        <v>9644071</v>
      </c>
      <c r="F14" s="2"/>
      <c r="G14" s="2">
        <v>13318965</v>
      </c>
      <c r="H14" s="2"/>
      <c r="I14" s="2">
        <v>248530</v>
      </c>
      <c r="J14" s="2"/>
      <c r="K14" s="2">
        <v>452756</v>
      </c>
    </row>
    <row r="15" spans="1:11" s="133" customFormat="1" ht="20.85" customHeight="1">
      <c r="A15" s="138" t="s">
        <v>16</v>
      </c>
      <c r="B15" s="138"/>
      <c r="C15" s="126">
        <v>9</v>
      </c>
      <c r="D15" s="126"/>
      <c r="E15" s="2">
        <v>17466545</v>
      </c>
      <c r="F15" s="2"/>
      <c r="G15" s="2">
        <v>13970341</v>
      </c>
      <c r="H15" s="2"/>
      <c r="I15" s="2">
        <v>5146055</v>
      </c>
      <c r="J15" s="2"/>
      <c r="K15" s="2">
        <v>5359822</v>
      </c>
    </row>
    <row r="16" spans="1:11" s="133" customFormat="1" ht="20.85" customHeight="1">
      <c r="A16" s="138" t="s">
        <v>17</v>
      </c>
      <c r="B16" s="123"/>
      <c r="C16" s="134"/>
      <c r="D16" s="126"/>
      <c r="E16" s="2">
        <v>4137789</v>
      </c>
      <c r="F16" s="2"/>
      <c r="G16" s="2">
        <v>3917636</v>
      </c>
      <c r="H16" s="2"/>
      <c r="I16" s="2">
        <v>3367</v>
      </c>
      <c r="J16" s="2"/>
      <c r="K16" s="2">
        <v>4186</v>
      </c>
    </row>
    <row r="17" spans="1:11" s="133" customFormat="1" ht="20.85" customHeight="1">
      <c r="A17" s="123" t="s">
        <v>18</v>
      </c>
      <c r="B17" s="138"/>
      <c r="C17" s="126"/>
      <c r="D17" s="126"/>
      <c r="E17" s="2">
        <v>2147736</v>
      </c>
      <c r="F17" s="2"/>
      <c r="G17" s="2">
        <v>2085879</v>
      </c>
      <c r="H17" s="2"/>
      <c r="I17" s="2">
        <v>0</v>
      </c>
      <c r="J17" s="2"/>
      <c r="K17" s="2">
        <v>0</v>
      </c>
    </row>
    <row r="18" spans="1:11" s="133" customFormat="1" ht="20.85" customHeight="1">
      <c r="A18" s="123" t="s">
        <v>19</v>
      </c>
      <c r="B18" s="123"/>
      <c r="C18" s="126">
        <v>6</v>
      </c>
      <c r="D18" s="126"/>
      <c r="E18" s="2">
        <v>40208</v>
      </c>
      <c r="F18" s="2"/>
      <c r="G18" s="2">
        <v>719230</v>
      </c>
      <c r="H18" s="2"/>
      <c r="I18" s="2">
        <v>40208</v>
      </c>
      <c r="J18" s="2"/>
      <c r="K18" s="2">
        <v>719230</v>
      </c>
    </row>
    <row r="19" spans="1:11" s="133" customFormat="1" ht="20.85" customHeight="1">
      <c r="A19" s="138" t="s">
        <v>20</v>
      </c>
      <c r="B19" s="138"/>
      <c r="C19" s="126"/>
      <c r="D19" s="126"/>
      <c r="E19" s="2">
        <v>5588911</v>
      </c>
      <c r="F19" s="2"/>
      <c r="G19" s="2">
        <v>3411884</v>
      </c>
      <c r="H19" s="2"/>
      <c r="I19" s="2">
        <v>75243</v>
      </c>
      <c r="J19" s="2"/>
      <c r="K19" s="2">
        <v>105082</v>
      </c>
    </row>
    <row r="20" spans="1:11" s="133" customFormat="1" ht="20.85" customHeight="1">
      <c r="A20" s="138" t="s">
        <v>21</v>
      </c>
      <c r="B20" s="138"/>
      <c r="C20" s="126">
        <v>10</v>
      </c>
      <c r="D20" s="126"/>
      <c r="E20" s="6">
        <v>1394109</v>
      </c>
      <c r="F20" s="2"/>
      <c r="G20" s="6">
        <v>3863645</v>
      </c>
      <c r="H20" s="2"/>
      <c r="I20" s="6">
        <v>0</v>
      </c>
      <c r="J20" s="2"/>
      <c r="K20" s="6">
        <v>0</v>
      </c>
    </row>
    <row r="21" spans="1:11" s="133" customFormat="1" ht="6" customHeight="1">
      <c r="A21" s="138"/>
      <c r="B21" s="138"/>
      <c r="C21" s="126"/>
      <c r="D21" s="126"/>
      <c r="E21" s="14"/>
      <c r="F21" s="19"/>
      <c r="G21" s="14"/>
      <c r="H21" s="19"/>
      <c r="I21" s="14"/>
      <c r="J21" s="14"/>
      <c r="K21" s="14"/>
    </row>
    <row r="22" spans="1:11" s="133" customFormat="1" ht="20.85" customHeight="1">
      <c r="A22" s="128" t="s">
        <v>22</v>
      </c>
      <c r="B22" s="128"/>
      <c r="C22" s="126"/>
      <c r="D22" s="126"/>
      <c r="E22" s="15">
        <f>SUM(E14:E20)</f>
        <v>40419369</v>
      </c>
      <c r="F22" s="29"/>
      <c r="G22" s="15">
        <f>SUM(G14:G20)</f>
        <v>41287580</v>
      </c>
      <c r="H22" s="29"/>
      <c r="I22" s="15">
        <f>SUM(I14:I20)</f>
        <v>5513403</v>
      </c>
      <c r="J22" s="14"/>
      <c r="K22" s="15">
        <f>SUM(K14:K20)</f>
        <v>6641076</v>
      </c>
    </row>
    <row r="23" spans="1:11" s="133" customFormat="1" ht="15" customHeight="1">
      <c r="A23" s="138"/>
      <c r="B23" s="138"/>
      <c r="C23" s="126"/>
      <c r="D23" s="126"/>
      <c r="E23" s="14"/>
      <c r="F23" s="29"/>
      <c r="G23" s="14"/>
      <c r="H23" s="29"/>
      <c r="I23" s="14"/>
      <c r="J23" s="14"/>
      <c r="K23" s="14"/>
    </row>
    <row r="24" spans="1:11" s="133" customFormat="1" ht="20.85" customHeight="1">
      <c r="A24" s="128" t="s">
        <v>23</v>
      </c>
      <c r="B24" s="128"/>
      <c r="C24" s="126"/>
      <c r="D24" s="126"/>
      <c r="E24" s="14"/>
      <c r="F24" s="29"/>
      <c r="G24" s="14"/>
      <c r="H24" s="29"/>
      <c r="I24" s="14"/>
      <c r="J24" s="14"/>
      <c r="K24" s="13"/>
    </row>
    <row r="25" spans="1:11" s="133" customFormat="1" ht="6" customHeight="1">
      <c r="A25" s="128"/>
      <c r="B25" s="128"/>
      <c r="C25" s="126"/>
      <c r="D25" s="126"/>
      <c r="E25" s="14"/>
      <c r="F25" s="29"/>
      <c r="G25" s="14"/>
      <c r="H25" s="29"/>
      <c r="I25" s="14"/>
      <c r="J25" s="14"/>
      <c r="K25" s="13"/>
    </row>
    <row r="26" spans="1:11" s="133" customFormat="1" ht="20.85" customHeight="1">
      <c r="A26" s="138" t="s">
        <v>24</v>
      </c>
      <c r="B26" s="139"/>
      <c r="C26" s="126">
        <v>9</v>
      </c>
      <c r="D26" s="126"/>
      <c r="E26" s="2">
        <v>1773024</v>
      </c>
      <c r="F26" s="2"/>
      <c r="G26" s="2">
        <v>640902</v>
      </c>
      <c r="H26" s="2"/>
      <c r="I26" s="2">
        <v>244553</v>
      </c>
      <c r="J26" s="2"/>
      <c r="K26" s="2">
        <v>322744</v>
      </c>
    </row>
    <row r="27" spans="1:11" s="133" customFormat="1" ht="20.85" customHeight="1">
      <c r="A27" s="123" t="s">
        <v>25</v>
      </c>
      <c r="B27" s="123"/>
      <c r="C27" s="126">
        <v>11</v>
      </c>
      <c r="D27" s="126"/>
      <c r="E27" s="2">
        <v>0</v>
      </c>
      <c r="F27" s="2"/>
      <c r="G27" s="2">
        <v>0</v>
      </c>
      <c r="H27" s="2"/>
      <c r="I27" s="2">
        <v>8645285</v>
      </c>
      <c r="J27" s="2"/>
      <c r="K27" s="2">
        <v>8644535</v>
      </c>
    </row>
    <row r="28" spans="1:11" s="133" customFormat="1" ht="20.85" customHeight="1">
      <c r="A28" s="123" t="s">
        <v>26</v>
      </c>
      <c r="B28" s="123"/>
      <c r="C28" s="126">
        <v>11</v>
      </c>
      <c r="D28" s="126"/>
      <c r="E28" s="2">
        <v>9550128</v>
      </c>
      <c r="F28" s="2"/>
      <c r="G28" s="2">
        <v>8764311</v>
      </c>
      <c r="H28" s="2"/>
      <c r="I28" s="2">
        <v>2796270</v>
      </c>
      <c r="J28" s="2"/>
      <c r="K28" s="2">
        <v>2796270</v>
      </c>
    </row>
    <row r="29" spans="1:11" s="133" customFormat="1" ht="20.85" customHeight="1">
      <c r="A29" s="123" t="s">
        <v>27</v>
      </c>
      <c r="B29" s="123"/>
      <c r="C29" s="126">
        <v>11</v>
      </c>
      <c r="D29" s="126"/>
      <c r="E29" s="2">
        <v>2246961</v>
      </c>
      <c r="F29" s="2"/>
      <c r="G29" s="2">
        <v>2482744</v>
      </c>
      <c r="H29" s="2"/>
      <c r="I29" s="2">
        <v>0</v>
      </c>
      <c r="J29" s="2"/>
      <c r="K29" s="2">
        <v>0</v>
      </c>
    </row>
    <row r="30" spans="1:11" s="133" customFormat="1" ht="20.85" customHeight="1">
      <c r="A30" s="123" t="s">
        <v>28</v>
      </c>
      <c r="B30" s="123"/>
      <c r="C30" s="126">
        <v>8</v>
      </c>
      <c r="D30" s="126"/>
      <c r="E30" s="2">
        <v>8771263</v>
      </c>
      <c r="F30" s="2"/>
      <c r="G30" s="2">
        <v>8881828</v>
      </c>
      <c r="H30" s="2"/>
      <c r="I30" s="2">
        <v>150035913</v>
      </c>
      <c r="J30" s="2"/>
      <c r="K30" s="2">
        <v>136828675</v>
      </c>
    </row>
    <row r="31" spans="1:11" s="133" customFormat="1" ht="20.85" customHeight="1">
      <c r="A31" s="123" t="s">
        <v>29</v>
      </c>
      <c r="B31" s="123"/>
      <c r="C31" s="126"/>
      <c r="D31" s="126"/>
      <c r="E31" s="2">
        <v>1044962</v>
      </c>
      <c r="F31" s="2"/>
      <c r="G31" s="2">
        <v>1092772</v>
      </c>
      <c r="H31" s="2"/>
      <c r="I31" s="2">
        <v>0</v>
      </c>
      <c r="J31" s="2"/>
      <c r="K31" s="2">
        <v>0</v>
      </c>
    </row>
    <row r="32" spans="1:11" s="133" customFormat="1" ht="20.85" customHeight="1">
      <c r="A32" s="139" t="s">
        <v>30</v>
      </c>
      <c r="B32" s="139"/>
      <c r="C32" s="126">
        <v>12</v>
      </c>
      <c r="D32" s="126"/>
      <c r="E32" s="2">
        <v>129582568</v>
      </c>
      <c r="F32" s="2"/>
      <c r="G32" s="2">
        <v>126625573</v>
      </c>
      <c r="H32" s="2"/>
      <c r="I32" s="2">
        <v>126186</v>
      </c>
      <c r="J32" s="2"/>
      <c r="K32" s="2">
        <v>136806</v>
      </c>
    </row>
    <row r="33" spans="1:11" s="133" customFormat="1" ht="20.85" customHeight="1">
      <c r="A33" s="138" t="s">
        <v>31</v>
      </c>
      <c r="B33" s="138"/>
      <c r="C33" s="126"/>
      <c r="D33" s="126"/>
      <c r="E33" s="2">
        <v>79827756</v>
      </c>
      <c r="F33" s="2"/>
      <c r="G33" s="2">
        <v>77818051</v>
      </c>
      <c r="H33" s="2"/>
      <c r="I33" s="2">
        <v>342841</v>
      </c>
      <c r="J33" s="2"/>
      <c r="K33" s="2">
        <v>404260</v>
      </c>
    </row>
    <row r="34" spans="1:11" s="133" customFormat="1" ht="20.85" customHeight="1">
      <c r="A34" s="138" t="s">
        <v>32</v>
      </c>
      <c r="B34" s="138"/>
      <c r="C34" s="126">
        <v>13</v>
      </c>
      <c r="D34" s="126"/>
      <c r="E34" s="2">
        <v>70431157</v>
      </c>
      <c r="F34" s="2"/>
      <c r="G34" s="2">
        <v>66524747</v>
      </c>
      <c r="H34" s="2"/>
      <c r="I34" s="2">
        <v>13390</v>
      </c>
      <c r="J34" s="2"/>
      <c r="K34" s="2">
        <v>21042</v>
      </c>
    </row>
    <row r="35" spans="1:11" s="133" customFormat="1" ht="20.85" customHeight="1">
      <c r="A35" s="123" t="s">
        <v>19</v>
      </c>
      <c r="B35" s="123"/>
      <c r="C35" s="126">
        <v>6</v>
      </c>
      <c r="D35" s="126"/>
      <c r="E35" s="2">
        <v>358929</v>
      </c>
      <c r="F35" s="2"/>
      <c r="G35" s="2">
        <v>1654688</v>
      </c>
      <c r="H35" s="2"/>
      <c r="I35" s="2">
        <v>358929</v>
      </c>
      <c r="J35" s="2"/>
      <c r="K35" s="2">
        <v>1654688</v>
      </c>
    </row>
    <row r="36" spans="1:11" s="133" customFormat="1" ht="20.85" customHeight="1">
      <c r="A36" s="138" t="s">
        <v>33</v>
      </c>
      <c r="B36" s="138"/>
      <c r="C36" s="126"/>
      <c r="D36" s="126"/>
      <c r="E36" s="2">
        <v>9828615</v>
      </c>
      <c r="F36" s="2"/>
      <c r="G36" s="2">
        <v>8335930</v>
      </c>
      <c r="H36" s="2"/>
      <c r="I36" s="2">
        <v>0</v>
      </c>
      <c r="J36" s="2"/>
      <c r="K36" s="2">
        <v>0</v>
      </c>
    </row>
    <row r="37" spans="1:11" s="133" customFormat="1" ht="20.85" customHeight="1">
      <c r="A37" s="123" t="s">
        <v>34</v>
      </c>
      <c r="B37" s="123"/>
      <c r="C37" s="126"/>
      <c r="D37" s="126"/>
      <c r="E37" s="6">
        <v>2814640</v>
      </c>
      <c r="F37" s="2"/>
      <c r="G37" s="6">
        <v>2735806</v>
      </c>
      <c r="H37" s="2"/>
      <c r="I37" s="6">
        <v>23509</v>
      </c>
      <c r="J37" s="2"/>
      <c r="K37" s="6">
        <v>26573</v>
      </c>
    </row>
    <row r="38" spans="1:11" s="133" customFormat="1" ht="6" customHeight="1">
      <c r="A38" s="123"/>
      <c r="B38" s="123"/>
      <c r="C38" s="126"/>
      <c r="D38" s="126"/>
      <c r="E38" s="14"/>
      <c r="F38" s="19"/>
      <c r="G38" s="14"/>
      <c r="H38" s="19"/>
      <c r="I38" s="14"/>
      <c r="J38" s="14"/>
      <c r="K38" s="14"/>
    </row>
    <row r="39" spans="1:11" s="133" customFormat="1" ht="20.85" customHeight="1">
      <c r="A39" s="133" t="s">
        <v>35</v>
      </c>
      <c r="C39" s="126"/>
      <c r="D39" s="126"/>
      <c r="E39" s="15">
        <f>SUM(E26:E37)</f>
        <v>316230003</v>
      </c>
      <c r="F39" s="19"/>
      <c r="G39" s="15">
        <f>SUM(G26:G37)</f>
        <v>305557352</v>
      </c>
      <c r="H39" s="19"/>
      <c r="I39" s="15">
        <f>SUM(I26:I37)</f>
        <v>162586876</v>
      </c>
      <c r="J39" s="14"/>
      <c r="K39" s="15">
        <f>SUM(K26:K37)</f>
        <v>150835593</v>
      </c>
    </row>
    <row r="40" spans="1:11" s="133" customFormat="1" ht="6" customHeight="1">
      <c r="A40" s="123"/>
      <c r="B40" s="123"/>
      <c r="C40" s="126"/>
      <c r="D40" s="126"/>
      <c r="E40" s="14"/>
      <c r="F40" s="19"/>
      <c r="G40" s="14"/>
      <c r="H40" s="19"/>
      <c r="I40" s="14"/>
      <c r="J40" s="14"/>
      <c r="K40" s="14"/>
    </row>
    <row r="41" spans="1:11" s="133" customFormat="1" ht="20.85" customHeight="1" thickBot="1">
      <c r="A41" s="133" t="s">
        <v>36</v>
      </c>
      <c r="C41" s="126"/>
      <c r="D41" s="126"/>
      <c r="E41" s="28">
        <f>+E39+E22</f>
        <v>356649372</v>
      </c>
      <c r="F41" s="14"/>
      <c r="G41" s="28">
        <f>G22+G39</f>
        <v>346844932</v>
      </c>
      <c r="H41" s="14"/>
      <c r="I41" s="28">
        <f>+I39+I22</f>
        <v>168100279</v>
      </c>
      <c r="J41" s="14"/>
      <c r="K41" s="28">
        <f>+K39+K22</f>
        <v>157476669</v>
      </c>
    </row>
    <row r="42" spans="1:11" s="133" customFormat="1" ht="18" customHeight="1" thickTop="1">
      <c r="C42" s="126"/>
      <c r="D42" s="126"/>
      <c r="E42" s="14"/>
      <c r="F42" s="14"/>
      <c r="G42" s="14"/>
      <c r="H42" s="14"/>
      <c r="I42" s="14"/>
      <c r="J42" s="14"/>
      <c r="K42" s="14"/>
    </row>
    <row r="43" spans="1:11" s="133" customFormat="1" ht="18" customHeight="1">
      <c r="C43" s="126"/>
      <c r="D43" s="126"/>
      <c r="E43" s="14"/>
      <c r="F43" s="14"/>
      <c r="G43" s="14"/>
      <c r="H43" s="14"/>
      <c r="I43" s="14"/>
      <c r="J43" s="14"/>
      <c r="K43" s="14"/>
    </row>
    <row r="44" spans="1:11" s="133" customFormat="1" ht="18" customHeight="1">
      <c r="A44" s="123" t="s">
        <v>37</v>
      </c>
      <c r="B44" s="123"/>
      <c r="C44" s="126"/>
      <c r="D44" s="126"/>
      <c r="E44" s="14"/>
      <c r="F44" s="14"/>
      <c r="G44" s="14"/>
      <c r="H44" s="14"/>
      <c r="I44" s="14"/>
      <c r="J44" s="14"/>
      <c r="K44" s="14"/>
    </row>
    <row r="45" spans="1:11" s="133" customFormat="1" ht="16.5" customHeight="1">
      <c r="A45" s="123"/>
      <c r="B45" s="123"/>
      <c r="C45" s="126"/>
      <c r="D45" s="126"/>
      <c r="E45" s="14"/>
      <c r="F45" s="14"/>
      <c r="G45" s="14"/>
      <c r="H45" s="14"/>
      <c r="I45" s="14"/>
      <c r="J45" s="14"/>
      <c r="K45" s="14"/>
    </row>
    <row r="46" spans="1:11" ht="22.35" customHeight="1">
      <c r="A46" s="140" t="s">
        <v>38</v>
      </c>
      <c r="B46" s="140"/>
      <c r="C46" s="130"/>
      <c r="D46" s="130"/>
      <c r="E46" s="15"/>
      <c r="F46" s="15"/>
      <c r="G46" s="15"/>
      <c r="H46" s="15"/>
      <c r="I46" s="15"/>
      <c r="J46" s="15"/>
      <c r="K46" s="15"/>
    </row>
    <row r="47" spans="1:11" ht="21.75" customHeight="1">
      <c r="A47" s="125" t="s">
        <v>0</v>
      </c>
      <c r="B47" s="125"/>
      <c r="D47" s="127"/>
      <c r="E47" s="20"/>
      <c r="F47" s="20"/>
      <c r="G47" s="20"/>
      <c r="H47" s="20"/>
      <c r="I47" s="55"/>
      <c r="J47" s="21"/>
      <c r="K47" s="55"/>
    </row>
    <row r="48" spans="1:11" ht="21.75" customHeight="1">
      <c r="A48" s="128" t="s">
        <v>39</v>
      </c>
      <c r="B48" s="128"/>
      <c r="D48" s="127"/>
      <c r="E48" s="20"/>
      <c r="F48" s="20"/>
      <c r="G48" s="20"/>
      <c r="H48" s="20"/>
      <c r="I48" s="21"/>
      <c r="J48" s="21"/>
      <c r="K48" s="21"/>
    </row>
    <row r="49" spans="1:11" ht="21.75" customHeight="1">
      <c r="A49" s="129" t="str">
        <f>A3</f>
        <v>ณ วันที่ 30 กันยายน พ.ศ. 2568</v>
      </c>
      <c r="B49" s="129"/>
      <c r="C49" s="130"/>
      <c r="D49" s="131"/>
      <c r="E49" s="22"/>
      <c r="F49" s="22"/>
      <c r="G49" s="22"/>
      <c r="H49" s="22"/>
      <c r="I49" s="22"/>
      <c r="J49" s="22"/>
      <c r="K49" s="22"/>
    </row>
    <row r="50" spans="1:11" ht="19.5">
      <c r="A50" s="128"/>
      <c r="B50" s="128"/>
      <c r="D50" s="127"/>
      <c r="E50" s="30"/>
      <c r="F50" s="30"/>
      <c r="G50" s="30"/>
      <c r="H50" s="30"/>
      <c r="I50" s="30"/>
      <c r="J50" s="30"/>
      <c r="K50" s="30"/>
    </row>
    <row r="51" spans="1:11" s="133" customFormat="1" ht="20.85" customHeight="1">
      <c r="C51" s="134"/>
      <c r="D51" s="134"/>
      <c r="E51" s="145" t="s">
        <v>3</v>
      </c>
      <c r="F51" s="145"/>
      <c r="G51" s="145"/>
      <c r="H51" s="56"/>
      <c r="I51" s="145" t="s">
        <v>4</v>
      </c>
      <c r="J51" s="145"/>
      <c r="K51" s="145"/>
    </row>
    <row r="52" spans="1:11" s="133" customFormat="1" ht="20.85" customHeight="1">
      <c r="C52" s="135"/>
      <c r="D52" s="135"/>
      <c r="E52" s="25" t="s">
        <v>5</v>
      </c>
      <c r="F52" s="24"/>
      <c r="G52" s="25" t="s">
        <v>6</v>
      </c>
      <c r="H52" s="25"/>
      <c r="I52" s="25" t="s">
        <v>5</v>
      </c>
      <c r="J52" s="24"/>
      <c r="K52" s="25" t="s">
        <v>6</v>
      </c>
    </row>
    <row r="53" spans="1:11" s="133" customFormat="1" ht="20.85" customHeight="1">
      <c r="C53" s="135"/>
      <c r="D53" s="135"/>
      <c r="E53" s="25" t="s">
        <v>7</v>
      </c>
      <c r="F53" s="24"/>
      <c r="G53" s="25" t="s">
        <v>8</v>
      </c>
      <c r="H53" s="25"/>
      <c r="I53" s="25" t="s">
        <v>7</v>
      </c>
      <c r="J53" s="24"/>
      <c r="K53" s="25" t="s">
        <v>8</v>
      </c>
    </row>
    <row r="54" spans="1:11" s="133" customFormat="1" ht="20.85" customHeight="1">
      <c r="C54" s="135"/>
      <c r="D54" s="135"/>
      <c r="E54" s="25" t="s">
        <v>9</v>
      </c>
      <c r="F54" s="24"/>
      <c r="G54" s="25" t="s">
        <v>10</v>
      </c>
      <c r="H54" s="25"/>
      <c r="I54" s="25" t="s">
        <v>9</v>
      </c>
      <c r="J54" s="24"/>
      <c r="K54" s="25" t="s">
        <v>10</v>
      </c>
    </row>
    <row r="55" spans="1:11" s="133" customFormat="1" ht="20.85" customHeight="1">
      <c r="C55" s="136" t="s">
        <v>11</v>
      </c>
      <c r="D55" s="135"/>
      <c r="E55" s="57" t="s">
        <v>12</v>
      </c>
      <c r="F55" s="58"/>
      <c r="G55" s="57" t="s">
        <v>12</v>
      </c>
      <c r="H55" s="58"/>
      <c r="I55" s="57" t="s">
        <v>12</v>
      </c>
      <c r="J55" s="58"/>
      <c r="K55" s="57" t="s">
        <v>12</v>
      </c>
    </row>
    <row r="56" spans="1:11" ht="20.85" customHeight="1">
      <c r="A56" s="128" t="s">
        <v>40</v>
      </c>
      <c r="B56" s="128"/>
      <c r="C56" s="134"/>
      <c r="D56" s="134"/>
      <c r="E56" s="24"/>
      <c r="F56" s="24"/>
      <c r="G56" s="24"/>
      <c r="H56" s="24"/>
      <c r="I56" s="13"/>
      <c r="J56" s="14"/>
      <c r="K56" s="13"/>
    </row>
    <row r="57" spans="1:11" ht="6" customHeight="1">
      <c r="D57" s="126"/>
      <c r="E57" s="14"/>
      <c r="F57" s="14"/>
      <c r="G57" s="14"/>
      <c r="H57" s="14"/>
      <c r="I57" s="13"/>
      <c r="J57" s="14"/>
      <c r="K57" s="13"/>
    </row>
    <row r="58" spans="1:11" ht="20.85" customHeight="1">
      <c r="A58" s="133" t="s">
        <v>41</v>
      </c>
      <c r="B58" s="133"/>
      <c r="C58" s="141"/>
      <c r="D58" s="141"/>
      <c r="E58" s="13"/>
      <c r="F58" s="14"/>
      <c r="G58" s="13"/>
      <c r="H58" s="13"/>
      <c r="I58" s="13"/>
      <c r="J58" s="14"/>
      <c r="K58" s="13"/>
    </row>
    <row r="59" spans="1:11" ht="6" customHeight="1">
      <c r="A59" s="133"/>
      <c r="B59" s="133"/>
      <c r="C59" s="141"/>
      <c r="D59" s="141"/>
      <c r="E59" s="13"/>
      <c r="F59" s="14"/>
      <c r="G59" s="13"/>
      <c r="H59" s="13"/>
      <c r="I59" s="13"/>
      <c r="J59" s="14"/>
      <c r="K59" s="13"/>
    </row>
    <row r="60" spans="1:11" ht="20.85" customHeight="1">
      <c r="A60" s="138" t="s">
        <v>42</v>
      </c>
      <c r="B60" s="139"/>
      <c r="C60" s="141"/>
      <c r="D60" s="126"/>
      <c r="E60" s="2"/>
      <c r="F60" s="14"/>
      <c r="G60" s="2"/>
      <c r="H60" s="14"/>
      <c r="I60" s="2"/>
      <c r="J60" s="14"/>
      <c r="K60" s="2"/>
    </row>
    <row r="61" spans="1:11" ht="20.85" customHeight="1">
      <c r="A61" s="138" t="s">
        <v>43</v>
      </c>
      <c r="B61" s="139" t="s">
        <v>44</v>
      </c>
      <c r="C61" s="141">
        <v>14</v>
      </c>
      <c r="D61" s="126"/>
      <c r="E61" s="2">
        <v>5485736</v>
      </c>
      <c r="F61" s="14"/>
      <c r="G61" s="2">
        <v>106896</v>
      </c>
      <c r="H61" s="14"/>
      <c r="I61" s="2">
        <v>5400000</v>
      </c>
      <c r="J61" s="14"/>
      <c r="K61" s="2">
        <v>0</v>
      </c>
    </row>
    <row r="62" spans="1:11" ht="20.85" customHeight="1">
      <c r="A62" s="123" t="s">
        <v>45</v>
      </c>
      <c r="C62" s="141"/>
      <c r="D62" s="141"/>
      <c r="E62" s="2">
        <v>23955136</v>
      </c>
      <c r="F62" s="14"/>
      <c r="G62" s="2">
        <v>24414611</v>
      </c>
      <c r="H62" s="14"/>
      <c r="I62" s="2">
        <v>1595920</v>
      </c>
      <c r="J62" s="14"/>
      <c r="K62" s="2">
        <v>1427676</v>
      </c>
    </row>
    <row r="63" spans="1:11" ht="20.85" customHeight="1">
      <c r="A63" s="139" t="s">
        <v>46</v>
      </c>
      <c r="B63" s="139"/>
      <c r="C63" s="141">
        <v>14</v>
      </c>
      <c r="D63" s="126"/>
      <c r="E63" s="2">
        <v>0</v>
      </c>
      <c r="F63" s="14"/>
      <c r="G63" s="2">
        <v>0</v>
      </c>
      <c r="H63" s="14"/>
      <c r="I63" s="2">
        <v>6101781</v>
      </c>
      <c r="J63" s="14"/>
      <c r="K63" s="2">
        <v>6033125</v>
      </c>
    </row>
    <row r="64" spans="1:11" ht="20.85" customHeight="1">
      <c r="A64" s="54" t="s">
        <v>47</v>
      </c>
      <c r="B64" s="139"/>
      <c r="C64" s="141"/>
      <c r="D64" s="126"/>
      <c r="E64" s="2"/>
      <c r="F64" s="14"/>
      <c r="G64" s="2"/>
      <c r="H64" s="14"/>
      <c r="I64" s="2"/>
      <c r="J64" s="14"/>
      <c r="K64" s="2"/>
    </row>
    <row r="65" spans="1:11" ht="20.85" customHeight="1">
      <c r="A65" s="123" t="s">
        <v>48</v>
      </c>
      <c r="B65" s="54" t="s">
        <v>49</v>
      </c>
      <c r="C65" s="141">
        <v>14</v>
      </c>
      <c r="D65" s="126"/>
      <c r="E65" s="2">
        <v>2904016</v>
      </c>
      <c r="F65" s="14"/>
      <c r="G65" s="2">
        <v>3356047</v>
      </c>
      <c r="H65" s="14"/>
      <c r="I65" s="2">
        <v>2423232</v>
      </c>
      <c r="J65" s="14"/>
      <c r="K65" s="2">
        <v>2498815</v>
      </c>
    </row>
    <row r="66" spans="1:11" ht="20.85" customHeight="1">
      <c r="A66" s="54" t="s">
        <v>50</v>
      </c>
      <c r="B66" s="54"/>
      <c r="C66" s="141">
        <v>14</v>
      </c>
      <c r="D66" s="126"/>
      <c r="E66" s="2">
        <v>3498183</v>
      </c>
      <c r="F66" s="14"/>
      <c r="G66" s="2">
        <v>10200015</v>
      </c>
      <c r="H66" s="14"/>
      <c r="I66" s="2">
        <v>3498183</v>
      </c>
      <c r="J66" s="14"/>
      <c r="K66" s="2">
        <v>10200015</v>
      </c>
    </row>
    <row r="67" spans="1:11" ht="20.85" customHeight="1">
      <c r="A67" s="139" t="s">
        <v>51</v>
      </c>
      <c r="B67" s="139"/>
      <c r="C67" s="141"/>
      <c r="D67" s="126"/>
      <c r="E67" s="2">
        <v>409073</v>
      </c>
      <c r="F67" s="14"/>
      <c r="G67" s="2">
        <v>312722</v>
      </c>
      <c r="H67" s="14"/>
      <c r="I67" s="2">
        <v>85</v>
      </c>
      <c r="J67" s="14"/>
      <c r="K67" s="2">
        <v>81</v>
      </c>
    </row>
    <row r="68" spans="1:11" ht="20.85" customHeight="1">
      <c r="A68" s="138" t="s">
        <v>52</v>
      </c>
      <c r="B68" s="138"/>
      <c r="C68" s="141"/>
      <c r="D68" s="126"/>
      <c r="E68" s="2">
        <v>3036308</v>
      </c>
      <c r="F68" s="14"/>
      <c r="G68" s="2">
        <v>1521798</v>
      </c>
      <c r="H68" s="14"/>
      <c r="I68" s="2">
        <v>0</v>
      </c>
      <c r="J68" s="14"/>
      <c r="K68" s="2">
        <v>0</v>
      </c>
    </row>
    <row r="69" spans="1:11" ht="20.85" customHeight="1">
      <c r="A69" s="123" t="s">
        <v>53</v>
      </c>
      <c r="B69" s="139"/>
      <c r="C69" s="141"/>
      <c r="D69" s="126"/>
      <c r="E69" s="2"/>
      <c r="F69" s="14"/>
      <c r="G69" s="123"/>
      <c r="H69" s="14"/>
      <c r="I69" s="2"/>
      <c r="J69" s="14"/>
      <c r="K69" s="123"/>
    </row>
    <row r="70" spans="1:11" ht="20.85" customHeight="1">
      <c r="A70" s="123" t="s">
        <v>54</v>
      </c>
      <c r="C70" s="141"/>
      <c r="D70" s="126"/>
      <c r="E70" s="2">
        <v>14388634</v>
      </c>
      <c r="F70" s="14"/>
      <c r="G70" s="2">
        <v>13537087</v>
      </c>
      <c r="H70" s="14"/>
      <c r="I70" s="2">
        <v>185239</v>
      </c>
      <c r="J70" s="14"/>
      <c r="K70" s="2">
        <v>185049</v>
      </c>
    </row>
    <row r="71" spans="1:11" ht="20.85" customHeight="1">
      <c r="A71" s="123" t="s">
        <v>55</v>
      </c>
      <c r="B71" s="138"/>
      <c r="C71" s="141">
        <v>6</v>
      </c>
      <c r="D71" s="126"/>
      <c r="E71" s="14">
        <v>1701530</v>
      </c>
      <c r="F71" s="14"/>
      <c r="G71" s="2">
        <v>47060</v>
      </c>
      <c r="H71" s="14"/>
      <c r="I71" s="14">
        <v>1699987</v>
      </c>
      <c r="J71" s="14"/>
      <c r="K71" s="2">
        <v>47060</v>
      </c>
    </row>
    <row r="72" spans="1:11" ht="20.85" customHeight="1">
      <c r="A72" s="138" t="s">
        <v>56</v>
      </c>
      <c r="B72" s="138"/>
      <c r="C72" s="141"/>
      <c r="D72" s="126"/>
      <c r="E72" s="15">
        <v>10308264</v>
      </c>
      <c r="F72" s="14"/>
      <c r="G72" s="6">
        <v>8266114</v>
      </c>
      <c r="H72" s="14"/>
      <c r="I72" s="15">
        <v>246468</v>
      </c>
      <c r="J72" s="14"/>
      <c r="K72" s="6">
        <v>86223</v>
      </c>
    </row>
    <row r="73" spans="1:11" ht="6" customHeight="1">
      <c r="A73" s="138"/>
      <c r="B73" s="138"/>
      <c r="C73" s="141"/>
      <c r="D73" s="141"/>
      <c r="E73" s="14"/>
      <c r="F73" s="14"/>
      <c r="G73" s="14"/>
      <c r="H73" s="14"/>
      <c r="I73" s="14"/>
      <c r="J73" s="14"/>
      <c r="K73" s="14"/>
    </row>
    <row r="74" spans="1:11" ht="20.85" customHeight="1">
      <c r="A74" s="133" t="s">
        <v>57</v>
      </c>
      <c r="B74" s="133"/>
      <c r="C74" s="141"/>
      <c r="D74" s="141"/>
      <c r="E74" s="15">
        <f>SUM(E61:E72)</f>
        <v>65686880</v>
      </c>
      <c r="F74" s="14"/>
      <c r="G74" s="15">
        <f>SUM(G61:G72)</f>
        <v>61762350</v>
      </c>
      <c r="H74" s="14"/>
      <c r="I74" s="15">
        <f>SUM(I61:I72)</f>
        <v>21150895</v>
      </c>
      <c r="J74" s="14"/>
      <c r="K74" s="15">
        <f>SUM(K61:K72)</f>
        <v>20478044</v>
      </c>
    </row>
    <row r="75" spans="1:11" ht="15" customHeight="1">
      <c r="C75" s="141"/>
      <c r="D75" s="141"/>
      <c r="E75" s="14"/>
      <c r="F75" s="14"/>
      <c r="G75" s="14"/>
      <c r="H75" s="14"/>
      <c r="I75" s="14"/>
      <c r="J75" s="14"/>
      <c r="K75" s="14"/>
    </row>
    <row r="76" spans="1:11" ht="20.85" customHeight="1">
      <c r="A76" s="128" t="s">
        <v>58</v>
      </c>
      <c r="B76" s="128"/>
      <c r="C76" s="141"/>
      <c r="D76" s="141"/>
      <c r="E76" s="14"/>
      <c r="F76" s="98"/>
      <c r="G76" s="14"/>
      <c r="H76" s="98"/>
      <c r="I76" s="14"/>
      <c r="J76" s="14"/>
      <c r="K76" s="14"/>
    </row>
    <row r="77" spans="1:11" ht="6" customHeight="1">
      <c r="A77" s="128"/>
      <c r="B77" s="128"/>
      <c r="C77" s="141"/>
      <c r="D77" s="141"/>
      <c r="E77" s="14"/>
      <c r="F77" s="98"/>
      <c r="G77" s="14"/>
      <c r="H77" s="98"/>
      <c r="I77" s="14"/>
      <c r="J77" s="14"/>
      <c r="K77" s="14"/>
    </row>
    <row r="78" spans="1:11" ht="20.85" customHeight="1">
      <c r="A78" s="138" t="s">
        <v>47</v>
      </c>
      <c r="B78" s="139"/>
      <c r="C78" s="141">
        <v>14</v>
      </c>
      <c r="D78" s="126"/>
      <c r="E78" s="2">
        <v>37919085</v>
      </c>
      <c r="F78" s="14"/>
      <c r="G78" s="2">
        <v>24426512</v>
      </c>
      <c r="H78" s="14"/>
      <c r="I78" s="2">
        <v>26356966</v>
      </c>
      <c r="J78" s="14"/>
      <c r="K78" s="2">
        <v>17530313</v>
      </c>
    </row>
    <row r="79" spans="1:11" ht="20.85" customHeight="1">
      <c r="A79" s="138" t="s">
        <v>59</v>
      </c>
      <c r="B79" s="138"/>
      <c r="C79" s="141">
        <v>14</v>
      </c>
      <c r="D79" s="126"/>
      <c r="E79" s="2">
        <v>45651217</v>
      </c>
      <c r="F79" s="14"/>
      <c r="G79" s="2">
        <v>54528404</v>
      </c>
      <c r="H79" s="14"/>
      <c r="I79" s="2">
        <v>45702935</v>
      </c>
      <c r="J79" s="14"/>
      <c r="K79" s="2">
        <v>41225549</v>
      </c>
    </row>
    <row r="80" spans="1:11" ht="20.85" customHeight="1">
      <c r="A80" s="138" t="s">
        <v>60</v>
      </c>
      <c r="B80" s="138"/>
      <c r="C80" s="141"/>
      <c r="D80" s="126"/>
      <c r="E80" s="2">
        <v>74649615</v>
      </c>
      <c r="F80" s="14"/>
      <c r="G80" s="2">
        <v>71970153</v>
      </c>
      <c r="H80" s="14"/>
      <c r="I80" s="2">
        <v>513093</v>
      </c>
      <c r="J80" s="14"/>
      <c r="K80" s="2">
        <v>675757</v>
      </c>
    </row>
    <row r="81" spans="1:11" ht="20.85" customHeight="1">
      <c r="A81" s="138" t="s">
        <v>61</v>
      </c>
      <c r="B81" s="138"/>
      <c r="C81" s="141"/>
      <c r="D81" s="126"/>
      <c r="E81" s="2">
        <v>1641557</v>
      </c>
      <c r="F81" s="14"/>
      <c r="G81" s="2">
        <v>1544141</v>
      </c>
      <c r="H81" s="14"/>
      <c r="I81" s="2">
        <v>58858</v>
      </c>
      <c r="J81" s="14"/>
      <c r="K81" s="2">
        <v>53932</v>
      </c>
    </row>
    <row r="82" spans="1:11" ht="20.85" customHeight="1">
      <c r="A82" s="123" t="s">
        <v>55</v>
      </c>
      <c r="B82" s="138"/>
      <c r="C82" s="141">
        <v>6</v>
      </c>
      <c r="D82" s="126"/>
      <c r="E82" s="2">
        <v>1433019</v>
      </c>
      <c r="F82" s="14"/>
      <c r="G82" s="2">
        <v>1005779</v>
      </c>
      <c r="H82" s="14"/>
      <c r="I82" s="2">
        <v>1433019</v>
      </c>
      <c r="J82" s="14"/>
      <c r="K82" s="2">
        <v>1005779</v>
      </c>
    </row>
    <row r="83" spans="1:11" ht="20.85" customHeight="1">
      <c r="A83" s="138" t="s">
        <v>62</v>
      </c>
      <c r="B83" s="138"/>
      <c r="C83" s="141"/>
      <c r="D83" s="126"/>
      <c r="E83" s="2">
        <v>31832429</v>
      </c>
      <c r="F83" s="14"/>
      <c r="G83" s="2">
        <v>29404165</v>
      </c>
      <c r="H83" s="14"/>
      <c r="I83" s="2">
        <v>193778</v>
      </c>
      <c r="J83" s="14"/>
      <c r="K83" s="2">
        <v>314856</v>
      </c>
    </row>
    <row r="84" spans="1:11" ht="20.85" customHeight="1">
      <c r="A84" s="123" t="s">
        <v>63</v>
      </c>
      <c r="C84" s="141"/>
      <c r="D84" s="126"/>
      <c r="E84" s="6">
        <v>3002234</v>
      </c>
      <c r="F84" s="14"/>
      <c r="G84" s="6">
        <v>3066597</v>
      </c>
      <c r="H84" s="14"/>
      <c r="I84" s="6">
        <v>60823</v>
      </c>
      <c r="J84" s="14"/>
      <c r="K84" s="6">
        <v>42196</v>
      </c>
    </row>
    <row r="85" spans="1:11" ht="6" customHeight="1">
      <c r="D85" s="126"/>
      <c r="E85" s="14"/>
      <c r="F85" s="14"/>
      <c r="G85" s="14"/>
      <c r="H85" s="14"/>
      <c r="I85" s="14"/>
      <c r="J85" s="14"/>
      <c r="K85" s="14"/>
    </row>
    <row r="86" spans="1:11" ht="20.85" customHeight="1">
      <c r="A86" s="133" t="s">
        <v>64</v>
      </c>
      <c r="B86" s="133"/>
      <c r="C86" s="141"/>
      <c r="D86" s="141"/>
      <c r="E86" s="15">
        <f>SUM(E78:E84)</f>
        <v>196129156</v>
      </c>
      <c r="F86" s="14"/>
      <c r="G86" s="15">
        <f>SUM(G78:G84)</f>
        <v>185945751</v>
      </c>
      <c r="H86" s="14"/>
      <c r="I86" s="15">
        <f>SUM(I78:I84)</f>
        <v>74319472</v>
      </c>
      <c r="J86" s="14"/>
      <c r="K86" s="15">
        <f>SUM(K78:K84)</f>
        <v>60848382</v>
      </c>
    </row>
    <row r="87" spans="1:11" ht="6" customHeight="1">
      <c r="A87" s="133"/>
      <c r="B87" s="133"/>
      <c r="C87" s="141"/>
      <c r="D87" s="141"/>
      <c r="E87" s="14"/>
      <c r="F87" s="14"/>
      <c r="G87" s="14"/>
      <c r="H87" s="14"/>
      <c r="I87" s="14"/>
      <c r="J87" s="14"/>
      <c r="K87" s="14"/>
    </row>
    <row r="88" spans="1:11" ht="20.85" customHeight="1">
      <c r="A88" s="133" t="s">
        <v>65</v>
      </c>
      <c r="B88" s="133"/>
      <c r="C88" s="142"/>
      <c r="D88" s="142"/>
      <c r="E88" s="15">
        <f>+E86+E74</f>
        <v>261816036</v>
      </c>
      <c r="F88" s="14"/>
      <c r="G88" s="15">
        <f>+G86+G74</f>
        <v>247708101</v>
      </c>
      <c r="H88" s="14"/>
      <c r="I88" s="15">
        <f>+I86+I74</f>
        <v>95470367</v>
      </c>
      <c r="J88" s="14"/>
      <c r="K88" s="15">
        <f>+K86+K74</f>
        <v>81326426</v>
      </c>
    </row>
    <row r="89" spans="1:11" ht="20.85" customHeight="1">
      <c r="A89" s="133"/>
      <c r="B89" s="133"/>
      <c r="C89" s="142"/>
      <c r="D89" s="142"/>
      <c r="E89" s="14"/>
      <c r="F89" s="14"/>
      <c r="G89" s="14"/>
      <c r="H89" s="14"/>
      <c r="I89" s="14"/>
      <c r="J89" s="14"/>
      <c r="K89" s="14"/>
    </row>
    <row r="90" spans="1:11" ht="20.25" customHeight="1">
      <c r="A90" s="133"/>
      <c r="B90" s="133"/>
      <c r="C90" s="142"/>
      <c r="D90" s="142"/>
      <c r="E90" s="14"/>
      <c r="F90" s="14"/>
      <c r="G90" s="14"/>
      <c r="H90" s="14"/>
      <c r="I90" s="14"/>
      <c r="J90" s="14"/>
      <c r="K90" s="14"/>
    </row>
    <row r="91" spans="1:11" ht="9.75" customHeight="1">
      <c r="A91" s="133"/>
      <c r="B91" s="133"/>
      <c r="C91" s="142"/>
      <c r="D91" s="142"/>
      <c r="E91" s="14"/>
      <c r="F91" s="14"/>
      <c r="G91" s="14"/>
      <c r="H91" s="14"/>
      <c r="I91" s="14"/>
      <c r="J91" s="14"/>
      <c r="K91" s="14"/>
    </row>
    <row r="92" spans="1:11" ht="22.15" customHeight="1">
      <c r="A92" s="140" t="str">
        <f>A46</f>
        <v>หมายเหตุประกอบข้อมูลทางการเงินเป็นส่วนหนึ่งของข้อมูลทางการเงินระหว่างกาลนี้</v>
      </c>
      <c r="B92" s="140"/>
      <c r="C92" s="130"/>
      <c r="D92" s="130"/>
      <c r="E92" s="15"/>
      <c r="F92" s="15"/>
      <c r="G92" s="15"/>
      <c r="H92" s="15"/>
      <c r="I92" s="15"/>
      <c r="J92" s="15"/>
      <c r="K92" s="15"/>
    </row>
    <row r="93" spans="1:11" ht="21.75" customHeight="1">
      <c r="A93" s="125" t="s">
        <v>0</v>
      </c>
      <c r="B93" s="125"/>
      <c r="D93" s="127"/>
      <c r="E93" s="20"/>
      <c r="F93" s="20"/>
      <c r="G93" s="20"/>
      <c r="H93" s="20"/>
      <c r="I93" s="55"/>
      <c r="J93" s="21"/>
      <c r="K93" s="55"/>
    </row>
    <row r="94" spans="1:11" ht="21.75" customHeight="1">
      <c r="A94" s="128" t="s">
        <v>39</v>
      </c>
      <c r="B94" s="128"/>
      <c r="D94" s="127"/>
      <c r="E94" s="20"/>
      <c r="F94" s="20"/>
      <c r="G94" s="20"/>
      <c r="H94" s="20"/>
      <c r="I94" s="21"/>
      <c r="J94" s="21"/>
      <c r="K94" s="21"/>
    </row>
    <row r="95" spans="1:11" s="133" customFormat="1" ht="21.75" customHeight="1">
      <c r="A95" s="129" t="str">
        <f>A49</f>
        <v>ณ วันที่ 30 กันยายน พ.ศ. 2568</v>
      </c>
      <c r="B95" s="129"/>
      <c r="C95" s="130"/>
      <c r="D95" s="131"/>
      <c r="E95" s="22"/>
      <c r="F95" s="22"/>
      <c r="G95" s="22"/>
      <c r="H95" s="22"/>
      <c r="I95" s="22"/>
      <c r="J95" s="22"/>
      <c r="K95" s="22"/>
    </row>
    <row r="96" spans="1:11" s="133" customFormat="1" ht="18" customHeight="1">
      <c r="A96" s="128"/>
      <c r="B96" s="128"/>
      <c r="C96" s="126"/>
      <c r="D96" s="127"/>
      <c r="E96" s="30"/>
      <c r="F96" s="30"/>
      <c r="G96" s="30"/>
      <c r="H96" s="30"/>
      <c r="I96" s="30"/>
      <c r="J96" s="30"/>
      <c r="K96" s="30"/>
    </row>
    <row r="97" spans="1:11" s="133" customFormat="1" ht="21.75" customHeight="1">
      <c r="C97" s="134"/>
      <c r="D97" s="134"/>
      <c r="E97" s="145" t="s">
        <v>3</v>
      </c>
      <c r="F97" s="145"/>
      <c r="G97" s="145"/>
      <c r="H97" s="56"/>
      <c r="I97" s="145" t="s">
        <v>4</v>
      </c>
      <c r="J97" s="145"/>
      <c r="K97" s="145"/>
    </row>
    <row r="98" spans="1:11" s="133" customFormat="1" ht="21.75" customHeight="1">
      <c r="C98" s="135"/>
      <c r="D98" s="135"/>
      <c r="E98" s="25" t="s">
        <v>5</v>
      </c>
      <c r="F98" s="24"/>
      <c r="G98" s="25" t="s">
        <v>6</v>
      </c>
      <c r="H98" s="25"/>
      <c r="I98" s="25" t="s">
        <v>5</v>
      </c>
      <c r="J98" s="24"/>
      <c r="K98" s="25" t="s">
        <v>6</v>
      </c>
    </row>
    <row r="99" spans="1:11" s="133" customFormat="1" ht="21.75" customHeight="1">
      <c r="C99" s="135"/>
      <c r="D99" s="135"/>
      <c r="E99" s="25" t="s">
        <v>7</v>
      </c>
      <c r="F99" s="24"/>
      <c r="G99" s="25" t="s">
        <v>8</v>
      </c>
      <c r="H99" s="25"/>
      <c r="I99" s="25" t="s">
        <v>7</v>
      </c>
      <c r="J99" s="24"/>
      <c r="K99" s="25" t="s">
        <v>8</v>
      </c>
    </row>
    <row r="100" spans="1:11" s="133" customFormat="1" ht="21.75" customHeight="1">
      <c r="C100" s="135"/>
      <c r="D100" s="135"/>
      <c r="E100" s="25" t="s">
        <v>9</v>
      </c>
      <c r="F100" s="24"/>
      <c r="G100" s="25" t="s">
        <v>10</v>
      </c>
      <c r="H100" s="25"/>
      <c r="I100" s="25" t="s">
        <v>9</v>
      </c>
      <c r="J100" s="24"/>
      <c r="K100" s="25" t="s">
        <v>10</v>
      </c>
    </row>
    <row r="101" spans="1:11" s="133" customFormat="1" ht="21.75" customHeight="1">
      <c r="C101" s="136" t="s">
        <v>11</v>
      </c>
      <c r="D101" s="135"/>
      <c r="E101" s="57" t="s">
        <v>12</v>
      </c>
      <c r="F101" s="58"/>
      <c r="G101" s="57" t="s">
        <v>12</v>
      </c>
      <c r="H101" s="58"/>
      <c r="I101" s="57" t="s">
        <v>12</v>
      </c>
      <c r="J101" s="58"/>
      <c r="K101" s="57" t="s">
        <v>12</v>
      </c>
    </row>
    <row r="102" spans="1:11" ht="21.75" customHeight="1">
      <c r="A102" s="128" t="s">
        <v>66</v>
      </c>
      <c r="B102" s="128"/>
      <c r="C102" s="134"/>
      <c r="D102" s="134"/>
      <c r="E102" s="24"/>
      <c r="F102" s="24"/>
      <c r="G102" s="24"/>
      <c r="H102" s="24"/>
      <c r="I102" s="13"/>
      <c r="J102" s="14"/>
      <c r="K102" s="13"/>
    </row>
    <row r="103" spans="1:11" ht="8.1" customHeight="1">
      <c r="A103" s="128"/>
      <c r="B103" s="128"/>
      <c r="C103" s="134"/>
      <c r="D103" s="134"/>
      <c r="E103" s="24"/>
      <c r="F103" s="24"/>
      <c r="G103" s="24"/>
      <c r="H103" s="24"/>
      <c r="I103" s="13"/>
      <c r="J103" s="14"/>
      <c r="K103" s="13"/>
    </row>
    <row r="104" spans="1:11" ht="21.75" customHeight="1">
      <c r="A104" s="133" t="s">
        <v>67</v>
      </c>
      <c r="B104" s="133"/>
      <c r="C104" s="143"/>
      <c r="D104" s="143"/>
      <c r="E104" s="14"/>
      <c r="F104" s="14"/>
      <c r="G104" s="14"/>
      <c r="H104" s="14"/>
      <c r="I104" s="32"/>
      <c r="J104" s="32"/>
      <c r="K104" s="32"/>
    </row>
    <row r="105" spans="1:11" ht="8.1" customHeight="1">
      <c r="A105" s="133"/>
      <c r="B105" s="133"/>
      <c r="C105" s="143"/>
      <c r="D105" s="143"/>
      <c r="E105" s="14"/>
      <c r="F105" s="14"/>
      <c r="G105" s="14"/>
      <c r="H105" s="14"/>
      <c r="I105" s="32"/>
      <c r="J105" s="32"/>
      <c r="K105" s="32"/>
    </row>
    <row r="106" spans="1:11" ht="21.75" customHeight="1">
      <c r="A106" s="123" t="s">
        <v>68</v>
      </c>
      <c r="D106" s="126"/>
      <c r="E106" s="14"/>
      <c r="F106" s="14"/>
      <c r="G106" s="14"/>
      <c r="H106" s="14"/>
      <c r="I106" s="14"/>
      <c r="J106" s="14"/>
      <c r="K106" s="14"/>
    </row>
    <row r="107" spans="1:11" ht="21.75" customHeight="1">
      <c r="A107" s="123" t="s">
        <v>69</v>
      </c>
      <c r="D107" s="126"/>
      <c r="E107" s="14"/>
      <c r="F107" s="14"/>
      <c r="G107" s="14"/>
      <c r="H107" s="14"/>
      <c r="I107" s="14"/>
      <c r="J107" s="14"/>
      <c r="K107" s="14"/>
    </row>
    <row r="108" spans="1:11" ht="21.75" customHeight="1">
      <c r="A108" s="123" t="s">
        <v>70</v>
      </c>
      <c r="D108" s="126"/>
    </row>
    <row r="109" spans="1:11" ht="21.75" customHeight="1">
      <c r="A109" s="123" t="s">
        <v>71</v>
      </c>
      <c r="D109" s="126"/>
    </row>
    <row r="110" spans="1:11" ht="21.75" customHeight="1">
      <c r="A110" s="123" t="s">
        <v>72</v>
      </c>
      <c r="D110" s="126"/>
    </row>
    <row r="111" spans="1:11" ht="21.75" customHeight="1" thickBot="1">
      <c r="A111" s="123" t="s">
        <v>73</v>
      </c>
      <c r="C111" s="126">
        <v>15</v>
      </c>
      <c r="D111" s="126"/>
      <c r="E111" s="17">
        <v>5997928</v>
      </c>
      <c r="F111" s="123"/>
      <c r="G111" s="17">
        <v>5997928</v>
      </c>
      <c r="H111" s="123"/>
      <c r="I111" s="17">
        <v>5997928</v>
      </c>
      <c r="J111" s="123"/>
      <c r="K111" s="17">
        <v>5997928</v>
      </c>
    </row>
    <row r="112" spans="1:11" ht="6" customHeight="1" thickTop="1">
      <c r="D112" s="126"/>
      <c r="E112" s="14"/>
      <c r="F112" s="123"/>
      <c r="G112" s="14"/>
      <c r="H112" s="123"/>
      <c r="I112" s="14"/>
      <c r="J112" s="123"/>
      <c r="K112" s="14"/>
    </row>
    <row r="113" spans="1:11" ht="21.75" customHeight="1">
      <c r="A113" s="123" t="s">
        <v>74</v>
      </c>
      <c r="D113" s="126"/>
      <c r="E113" s="14"/>
      <c r="F113" s="123"/>
      <c r="G113" s="14"/>
      <c r="H113" s="123"/>
      <c r="I113" s="14"/>
      <c r="J113" s="123"/>
      <c r="K113" s="14"/>
    </row>
    <row r="114" spans="1:11" ht="21.75" customHeight="1">
      <c r="A114" s="123" t="s">
        <v>75</v>
      </c>
      <c r="D114" s="126"/>
      <c r="E114" s="123"/>
      <c r="F114" s="123"/>
      <c r="G114" s="123"/>
      <c r="H114" s="123"/>
      <c r="I114" s="123"/>
      <c r="J114" s="123"/>
      <c r="K114" s="123"/>
    </row>
    <row r="115" spans="1:11" ht="21.75" customHeight="1">
      <c r="A115" s="123" t="s">
        <v>71</v>
      </c>
      <c r="D115" s="2"/>
      <c r="E115" s="2"/>
      <c r="F115" s="2"/>
      <c r="G115" s="2"/>
      <c r="H115" s="2"/>
      <c r="I115" s="2"/>
      <c r="J115" s="2"/>
      <c r="K115" s="2"/>
    </row>
    <row r="116" spans="1:11" ht="21.75" customHeight="1">
      <c r="A116" s="123" t="s">
        <v>76</v>
      </c>
      <c r="D116" s="2"/>
      <c r="E116" s="2"/>
      <c r="F116" s="2"/>
      <c r="G116" s="2"/>
      <c r="H116" s="2"/>
      <c r="I116" s="2"/>
      <c r="J116" s="2"/>
      <c r="K116" s="2"/>
    </row>
    <row r="117" spans="1:11" ht="21.75" customHeight="1">
      <c r="A117" s="123" t="s">
        <v>73</v>
      </c>
      <c r="C117" s="126">
        <v>15</v>
      </c>
      <c r="D117" s="2"/>
      <c r="E117" s="2">
        <v>5669977</v>
      </c>
      <c r="F117" s="2"/>
      <c r="G117" s="2">
        <v>5669977</v>
      </c>
      <c r="H117" s="2"/>
      <c r="I117" s="2">
        <v>5669977</v>
      </c>
      <c r="J117" s="2"/>
      <c r="K117" s="2">
        <v>5669977</v>
      </c>
    </row>
    <row r="118" spans="1:11" ht="21.75" customHeight="1">
      <c r="A118" s="138" t="s">
        <v>77</v>
      </c>
      <c r="B118" s="138"/>
      <c r="C118" s="126">
        <v>15</v>
      </c>
      <c r="D118" s="126"/>
      <c r="E118" s="2">
        <v>36104972</v>
      </c>
      <c r="F118" s="2"/>
      <c r="G118" s="2">
        <v>36104972</v>
      </c>
      <c r="H118" s="2"/>
      <c r="I118" s="2">
        <v>36079319</v>
      </c>
      <c r="J118" s="2"/>
      <c r="K118" s="2">
        <v>36079319</v>
      </c>
    </row>
    <row r="119" spans="1:11" ht="21.75" customHeight="1">
      <c r="A119" s="138" t="s">
        <v>78</v>
      </c>
      <c r="B119" s="138"/>
      <c r="D119" s="126"/>
      <c r="F119" s="2"/>
      <c r="G119" s="123"/>
      <c r="H119" s="2"/>
      <c r="J119" s="2"/>
      <c r="K119" s="123"/>
    </row>
    <row r="120" spans="1:11" ht="21.75" customHeight="1">
      <c r="A120" s="138" t="s">
        <v>79</v>
      </c>
      <c r="B120" s="138"/>
      <c r="D120" s="126"/>
      <c r="E120" s="2">
        <v>104789</v>
      </c>
      <c r="F120" s="2"/>
      <c r="G120" s="2">
        <v>104789</v>
      </c>
      <c r="H120" s="2"/>
      <c r="I120" s="2">
        <v>0</v>
      </c>
      <c r="J120" s="2"/>
      <c r="K120" s="2">
        <v>0</v>
      </c>
    </row>
    <row r="121" spans="1:11" ht="21.75" customHeight="1">
      <c r="A121" s="123" t="s">
        <v>80</v>
      </c>
      <c r="F121" s="2"/>
      <c r="G121" s="2"/>
      <c r="H121" s="2"/>
      <c r="J121" s="2"/>
      <c r="K121" s="2"/>
    </row>
    <row r="122" spans="1:11" ht="21.75" customHeight="1">
      <c r="A122" s="123" t="s">
        <v>81</v>
      </c>
      <c r="D122" s="126"/>
      <c r="E122" s="2">
        <v>599793</v>
      </c>
      <c r="F122" s="2"/>
      <c r="G122" s="2">
        <v>599793</v>
      </c>
      <c r="H122" s="2"/>
      <c r="I122" s="2">
        <v>599793</v>
      </c>
      <c r="J122" s="2"/>
      <c r="K122" s="2">
        <v>599793</v>
      </c>
    </row>
    <row r="123" spans="1:11" ht="21.75" customHeight="1">
      <c r="A123" s="123" t="s">
        <v>82</v>
      </c>
      <c r="D123" s="126"/>
      <c r="E123" s="2">
        <v>4482735</v>
      </c>
      <c r="F123" s="2"/>
      <c r="G123" s="2">
        <v>4140585</v>
      </c>
      <c r="H123" s="2"/>
      <c r="I123" s="2">
        <v>590869</v>
      </c>
      <c r="J123" s="2"/>
      <c r="K123" s="2">
        <v>4662166</v>
      </c>
    </row>
    <row r="124" spans="1:11" ht="21.75" customHeight="1">
      <c r="A124" s="123" t="s">
        <v>83</v>
      </c>
      <c r="D124" s="126"/>
      <c r="E124" s="6">
        <v>8467931</v>
      </c>
      <c r="F124" s="14"/>
      <c r="G124" s="6">
        <v>10166494</v>
      </c>
      <c r="H124" s="14"/>
      <c r="I124" s="6">
        <v>-1357172</v>
      </c>
      <c r="J124" s="14"/>
      <c r="K124" s="6">
        <v>-1908138</v>
      </c>
    </row>
    <row r="125" spans="1:11" ht="6" customHeight="1">
      <c r="D125" s="126"/>
      <c r="E125" s="14"/>
      <c r="F125" s="14"/>
      <c r="G125" s="14"/>
      <c r="H125" s="14"/>
      <c r="I125" s="14"/>
      <c r="J125" s="14"/>
      <c r="K125" s="14"/>
    </row>
    <row r="126" spans="1:11" ht="21.75" customHeight="1">
      <c r="A126" s="66" t="s">
        <v>84</v>
      </c>
      <c r="B126" s="66"/>
      <c r="C126" s="74"/>
      <c r="D126" s="74"/>
      <c r="E126" s="2">
        <f>SUM(E114:E124)</f>
        <v>55430197</v>
      </c>
      <c r="F126" s="14"/>
      <c r="G126" s="2">
        <f>SUM(G114:G124)</f>
        <v>56786610</v>
      </c>
      <c r="H126" s="14"/>
      <c r="I126" s="2">
        <f>SUM(I114:I124)</f>
        <v>41582786</v>
      </c>
      <c r="J126" s="14"/>
      <c r="K126" s="2">
        <f>SUM(K114:K124)</f>
        <v>45103117</v>
      </c>
    </row>
    <row r="127" spans="1:11" ht="21.75" customHeight="1">
      <c r="A127" s="66" t="s">
        <v>85</v>
      </c>
      <c r="B127" s="66"/>
      <c r="C127" s="74"/>
      <c r="D127" s="74"/>
      <c r="E127" s="6">
        <v>31047126</v>
      </c>
      <c r="F127" s="14"/>
      <c r="G127" s="15">
        <v>31047126</v>
      </c>
      <c r="H127" s="14"/>
      <c r="I127" s="6">
        <v>31047126</v>
      </c>
      <c r="J127" s="14"/>
      <c r="K127" s="15">
        <v>31047126</v>
      </c>
    </row>
    <row r="128" spans="1:11" ht="6" customHeight="1">
      <c r="A128" s="66"/>
      <c r="B128" s="66"/>
      <c r="C128" s="74"/>
      <c r="D128" s="74"/>
      <c r="E128" s="14"/>
      <c r="F128" s="14"/>
      <c r="G128" s="14"/>
      <c r="H128" s="14"/>
      <c r="I128" s="14"/>
      <c r="J128" s="14"/>
      <c r="K128" s="14"/>
    </row>
    <row r="129" spans="1:11" ht="21.75" customHeight="1">
      <c r="A129" s="139" t="s">
        <v>86</v>
      </c>
      <c r="B129" s="139"/>
      <c r="C129" s="143"/>
      <c r="D129" s="143"/>
      <c r="E129" s="14">
        <f>SUM(E126:E127)</f>
        <v>86477323</v>
      </c>
      <c r="F129" s="14"/>
      <c r="G129" s="14">
        <f>SUM(G126:G127)</f>
        <v>87833736</v>
      </c>
      <c r="H129" s="14"/>
      <c r="I129" s="14">
        <f>SUM(I126:I127)</f>
        <v>72629912</v>
      </c>
      <c r="J129" s="14"/>
      <c r="K129" s="14">
        <f>SUM(K126:K127)</f>
        <v>76150243</v>
      </c>
    </row>
    <row r="130" spans="1:11" ht="21.75" customHeight="1">
      <c r="A130" s="138" t="s">
        <v>87</v>
      </c>
      <c r="B130" s="138"/>
      <c r="D130" s="143"/>
      <c r="E130" s="6">
        <v>8356013</v>
      </c>
      <c r="F130" s="14"/>
      <c r="G130" s="15">
        <v>11303095</v>
      </c>
      <c r="H130" s="14"/>
      <c r="I130" s="6">
        <v>0</v>
      </c>
      <c r="J130" s="144"/>
      <c r="K130" s="15">
        <v>0</v>
      </c>
    </row>
    <row r="131" spans="1:11" ht="6" customHeight="1">
      <c r="A131" s="138"/>
      <c r="B131" s="138"/>
      <c r="D131" s="143"/>
      <c r="E131" s="14"/>
      <c r="F131" s="14"/>
      <c r="G131" s="14"/>
      <c r="H131" s="14"/>
      <c r="I131" s="14"/>
      <c r="J131" s="14"/>
      <c r="K131" s="14"/>
    </row>
    <row r="132" spans="1:11" ht="21.75" customHeight="1">
      <c r="A132" s="128" t="s">
        <v>88</v>
      </c>
      <c r="B132" s="128"/>
      <c r="D132" s="143"/>
      <c r="E132" s="15">
        <f>SUM(E129:E130)</f>
        <v>94833336</v>
      </c>
      <c r="F132" s="14"/>
      <c r="G132" s="15">
        <f>SUM(G129:G130)</f>
        <v>99136831</v>
      </c>
      <c r="H132" s="14"/>
      <c r="I132" s="15">
        <f>SUM(I129:I130)</f>
        <v>72629912</v>
      </c>
      <c r="J132" s="14"/>
      <c r="K132" s="15">
        <f>SUM(K129:K130)</f>
        <v>76150243</v>
      </c>
    </row>
    <row r="133" spans="1:11" ht="6" customHeight="1">
      <c r="A133" s="128"/>
      <c r="B133" s="128"/>
      <c r="D133" s="143"/>
      <c r="E133" s="14"/>
      <c r="F133" s="14"/>
      <c r="G133" s="14"/>
      <c r="H133" s="14"/>
      <c r="I133" s="14"/>
      <c r="J133" s="14"/>
      <c r="K133" s="14"/>
    </row>
    <row r="134" spans="1:11" ht="21.75" customHeight="1" thickBot="1">
      <c r="A134" s="128" t="s">
        <v>89</v>
      </c>
      <c r="B134" s="128"/>
      <c r="D134" s="126"/>
      <c r="E134" s="28">
        <f>E88+E132</f>
        <v>356649372</v>
      </c>
      <c r="F134" s="14"/>
      <c r="G134" s="28">
        <f>G88+G132</f>
        <v>346844932</v>
      </c>
      <c r="H134" s="14"/>
      <c r="I134" s="28">
        <f>I88+I132</f>
        <v>168100279</v>
      </c>
      <c r="J134" s="14"/>
      <c r="K134" s="28">
        <f>K88+K132</f>
        <v>157476669</v>
      </c>
    </row>
    <row r="135" spans="1:11" ht="18.600000000000001" customHeight="1" thickTop="1">
      <c r="A135" s="128"/>
      <c r="B135" s="128"/>
      <c r="D135" s="126"/>
    </row>
    <row r="136" spans="1:11" ht="9.75" customHeight="1">
      <c r="A136" s="128"/>
      <c r="B136" s="128"/>
      <c r="D136" s="126"/>
    </row>
    <row r="137" spans="1:11" ht="22.15" customHeight="1">
      <c r="A137" s="140" t="str">
        <f>A46</f>
        <v>หมายเหตุประกอบข้อมูลทางการเงินเป็นส่วนหนึ่งของข้อมูลทางการเงินระหว่างกาลนี้</v>
      </c>
      <c r="B137" s="140"/>
      <c r="C137" s="130"/>
      <c r="D137" s="130"/>
      <c r="E137" s="15"/>
      <c r="F137" s="15"/>
      <c r="G137" s="15"/>
      <c r="H137" s="15"/>
      <c r="I137" s="15"/>
      <c r="J137" s="15"/>
      <c r="K137" s="15"/>
    </row>
  </sheetData>
  <mergeCells count="6">
    <mergeCell ref="E5:G5"/>
    <mergeCell ref="I5:K5"/>
    <mergeCell ref="E51:G51"/>
    <mergeCell ref="I51:K51"/>
    <mergeCell ref="E97:G97"/>
    <mergeCell ref="I97:K97"/>
  </mergeCells>
  <pageMargins left="0.8" right="0.5" top="0.5" bottom="0.6" header="0.49" footer="0.4"/>
  <pageSetup paperSize="9" scale="95" firstPageNumber="2" orientation="portrait" useFirstPageNumber="1" horizontalDpi="1200" verticalDpi="1200" r:id="rId1"/>
  <headerFooter scaleWithDoc="0">
    <oddFooter>&amp;R&amp;13&amp;P</oddFooter>
  </headerFooter>
  <rowBreaks count="2" manualBreakCount="2">
    <brk id="46" max="16383" man="1"/>
    <brk id="92" max="16383" man="1"/>
  </rowBreaks>
  <customProperties>
    <customPr name="SheetOptions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C93516-F9E3-4A76-8D31-3346281352E1}">
  <dimension ref="A1:K94"/>
  <sheetViews>
    <sheetView topLeftCell="A46" zoomScale="80" zoomScaleNormal="80" zoomScaleSheetLayoutView="100" workbookViewId="0">
      <selection activeCell="C79" sqref="C79"/>
    </sheetView>
  </sheetViews>
  <sheetFormatPr defaultColWidth="9.140625" defaultRowHeight="21.75" customHeight="1"/>
  <cols>
    <col min="1" max="1" width="1.42578125" style="66" customWidth="1"/>
    <col min="2" max="2" width="41.85546875" style="66" customWidth="1"/>
    <col min="3" max="3" width="8" style="66" customWidth="1"/>
    <col min="4" max="4" width="0.85546875" style="66" customWidth="1"/>
    <col min="5" max="5" width="12.140625" style="16" customWidth="1"/>
    <col min="6" max="6" width="0.85546875" style="66" customWidth="1"/>
    <col min="7" max="7" width="12.140625" style="12" customWidth="1"/>
    <col min="8" max="8" width="0.85546875" style="12" customWidth="1"/>
    <col min="9" max="9" width="12.140625" style="16" customWidth="1"/>
    <col min="10" max="10" width="0.85546875" style="12" customWidth="1"/>
    <col min="11" max="11" width="12.140625" style="16" customWidth="1"/>
    <col min="12" max="16384" width="9.140625" style="66"/>
  </cols>
  <sheetData>
    <row r="1" spans="1:11" s="2" customFormat="1" ht="21.75" customHeight="1">
      <c r="A1" s="112" t="s">
        <v>0</v>
      </c>
      <c r="B1" s="112"/>
      <c r="C1" s="65"/>
      <c r="D1" s="65"/>
      <c r="E1" s="1"/>
      <c r="F1" s="65"/>
      <c r="I1" s="3"/>
      <c r="K1" s="4"/>
    </row>
    <row r="2" spans="1:11" s="2" customFormat="1" ht="21.75" customHeight="1">
      <c r="A2" s="73" t="s">
        <v>90</v>
      </c>
      <c r="B2" s="73"/>
      <c r="C2" s="65"/>
      <c r="D2" s="65"/>
      <c r="E2" s="1"/>
      <c r="F2" s="65"/>
      <c r="I2" s="4"/>
      <c r="K2" s="4"/>
    </row>
    <row r="3" spans="1:11" s="2" customFormat="1" ht="21.75" customHeight="1">
      <c r="A3" s="113" t="s">
        <v>91</v>
      </c>
      <c r="B3" s="113"/>
      <c r="C3" s="69"/>
      <c r="D3" s="69"/>
      <c r="E3" s="5"/>
      <c r="F3" s="69"/>
      <c r="G3" s="6"/>
      <c r="H3" s="6"/>
      <c r="I3" s="5"/>
      <c r="J3" s="6"/>
      <c r="K3" s="5"/>
    </row>
    <row r="4" spans="1:11" s="2" customFormat="1" ht="19.149999999999999" customHeight="1">
      <c r="A4" s="73"/>
      <c r="B4" s="73"/>
      <c r="C4" s="65"/>
      <c r="D4" s="65"/>
      <c r="E4" s="7"/>
      <c r="F4" s="65"/>
      <c r="G4" s="8"/>
      <c r="H4" s="8"/>
      <c r="I4" s="7"/>
      <c r="J4" s="8"/>
      <c r="K4" s="7"/>
    </row>
    <row r="5" spans="1:11" s="2" customFormat="1" ht="20.100000000000001" customHeight="1">
      <c r="A5" s="114"/>
      <c r="B5" s="114"/>
      <c r="C5" s="115"/>
      <c r="D5" s="115"/>
      <c r="E5" s="147" t="s">
        <v>3</v>
      </c>
      <c r="F5" s="147"/>
      <c r="G5" s="147"/>
      <c r="H5" s="42"/>
      <c r="I5" s="147" t="s">
        <v>4</v>
      </c>
      <c r="J5" s="147"/>
      <c r="K5" s="147"/>
    </row>
    <row r="6" spans="1:11" s="2" customFormat="1" ht="20.100000000000001" customHeight="1">
      <c r="A6" s="116"/>
      <c r="B6" s="116"/>
      <c r="C6" s="117"/>
      <c r="D6" s="117"/>
      <c r="E6" s="25" t="s">
        <v>9</v>
      </c>
      <c r="F6" s="24"/>
      <c r="G6" s="25" t="s">
        <v>10</v>
      </c>
      <c r="H6" s="25"/>
      <c r="I6" s="25" t="s">
        <v>9</v>
      </c>
      <c r="J6" s="24"/>
      <c r="K6" s="25" t="s">
        <v>10</v>
      </c>
    </row>
    <row r="7" spans="1:11" s="2" customFormat="1" ht="20.100000000000001" customHeight="1">
      <c r="A7" s="116"/>
      <c r="B7" s="116"/>
      <c r="C7" s="118" t="s">
        <v>11</v>
      </c>
      <c r="D7" s="44"/>
      <c r="E7" s="45" t="s">
        <v>12</v>
      </c>
      <c r="F7" s="43"/>
      <c r="G7" s="45" t="s">
        <v>12</v>
      </c>
      <c r="H7" s="43"/>
      <c r="I7" s="45" t="s">
        <v>12</v>
      </c>
      <c r="J7" s="43"/>
      <c r="K7" s="45" t="s">
        <v>12</v>
      </c>
    </row>
    <row r="8" spans="1:11" s="2" customFormat="1" ht="5.0999999999999996" customHeight="1">
      <c r="A8" s="116"/>
      <c r="B8" s="116"/>
      <c r="C8" s="115"/>
      <c r="D8" s="44"/>
      <c r="E8" s="43"/>
      <c r="F8" s="43"/>
      <c r="G8" s="43"/>
      <c r="H8" s="43"/>
      <c r="I8" s="43"/>
      <c r="J8" s="43"/>
      <c r="K8" s="43"/>
    </row>
    <row r="9" spans="1:11" s="2" customFormat="1" ht="20.100000000000001" customHeight="1">
      <c r="A9" s="114" t="s">
        <v>92</v>
      </c>
      <c r="B9" s="114"/>
      <c r="C9" s="119"/>
      <c r="D9" s="119"/>
      <c r="E9" s="46"/>
      <c r="F9" s="119"/>
      <c r="G9" s="46"/>
      <c r="H9" s="47"/>
      <c r="I9" s="46"/>
      <c r="J9" s="47"/>
      <c r="K9" s="46"/>
    </row>
    <row r="10" spans="1:11" s="2" customFormat="1" ht="20.100000000000001" customHeight="1">
      <c r="A10" s="120" t="s">
        <v>93</v>
      </c>
      <c r="B10" s="120"/>
      <c r="C10" s="119"/>
      <c r="D10" s="119"/>
      <c r="E10" s="48">
        <v>30743725</v>
      </c>
      <c r="F10" s="49"/>
      <c r="G10" s="48">
        <v>31269493</v>
      </c>
      <c r="H10" s="49"/>
      <c r="I10" s="48">
        <v>163023</v>
      </c>
      <c r="J10" s="49"/>
      <c r="K10" s="48">
        <v>171644</v>
      </c>
    </row>
    <row r="11" spans="1:11" s="2" customFormat="1" ht="20.100000000000001" customHeight="1">
      <c r="A11" s="120" t="s">
        <v>94</v>
      </c>
      <c r="B11" s="120"/>
      <c r="C11" s="119"/>
      <c r="D11" s="119"/>
      <c r="E11" s="48">
        <v>1901285</v>
      </c>
      <c r="F11" s="49"/>
      <c r="G11" s="48">
        <v>1920565</v>
      </c>
      <c r="H11" s="49"/>
      <c r="I11" s="48">
        <v>0</v>
      </c>
      <c r="J11" s="49"/>
      <c r="K11" s="48">
        <v>0</v>
      </c>
    </row>
    <row r="12" spans="1:11" s="2" customFormat="1" ht="20.100000000000001" customHeight="1">
      <c r="A12" s="120" t="s">
        <v>95</v>
      </c>
      <c r="B12" s="120"/>
      <c r="C12" s="119"/>
      <c r="D12" s="119"/>
      <c r="E12" s="48">
        <v>7716852</v>
      </c>
      <c r="F12" s="49"/>
      <c r="G12" s="48">
        <v>7435050</v>
      </c>
      <c r="H12" s="49"/>
      <c r="I12" s="48">
        <v>0</v>
      </c>
      <c r="J12" s="49"/>
      <c r="K12" s="48">
        <v>0</v>
      </c>
    </row>
    <row r="13" spans="1:11" s="2" customFormat="1" ht="20.100000000000001" customHeight="1">
      <c r="A13" s="120" t="s">
        <v>96</v>
      </c>
      <c r="B13" s="120"/>
      <c r="C13" s="119"/>
      <c r="D13" s="119"/>
      <c r="E13" s="48">
        <v>514</v>
      </c>
      <c r="F13" s="49"/>
      <c r="G13" s="48">
        <v>18683</v>
      </c>
      <c r="H13" s="49"/>
      <c r="I13" s="48">
        <v>9651</v>
      </c>
      <c r="J13" s="49"/>
      <c r="K13" s="48">
        <v>18503</v>
      </c>
    </row>
    <row r="14" spans="1:11" s="2" customFormat="1" ht="20.100000000000001" customHeight="1">
      <c r="A14" s="120" t="s">
        <v>97</v>
      </c>
      <c r="B14" s="120"/>
      <c r="C14" s="119"/>
      <c r="D14" s="119"/>
      <c r="E14" s="47">
        <v>187179</v>
      </c>
      <c r="F14" s="49"/>
      <c r="G14" s="47">
        <v>293915</v>
      </c>
      <c r="H14" s="49"/>
      <c r="I14" s="47">
        <v>1666356</v>
      </c>
      <c r="J14" s="49"/>
      <c r="K14" s="47">
        <v>1828070</v>
      </c>
    </row>
    <row r="15" spans="1:11" s="2" customFormat="1" ht="20.100000000000001" customHeight="1">
      <c r="A15" s="120" t="s">
        <v>98</v>
      </c>
      <c r="B15" s="120"/>
      <c r="C15" s="119"/>
      <c r="D15" s="119"/>
      <c r="E15" s="50">
        <v>625029</v>
      </c>
      <c r="F15" s="49"/>
      <c r="G15" s="50">
        <v>674908</v>
      </c>
      <c r="H15" s="49"/>
      <c r="I15" s="50">
        <v>44929</v>
      </c>
      <c r="J15" s="49"/>
      <c r="K15" s="50">
        <v>53047</v>
      </c>
    </row>
    <row r="16" spans="1:11" s="2" customFormat="1" ht="5.0999999999999996" customHeight="1">
      <c r="A16" s="120"/>
      <c r="B16" s="120"/>
      <c r="C16" s="119"/>
      <c r="D16" s="119"/>
      <c r="E16" s="47"/>
      <c r="F16" s="47"/>
      <c r="G16" s="47"/>
      <c r="H16" s="47"/>
      <c r="I16" s="47"/>
      <c r="J16" s="47"/>
      <c r="K16" s="47"/>
    </row>
    <row r="17" spans="1:11" s="2" customFormat="1" ht="20.100000000000001" customHeight="1">
      <c r="A17" s="114" t="s">
        <v>99</v>
      </c>
      <c r="B17" s="116"/>
      <c r="C17" s="119"/>
      <c r="D17" s="119"/>
      <c r="E17" s="51">
        <f>SUM(E10:E15)</f>
        <v>41174584</v>
      </c>
      <c r="F17" s="119"/>
      <c r="G17" s="51">
        <f>SUM(G10:G15)</f>
        <v>41612614</v>
      </c>
      <c r="H17" s="119"/>
      <c r="I17" s="51">
        <f>SUM(I10:I15)</f>
        <v>1883959</v>
      </c>
      <c r="J17" s="119"/>
      <c r="K17" s="51">
        <f>SUM(K10:K15)</f>
        <v>2071264</v>
      </c>
    </row>
    <row r="18" spans="1:11" s="2" customFormat="1" ht="12" customHeight="1">
      <c r="A18" s="114"/>
      <c r="B18" s="116"/>
      <c r="C18" s="119"/>
      <c r="D18" s="119"/>
      <c r="E18" s="47"/>
      <c r="F18" s="119"/>
      <c r="G18" s="47"/>
      <c r="H18" s="119"/>
      <c r="I18" s="47"/>
      <c r="J18" s="119"/>
      <c r="K18" s="47"/>
    </row>
    <row r="19" spans="1:11" s="2" customFormat="1" ht="20.100000000000001" customHeight="1">
      <c r="A19" s="114" t="s">
        <v>100</v>
      </c>
      <c r="B19" s="114"/>
      <c r="C19" s="119"/>
      <c r="D19" s="119"/>
      <c r="E19" s="46"/>
      <c r="F19" s="119"/>
      <c r="G19" s="46"/>
      <c r="H19" s="119"/>
      <c r="I19" s="46"/>
      <c r="J19" s="119"/>
      <c r="K19" s="46"/>
    </row>
    <row r="20" spans="1:11" s="2" customFormat="1" ht="20.100000000000001" customHeight="1">
      <c r="A20" s="120" t="s">
        <v>101</v>
      </c>
      <c r="B20" s="120"/>
      <c r="C20" s="119"/>
      <c r="D20" s="119"/>
      <c r="E20" s="47">
        <v>19250744</v>
      </c>
      <c r="F20" s="49"/>
      <c r="G20" s="47">
        <v>19125771</v>
      </c>
      <c r="H20" s="49"/>
      <c r="I20" s="47">
        <v>65272</v>
      </c>
      <c r="J20" s="49"/>
      <c r="K20" s="47">
        <v>60695</v>
      </c>
    </row>
    <row r="21" spans="1:11" s="2" customFormat="1" ht="20.100000000000001" customHeight="1">
      <c r="A21" s="120" t="s">
        <v>102</v>
      </c>
      <c r="B21" s="120"/>
      <c r="C21" s="119"/>
      <c r="D21" s="119"/>
      <c r="E21" s="47"/>
      <c r="F21" s="49"/>
      <c r="G21" s="47"/>
      <c r="H21" s="47"/>
      <c r="I21" s="47"/>
      <c r="J21" s="47"/>
      <c r="K21" s="47"/>
    </row>
    <row r="22" spans="1:11" s="2" customFormat="1" ht="20.100000000000001" customHeight="1">
      <c r="A22" s="120"/>
      <c r="B22" s="120" t="s">
        <v>103</v>
      </c>
      <c r="C22" s="119"/>
      <c r="D22" s="119"/>
      <c r="E22" s="47">
        <v>946214</v>
      </c>
      <c r="F22" s="49"/>
      <c r="G22" s="47">
        <v>1114765</v>
      </c>
      <c r="H22" s="49"/>
      <c r="I22" s="47">
        <v>0</v>
      </c>
      <c r="J22" s="49"/>
      <c r="K22" s="47">
        <v>0</v>
      </c>
    </row>
    <row r="23" spans="1:11" s="2" customFormat="1" ht="20.100000000000001" customHeight="1">
      <c r="A23" s="120" t="s">
        <v>104</v>
      </c>
      <c r="B23" s="120"/>
      <c r="C23" s="119"/>
      <c r="D23" s="119"/>
      <c r="E23" s="47">
        <v>2706009</v>
      </c>
      <c r="F23" s="49"/>
      <c r="G23" s="47">
        <v>2326987</v>
      </c>
      <c r="H23" s="49"/>
      <c r="I23" s="47">
        <v>0</v>
      </c>
      <c r="J23" s="49"/>
      <c r="K23" s="47">
        <v>0</v>
      </c>
    </row>
    <row r="24" spans="1:11" s="2" customFormat="1" ht="20.100000000000001" customHeight="1">
      <c r="A24" s="116" t="s">
        <v>105</v>
      </c>
      <c r="B24" s="116"/>
      <c r="C24" s="119"/>
      <c r="D24" s="119"/>
      <c r="E24" s="47">
        <v>7028627</v>
      </c>
      <c r="F24" s="49"/>
      <c r="G24" s="47">
        <v>7229223</v>
      </c>
      <c r="H24" s="49"/>
      <c r="I24" s="47">
        <v>29144</v>
      </c>
      <c r="J24" s="49"/>
      <c r="K24" s="47">
        <v>32296</v>
      </c>
    </row>
    <row r="25" spans="1:11" s="2" customFormat="1" ht="20.100000000000001" customHeight="1">
      <c r="A25" s="116" t="s">
        <v>106</v>
      </c>
      <c r="B25" s="116"/>
      <c r="C25" s="119"/>
      <c r="D25" s="119"/>
      <c r="E25" s="48">
        <v>5064872</v>
      </c>
      <c r="F25" s="49"/>
      <c r="G25" s="48">
        <v>4877165</v>
      </c>
      <c r="H25" s="49"/>
      <c r="I25" s="48">
        <v>143965</v>
      </c>
      <c r="J25" s="49"/>
      <c r="K25" s="48">
        <v>92362</v>
      </c>
    </row>
    <row r="26" spans="1:11" s="2" customFormat="1" ht="20.100000000000001" customHeight="1">
      <c r="A26" s="116" t="s">
        <v>107</v>
      </c>
      <c r="B26" s="116"/>
      <c r="C26" s="119"/>
      <c r="D26" s="119"/>
      <c r="E26" s="48">
        <v>203072</v>
      </c>
      <c r="F26" s="49"/>
      <c r="G26" s="48">
        <v>2959606</v>
      </c>
      <c r="H26" s="49"/>
      <c r="I26" s="48">
        <v>148276</v>
      </c>
      <c r="J26" s="49"/>
      <c r="K26" s="48">
        <v>2900527</v>
      </c>
    </row>
    <row r="27" spans="1:11" s="2" customFormat="1" ht="20.100000000000001" customHeight="1">
      <c r="A27" s="116" t="s">
        <v>108</v>
      </c>
      <c r="B27" s="116"/>
      <c r="C27" s="119"/>
      <c r="D27" s="119"/>
      <c r="E27" s="50">
        <v>2483768</v>
      </c>
      <c r="F27" s="49"/>
      <c r="G27" s="50">
        <v>3203306</v>
      </c>
      <c r="H27" s="49"/>
      <c r="I27" s="50">
        <v>887549</v>
      </c>
      <c r="J27" s="49"/>
      <c r="K27" s="50">
        <v>1471853</v>
      </c>
    </row>
    <row r="28" spans="1:11" s="2" customFormat="1" ht="5.0999999999999996" customHeight="1">
      <c r="A28" s="120"/>
      <c r="B28" s="120"/>
      <c r="C28" s="119"/>
      <c r="D28" s="119"/>
      <c r="E28" s="47"/>
      <c r="F28" s="47"/>
      <c r="G28" s="47"/>
      <c r="H28" s="47"/>
      <c r="I28" s="47"/>
      <c r="J28" s="47"/>
      <c r="K28" s="47"/>
    </row>
    <row r="29" spans="1:11" s="2" customFormat="1" ht="20.100000000000001" customHeight="1">
      <c r="A29" s="114" t="s">
        <v>109</v>
      </c>
      <c r="B29" s="116"/>
      <c r="C29" s="119"/>
      <c r="D29" s="119"/>
      <c r="E29" s="51">
        <f>SUM(E20:E27)</f>
        <v>37683306</v>
      </c>
      <c r="F29" s="119"/>
      <c r="G29" s="51">
        <f>SUM(G20:G27)</f>
        <v>40836823</v>
      </c>
      <c r="H29" s="119"/>
      <c r="I29" s="51">
        <f>SUM(I20:I27)</f>
        <v>1274206</v>
      </c>
      <c r="J29" s="119"/>
      <c r="K29" s="51">
        <f>SUM(K20:K27)</f>
        <v>4557733</v>
      </c>
    </row>
    <row r="30" spans="1:11" s="2" customFormat="1" ht="12" customHeight="1">
      <c r="A30" s="114"/>
      <c r="B30" s="116"/>
      <c r="C30" s="119"/>
      <c r="D30" s="119"/>
      <c r="E30" s="47"/>
      <c r="F30" s="119"/>
      <c r="G30" s="47"/>
      <c r="H30" s="119"/>
      <c r="I30" s="47"/>
      <c r="J30" s="119"/>
      <c r="K30" s="47"/>
    </row>
    <row r="31" spans="1:11" s="2" customFormat="1" ht="20.100000000000001" customHeight="1">
      <c r="A31" s="121" t="s">
        <v>110</v>
      </c>
      <c r="B31" s="120"/>
      <c r="C31" s="119"/>
      <c r="D31" s="116"/>
      <c r="E31" s="47">
        <f>SUM(E17-E29)</f>
        <v>3491278</v>
      </c>
      <c r="F31" s="116"/>
      <c r="G31" s="47">
        <f>SUM(G17-G29)</f>
        <v>775791</v>
      </c>
      <c r="H31" s="116"/>
      <c r="I31" s="47">
        <f>SUM(I17-I29)</f>
        <v>609753</v>
      </c>
      <c r="J31" s="116"/>
      <c r="K31" s="47">
        <f>SUM(K17-K29)</f>
        <v>-2486469</v>
      </c>
    </row>
    <row r="32" spans="1:11" s="2" customFormat="1" ht="20.100000000000001" customHeight="1">
      <c r="A32" s="120" t="s">
        <v>111</v>
      </c>
      <c r="B32" s="120"/>
      <c r="C32" s="119"/>
      <c r="D32" s="116"/>
      <c r="E32" s="47"/>
      <c r="F32" s="116"/>
      <c r="G32" s="47"/>
      <c r="H32" s="116"/>
      <c r="I32" s="47"/>
      <c r="J32" s="116"/>
      <c r="K32" s="47"/>
    </row>
    <row r="33" spans="1:11" s="2" customFormat="1" ht="20.100000000000001" customHeight="1">
      <c r="A33" s="47"/>
      <c r="B33" s="120" t="s">
        <v>112</v>
      </c>
      <c r="C33" s="119"/>
      <c r="D33" s="116"/>
      <c r="E33" s="50">
        <v>397998</v>
      </c>
      <c r="F33" s="116"/>
      <c r="G33" s="50">
        <v>387642</v>
      </c>
      <c r="H33" s="116"/>
      <c r="I33" s="50">
        <v>0</v>
      </c>
      <c r="J33" s="116"/>
      <c r="K33" s="50">
        <v>0</v>
      </c>
    </row>
    <row r="34" spans="1:11" s="2" customFormat="1" ht="5.0999999999999996" customHeight="1">
      <c r="A34" s="120"/>
      <c r="B34" s="120"/>
      <c r="C34" s="119"/>
      <c r="D34" s="119"/>
      <c r="E34" s="47"/>
      <c r="F34" s="47"/>
      <c r="G34" s="47"/>
      <c r="H34" s="47"/>
      <c r="I34" s="47"/>
      <c r="J34" s="47"/>
      <c r="K34" s="47"/>
    </row>
    <row r="35" spans="1:11" s="2" customFormat="1" ht="20.100000000000001" customHeight="1">
      <c r="A35" s="114" t="s">
        <v>113</v>
      </c>
      <c r="B35" s="116"/>
      <c r="C35" s="119"/>
      <c r="D35" s="119"/>
      <c r="E35" s="52">
        <f>E31+E33</f>
        <v>3889276</v>
      </c>
      <c r="F35" s="119"/>
      <c r="G35" s="52">
        <f>G31+G33</f>
        <v>1163433</v>
      </c>
      <c r="H35" s="119"/>
      <c r="I35" s="52">
        <f>I31+I33</f>
        <v>609753</v>
      </c>
      <c r="J35" s="119"/>
      <c r="K35" s="52">
        <f>K31+K33</f>
        <v>-2486469</v>
      </c>
    </row>
    <row r="36" spans="1:11" s="2" customFormat="1" ht="20.100000000000001" customHeight="1">
      <c r="A36" s="120" t="s">
        <v>114</v>
      </c>
      <c r="B36" s="120"/>
      <c r="C36" s="119"/>
      <c r="D36" s="119"/>
      <c r="E36" s="50">
        <v>-1221302</v>
      </c>
      <c r="F36" s="119"/>
      <c r="G36" s="50">
        <v>-802009</v>
      </c>
      <c r="H36" s="119"/>
      <c r="I36" s="50">
        <v>-52572</v>
      </c>
      <c r="J36" s="119"/>
      <c r="K36" s="50">
        <v>-25757</v>
      </c>
    </row>
    <row r="37" spans="1:11" s="2" customFormat="1" ht="5.0999999999999996" customHeight="1">
      <c r="A37" s="120"/>
      <c r="B37" s="120"/>
      <c r="C37" s="119"/>
      <c r="D37" s="119"/>
      <c r="E37" s="47"/>
      <c r="F37" s="47"/>
      <c r="G37" s="47"/>
      <c r="H37" s="47"/>
      <c r="I37" s="47"/>
      <c r="J37" s="47"/>
      <c r="K37" s="47"/>
    </row>
    <row r="38" spans="1:11" s="2" customFormat="1" ht="20.100000000000001" customHeight="1" thickBot="1">
      <c r="A38" s="114" t="s">
        <v>115</v>
      </c>
      <c r="B38" s="114"/>
      <c r="C38" s="119"/>
      <c r="D38" s="116"/>
      <c r="E38" s="53">
        <f>SUM(E35:E36)</f>
        <v>2667974</v>
      </c>
      <c r="F38" s="116"/>
      <c r="G38" s="53">
        <f>SUM(G35:G36)</f>
        <v>361424</v>
      </c>
      <c r="H38" s="116"/>
      <c r="I38" s="53">
        <f>SUM(I35:I36)</f>
        <v>557181</v>
      </c>
      <c r="J38" s="116"/>
      <c r="K38" s="53">
        <f>SUM(K35:K36)</f>
        <v>-2512226</v>
      </c>
    </row>
    <row r="39" spans="1:11" s="2" customFormat="1" ht="12" customHeight="1" thickTop="1">
      <c r="A39" s="114"/>
      <c r="B39" s="116"/>
      <c r="C39" s="119"/>
      <c r="D39" s="119"/>
      <c r="E39" s="47"/>
      <c r="F39" s="119"/>
      <c r="G39" s="47"/>
      <c r="H39" s="119"/>
      <c r="I39" s="47"/>
      <c r="J39" s="119"/>
      <c r="K39" s="47"/>
    </row>
    <row r="40" spans="1:11" s="2" customFormat="1" ht="20.100000000000001" customHeight="1">
      <c r="A40" s="114" t="s">
        <v>116</v>
      </c>
      <c r="B40" s="114"/>
      <c r="C40" s="119"/>
      <c r="D40" s="116"/>
      <c r="E40" s="122"/>
      <c r="F40" s="116"/>
      <c r="G40" s="122"/>
      <c r="H40" s="116"/>
      <c r="I40" s="122"/>
      <c r="J40" s="116"/>
      <c r="K40" s="122"/>
    </row>
    <row r="41" spans="1:11" s="2" customFormat="1" ht="20.100000000000001" customHeight="1">
      <c r="A41" s="47"/>
      <c r="B41" s="116" t="s">
        <v>117</v>
      </c>
      <c r="C41" s="119"/>
      <c r="D41" s="116"/>
      <c r="E41" s="48">
        <f>E44-E42</f>
        <v>2553479</v>
      </c>
      <c r="F41" s="116"/>
      <c r="G41" s="48">
        <f>G44-G42</f>
        <v>149396</v>
      </c>
      <c r="H41" s="116"/>
      <c r="I41" s="48">
        <f>I44-I42</f>
        <v>557181</v>
      </c>
      <c r="J41" s="116"/>
      <c r="K41" s="48">
        <f>K44-K42</f>
        <v>-2512226</v>
      </c>
    </row>
    <row r="42" spans="1:11" s="2" customFormat="1" ht="20.100000000000001" customHeight="1">
      <c r="A42" s="47"/>
      <c r="B42" s="116" t="s">
        <v>118</v>
      </c>
      <c r="C42" s="119"/>
      <c r="D42" s="116"/>
      <c r="E42" s="50">
        <v>114495</v>
      </c>
      <c r="F42" s="116"/>
      <c r="G42" s="50">
        <v>212028</v>
      </c>
      <c r="H42" s="116"/>
      <c r="I42" s="50">
        <v>0</v>
      </c>
      <c r="J42" s="116"/>
      <c r="K42" s="50">
        <v>0</v>
      </c>
    </row>
    <row r="43" spans="1:11" s="2" customFormat="1" ht="5.0999999999999996" customHeight="1">
      <c r="A43" s="120"/>
      <c r="B43" s="120"/>
      <c r="C43" s="119"/>
      <c r="D43" s="119"/>
      <c r="E43" s="47"/>
      <c r="F43" s="47"/>
      <c r="G43" s="47"/>
      <c r="H43" s="47"/>
      <c r="I43" s="47"/>
      <c r="J43" s="47"/>
      <c r="K43" s="47"/>
    </row>
    <row r="44" spans="1:11" s="2" customFormat="1" ht="20.100000000000001" customHeight="1" thickBot="1">
      <c r="A44" s="114"/>
      <c r="B44" s="114"/>
      <c r="C44" s="119"/>
      <c r="D44" s="116"/>
      <c r="E44" s="53">
        <f>E38</f>
        <v>2667974</v>
      </c>
      <c r="F44" s="116"/>
      <c r="G44" s="53">
        <f>G38</f>
        <v>361424</v>
      </c>
      <c r="H44" s="116"/>
      <c r="I44" s="53">
        <f>I38</f>
        <v>557181</v>
      </c>
      <c r="J44" s="116"/>
      <c r="K44" s="53">
        <f>K38</f>
        <v>-2512226</v>
      </c>
    </row>
    <row r="45" spans="1:11" s="2" customFormat="1" ht="12" customHeight="1" thickTop="1">
      <c r="A45" s="114"/>
      <c r="B45" s="116"/>
      <c r="C45" s="119"/>
      <c r="D45" s="119"/>
      <c r="E45" s="47"/>
      <c r="F45" s="119"/>
      <c r="G45" s="47"/>
      <c r="H45" s="119"/>
      <c r="I45" s="47"/>
      <c r="J45" s="119"/>
      <c r="K45" s="47"/>
    </row>
    <row r="46" spans="1:11" s="2" customFormat="1" ht="19.5">
      <c r="A46" s="121" t="s">
        <v>119</v>
      </c>
      <c r="B46" s="121"/>
      <c r="C46" s="119"/>
      <c r="D46" s="119"/>
      <c r="E46" s="47"/>
      <c r="F46" s="119"/>
      <c r="G46" s="47"/>
      <c r="H46" s="119"/>
      <c r="I46" s="47"/>
      <c r="J46" s="119"/>
      <c r="K46" s="47"/>
    </row>
    <row r="47" spans="1:11" s="2" customFormat="1" ht="20.100000000000001" customHeight="1">
      <c r="A47" s="121"/>
      <c r="B47" s="123" t="s">
        <v>120</v>
      </c>
      <c r="C47" s="119">
        <v>17</v>
      </c>
      <c r="D47" s="119"/>
      <c r="E47" s="60">
        <v>0.38</v>
      </c>
      <c r="F47" s="60"/>
      <c r="G47" s="60">
        <v>-0.06</v>
      </c>
      <c r="H47" s="60"/>
      <c r="I47" s="60">
        <v>0.03</v>
      </c>
      <c r="J47" s="60"/>
      <c r="K47" s="60">
        <v>-0.53</v>
      </c>
    </row>
    <row r="48" spans="1:11" ht="9" customHeight="1">
      <c r="A48" s="116"/>
      <c r="B48" s="123"/>
      <c r="C48" s="119"/>
      <c r="D48" s="115"/>
      <c r="E48" s="60"/>
      <c r="F48" s="60"/>
      <c r="G48" s="60"/>
      <c r="H48" s="60"/>
      <c r="I48" s="60"/>
      <c r="J48" s="60"/>
      <c r="K48" s="60"/>
    </row>
    <row r="49" spans="1:11" ht="22.15" customHeight="1">
      <c r="A49" s="148" t="s">
        <v>38</v>
      </c>
      <c r="B49" s="148"/>
      <c r="C49" s="148"/>
      <c r="D49" s="148"/>
      <c r="E49" s="148"/>
      <c r="F49" s="148"/>
      <c r="G49" s="148"/>
      <c r="H49" s="148"/>
      <c r="I49" s="148"/>
      <c r="J49" s="148"/>
      <c r="K49" s="148"/>
    </row>
    <row r="50" spans="1:11" ht="21.75" customHeight="1">
      <c r="A50" s="112" t="s">
        <v>0</v>
      </c>
      <c r="B50" s="112"/>
      <c r="C50" s="65"/>
      <c r="D50" s="65"/>
      <c r="E50" s="1"/>
      <c r="F50" s="65"/>
      <c r="G50" s="2"/>
      <c r="H50" s="2"/>
      <c r="I50" s="3"/>
      <c r="J50" s="2"/>
      <c r="K50" s="4"/>
    </row>
    <row r="51" spans="1:11" ht="21.75" customHeight="1">
      <c r="A51" s="73" t="s">
        <v>121</v>
      </c>
      <c r="B51" s="73"/>
      <c r="C51" s="65"/>
      <c r="D51" s="65"/>
      <c r="E51" s="1"/>
      <c r="F51" s="65"/>
      <c r="G51" s="2"/>
      <c r="H51" s="2"/>
      <c r="I51" s="4"/>
      <c r="J51" s="2"/>
      <c r="K51" s="4"/>
    </row>
    <row r="52" spans="1:11" ht="21.75" customHeight="1">
      <c r="A52" s="113" t="str">
        <f>+A3</f>
        <v>สำหรับรอบระยะเวลาสามเดือนสิ้นสุดวันที่ 30 กันยายน พ.ศ. 2568</v>
      </c>
      <c r="B52" s="113"/>
      <c r="C52" s="69"/>
      <c r="D52" s="69"/>
      <c r="E52" s="5"/>
      <c r="F52" s="69"/>
      <c r="G52" s="6"/>
      <c r="H52" s="6"/>
      <c r="I52" s="5"/>
      <c r="J52" s="6"/>
      <c r="K52" s="5"/>
    </row>
    <row r="53" spans="1:11" ht="21.75" customHeight="1">
      <c r="A53" s="73"/>
      <c r="B53" s="73"/>
      <c r="C53" s="65"/>
      <c r="D53" s="65"/>
      <c r="E53" s="18"/>
      <c r="F53" s="74"/>
      <c r="G53" s="8"/>
      <c r="H53" s="8"/>
      <c r="I53" s="18"/>
      <c r="J53" s="8"/>
      <c r="K53" s="18"/>
    </row>
    <row r="54" spans="1:11" ht="21.75" customHeight="1">
      <c r="A54" s="64"/>
      <c r="B54" s="64"/>
      <c r="C54" s="70"/>
      <c r="D54" s="70"/>
      <c r="E54" s="149" t="s">
        <v>3</v>
      </c>
      <c r="F54" s="149"/>
      <c r="G54" s="149"/>
      <c r="H54" s="9"/>
      <c r="I54" s="149" t="s">
        <v>4</v>
      </c>
      <c r="J54" s="149"/>
      <c r="K54" s="149"/>
    </row>
    <row r="55" spans="1:11" ht="21.75" customHeight="1">
      <c r="C55" s="71"/>
      <c r="D55" s="71"/>
      <c r="E55" s="25" t="s">
        <v>9</v>
      </c>
      <c r="F55" s="24"/>
      <c r="G55" s="25" t="s">
        <v>10</v>
      </c>
      <c r="H55" s="25"/>
      <c r="I55" s="25" t="s">
        <v>9</v>
      </c>
      <c r="J55" s="24"/>
      <c r="K55" s="25" t="s">
        <v>10</v>
      </c>
    </row>
    <row r="56" spans="1:11" ht="21.75" customHeight="1">
      <c r="C56" s="70"/>
      <c r="D56" s="70"/>
      <c r="E56" s="11" t="s">
        <v>12</v>
      </c>
      <c r="F56" s="10"/>
      <c r="G56" s="11" t="s">
        <v>12</v>
      </c>
      <c r="H56" s="10"/>
      <c r="I56" s="11" t="s">
        <v>12</v>
      </c>
      <c r="J56" s="10"/>
      <c r="K56" s="11" t="s">
        <v>12</v>
      </c>
    </row>
    <row r="57" spans="1:11" ht="6" customHeight="1">
      <c r="C57" s="70"/>
      <c r="D57" s="70"/>
      <c r="E57" s="10"/>
      <c r="F57" s="70"/>
      <c r="G57" s="10"/>
      <c r="H57" s="10"/>
      <c r="I57" s="10"/>
      <c r="J57" s="10"/>
      <c r="K57" s="10"/>
    </row>
    <row r="58" spans="1:11" ht="21.75" customHeight="1">
      <c r="A58" s="66" t="s">
        <v>115</v>
      </c>
      <c r="C58" s="83"/>
      <c r="D58" s="124"/>
      <c r="E58" s="77">
        <f>E38</f>
        <v>2667974</v>
      </c>
      <c r="F58" s="70"/>
      <c r="G58" s="77">
        <f>G38</f>
        <v>361424</v>
      </c>
      <c r="H58" s="70"/>
      <c r="I58" s="77">
        <f>I38</f>
        <v>557181</v>
      </c>
      <c r="J58" s="70"/>
      <c r="K58" s="77">
        <f>K38</f>
        <v>-2512226</v>
      </c>
    </row>
    <row r="59" spans="1:11" ht="8.1" customHeight="1">
      <c r="A59" s="64"/>
      <c r="C59" s="83"/>
      <c r="D59" s="124"/>
      <c r="E59" s="12"/>
      <c r="F59" s="70"/>
      <c r="H59" s="70"/>
      <c r="I59" s="12"/>
      <c r="J59" s="70"/>
      <c r="K59" s="12"/>
    </row>
    <row r="60" spans="1:11" ht="21.75" customHeight="1">
      <c r="A60" s="64" t="s">
        <v>122</v>
      </c>
      <c r="D60" s="70"/>
      <c r="E60" s="12"/>
      <c r="F60" s="70"/>
      <c r="H60" s="70"/>
      <c r="I60" s="12"/>
      <c r="J60" s="70"/>
      <c r="K60" s="12"/>
    </row>
    <row r="61" spans="1:11" ht="6" customHeight="1">
      <c r="A61" s="64"/>
      <c r="D61" s="70"/>
      <c r="E61" s="12"/>
      <c r="F61" s="70"/>
      <c r="H61" s="70"/>
      <c r="I61" s="12"/>
      <c r="J61" s="70"/>
      <c r="K61" s="12"/>
    </row>
    <row r="62" spans="1:11" ht="21.75" customHeight="1">
      <c r="A62" s="64" t="s">
        <v>123</v>
      </c>
      <c r="D62" s="70"/>
      <c r="E62" s="2"/>
      <c r="F62" s="70"/>
      <c r="G62" s="2"/>
      <c r="H62" s="70"/>
      <c r="I62" s="2"/>
      <c r="J62" s="70"/>
      <c r="K62" s="2"/>
    </row>
    <row r="63" spans="1:11" ht="21.75" customHeight="1">
      <c r="B63" s="64" t="s">
        <v>124</v>
      </c>
      <c r="D63" s="70"/>
      <c r="E63" s="12"/>
      <c r="F63" s="70"/>
      <c r="H63" s="70"/>
      <c r="I63" s="12"/>
      <c r="J63" s="70"/>
      <c r="K63" s="12"/>
    </row>
    <row r="64" spans="1:11" ht="21.75" customHeight="1">
      <c r="B64" s="66" t="s">
        <v>125</v>
      </c>
      <c r="D64" s="70"/>
      <c r="E64" s="12"/>
      <c r="F64" s="70"/>
      <c r="H64" s="70"/>
      <c r="I64" s="12"/>
      <c r="J64" s="70"/>
      <c r="K64" s="12"/>
    </row>
    <row r="65" spans="1:11" ht="21.75" customHeight="1">
      <c r="B65" s="66" t="s">
        <v>126</v>
      </c>
      <c r="C65" s="70"/>
      <c r="D65" s="70"/>
      <c r="E65" s="12">
        <v>2216</v>
      </c>
      <c r="F65" s="70"/>
      <c r="G65" s="12">
        <v>1564</v>
      </c>
      <c r="H65" s="70"/>
      <c r="I65" s="12">
        <v>1990</v>
      </c>
      <c r="J65" s="70"/>
      <c r="K65" s="12">
        <v>1733</v>
      </c>
    </row>
    <row r="66" spans="1:11" ht="6" customHeight="1">
      <c r="C66" s="70"/>
      <c r="D66" s="70"/>
      <c r="E66" s="13"/>
      <c r="F66" s="70"/>
      <c r="G66" s="13"/>
      <c r="H66" s="70"/>
      <c r="I66" s="13"/>
      <c r="J66" s="70"/>
      <c r="K66" s="13"/>
    </row>
    <row r="67" spans="1:11" ht="21.75" customHeight="1">
      <c r="A67" s="64" t="s">
        <v>127</v>
      </c>
      <c r="D67" s="70"/>
      <c r="E67" s="12"/>
      <c r="F67" s="70"/>
      <c r="H67" s="70"/>
      <c r="I67" s="12"/>
      <c r="J67" s="70"/>
      <c r="K67" s="12"/>
    </row>
    <row r="68" spans="1:11" ht="21.75" customHeight="1">
      <c r="B68" s="64" t="s">
        <v>128</v>
      </c>
      <c r="D68" s="70"/>
      <c r="E68" s="12"/>
      <c r="F68" s="70"/>
      <c r="H68" s="70"/>
      <c r="I68" s="12"/>
      <c r="J68" s="70"/>
      <c r="K68" s="12"/>
    </row>
    <row r="69" spans="1:11" ht="21.75" customHeight="1">
      <c r="B69" s="66" t="s">
        <v>129</v>
      </c>
      <c r="C69" s="70"/>
      <c r="D69" s="70"/>
      <c r="E69" s="12">
        <v>107044</v>
      </c>
      <c r="F69" s="70"/>
      <c r="G69" s="12">
        <v>-87503</v>
      </c>
      <c r="H69" s="70"/>
      <c r="I69" s="12">
        <v>254975</v>
      </c>
      <c r="J69" s="70"/>
      <c r="K69" s="12">
        <v>468198</v>
      </c>
    </row>
    <row r="70" spans="1:11" ht="21.75" customHeight="1">
      <c r="B70" s="66" t="s">
        <v>130</v>
      </c>
      <c r="C70" s="70"/>
      <c r="D70" s="70"/>
      <c r="E70" s="13">
        <v>-86764</v>
      </c>
      <c r="F70" s="70"/>
      <c r="G70" s="13">
        <v>-82731</v>
      </c>
      <c r="H70" s="70"/>
      <c r="I70" s="13">
        <v>-85613</v>
      </c>
      <c r="J70" s="70"/>
      <c r="K70" s="13">
        <v>-75851</v>
      </c>
    </row>
    <row r="71" spans="1:11" ht="21.75" customHeight="1">
      <c r="B71" s="66" t="s">
        <v>131</v>
      </c>
      <c r="C71" s="70"/>
      <c r="D71" s="70"/>
      <c r="E71" s="15">
        <v>-637859</v>
      </c>
      <c r="F71" s="70"/>
      <c r="G71" s="15">
        <v>-3160190</v>
      </c>
      <c r="H71" s="70"/>
      <c r="I71" s="15">
        <v>0</v>
      </c>
      <c r="J71" s="70"/>
      <c r="K71" s="15">
        <v>0</v>
      </c>
    </row>
    <row r="72" spans="1:11" ht="6" customHeight="1">
      <c r="D72" s="70"/>
      <c r="E72" s="12"/>
      <c r="F72" s="70"/>
      <c r="H72" s="70"/>
      <c r="I72" s="12"/>
      <c r="J72" s="70"/>
      <c r="K72" s="12"/>
    </row>
    <row r="73" spans="1:11" ht="21.75" customHeight="1">
      <c r="A73" s="64" t="s">
        <v>298</v>
      </c>
      <c r="D73" s="70"/>
      <c r="E73" s="66"/>
      <c r="G73" s="66"/>
      <c r="H73" s="66"/>
      <c r="I73" s="66"/>
      <c r="J73" s="66"/>
      <c r="K73" s="66"/>
    </row>
    <row r="74" spans="1:11" ht="21.75" customHeight="1">
      <c r="A74" s="64"/>
      <c r="B74" s="67" t="s">
        <v>300</v>
      </c>
      <c r="D74" s="70"/>
      <c r="E74" s="6">
        <f>SUM(E64:E71)</f>
        <v>-615363</v>
      </c>
      <c r="F74" s="70"/>
      <c r="G74" s="6">
        <f>SUM(G64:G71)</f>
        <v>-3328860</v>
      </c>
      <c r="H74" s="70"/>
      <c r="I74" s="6">
        <f>SUM(I64:I71)</f>
        <v>171352</v>
      </c>
      <c r="J74" s="70"/>
      <c r="K74" s="6">
        <f>SUM(K64:K71)</f>
        <v>394080</v>
      </c>
    </row>
    <row r="75" spans="1:11" ht="6" customHeight="1">
      <c r="D75" s="70"/>
      <c r="E75" s="12"/>
      <c r="F75" s="70"/>
      <c r="H75" s="70"/>
      <c r="I75" s="12"/>
      <c r="J75" s="70"/>
      <c r="K75" s="12"/>
    </row>
    <row r="76" spans="1:11" ht="21.75" customHeight="1" thickBot="1">
      <c r="A76" s="64" t="s">
        <v>132</v>
      </c>
      <c r="D76" s="70"/>
      <c r="E76" s="17">
        <f>+E58+E74</f>
        <v>2052611</v>
      </c>
      <c r="F76" s="70"/>
      <c r="G76" s="17">
        <f>+G58+G74</f>
        <v>-2967436</v>
      </c>
      <c r="H76" s="70"/>
      <c r="I76" s="17">
        <f>+I58+I74</f>
        <v>728533</v>
      </c>
      <c r="J76" s="70"/>
      <c r="K76" s="17">
        <f>+K58+K74</f>
        <v>-2118146</v>
      </c>
    </row>
    <row r="77" spans="1:11" ht="21.75" customHeight="1" thickTop="1">
      <c r="D77" s="70"/>
      <c r="E77" s="12"/>
      <c r="F77" s="70"/>
      <c r="H77" s="70"/>
      <c r="I77" s="12"/>
      <c r="J77" s="70"/>
      <c r="K77" s="12"/>
    </row>
    <row r="78" spans="1:11" ht="21.75" customHeight="1">
      <c r="A78" s="64" t="s">
        <v>133</v>
      </c>
      <c r="D78" s="70"/>
      <c r="E78" s="12"/>
      <c r="F78" s="70"/>
      <c r="H78" s="70"/>
      <c r="I78" s="12"/>
      <c r="J78" s="70"/>
      <c r="K78" s="12"/>
    </row>
    <row r="79" spans="1:11" ht="21.75" customHeight="1">
      <c r="B79" s="66" t="s">
        <v>117</v>
      </c>
      <c r="C79" s="70"/>
      <c r="D79" s="70"/>
      <c r="E79" s="12">
        <v>2077012</v>
      </c>
      <c r="F79" s="70"/>
      <c r="G79" s="12">
        <f>G82-G80</f>
        <v>-2345768</v>
      </c>
      <c r="H79" s="70"/>
      <c r="I79" s="12">
        <v>728533</v>
      </c>
      <c r="J79" s="70"/>
      <c r="K79" s="12">
        <f>K82-K80</f>
        <v>-2118146</v>
      </c>
    </row>
    <row r="80" spans="1:11" ht="21.75" customHeight="1">
      <c r="B80" s="66" t="s">
        <v>118</v>
      </c>
      <c r="C80" s="70"/>
      <c r="D80" s="70"/>
      <c r="E80" s="15">
        <v>-24401</v>
      </c>
      <c r="F80" s="70"/>
      <c r="G80" s="15">
        <v>-621668</v>
      </c>
      <c r="H80" s="70"/>
      <c r="I80" s="15">
        <v>0</v>
      </c>
      <c r="J80" s="70"/>
      <c r="K80" s="15">
        <v>0</v>
      </c>
    </row>
    <row r="81" spans="1:11" ht="6" customHeight="1">
      <c r="C81" s="74"/>
      <c r="D81" s="74"/>
      <c r="E81" s="12"/>
      <c r="F81" s="74"/>
      <c r="H81" s="74"/>
      <c r="I81" s="12"/>
      <c r="J81" s="74"/>
      <c r="K81" s="12"/>
    </row>
    <row r="82" spans="1:11" ht="21.75" customHeight="1" thickBot="1">
      <c r="A82" s="83"/>
      <c r="C82" s="74"/>
      <c r="D82" s="74"/>
      <c r="E82" s="17">
        <f>E76</f>
        <v>2052611</v>
      </c>
      <c r="F82" s="74"/>
      <c r="G82" s="17">
        <f>G76</f>
        <v>-2967436</v>
      </c>
      <c r="H82" s="74"/>
      <c r="I82" s="17">
        <f>I76</f>
        <v>728533</v>
      </c>
      <c r="J82" s="74"/>
      <c r="K82" s="17">
        <f>K76</f>
        <v>-2118146</v>
      </c>
    </row>
    <row r="83" spans="1:11" ht="21.75" customHeight="1" thickTop="1">
      <c r="A83" s="83"/>
      <c r="C83" s="74"/>
      <c r="D83" s="74"/>
      <c r="E83" s="2"/>
      <c r="F83" s="74"/>
      <c r="G83" s="2"/>
      <c r="I83" s="2"/>
      <c r="K83" s="2"/>
    </row>
    <row r="84" spans="1:11" ht="21.75" customHeight="1">
      <c r="C84" s="70"/>
      <c r="D84" s="70"/>
      <c r="E84" s="2"/>
      <c r="F84" s="70"/>
      <c r="G84" s="2"/>
      <c r="H84" s="70"/>
      <c r="I84" s="2"/>
      <c r="J84" s="70"/>
      <c r="K84" s="2"/>
    </row>
    <row r="85" spans="1:11" ht="21.75" customHeight="1">
      <c r="A85" s="83"/>
      <c r="C85" s="74"/>
      <c r="D85" s="74"/>
      <c r="E85" s="12"/>
      <c r="F85" s="74"/>
      <c r="I85" s="12"/>
      <c r="K85" s="12"/>
    </row>
    <row r="86" spans="1:11" ht="21.75" customHeight="1">
      <c r="A86" s="83"/>
      <c r="C86" s="74"/>
      <c r="D86" s="74"/>
      <c r="E86" s="12"/>
      <c r="F86" s="74"/>
      <c r="I86" s="12"/>
      <c r="K86" s="12"/>
    </row>
    <row r="87" spans="1:11" ht="21.75" customHeight="1">
      <c r="A87" s="83"/>
      <c r="C87" s="74"/>
      <c r="D87" s="74"/>
      <c r="E87" s="12"/>
      <c r="F87" s="74"/>
      <c r="I87" s="12"/>
      <c r="K87" s="12"/>
    </row>
    <row r="88" spans="1:11" ht="21.75" customHeight="1">
      <c r="A88" s="83"/>
      <c r="C88" s="74"/>
      <c r="D88" s="74"/>
      <c r="E88" s="12"/>
      <c r="F88" s="74"/>
      <c r="I88" s="12"/>
      <c r="K88" s="12"/>
    </row>
    <row r="89" spans="1:11" ht="21.75" customHeight="1">
      <c r="A89" s="83"/>
      <c r="C89" s="74"/>
      <c r="D89" s="74"/>
      <c r="E89" s="12"/>
      <c r="F89" s="74"/>
      <c r="I89" s="12"/>
      <c r="K89" s="12"/>
    </row>
    <row r="90" spans="1:11" ht="21.75" customHeight="1">
      <c r="A90" s="83"/>
      <c r="C90" s="74"/>
      <c r="D90" s="74"/>
      <c r="E90" s="12"/>
      <c r="F90" s="74"/>
      <c r="I90" s="12"/>
      <c r="K90" s="12"/>
    </row>
    <row r="91" spans="1:11" ht="21.75" customHeight="1">
      <c r="A91" s="83"/>
      <c r="C91" s="74"/>
      <c r="D91" s="74"/>
      <c r="E91" s="12"/>
      <c r="F91" s="74"/>
      <c r="I91" s="12"/>
      <c r="K91" s="12"/>
    </row>
    <row r="92" spans="1:11" ht="21.75" customHeight="1">
      <c r="A92" s="83"/>
      <c r="C92" s="74"/>
      <c r="D92" s="74"/>
      <c r="E92" s="12"/>
      <c r="F92" s="74"/>
      <c r="I92" s="12"/>
      <c r="K92" s="12"/>
    </row>
    <row r="93" spans="1:11" ht="4.5" customHeight="1">
      <c r="A93" s="83"/>
      <c r="C93" s="74"/>
      <c r="D93" s="74"/>
      <c r="E93" s="12"/>
      <c r="F93" s="74"/>
      <c r="I93" s="12"/>
      <c r="K93" s="12"/>
    </row>
    <row r="94" spans="1:11" ht="22.15" customHeight="1">
      <c r="A94" s="146" t="str">
        <f>A49</f>
        <v>หมายเหตุประกอบข้อมูลทางการเงินเป็นส่วนหนึ่งของข้อมูลทางการเงินระหว่างกาลนี้</v>
      </c>
      <c r="B94" s="146"/>
      <c r="C94" s="146"/>
      <c r="D94" s="146"/>
      <c r="E94" s="146"/>
      <c r="F94" s="146"/>
      <c r="G94" s="146"/>
      <c r="H94" s="146"/>
      <c r="I94" s="146"/>
      <c r="J94" s="146"/>
      <c r="K94" s="146"/>
    </row>
  </sheetData>
  <mergeCells count="6">
    <mergeCell ref="A94:K94"/>
    <mergeCell ref="E5:G5"/>
    <mergeCell ref="I5:K5"/>
    <mergeCell ref="A49:K49"/>
    <mergeCell ref="E54:G54"/>
    <mergeCell ref="I54:K54"/>
  </mergeCells>
  <pageMargins left="0.8" right="0.5" top="0.5" bottom="0.6" header="0.49" footer="0.4"/>
  <pageSetup paperSize="9" scale="95" firstPageNumber="5" fitToHeight="0" orientation="portrait" useFirstPageNumber="1" horizontalDpi="1200" verticalDpi="1200" r:id="rId1"/>
  <headerFooter scaleWithDoc="0">
    <oddFooter>&amp;R&amp;13&amp;P</oddFooter>
  </headerFooter>
  <rowBreaks count="1" manualBreakCount="1">
    <brk id="4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A55A32-B0BA-48E9-9F92-9D97EDB90FD1}">
  <dimension ref="A1:K94"/>
  <sheetViews>
    <sheetView topLeftCell="A53" zoomScale="85" zoomScaleNormal="85" zoomScaleSheetLayoutView="70" workbookViewId="0">
      <selection activeCell="D69" sqref="D69"/>
    </sheetView>
  </sheetViews>
  <sheetFormatPr defaultColWidth="9.140625" defaultRowHeight="21.75" customHeight="1"/>
  <cols>
    <col min="1" max="1" width="1.42578125" style="66" customWidth="1"/>
    <col min="2" max="2" width="41.7109375" style="66" customWidth="1"/>
    <col min="3" max="3" width="8.140625" style="66" customWidth="1"/>
    <col min="4" max="4" width="0.85546875" style="66" customWidth="1"/>
    <col min="5" max="5" width="12.140625" style="16" customWidth="1"/>
    <col min="6" max="6" width="0.85546875" style="66" customWidth="1"/>
    <col min="7" max="7" width="12.140625" style="12" customWidth="1"/>
    <col min="8" max="8" width="0.85546875" style="12" customWidth="1"/>
    <col min="9" max="9" width="12.140625" style="16" customWidth="1"/>
    <col min="10" max="10" width="0.85546875" style="12" customWidth="1"/>
    <col min="11" max="11" width="12.140625" style="16" customWidth="1"/>
    <col min="12" max="16384" width="9.140625" style="66"/>
  </cols>
  <sheetData>
    <row r="1" spans="1:11" s="2" customFormat="1" ht="21.75" customHeight="1">
      <c r="A1" s="112" t="s">
        <v>0</v>
      </c>
      <c r="B1" s="112"/>
      <c r="C1" s="65"/>
      <c r="D1" s="65"/>
      <c r="E1" s="1"/>
      <c r="F1" s="65"/>
      <c r="I1" s="3"/>
      <c r="K1" s="4"/>
    </row>
    <row r="2" spans="1:11" s="2" customFormat="1" ht="21.75" customHeight="1">
      <c r="A2" s="73" t="s">
        <v>90</v>
      </c>
      <c r="B2" s="73"/>
      <c r="C2" s="65"/>
      <c r="D2" s="65"/>
      <c r="E2" s="1"/>
      <c r="F2" s="65"/>
      <c r="I2" s="4"/>
      <c r="K2" s="4"/>
    </row>
    <row r="3" spans="1:11" s="2" customFormat="1" ht="21.75" customHeight="1">
      <c r="A3" s="113" t="s">
        <v>134</v>
      </c>
      <c r="B3" s="113"/>
      <c r="C3" s="69"/>
      <c r="D3" s="69"/>
      <c r="E3" s="5"/>
      <c r="F3" s="69"/>
      <c r="G3" s="6"/>
      <c r="H3" s="6"/>
      <c r="I3" s="5"/>
      <c r="J3" s="6"/>
      <c r="K3" s="5"/>
    </row>
    <row r="4" spans="1:11" s="2" customFormat="1" ht="19.149999999999999" customHeight="1">
      <c r="A4" s="73"/>
      <c r="B4" s="73"/>
      <c r="C4" s="65"/>
      <c r="D4" s="65"/>
      <c r="E4" s="7"/>
      <c r="F4" s="65"/>
      <c r="G4" s="8"/>
      <c r="H4" s="8"/>
      <c r="I4" s="7"/>
      <c r="J4" s="8"/>
      <c r="K4" s="7"/>
    </row>
    <row r="5" spans="1:11" s="2" customFormat="1" ht="20.100000000000001" customHeight="1">
      <c r="A5" s="114"/>
      <c r="B5" s="114"/>
      <c r="C5" s="115"/>
      <c r="D5" s="115"/>
      <c r="E5" s="147" t="s">
        <v>3</v>
      </c>
      <c r="F5" s="147"/>
      <c r="G5" s="147"/>
      <c r="H5" s="42"/>
      <c r="I5" s="147" t="s">
        <v>4</v>
      </c>
      <c r="J5" s="147"/>
      <c r="K5" s="147"/>
    </row>
    <row r="6" spans="1:11" s="2" customFormat="1" ht="20.100000000000001" customHeight="1">
      <c r="A6" s="116"/>
      <c r="B6" s="116"/>
      <c r="C6" s="117"/>
      <c r="D6" s="117"/>
      <c r="E6" s="25" t="s">
        <v>9</v>
      </c>
      <c r="F6" s="24"/>
      <c r="G6" s="25" t="s">
        <v>10</v>
      </c>
      <c r="H6" s="25"/>
      <c r="I6" s="25" t="s">
        <v>9</v>
      </c>
      <c r="J6" s="24"/>
      <c r="K6" s="25" t="s">
        <v>10</v>
      </c>
    </row>
    <row r="7" spans="1:11" s="2" customFormat="1" ht="20.100000000000001" customHeight="1">
      <c r="A7" s="116"/>
      <c r="B7" s="116"/>
      <c r="C7" s="118" t="s">
        <v>11</v>
      </c>
      <c r="D7" s="44"/>
      <c r="E7" s="45" t="s">
        <v>12</v>
      </c>
      <c r="F7" s="43"/>
      <c r="G7" s="45" t="s">
        <v>12</v>
      </c>
      <c r="H7" s="43"/>
      <c r="I7" s="45" t="s">
        <v>12</v>
      </c>
      <c r="J7" s="43"/>
      <c r="K7" s="45" t="s">
        <v>12</v>
      </c>
    </row>
    <row r="8" spans="1:11" s="2" customFormat="1" ht="5.0999999999999996" customHeight="1">
      <c r="A8" s="116"/>
      <c r="B8" s="116"/>
      <c r="C8" s="115"/>
      <c r="D8" s="44"/>
      <c r="E8" s="43"/>
      <c r="F8" s="43"/>
      <c r="G8" s="43"/>
      <c r="H8" s="43"/>
      <c r="I8" s="43"/>
      <c r="J8" s="43"/>
      <c r="K8" s="43"/>
    </row>
    <row r="9" spans="1:11" s="2" customFormat="1" ht="20.100000000000001" customHeight="1">
      <c r="A9" s="114" t="s">
        <v>92</v>
      </c>
      <c r="B9" s="114"/>
      <c r="C9" s="119">
        <v>7</v>
      </c>
      <c r="D9" s="119"/>
      <c r="E9" s="46"/>
      <c r="F9" s="119"/>
      <c r="G9" s="46"/>
      <c r="H9" s="47"/>
      <c r="I9" s="46"/>
      <c r="J9" s="47"/>
      <c r="K9" s="46"/>
    </row>
    <row r="10" spans="1:11" s="2" customFormat="1" ht="20.100000000000001" customHeight="1">
      <c r="A10" s="120" t="s">
        <v>93</v>
      </c>
      <c r="B10" s="120"/>
      <c r="C10" s="119"/>
      <c r="D10" s="119"/>
      <c r="E10" s="48">
        <v>89368936</v>
      </c>
      <c r="F10" s="49"/>
      <c r="G10" s="48">
        <v>91867115</v>
      </c>
      <c r="H10" s="49"/>
      <c r="I10" s="48">
        <v>589396</v>
      </c>
      <c r="J10" s="49"/>
      <c r="K10" s="48">
        <v>552064</v>
      </c>
    </row>
    <row r="11" spans="1:11" s="2" customFormat="1" ht="20.100000000000001" customHeight="1">
      <c r="A11" s="120" t="s">
        <v>94</v>
      </c>
      <c r="B11" s="120"/>
      <c r="C11" s="119"/>
      <c r="D11" s="119"/>
      <c r="E11" s="48">
        <v>5659446</v>
      </c>
      <c r="F11" s="49"/>
      <c r="G11" s="48">
        <v>6379394</v>
      </c>
      <c r="H11" s="49"/>
      <c r="I11" s="48">
        <v>0</v>
      </c>
      <c r="J11" s="49"/>
      <c r="K11" s="48">
        <v>0</v>
      </c>
    </row>
    <row r="12" spans="1:11" s="2" customFormat="1" ht="20.100000000000001" customHeight="1">
      <c r="A12" s="120" t="s">
        <v>95</v>
      </c>
      <c r="B12" s="120"/>
      <c r="C12" s="119"/>
      <c r="D12" s="119"/>
      <c r="E12" s="48">
        <v>22984856</v>
      </c>
      <c r="F12" s="49"/>
      <c r="G12" s="48">
        <v>22616351</v>
      </c>
      <c r="H12" s="49"/>
      <c r="I12" s="48">
        <v>0</v>
      </c>
      <c r="J12" s="49"/>
      <c r="K12" s="48">
        <v>0</v>
      </c>
    </row>
    <row r="13" spans="1:11" s="2" customFormat="1" ht="20.100000000000001" customHeight="1">
      <c r="A13" s="120" t="s">
        <v>96</v>
      </c>
      <c r="B13" s="120"/>
      <c r="C13" s="119"/>
      <c r="D13" s="119"/>
      <c r="E13" s="48">
        <v>514</v>
      </c>
      <c r="F13" s="49"/>
      <c r="G13" s="48">
        <v>28554</v>
      </c>
      <c r="H13" s="49"/>
      <c r="I13" s="48">
        <v>139173</v>
      </c>
      <c r="J13" s="49"/>
      <c r="K13" s="48">
        <v>157677</v>
      </c>
    </row>
    <row r="14" spans="1:11" s="2" customFormat="1" ht="20.100000000000001" customHeight="1">
      <c r="A14" s="120" t="s">
        <v>97</v>
      </c>
      <c r="B14" s="120"/>
      <c r="C14" s="119"/>
      <c r="D14" s="119"/>
      <c r="E14" s="47">
        <v>713445</v>
      </c>
      <c r="F14" s="49"/>
      <c r="G14" s="47">
        <v>969598</v>
      </c>
      <c r="H14" s="49"/>
      <c r="I14" s="47">
        <v>4999328</v>
      </c>
      <c r="J14" s="49"/>
      <c r="K14" s="47">
        <v>5572519</v>
      </c>
    </row>
    <row r="15" spans="1:11" s="2" customFormat="1" ht="20.100000000000001" customHeight="1">
      <c r="A15" s="120" t="s">
        <v>98</v>
      </c>
      <c r="B15" s="120"/>
      <c r="C15" s="119"/>
      <c r="D15" s="119"/>
      <c r="E15" s="50">
        <v>3211768</v>
      </c>
      <c r="F15" s="49"/>
      <c r="G15" s="50">
        <v>1872961</v>
      </c>
      <c r="H15" s="49"/>
      <c r="I15" s="50">
        <v>138370</v>
      </c>
      <c r="J15" s="49"/>
      <c r="K15" s="50">
        <v>151134</v>
      </c>
    </row>
    <row r="16" spans="1:11" s="2" customFormat="1" ht="5.0999999999999996" customHeight="1">
      <c r="A16" s="120"/>
      <c r="B16" s="120"/>
      <c r="C16" s="119"/>
      <c r="D16" s="119"/>
      <c r="E16" s="47"/>
      <c r="F16" s="47"/>
      <c r="G16" s="47"/>
      <c r="H16" s="47"/>
      <c r="I16" s="47"/>
      <c r="J16" s="47"/>
      <c r="K16" s="47"/>
    </row>
    <row r="17" spans="1:11" s="2" customFormat="1" ht="20.100000000000001" customHeight="1">
      <c r="A17" s="114" t="s">
        <v>99</v>
      </c>
      <c r="B17" s="116"/>
      <c r="C17" s="119"/>
      <c r="D17" s="119"/>
      <c r="E17" s="51">
        <f>SUM(E10:E15)</f>
        <v>121938965</v>
      </c>
      <c r="F17" s="119"/>
      <c r="G17" s="51">
        <f>SUM(G10:G15)</f>
        <v>123733973</v>
      </c>
      <c r="H17" s="119"/>
      <c r="I17" s="51">
        <f>SUM(I10:I15)</f>
        <v>5866267</v>
      </c>
      <c r="J17" s="119"/>
      <c r="K17" s="51">
        <f>SUM(K10:K15)</f>
        <v>6433394</v>
      </c>
    </row>
    <row r="18" spans="1:11" s="2" customFormat="1" ht="12" customHeight="1">
      <c r="A18" s="114"/>
      <c r="B18" s="116"/>
      <c r="C18" s="119"/>
      <c r="D18" s="119"/>
      <c r="E18" s="47"/>
      <c r="F18" s="119"/>
      <c r="G18" s="47"/>
      <c r="H18" s="119"/>
      <c r="I18" s="47"/>
      <c r="J18" s="119"/>
      <c r="K18" s="47"/>
    </row>
    <row r="19" spans="1:11" s="2" customFormat="1" ht="20.100000000000001" customHeight="1">
      <c r="A19" s="114" t="s">
        <v>100</v>
      </c>
      <c r="B19" s="114"/>
      <c r="C19" s="119"/>
      <c r="D19" s="119"/>
      <c r="E19" s="46"/>
      <c r="F19" s="119"/>
      <c r="G19" s="46"/>
      <c r="H19" s="119"/>
      <c r="I19" s="46"/>
      <c r="J19" s="119"/>
      <c r="K19" s="46"/>
    </row>
    <row r="20" spans="1:11" s="2" customFormat="1" ht="20.100000000000001" customHeight="1">
      <c r="A20" s="120" t="s">
        <v>101</v>
      </c>
      <c r="B20" s="120"/>
      <c r="C20" s="119"/>
      <c r="D20" s="119"/>
      <c r="E20" s="47">
        <v>56374641</v>
      </c>
      <c r="F20" s="49"/>
      <c r="G20" s="47">
        <v>57337854</v>
      </c>
      <c r="H20" s="49"/>
      <c r="I20" s="47">
        <v>204237</v>
      </c>
      <c r="J20" s="49"/>
      <c r="K20" s="47">
        <v>187690</v>
      </c>
    </row>
    <row r="21" spans="1:11" s="2" customFormat="1" ht="20.100000000000001" customHeight="1">
      <c r="A21" s="120" t="s">
        <v>102</v>
      </c>
      <c r="B21" s="120"/>
      <c r="C21" s="119"/>
      <c r="D21" s="119"/>
      <c r="E21" s="47"/>
      <c r="F21" s="49"/>
      <c r="G21" s="47"/>
      <c r="H21" s="47"/>
      <c r="I21" s="47"/>
      <c r="J21" s="47"/>
      <c r="K21" s="47"/>
    </row>
    <row r="22" spans="1:11" s="2" customFormat="1" ht="20.100000000000001" customHeight="1">
      <c r="A22" s="120"/>
      <c r="B22" s="120" t="s">
        <v>103</v>
      </c>
      <c r="C22" s="119"/>
      <c r="D22" s="119"/>
      <c r="E22" s="47">
        <v>3058806</v>
      </c>
      <c r="F22" s="49"/>
      <c r="G22" s="47">
        <v>3579219</v>
      </c>
      <c r="H22" s="49"/>
      <c r="I22" s="47">
        <v>0</v>
      </c>
      <c r="J22" s="49"/>
      <c r="K22" s="47">
        <v>0</v>
      </c>
    </row>
    <row r="23" spans="1:11" s="2" customFormat="1" ht="20.100000000000001" customHeight="1">
      <c r="A23" s="120" t="s">
        <v>104</v>
      </c>
      <c r="B23" s="120"/>
      <c r="C23" s="119"/>
      <c r="D23" s="119"/>
      <c r="E23" s="47">
        <v>7692445</v>
      </c>
      <c r="F23" s="49"/>
      <c r="G23" s="47">
        <v>6952416</v>
      </c>
      <c r="H23" s="49"/>
      <c r="I23" s="47">
        <v>0</v>
      </c>
      <c r="J23" s="49"/>
      <c r="K23" s="47">
        <v>0</v>
      </c>
    </row>
    <row r="24" spans="1:11" s="2" customFormat="1" ht="20.100000000000001" customHeight="1">
      <c r="A24" s="116" t="s">
        <v>105</v>
      </c>
      <c r="B24" s="116"/>
      <c r="C24" s="119"/>
      <c r="D24" s="119"/>
      <c r="E24" s="47">
        <v>21043434</v>
      </c>
      <c r="F24" s="49"/>
      <c r="G24" s="47">
        <v>21116126</v>
      </c>
      <c r="H24" s="49"/>
      <c r="I24" s="47">
        <v>89844</v>
      </c>
      <c r="J24" s="49"/>
      <c r="K24" s="47">
        <v>110207</v>
      </c>
    </row>
    <row r="25" spans="1:11" s="2" customFormat="1" ht="20.100000000000001" customHeight="1">
      <c r="A25" s="116" t="s">
        <v>106</v>
      </c>
      <c r="B25" s="116"/>
      <c r="C25" s="119"/>
      <c r="D25" s="119"/>
      <c r="E25" s="48">
        <v>17132833</v>
      </c>
      <c r="F25" s="49"/>
      <c r="G25" s="48">
        <v>17275635</v>
      </c>
      <c r="H25" s="49"/>
      <c r="I25" s="48">
        <v>661362</v>
      </c>
      <c r="J25" s="49"/>
      <c r="K25" s="48">
        <v>770710</v>
      </c>
    </row>
    <row r="26" spans="1:11" s="2" customFormat="1" ht="20.100000000000001" customHeight="1">
      <c r="A26" s="116" t="s">
        <v>107</v>
      </c>
      <c r="B26" s="116"/>
      <c r="C26" s="119"/>
      <c r="D26" s="119"/>
      <c r="E26" s="48">
        <v>871227</v>
      </c>
      <c r="F26" s="49"/>
      <c r="G26" s="48">
        <v>1895352</v>
      </c>
      <c r="H26" s="49"/>
      <c r="I26" s="48">
        <v>1057614</v>
      </c>
      <c r="J26" s="49"/>
      <c r="K26" s="48">
        <v>1585542</v>
      </c>
    </row>
    <row r="27" spans="1:11" s="2" customFormat="1" ht="20.100000000000001" customHeight="1">
      <c r="A27" s="116" t="s">
        <v>108</v>
      </c>
      <c r="B27" s="116"/>
      <c r="C27" s="119"/>
      <c r="D27" s="119"/>
      <c r="E27" s="50">
        <v>7374714</v>
      </c>
      <c r="F27" s="49"/>
      <c r="G27" s="50">
        <v>9118639</v>
      </c>
      <c r="H27" s="49"/>
      <c r="I27" s="50">
        <v>2644744</v>
      </c>
      <c r="J27" s="49"/>
      <c r="K27" s="50">
        <v>3828101</v>
      </c>
    </row>
    <row r="28" spans="1:11" s="2" customFormat="1" ht="5.0999999999999996" customHeight="1">
      <c r="A28" s="120"/>
      <c r="B28" s="120"/>
      <c r="C28" s="119"/>
      <c r="D28" s="119"/>
      <c r="E28" s="47"/>
      <c r="F28" s="47"/>
      <c r="G28" s="47"/>
      <c r="H28" s="47"/>
      <c r="I28" s="47"/>
      <c r="J28" s="47"/>
      <c r="K28" s="47"/>
    </row>
    <row r="29" spans="1:11" s="2" customFormat="1" ht="20.100000000000001" customHeight="1">
      <c r="A29" s="114" t="s">
        <v>109</v>
      </c>
      <c r="B29" s="116"/>
      <c r="C29" s="119"/>
      <c r="D29" s="119"/>
      <c r="E29" s="51">
        <f>SUM(E20:E27)</f>
        <v>113548100</v>
      </c>
      <c r="F29" s="119"/>
      <c r="G29" s="51">
        <f>SUM(G20:G27)</f>
        <v>117275241</v>
      </c>
      <c r="H29" s="119"/>
      <c r="I29" s="51">
        <f>SUM(I20:I27)</f>
        <v>4657801</v>
      </c>
      <c r="J29" s="119"/>
      <c r="K29" s="51">
        <f>SUM(K20:K27)</f>
        <v>6482250</v>
      </c>
    </row>
    <row r="30" spans="1:11" s="2" customFormat="1" ht="12" customHeight="1">
      <c r="A30" s="114"/>
      <c r="B30" s="116"/>
      <c r="C30" s="119"/>
      <c r="D30" s="119"/>
      <c r="E30" s="47"/>
      <c r="F30" s="119"/>
      <c r="G30" s="47"/>
      <c r="H30" s="119"/>
      <c r="I30" s="47"/>
      <c r="J30" s="119"/>
      <c r="K30" s="47"/>
    </row>
    <row r="31" spans="1:11" s="2" customFormat="1" ht="20.100000000000001" customHeight="1">
      <c r="A31" s="121" t="s">
        <v>110</v>
      </c>
      <c r="B31" s="120"/>
      <c r="C31" s="119"/>
      <c r="D31" s="116"/>
      <c r="E31" s="47">
        <f>SUM(E17-E29)</f>
        <v>8390865</v>
      </c>
      <c r="F31" s="116"/>
      <c r="G31" s="47">
        <f>SUM(G17-G29)</f>
        <v>6458732</v>
      </c>
      <c r="H31" s="116"/>
      <c r="I31" s="47">
        <f>SUM(I17-I29)</f>
        <v>1208466</v>
      </c>
      <c r="J31" s="116"/>
      <c r="K31" s="47">
        <f>SUM(K17-K29)</f>
        <v>-48856</v>
      </c>
    </row>
    <row r="32" spans="1:11" s="2" customFormat="1" ht="20.100000000000001" customHeight="1">
      <c r="A32" s="120" t="s">
        <v>111</v>
      </c>
      <c r="B32" s="120"/>
      <c r="C32" s="119"/>
      <c r="D32" s="116"/>
      <c r="E32" s="47"/>
      <c r="F32" s="116"/>
      <c r="G32" s="47"/>
      <c r="H32" s="116"/>
      <c r="I32" s="47"/>
      <c r="J32" s="116"/>
      <c r="K32" s="47"/>
    </row>
    <row r="33" spans="1:11" s="2" customFormat="1" ht="20.100000000000001" customHeight="1">
      <c r="A33" s="47"/>
      <c r="B33" s="120" t="s">
        <v>112</v>
      </c>
      <c r="C33" s="119"/>
      <c r="D33" s="116"/>
      <c r="E33" s="50">
        <v>994045</v>
      </c>
      <c r="F33" s="116"/>
      <c r="G33" s="50">
        <v>738796</v>
      </c>
      <c r="H33" s="116"/>
      <c r="I33" s="50">
        <v>0</v>
      </c>
      <c r="J33" s="116"/>
      <c r="K33" s="50">
        <v>0</v>
      </c>
    </row>
    <row r="34" spans="1:11" s="2" customFormat="1" ht="5.0999999999999996" customHeight="1">
      <c r="A34" s="120"/>
      <c r="B34" s="120"/>
      <c r="C34" s="119"/>
      <c r="D34" s="119"/>
      <c r="E34" s="47"/>
      <c r="F34" s="47"/>
      <c r="G34" s="47"/>
      <c r="H34" s="47"/>
      <c r="I34" s="47"/>
      <c r="J34" s="47"/>
      <c r="K34" s="47"/>
    </row>
    <row r="35" spans="1:11" s="2" customFormat="1" ht="20.100000000000001" customHeight="1">
      <c r="A35" s="114" t="s">
        <v>113</v>
      </c>
      <c r="B35" s="116"/>
      <c r="C35" s="119"/>
      <c r="D35" s="119"/>
      <c r="E35" s="52">
        <f>E31+E33</f>
        <v>9384910</v>
      </c>
      <c r="F35" s="119"/>
      <c r="G35" s="52">
        <f>G31+G33</f>
        <v>7197528</v>
      </c>
      <c r="H35" s="119"/>
      <c r="I35" s="52">
        <f>I31+I33</f>
        <v>1208466</v>
      </c>
      <c r="J35" s="119"/>
      <c r="K35" s="52">
        <f>K31+K33</f>
        <v>-48856</v>
      </c>
    </row>
    <row r="36" spans="1:11" s="2" customFormat="1" ht="20.100000000000001" customHeight="1">
      <c r="A36" s="120" t="s">
        <v>114</v>
      </c>
      <c r="B36" s="120"/>
      <c r="C36" s="119"/>
      <c r="D36" s="119"/>
      <c r="E36" s="50">
        <v>-2782872</v>
      </c>
      <c r="F36" s="119"/>
      <c r="G36" s="50">
        <v>-2516135</v>
      </c>
      <c r="H36" s="119"/>
      <c r="I36" s="50">
        <v>72274</v>
      </c>
      <c r="J36" s="119"/>
      <c r="K36" s="50">
        <v>-30657</v>
      </c>
    </row>
    <row r="37" spans="1:11" s="2" customFormat="1" ht="5.0999999999999996" customHeight="1">
      <c r="A37" s="120"/>
      <c r="B37" s="120"/>
      <c r="C37" s="119"/>
      <c r="D37" s="119"/>
      <c r="E37" s="47"/>
      <c r="F37" s="47"/>
      <c r="G37" s="47"/>
      <c r="H37" s="47"/>
      <c r="I37" s="47"/>
      <c r="J37" s="47"/>
      <c r="K37" s="47"/>
    </row>
    <row r="38" spans="1:11" s="2" customFormat="1" ht="20.100000000000001" customHeight="1" thickBot="1">
      <c r="A38" s="114" t="s">
        <v>115</v>
      </c>
      <c r="B38" s="114"/>
      <c r="C38" s="119"/>
      <c r="D38" s="116"/>
      <c r="E38" s="53">
        <f>SUM(E35:E36)</f>
        <v>6602038</v>
      </c>
      <c r="F38" s="116"/>
      <c r="G38" s="53">
        <f>SUM(G35:G36)</f>
        <v>4681393</v>
      </c>
      <c r="H38" s="116"/>
      <c r="I38" s="53">
        <f>SUM(I35:I36)</f>
        <v>1280740</v>
      </c>
      <c r="J38" s="116"/>
      <c r="K38" s="53">
        <f>SUM(K35:K36)</f>
        <v>-79513</v>
      </c>
    </row>
    <row r="39" spans="1:11" s="2" customFormat="1" ht="12" customHeight="1" thickTop="1">
      <c r="A39" s="114"/>
      <c r="B39" s="116"/>
      <c r="C39" s="119"/>
      <c r="D39" s="119"/>
      <c r="E39" s="47"/>
      <c r="F39" s="119"/>
      <c r="G39" s="47"/>
      <c r="H39" s="119"/>
      <c r="I39" s="47"/>
      <c r="J39" s="119"/>
      <c r="K39" s="47"/>
    </row>
    <row r="40" spans="1:11" s="2" customFormat="1" ht="20.100000000000001" customHeight="1">
      <c r="A40" s="114" t="s">
        <v>116</v>
      </c>
      <c r="B40" s="114"/>
      <c r="C40" s="119"/>
      <c r="D40" s="116"/>
      <c r="E40" s="122"/>
      <c r="F40" s="116"/>
      <c r="G40" s="122"/>
      <c r="H40" s="116"/>
      <c r="I40" s="122"/>
      <c r="J40" s="116"/>
      <c r="K40" s="122"/>
    </row>
    <row r="41" spans="1:11" s="2" customFormat="1" ht="20.100000000000001" customHeight="1">
      <c r="A41" s="47"/>
      <c r="B41" s="116" t="s">
        <v>117</v>
      </c>
      <c r="C41" s="119"/>
      <c r="D41" s="116"/>
      <c r="E41" s="48">
        <f>E44-E42</f>
        <v>6055850</v>
      </c>
      <c r="F41" s="116"/>
      <c r="G41" s="48">
        <f>G44-G42</f>
        <v>4118692</v>
      </c>
      <c r="H41" s="116"/>
      <c r="I41" s="48">
        <f>I44-I42</f>
        <v>1280740</v>
      </c>
      <c r="J41" s="116"/>
      <c r="K41" s="48">
        <f>K44-K42</f>
        <v>-79513</v>
      </c>
    </row>
    <row r="42" spans="1:11" s="2" customFormat="1" ht="20.100000000000001" customHeight="1">
      <c r="A42" s="47"/>
      <c r="B42" s="116" t="s">
        <v>118</v>
      </c>
      <c r="C42" s="119"/>
      <c r="D42" s="116"/>
      <c r="E42" s="50">
        <v>546188</v>
      </c>
      <c r="F42" s="116"/>
      <c r="G42" s="50">
        <v>562701</v>
      </c>
      <c r="H42" s="116"/>
      <c r="I42" s="50">
        <v>0</v>
      </c>
      <c r="J42" s="116"/>
      <c r="K42" s="50">
        <v>0</v>
      </c>
    </row>
    <row r="43" spans="1:11" s="2" customFormat="1" ht="5.0999999999999996" customHeight="1">
      <c r="A43" s="120"/>
      <c r="B43" s="120"/>
      <c r="C43" s="119"/>
      <c r="D43" s="119"/>
      <c r="E43" s="47"/>
      <c r="F43" s="47"/>
      <c r="G43" s="47"/>
      <c r="H43" s="47"/>
      <c r="I43" s="47"/>
      <c r="J43" s="47"/>
      <c r="K43" s="47"/>
    </row>
    <row r="44" spans="1:11" s="2" customFormat="1" ht="20.100000000000001" customHeight="1" thickBot="1">
      <c r="A44" s="114"/>
      <c r="B44" s="114"/>
      <c r="C44" s="119"/>
      <c r="D44" s="116"/>
      <c r="E44" s="53">
        <f>E38</f>
        <v>6602038</v>
      </c>
      <c r="F44" s="116"/>
      <c r="G44" s="53">
        <f>G38</f>
        <v>4681393</v>
      </c>
      <c r="H44" s="116"/>
      <c r="I44" s="53">
        <f>I38</f>
        <v>1280740</v>
      </c>
      <c r="J44" s="116"/>
      <c r="K44" s="53">
        <f>K38</f>
        <v>-79513</v>
      </c>
    </row>
    <row r="45" spans="1:11" s="2" customFormat="1" ht="12" customHeight="1" thickTop="1">
      <c r="A45" s="114"/>
      <c r="B45" s="116"/>
      <c r="C45" s="119"/>
      <c r="D45" s="119"/>
      <c r="E45" s="47"/>
      <c r="F45" s="119"/>
      <c r="G45" s="47"/>
      <c r="H45" s="119"/>
      <c r="I45" s="47"/>
      <c r="J45" s="119"/>
      <c r="K45" s="47"/>
    </row>
    <row r="46" spans="1:11" s="2" customFormat="1" ht="20.100000000000001" customHeight="1">
      <c r="A46" s="121" t="s">
        <v>119</v>
      </c>
      <c r="B46" s="121"/>
      <c r="D46" s="119"/>
      <c r="E46" s="60"/>
      <c r="F46" s="60"/>
    </row>
    <row r="47" spans="1:11" ht="20.100000000000001" customHeight="1">
      <c r="A47" s="116"/>
      <c r="B47" s="116" t="s">
        <v>120</v>
      </c>
      <c r="C47" s="119">
        <v>17</v>
      </c>
      <c r="D47" s="115"/>
      <c r="E47" s="60">
        <v>0.85</v>
      </c>
      <c r="F47" s="60"/>
      <c r="G47" s="60">
        <v>0.5</v>
      </c>
      <c r="H47" s="60"/>
      <c r="I47" s="60">
        <v>0.01</v>
      </c>
      <c r="J47" s="60"/>
      <c r="K47" s="60">
        <v>-0.25</v>
      </c>
    </row>
    <row r="48" spans="1:11" ht="9" customHeight="1">
      <c r="A48" s="116"/>
      <c r="B48" s="123"/>
      <c r="C48" s="119"/>
      <c r="D48" s="115"/>
      <c r="E48" s="60"/>
      <c r="F48" s="60"/>
      <c r="G48" s="60"/>
      <c r="H48" s="60"/>
      <c r="I48" s="60"/>
      <c r="J48" s="60"/>
      <c r="K48" s="60"/>
    </row>
    <row r="49" spans="1:11" ht="22.15" customHeight="1">
      <c r="A49" s="148" t="s">
        <v>38</v>
      </c>
      <c r="B49" s="148"/>
      <c r="C49" s="148"/>
      <c r="D49" s="148"/>
      <c r="E49" s="148"/>
      <c r="F49" s="148"/>
      <c r="G49" s="148"/>
      <c r="H49" s="148"/>
      <c r="I49" s="148"/>
      <c r="J49" s="148"/>
      <c r="K49" s="148"/>
    </row>
    <row r="50" spans="1:11" ht="21.75" customHeight="1">
      <c r="A50" s="112" t="s">
        <v>0</v>
      </c>
      <c r="B50" s="112"/>
      <c r="C50" s="65"/>
      <c r="D50" s="65"/>
      <c r="E50" s="1"/>
      <c r="F50" s="65"/>
      <c r="G50" s="2"/>
      <c r="H50" s="2"/>
      <c r="I50" s="3"/>
      <c r="J50" s="2"/>
      <c r="K50" s="4"/>
    </row>
    <row r="51" spans="1:11" ht="21.75" customHeight="1">
      <c r="A51" s="73" t="s">
        <v>121</v>
      </c>
      <c r="B51" s="73"/>
      <c r="C51" s="65"/>
      <c r="D51" s="65"/>
      <c r="E51" s="1"/>
      <c r="F51" s="65"/>
      <c r="G51" s="2"/>
      <c r="H51" s="2"/>
      <c r="I51" s="4"/>
      <c r="J51" s="2"/>
      <c r="K51" s="4"/>
    </row>
    <row r="52" spans="1:11" ht="21.75" customHeight="1">
      <c r="A52" s="113" t="str">
        <f>+A3</f>
        <v>สำหรับรอบระยะเวลาเก้าเดือนสิ้นสุดวันที่ 30 กันยายน พ.ศ. 2568</v>
      </c>
      <c r="B52" s="113"/>
      <c r="C52" s="69"/>
      <c r="D52" s="69"/>
      <c r="E52" s="5"/>
      <c r="F52" s="69"/>
      <c r="G52" s="6"/>
      <c r="H52" s="6"/>
      <c r="I52" s="5"/>
      <c r="J52" s="6"/>
      <c r="K52" s="5"/>
    </row>
    <row r="53" spans="1:11" ht="21.75" customHeight="1">
      <c r="A53" s="73"/>
      <c r="B53" s="73"/>
      <c r="C53" s="65"/>
      <c r="D53" s="65"/>
      <c r="E53" s="18"/>
      <c r="F53" s="74"/>
      <c r="G53" s="8"/>
      <c r="H53" s="8"/>
      <c r="I53" s="18"/>
      <c r="J53" s="8"/>
      <c r="K53" s="18"/>
    </row>
    <row r="54" spans="1:11" ht="21.75" customHeight="1">
      <c r="A54" s="64"/>
      <c r="B54" s="64"/>
      <c r="C54" s="70"/>
      <c r="D54" s="70"/>
      <c r="E54" s="149" t="s">
        <v>3</v>
      </c>
      <c r="F54" s="149"/>
      <c r="G54" s="149"/>
      <c r="H54" s="9"/>
      <c r="I54" s="149" t="s">
        <v>4</v>
      </c>
      <c r="J54" s="149"/>
      <c r="K54" s="149"/>
    </row>
    <row r="55" spans="1:11" ht="21.75" customHeight="1">
      <c r="C55" s="71"/>
      <c r="D55" s="71"/>
      <c r="E55" s="25" t="s">
        <v>9</v>
      </c>
      <c r="F55" s="24"/>
      <c r="G55" s="25" t="s">
        <v>10</v>
      </c>
      <c r="H55" s="25"/>
      <c r="I55" s="25" t="s">
        <v>9</v>
      </c>
      <c r="J55" s="24"/>
      <c r="K55" s="25" t="s">
        <v>10</v>
      </c>
    </row>
    <row r="56" spans="1:11" ht="21.75" customHeight="1">
      <c r="C56" s="70"/>
      <c r="D56" s="70"/>
      <c r="E56" s="11" t="s">
        <v>12</v>
      </c>
      <c r="F56" s="10"/>
      <c r="G56" s="11" t="s">
        <v>12</v>
      </c>
      <c r="H56" s="10"/>
      <c r="I56" s="11" t="s">
        <v>12</v>
      </c>
      <c r="J56" s="10"/>
      <c r="K56" s="11" t="s">
        <v>12</v>
      </c>
    </row>
    <row r="57" spans="1:11" ht="6" customHeight="1">
      <c r="C57" s="70"/>
      <c r="D57" s="70"/>
      <c r="E57" s="10"/>
      <c r="F57" s="70"/>
      <c r="G57" s="10"/>
      <c r="H57" s="10"/>
      <c r="I57" s="10"/>
      <c r="J57" s="10"/>
      <c r="K57" s="10"/>
    </row>
    <row r="58" spans="1:11" ht="21.75" customHeight="1">
      <c r="A58" s="66" t="s">
        <v>115</v>
      </c>
      <c r="C58" s="83"/>
      <c r="D58" s="124"/>
      <c r="E58" s="77">
        <f>E38</f>
        <v>6602038</v>
      </c>
      <c r="F58" s="70"/>
      <c r="G58" s="77">
        <f>G38</f>
        <v>4681393</v>
      </c>
      <c r="H58" s="70"/>
      <c r="I58" s="77">
        <f>I38</f>
        <v>1280740</v>
      </c>
      <c r="J58" s="70"/>
      <c r="K58" s="77">
        <f>K38</f>
        <v>-79513</v>
      </c>
    </row>
    <row r="59" spans="1:11" ht="8.1" customHeight="1">
      <c r="A59" s="64"/>
      <c r="C59" s="83"/>
      <c r="D59" s="124"/>
      <c r="E59" s="12"/>
      <c r="F59" s="70"/>
      <c r="H59" s="70"/>
      <c r="I59" s="12"/>
      <c r="J59" s="70"/>
      <c r="K59" s="12"/>
    </row>
    <row r="60" spans="1:11" ht="21.75" customHeight="1">
      <c r="A60" s="64" t="s">
        <v>122</v>
      </c>
      <c r="D60" s="70"/>
      <c r="E60" s="12"/>
      <c r="F60" s="70"/>
      <c r="H60" s="70"/>
      <c r="I60" s="12"/>
      <c r="J60" s="70"/>
      <c r="K60" s="12"/>
    </row>
    <row r="61" spans="1:11" ht="6" customHeight="1">
      <c r="A61" s="64"/>
      <c r="D61" s="70"/>
      <c r="E61" s="12"/>
      <c r="F61" s="70"/>
      <c r="H61" s="70"/>
      <c r="I61" s="12"/>
      <c r="J61" s="70"/>
      <c r="K61" s="12"/>
    </row>
    <row r="62" spans="1:11" ht="21.75" customHeight="1">
      <c r="A62" s="64" t="s">
        <v>123</v>
      </c>
      <c r="D62" s="70"/>
      <c r="E62" s="2"/>
      <c r="F62" s="70"/>
      <c r="G62" s="2"/>
      <c r="H62" s="70"/>
      <c r="I62" s="2"/>
      <c r="J62" s="70"/>
      <c r="K62" s="2"/>
    </row>
    <row r="63" spans="1:11" ht="21.75" customHeight="1">
      <c r="B63" s="64" t="s">
        <v>124</v>
      </c>
      <c r="D63" s="70"/>
      <c r="E63" s="12"/>
      <c r="F63" s="70"/>
      <c r="H63" s="70"/>
      <c r="I63" s="12"/>
      <c r="J63" s="70"/>
      <c r="K63" s="12"/>
    </row>
    <row r="64" spans="1:11" ht="21.75" customHeight="1">
      <c r="B64" s="66" t="s">
        <v>135</v>
      </c>
      <c r="D64" s="70"/>
      <c r="E64" s="12">
        <v>0</v>
      </c>
      <c r="F64" s="70"/>
      <c r="G64" s="12">
        <v>1782997</v>
      </c>
      <c r="H64" s="70"/>
      <c r="I64" s="12">
        <v>0</v>
      </c>
      <c r="J64" s="70"/>
      <c r="K64" s="12">
        <v>0</v>
      </c>
    </row>
    <row r="65" spans="1:11" ht="21.75" customHeight="1">
      <c r="B65" s="66" t="s">
        <v>125</v>
      </c>
      <c r="D65" s="70"/>
      <c r="E65" s="12"/>
      <c r="F65" s="70"/>
      <c r="H65" s="70"/>
      <c r="I65" s="12"/>
      <c r="J65" s="70"/>
      <c r="K65" s="12"/>
    </row>
    <row r="66" spans="1:11" ht="21.75" customHeight="1">
      <c r="B66" s="66" t="s">
        <v>126</v>
      </c>
      <c r="C66" s="70"/>
      <c r="D66" s="70"/>
      <c r="E66" s="12">
        <v>617</v>
      </c>
      <c r="F66" s="70"/>
      <c r="G66" s="12">
        <v>-1034</v>
      </c>
      <c r="H66" s="70"/>
      <c r="I66" s="12">
        <v>-362</v>
      </c>
      <c r="J66" s="70"/>
      <c r="K66" s="12">
        <v>-255</v>
      </c>
    </row>
    <row r="67" spans="1:11" ht="6" customHeight="1">
      <c r="C67" s="70"/>
      <c r="D67" s="70"/>
      <c r="E67" s="13"/>
      <c r="F67" s="70"/>
      <c r="G67" s="13"/>
      <c r="H67" s="70"/>
      <c r="I67" s="13"/>
      <c r="J67" s="70"/>
      <c r="K67" s="13"/>
    </row>
    <row r="68" spans="1:11" ht="21.75" customHeight="1">
      <c r="A68" s="64" t="s">
        <v>127</v>
      </c>
      <c r="D68" s="70"/>
      <c r="E68" s="12"/>
      <c r="F68" s="70"/>
      <c r="H68" s="70"/>
      <c r="I68" s="12"/>
      <c r="J68" s="70"/>
      <c r="K68" s="12"/>
    </row>
    <row r="69" spans="1:11" ht="21.75" customHeight="1">
      <c r="B69" s="64" t="s">
        <v>128</v>
      </c>
      <c r="D69" s="70"/>
      <c r="E69" s="12"/>
      <c r="F69" s="70"/>
      <c r="H69" s="70"/>
      <c r="I69" s="12"/>
      <c r="J69" s="70"/>
      <c r="K69" s="12"/>
    </row>
    <row r="70" spans="1:11" ht="21.75" customHeight="1">
      <c r="B70" s="66" t="s">
        <v>129</v>
      </c>
      <c r="C70" s="70"/>
      <c r="D70" s="70"/>
      <c r="E70" s="12">
        <v>228383</v>
      </c>
      <c r="F70" s="70"/>
      <c r="G70" s="13">
        <v>48163</v>
      </c>
      <c r="H70" s="70"/>
      <c r="I70" s="12">
        <v>846979</v>
      </c>
      <c r="J70" s="70"/>
      <c r="K70" s="13">
        <v>846499</v>
      </c>
    </row>
    <row r="71" spans="1:11" ht="21.75" customHeight="1">
      <c r="B71" s="66" t="s">
        <v>130</v>
      </c>
      <c r="C71" s="70"/>
      <c r="D71" s="70"/>
      <c r="E71" s="13">
        <v>-304517</v>
      </c>
      <c r="F71" s="70"/>
      <c r="G71" s="13">
        <v>-197773</v>
      </c>
      <c r="H71" s="70"/>
      <c r="I71" s="13">
        <v>-295651</v>
      </c>
      <c r="J71" s="70"/>
      <c r="K71" s="13">
        <v>-186994</v>
      </c>
    </row>
    <row r="72" spans="1:11" ht="21.75" customHeight="1">
      <c r="B72" s="66" t="s">
        <v>131</v>
      </c>
      <c r="C72" s="70"/>
      <c r="D72" s="70"/>
      <c r="E72" s="15">
        <v>-1234279</v>
      </c>
      <c r="F72" s="70"/>
      <c r="G72" s="15">
        <v>-1432230</v>
      </c>
      <c r="H72" s="70"/>
      <c r="I72" s="15">
        <v>0</v>
      </c>
      <c r="J72" s="70"/>
      <c r="K72" s="15">
        <v>0</v>
      </c>
    </row>
    <row r="73" spans="1:11" ht="6" customHeight="1">
      <c r="D73" s="70"/>
      <c r="E73" s="12"/>
      <c r="F73" s="70"/>
      <c r="H73" s="70"/>
      <c r="I73" s="12"/>
      <c r="J73" s="70"/>
      <c r="K73" s="12"/>
    </row>
    <row r="74" spans="1:11" ht="21.75" customHeight="1">
      <c r="A74" s="64" t="s">
        <v>298</v>
      </c>
      <c r="D74" s="70"/>
      <c r="E74" s="66"/>
      <c r="G74" s="66"/>
      <c r="H74" s="66"/>
      <c r="I74" s="66"/>
      <c r="J74" s="66"/>
      <c r="K74" s="66"/>
    </row>
    <row r="75" spans="1:11" ht="21.75" customHeight="1">
      <c r="A75" s="64"/>
      <c r="B75" s="67" t="s">
        <v>299</v>
      </c>
      <c r="D75" s="70"/>
      <c r="E75" s="6">
        <f>SUM(E64:E72)</f>
        <v>-1309796</v>
      </c>
      <c r="F75" s="70"/>
      <c r="G75" s="6">
        <f>SUM(G64:G72)</f>
        <v>200123</v>
      </c>
      <c r="H75" s="70"/>
      <c r="I75" s="6">
        <f>SUM(I64:I72)</f>
        <v>550966</v>
      </c>
      <c r="J75" s="70"/>
      <c r="K75" s="6">
        <f>SUM(K64:K72)</f>
        <v>659250</v>
      </c>
    </row>
    <row r="76" spans="1:11" ht="6" customHeight="1">
      <c r="D76" s="70"/>
      <c r="E76" s="12"/>
      <c r="F76" s="70"/>
      <c r="H76" s="70"/>
      <c r="I76" s="12"/>
      <c r="J76" s="70"/>
      <c r="K76" s="12"/>
    </row>
    <row r="77" spans="1:11" ht="21.75" customHeight="1" thickBot="1">
      <c r="A77" s="64" t="s">
        <v>132</v>
      </c>
      <c r="D77" s="70"/>
      <c r="E77" s="17">
        <f>+E58+E75</f>
        <v>5292242</v>
      </c>
      <c r="F77" s="70"/>
      <c r="G77" s="17">
        <f>+G58+G75</f>
        <v>4881516</v>
      </c>
      <c r="H77" s="70"/>
      <c r="I77" s="17">
        <f>+I58+I75</f>
        <v>1831706</v>
      </c>
      <c r="J77" s="70"/>
      <c r="K77" s="17">
        <f>+K58+K75</f>
        <v>579737</v>
      </c>
    </row>
    <row r="78" spans="1:11" ht="21.75" customHeight="1" thickTop="1">
      <c r="D78" s="70"/>
      <c r="E78" s="12"/>
      <c r="F78" s="70"/>
      <c r="H78" s="70"/>
      <c r="I78" s="12"/>
      <c r="J78" s="70"/>
      <c r="K78" s="12"/>
    </row>
    <row r="79" spans="1:11" ht="21.75" customHeight="1">
      <c r="A79" s="64" t="s">
        <v>133</v>
      </c>
      <c r="D79" s="70"/>
      <c r="E79" s="12"/>
      <c r="F79" s="70"/>
      <c r="H79" s="70"/>
      <c r="I79" s="12"/>
      <c r="J79" s="70"/>
      <c r="K79" s="12"/>
    </row>
    <row r="80" spans="1:11" ht="21.75" customHeight="1">
      <c r="B80" s="66" t="s">
        <v>117</v>
      </c>
      <c r="C80" s="70"/>
      <c r="D80" s="70"/>
      <c r="E80" s="12">
        <v>4730307</v>
      </c>
      <c r="F80" s="70"/>
      <c r="G80" s="12">
        <f>G83-G81</f>
        <v>4595364</v>
      </c>
      <c r="H80" s="70"/>
      <c r="I80" s="12">
        <v>1831706</v>
      </c>
      <c r="J80" s="70"/>
      <c r="K80" s="12">
        <f>K83-K81</f>
        <v>579737</v>
      </c>
    </row>
    <row r="81" spans="1:11" ht="21.75" customHeight="1">
      <c r="B81" s="66" t="s">
        <v>118</v>
      </c>
      <c r="C81" s="70"/>
      <c r="D81" s="70"/>
      <c r="E81" s="15">
        <v>561935</v>
      </c>
      <c r="F81" s="70"/>
      <c r="G81" s="15">
        <v>286152</v>
      </c>
      <c r="H81" s="70"/>
      <c r="I81" s="15">
        <v>0</v>
      </c>
      <c r="J81" s="70"/>
      <c r="K81" s="15">
        <v>0</v>
      </c>
    </row>
    <row r="82" spans="1:11" ht="6" customHeight="1">
      <c r="C82" s="74"/>
      <c r="D82" s="74"/>
      <c r="E82" s="12"/>
      <c r="F82" s="74"/>
      <c r="H82" s="74"/>
      <c r="I82" s="12"/>
      <c r="J82" s="74"/>
      <c r="K82" s="12"/>
    </row>
    <row r="83" spans="1:11" ht="21.75" customHeight="1" thickBot="1">
      <c r="A83" s="83"/>
      <c r="C83" s="74"/>
      <c r="D83" s="74"/>
      <c r="E83" s="17">
        <f>E77</f>
        <v>5292242</v>
      </c>
      <c r="F83" s="74"/>
      <c r="G83" s="17">
        <f>G77</f>
        <v>4881516</v>
      </c>
      <c r="H83" s="74"/>
      <c r="I83" s="17">
        <f>I77</f>
        <v>1831706</v>
      </c>
      <c r="J83" s="74"/>
      <c r="K83" s="17">
        <f>K77</f>
        <v>579737</v>
      </c>
    </row>
    <row r="84" spans="1:11" ht="21.75" customHeight="1" thickTop="1">
      <c r="A84" s="83"/>
      <c r="C84" s="74"/>
      <c r="D84" s="74"/>
      <c r="E84" s="2"/>
      <c r="F84" s="74"/>
      <c r="G84" s="2"/>
      <c r="I84" s="2"/>
      <c r="K84" s="2"/>
    </row>
    <row r="85" spans="1:11" ht="21.75" customHeight="1">
      <c r="C85" s="70"/>
      <c r="D85" s="70"/>
      <c r="E85" s="2"/>
      <c r="F85" s="70"/>
      <c r="G85" s="2"/>
      <c r="H85" s="70"/>
      <c r="I85" s="2"/>
      <c r="J85" s="70"/>
      <c r="K85" s="2"/>
    </row>
    <row r="86" spans="1:11" ht="21.75" customHeight="1">
      <c r="A86" s="83"/>
      <c r="C86" s="74"/>
      <c r="D86" s="74"/>
      <c r="E86" s="12"/>
      <c r="F86" s="74"/>
      <c r="I86" s="12"/>
      <c r="K86" s="12"/>
    </row>
    <row r="87" spans="1:11" ht="21.75" customHeight="1">
      <c r="A87" s="83"/>
      <c r="C87" s="74"/>
      <c r="D87" s="74"/>
      <c r="E87" s="12"/>
      <c r="F87" s="74"/>
      <c r="I87" s="12"/>
      <c r="K87" s="12"/>
    </row>
    <row r="88" spans="1:11" ht="21.75" customHeight="1">
      <c r="A88" s="83"/>
      <c r="C88" s="74"/>
      <c r="D88" s="74"/>
      <c r="E88" s="12"/>
      <c r="F88" s="74"/>
      <c r="I88" s="12"/>
      <c r="K88" s="12"/>
    </row>
    <row r="90" spans="1:11" ht="21.75" customHeight="1">
      <c r="A90" s="83"/>
      <c r="C90" s="74"/>
      <c r="D90" s="74"/>
      <c r="E90" s="12"/>
      <c r="F90" s="74"/>
      <c r="I90" s="12"/>
      <c r="K90" s="12"/>
    </row>
    <row r="91" spans="1:11" ht="21.75" customHeight="1">
      <c r="A91" s="83"/>
      <c r="C91" s="74"/>
      <c r="D91" s="74"/>
      <c r="E91" s="12"/>
      <c r="F91" s="74"/>
      <c r="I91" s="12"/>
      <c r="K91" s="12"/>
    </row>
    <row r="92" spans="1:11" ht="21.75" customHeight="1">
      <c r="A92" s="83"/>
      <c r="C92" s="74"/>
      <c r="D92" s="74"/>
      <c r="E92" s="12"/>
      <c r="F92" s="74"/>
      <c r="I92" s="12"/>
      <c r="K92" s="12"/>
    </row>
    <row r="93" spans="1:11" ht="4.5" customHeight="1">
      <c r="A93" s="83"/>
      <c r="C93" s="74"/>
      <c r="D93" s="74"/>
      <c r="E93" s="12"/>
      <c r="F93" s="74"/>
      <c r="I93" s="12"/>
      <c r="K93" s="12"/>
    </row>
    <row r="94" spans="1:11" ht="22.15" customHeight="1">
      <c r="A94" s="146" t="str">
        <f>A49</f>
        <v>หมายเหตุประกอบข้อมูลทางการเงินเป็นส่วนหนึ่งของข้อมูลทางการเงินระหว่างกาลนี้</v>
      </c>
      <c r="B94" s="146"/>
      <c r="C94" s="146"/>
      <c r="D94" s="146"/>
      <c r="E94" s="146"/>
      <c r="F94" s="146"/>
      <c r="G94" s="146"/>
      <c r="H94" s="146"/>
      <c r="I94" s="146"/>
      <c r="J94" s="146"/>
      <c r="K94" s="146"/>
    </row>
  </sheetData>
  <mergeCells count="6">
    <mergeCell ref="A94:K94"/>
    <mergeCell ref="E5:G5"/>
    <mergeCell ref="I5:K5"/>
    <mergeCell ref="A49:K49"/>
    <mergeCell ref="E54:G54"/>
    <mergeCell ref="I54:K54"/>
  </mergeCells>
  <pageMargins left="0.8" right="0.5" top="0.5" bottom="0.6" header="0.49" footer="0.4"/>
  <pageSetup paperSize="9" scale="95" firstPageNumber="7" fitToHeight="0" orientation="portrait" useFirstPageNumber="1" horizontalDpi="1200" verticalDpi="1200" r:id="rId1"/>
  <headerFooter scaleWithDoc="0">
    <oddFooter>&amp;R&amp;13&amp;P</oddFooter>
  </headerFooter>
  <rowBreaks count="1" manualBreakCount="1">
    <brk id="4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81DBF4-9168-485F-8F2F-A692BF57E4EC}">
  <dimension ref="A1:AO45"/>
  <sheetViews>
    <sheetView zoomScale="90" zoomScaleNormal="90" zoomScaleSheetLayoutView="106" zoomScalePageLayoutView="60" workbookViewId="0">
      <selection activeCell="B7" sqref="B7"/>
    </sheetView>
  </sheetViews>
  <sheetFormatPr defaultColWidth="9.140625" defaultRowHeight="21.75" customHeight="1"/>
  <cols>
    <col min="1" max="1" width="1.140625" style="86" customWidth="1"/>
    <col min="2" max="2" width="31.140625" style="86" customWidth="1"/>
    <col min="3" max="3" width="4.85546875" style="77" customWidth="1"/>
    <col min="4" max="4" width="10.85546875" style="77" customWidth="1"/>
    <col min="5" max="5" width="0.5703125" style="77" customWidth="1"/>
    <col min="6" max="6" width="11.42578125" style="77" customWidth="1"/>
    <col min="7" max="7" width="0.5703125" style="77" customWidth="1"/>
    <col min="8" max="8" width="13.42578125" style="77" customWidth="1"/>
    <col min="9" max="9" width="0.5703125" style="77" customWidth="1"/>
    <col min="10" max="10" width="10.42578125" style="77" customWidth="1"/>
    <col min="11" max="11" width="0.5703125" style="29" customWidth="1"/>
    <col min="12" max="12" width="12.5703125" style="13" customWidth="1"/>
    <col min="13" max="13" width="0.5703125" style="13" customWidth="1"/>
    <col min="14" max="14" width="12.85546875" style="77" customWidth="1"/>
    <col min="15" max="15" width="0.5703125" style="77" customWidth="1"/>
    <col min="16" max="16" width="13.28515625" style="77" bestFit="1" customWidth="1"/>
    <col min="17" max="17" width="0.5703125" style="77" customWidth="1"/>
    <col min="18" max="18" width="14.140625" style="77" customWidth="1"/>
    <col min="19" max="19" width="0.5703125" style="77" customWidth="1"/>
    <col min="20" max="20" width="14.42578125" style="29" customWidth="1"/>
    <col min="21" max="21" width="0.5703125" style="29" customWidth="1"/>
    <col min="22" max="22" width="12.85546875" style="29" customWidth="1"/>
    <col min="23" max="23" width="0.5703125" style="29" customWidth="1"/>
    <col min="24" max="24" width="11.5703125" style="29" customWidth="1"/>
    <col min="25" max="25" width="0.5703125" style="29" customWidth="1"/>
    <col min="26" max="26" width="12.85546875" style="29" customWidth="1"/>
    <col min="27" max="27" width="0.5703125" style="29" customWidth="1"/>
    <col min="28" max="28" width="10.42578125" style="29" customWidth="1"/>
    <col min="29" max="29" width="0.5703125" style="29" customWidth="1"/>
    <col min="30" max="30" width="12.7109375" style="29" customWidth="1"/>
    <col min="31" max="31" width="0.5703125" style="77" customWidth="1"/>
    <col min="32" max="32" width="10.7109375" style="77" customWidth="1"/>
    <col min="33" max="33" width="0.5703125" style="77" customWidth="1"/>
    <col min="34" max="34" width="11.85546875" style="77" customWidth="1"/>
    <col min="35" max="35" width="0.5703125" style="77" customWidth="1"/>
    <col min="36" max="36" width="10.7109375" style="77" customWidth="1"/>
    <col min="37" max="37" width="0.5703125" style="77" customWidth="1"/>
    <col min="38" max="38" width="10.85546875" style="77" customWidth="1"/>
    <col min="39" max="16384" width="9.140625" style="86"/>
  </cols>
  <sheetData>
    <row r="1" spans="1:38" ht="21.75" customHeight="1">
      <c r="A1" s="85" t="s">
        <v>0</v>
      </c>
      <c r="K1" s="19"/>
      <c r="L1" s="14"/>
      <c r="M1" s="14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</row>
    <row r="2" spans="1:38" ht="21.75" customHeight="1">
      <c r="A2" s="87" t="s">
        <v>136</v>
      </c>
      <c r="B2" s="87"/>
      <c r="C2" s="103"/>
      <c r="D2" s="103"/>
      <c r="E2" s="103"/>
      <c r="F2" s="103"/>
      <c r="G2" s="103"/>
      <c r="H2" s="103"/>
      <c r="I2" s="103"/>
      <c r="J2" s="103"/>
      <c r="K2" s="103"/>
      <c r="L2" s="20"/>
      <c r="M2" s="103"/>
      <c r="N2" s="103"/>
      <c r="O2" s="103"/>
      <c r="P2" s="103"/>
      <c r="Q2" s="103"/>
      <c r="R2" s="103"/>
      <c r="S2" s="103"/>
      <c r="T2" s="20"/>
      <c r="U2" s="20"/>
      <c r="V2" s="20"/>
      <c r="W2" s="20"/>
      <c r="X2" s="20"/>
      <c r="Y2" s="20"/>
      <c r="Z2" s="20"/>
      <c r="AA2" s="20"/>
      <c r="AB2" s="14"/>
      <c r="AC2" s="14"/>
      <c r="AD2" s="14"/>
      <c r="AE2" s="14"/>
      <c r="AF2" s="14"/>
      <c r="AG2" s="14"/>
      <c r="AH2" s="14"/>
      <c r="AI2" s="14"/>
      <c r="AJ2" s="21"/>
      <c r="AK2" s="14"/>
      <c r="AL2" s="21"/>
    </row>
    <row r="3" spans="1:38" ht="21.75" customHeight="1">
      <c r="A3" s="88" t="str">
        <f>'7-8 (9m)'!A3</f>
        <v>สำหรับรอบระยะเวลาเก้าเดือนสิ้นสุดวันที่ 30 กันยายน พ.ศ. 2568</v>
      </c>
      <c r="B3" s="88"/>
      <c r="C3" s="105"/>
      <c r="D3" s="105"/>
      <c r="E3" s="105"/>
      <c r="F3" s="105"/>
      <c r="G3" s="105"/>
      <c r="H3" s="105"/>
      <c r="I3" s="105"/>
      <c r="J3" s="105"/>
      <c r="K3" s="105"/>
      <c r="L3" s="22"/>
      <c r="M3" s="105"/>
      <c r="N3" s="105"/>
      <c r="O3" s="105"/>
      <c r="P3" s="105"/>
      <c r="Q3" s="105"/>
      <c r="R3" s="105"/>
      <c r="S3" s="105"/>
      <c r="T3" s="22"/>
      <c r="U3" s="22"/>
      <c r="V3" s="22"/>
      <c r="W3" s="22"/>
      <c r="X3" s="22"/>
      <c r="Y3" s="22"/>
      <c r="Z3" s="22"/>
      <c r="AA3" s="22"/>
      <c r="AB3" s="15"/>
      <c r="AC3" s="15"/>
      <c r="AD3" s="15"/>
      <c r="AE3" s="15"/>
      <c r="AF3" s="15"/>
      <c r="AG3" s="15"/>
      <c r="AH3" s="15"/>
      <c r="AI3" s="15"/>
      <c r="AJ3" s="22"/>
      <c r="AK3" s="15"/>
      <c r="AL3" s="22"/>
    </row>
    <row r="4" spans="1:38" ht="21.75" customHeight="1">
      <c r="A4" s="87"/>
      <c r="B4" s="87"/>
      <c r="C4" s="103"/>
      <c r="D4" s="103"/>
      <c r="E4" s="103"/>
      <c r="F4" s="103"/>
      <c r="G4" s="103"/>
      <c r="H4" s="103"/>
      <c r="I4" s="103"/>
      <c r="J4" s="103"/>
      <c r="K4" s="103"/>
      <c r="L4" s="20"/>
      <c r="M4" s="103"/>
      <c r="N4" s="103"/>
      <c r="O4" s="103"/>
      <c r="P4" s="103"/>
      <c r="Q4" s="103"/>
      <c r="R4" s="103"/>
      <c r="S4" s="103"/>
      <c r="T4" s="20"/>
      <c r="U4" s="20"/>
      <c r="V4" s="20"/>
      <c r="W4" s="20"/>
      <c r="X4" s="20"/>
      <c r="Y4" s="20"/>
      <c r="Z4" s="20"/>
      <c r="AA4" s="20"/>
      <c r="AB4" s="14"/>
      <c r="AC4" s="14"/>
      <c r="AD4" s="14"/>
      <c r="AE4" s="14"/>
      <c r="AF4" s="14"/>
      <c r="AG4" s="14"/>
      <c r="AH4" s="14"/>
      <c r="AI4" s="14"/>
      <c r="AJ4" s="20"/>
      <c r="AK4" s="14"/>
      <c r="AL4" s="20"/>
    </row>
    <row r="5" spans="1:38" ht="21.75" customHeight="1">
      <c r="A5" s="93"/>
      <c r="B5" s="93"/>
      <c r="C5" s="93"/>
      <c r="D5" s="150" t="s">
        <v>137</v>
      </c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  <c r="Q5" s="150"/>
      <c r="R5" s="150"/>
      <c r="S5" s="150"/>
      <c r="T5" s="150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0"/>
      <c r="AJ5" s="150"/>
      <c r="AK5" s="150"/>
      <c r="AL5" s="150"/>
    </row>
    <row r="6" spans="1:38" ht="21.75" customHeight="1">
      <c r="A6" s="93"/>
      <c r="B6" s="93"/>
      <c r="C6" s="93"/>
      <c r="D6" s="150" t="s">
        <v>138</v>
      </c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90"/>
      <c r="AJ6" s="90"/>
      <c r="AK6" s="90"/>
      <c r="AL6" s="90"/>
    </row>
    <row r="7" spans="1:38" ht="21.75" customHeight="1">
      <c r="A7" s="93"/>
      <c r="B7" s="93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150" t="s">
        <v>83</v>
      </c>
      <c r="O7" s="150"/>
      <c r="P7" s="150"/>
      <c r="Q7" s="150"/>
      <c r="R7" s="150"/>
      <c r="S7" s="150"/>
      <c r="T7" s="150"/>
      <c r="U7" s="150"/>
      <c r="V7" s="150"/>
      <c r="W7" s="150"/>
      <c r="X7" s="150"/>
      <c r="Y7" s="150"/>
      <c r="Z7" s="150"/>
      <c r="AA7" s="150"/>
      <c r="AB7" s="150"/>
      <c r="AC7" s="150"/>
      <c r="AD7" s="150"/>
      <c r="AE7" s="90"/>
      <c r="AF7" s="90"/>
      <c r="AG7" s="90"/>
      <c r="AH7" s="90"/>
      <c r="AI7" s="90"/>
      <c r="AJ7" s="90"/>
      <c r="AK7" s="90"/>
      <c r="AL7" s="90"/>
    </row>
    <row r="8" spans="1:38" ht="21.75" customHeight="1">
      <c r="A8" s="93"/>
      <c r="B8" s="93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150" t="s">
        <v>122</v>
      </c>
      <c r="U8" s="150"/>
      <c r="V8" s="150"/>
      <c r="W8" s="150"/>
      <c r="X8" s="150"/>
      <c r="Y8" s="150"/>
      <c r="Z8" s="150"/>
      <c r="AA8" s="150"/>
      <c r="AB8" s="150"/>
      <c r="AC8" s="90"/>
      <c r="AD8" s="90"/>
      <c r="AE8" s="90"/>
      <c r="AF8" s="90"/>
      <c r="AG8" s="90"/>
      <c r="AH8" s="90"/>
      <c r="AI8" s="90"/>
      <c r="AJ8" s="90"/>
      <c r="AK8" s="90"/>
      <c r="AL8" s="90"/>
    </row>
    <row r="9" spans="1:38" ht="21.75" customHeight="1">
      <c r="A9" s="93"/>
      <c r="B9" s="93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1" t="s">
        <v>139</v>
      </c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</row>
    <row r="10" spans="1:38" ht="21.75" customHeight="1">
      <c r="A10" s="93"/>
      <c r="B10" s="93"/>
      <c r="C10" s="23"/>
      <c r="D10" s="23"/>
      <c r="E10" s="23"/>
      <c r="F10" s="23"/>
      <c r="G10" s="23"/>
      <c r="H10" s="24" t="s">
        <v>140</v>
      </c>
      <c r="I10" s="23"/>
      <c r="K10" s="23"/>
      <c r="L10" s="24"/>
      <c r="M10" s="23"/>
      <c r="N10" s="23"/>
      <c r="O10" s="23"/>
      <c r="P10" s="91"/>
      <c r="Q10" s="91"/>
      <c r="R10" s="91"/>
      <c r="S10" s="23"/>
      <c r="T10" s="91" t="s">
        <v>141</v>
      </c>
      <c r="U10" s="23"/>
      <c r="V10" s="91"/>
      <c r="W10" s="23"/>
      <c r="X10" s="91"/>
      <c r="Y10" s="23"/>
      <c r="Z10" s="91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L10" s="91"/>
    </row>
    <row r="11" spans="1:38" s="93" customFormat="1" ht="21.75" customHeight="1">
      <c r="C11" s="91"/>
      <c r="D11" s="91"/>
      <c r="E11" s="91"/>
      <c r="F11" s="91"/>
      <c r="G11" s="91"/>
      <c r="H11" s="91" t="s">
        <v>142</v>
      </c>
      <c r="I11" s="91"/>
      <c r="K11" s="91"/>
      <c r="M11" s="91"/>
      <c r="N11" s="91" t="s">
        <v>143</v>
      </c>
      <c r="O11" s="91"/>
      <c r="P11" s="91" t="s">
        <v>144</v>
      </c>
      <c r="Q11" s="91"/>
      <c r="R11" s="91"/>
      <c r="S11" s="91"/>
      <c r="T11" s="91" t="s">
        <v>145</v>
      </c>
      <c r="U11" s="91"/>
      <c r="V11" s="91"/>
      <c r="W11" s="91"/>
      <c r="X11" s="91"/>
      <c r="Y11" s="91"/>
      <c r="Z11" s="91"/>
      <c r="AA11" s="91"/>
      <c r="AB11" s="91"/>
      <c r="AC11" s="91"/>
      <c r="AD11" s="92" t="s">
        <v>84</v>
      </c>
      <c r="AE11" s="91"/>
      <c r="AG11" s="91"/>
      <c r="AI11" s="91"/>
      <c r="AJ11" s="91"/>
      <c r="AL11" s="91"/>
    </row>
    <row r="12" spans="1:38" s="93" customFormat="1" ht="21.75" customHeight="1">
      <c r="C12" s="25"/>
      <c r="D12" s="24"/>
      <c r="E12" s="25"/>
      <c r="F12" s="24"/>
      <c r="G12" s="24"/>
      <c r="H12" s="24" t="s">
        <v>146</v>
      </c>
      <c r="I12" s="25"/>
      <c r="K12" s="25"/>
      <c r="M12" s="24"/>
      <c r="N12" s="24" t="s">
        <v>147</v>
      </c>
      <c r="O12" s="25"/>
      <c r="P12" s="91" t="s">
        <v>148</v>
      </c>
      <c r="Q12" s="91"/>
      <c r="R12" s="24" t="s">
        <v>149</v>
      </c>
      <c r="S12" s="24"/>
      <c r="T12" s="91" t="s">
        <v>150</v>
      </c>
      <c r="U12" s="24"/>
      <c r="V12" s="91" t="s">
        <v>151</v>
      </c>
      <c r="W12" s="24"/>
      <c r="X12" s="91" t="s">
        <v>152</v>
      </c>
      <c r="Y12" s="24"/>
      <c r="Z12" s="91" t="s">
        <v>153</v>
      </c>
      <c r="AA12" s="24"/>
      <c r="AB12" s="91"/>
      <c r="AC12" s="91"/>
      <c r="AD12" s="94" t="s">
        <v>154</v>
      </c>
      <c r="AF12" s="92" t="s">
        <v>155</v>
      </c>
      <c r="AH12" s="94" t="s">
        <v>156</v>
      </c>
      <c r="AI12" s="91"/>
      <c r="AJ12" s="94" t="s">
        <v>157</v>
      </c>
      <c r="AK12" s="91"/>
      <c r="AL12" s="91"/>
    </row>
    <row r="13" spans="1:38" s="93" customFormat="1" ht="21.75" customHeight="1">
      <c r="C13" s="25"/>
      <c r="D13" s="24" t="s">
        <v>158</v>
      </c>
      <c r="E13" s="25"/>
      <c r="F13" s="24" t="s">
        <v>159</v>
      </c>
      <c r="G13" s="24"/>
      <c r="H13" s="24" t="s">
        <v>160</v>
      </c>
      <c r="I13" s="25"/>
      <c r="J13" s="91" t="s">
        <v>161</v>
      </c>
      <c r="K13" s="25"/>
      <c r="L13" s="91" t="s">
        <v>162</v>
      </c>
      <c r="M13" s="24"/>
      <c r="N13" s="24" t="s">
        <v>163</v>
      </c>
      <c r="O13" s="25"/>
      <c r="P13" s="24" t="s">
        <v>164</v>
      </c>
      <c r="Q13" s="24"/>
      <c r="R13" s="24" t="s">
        <v>165</v>
      </c>
      <c r="S13" s="24"/>
      <c r="T13" s="91" t="s">
        <v>166</v>
      </c>
      <c r="U13" s="24"/>
      <c r="V13" s="91" t="s">
        <v>167</v>
      </c>
      <c r="W13" s="24"/>
      <c r="X13" s="91" t="s">
        <v>168</v>
      </c>
      <c r="Y13" s="24"/>
      <c r="Z13" s="91" t="s">
        <v>169</v>
      </c>
      <c r="AA13" s="24"/>
      <c r="AB13" s="24" t="s">
        <v>170</v>
      </c>
      <c r="AC13" s="24"/>
      <c r="AD13" s="92" t="s">
        <v>171</v>
      </c>
      <c r="AF13" s="94" t="s">
        <v>172</v>
      </c>
      <c r="AH13" s="92" t="s">
        <v>173</v>
      </c>
      <c r="AI13" s="91"/>
      <c r="AJ13" s="91" t="s">
        <v>174</v>
      </c>
      <c r="AL13" s="94" t="s">
        <v>156</v>
      </c>
    </row>
    <row r="14" spans="1:38" s="93" customFormat="1" ht="21.75" customHeight="1">
      <c r="C14" s="25"/>
      <c r="D14" s="26" t="s">
        <v>175</v>
      </c>
      <c r="E14" s="25"/>
      <c r="F14" s="26" t="s">
        <v>176</v>
      </c>
      <c r="G14" s="24"/>
      <c r="H14" s="26" t="s">
        <v>177</v>
      </c>
      <c r="I14" s="25"/>
      <c r="J14" s="95" t="s">
        <v>178</v>
      </c>
      <c r="K14" s="25"/>
      <c r="L14" s="95" t="s">
        <v>179</v>
      </c>
      <c r="M14" s="24"/>
      <c r="N14" s="26" t="s">
        <v>180</v>
      </c>
      <c r="O14" s="25"/>
      <c r="P14" s="26" t="s">
        <v>181</v>
      </c>
      <c r="Q14" s="24"/>
      <c r="R14" s="26" t="s">
        <v>182</v>
      </c>
      <c r="S14" s="24"/>
      <c r="T14" s="95" t="s">
        <v>183</v>
      </c>
      <c r="U14" s="24"/>
      <c r="V14" s="95" t="s">
        <v>184</v>
      </c>
      <c r="W14" s="24"/>
      <c r="X14" s="95" t="s">
        <v>185</v>
      </c>
      <c r="Y14" s="24"/>
      <c r="Z14" s="95" t="s">
        <v>168</v>
      </c>
      <c r="AA14" s="24"/>
      <c r="AB14" s="26" t="s">
        <v>186</v>
      </c>
      <c r="AC14" s="24"/>
      <c r="AD14" s="97" t="s">
        <v>187</v>
      </c>
      <c r="AF14" s="95" t="s">
        <v>188</v>
      </c>
      <c r="AH14" s="95" t="s">
        <v>189</v>
      </c>
      <c r="AI14" s="91"/>
      <c r="AJ14" s="95" t="s">
        <v>190</v>
      </c>
      <c r="AL14" s="96" t="s">
        <v>187</v>
      </c>
    </row>
    <row r="15" spans="1:38" s="93" customFormat="1" ht="21.75" customHeight="1">
      <c r="C15" s="25"/>
      <c r="D15" s="24"/>
      <c r="E15" s="25"/>
      <c r="F15" s="24"/>
      <c r="G15" s="24"/>
      <c r="H15" s="25"/>
      <c r="I15" s="25"/>
      <c r="J15" s="91"/>
      <c r="K15" s="25"/>
      <c r="L15" s="91"/>
      <c r="M15" s="24"/>
      <c r="N15" s="25"/>
      <c r="O15" s="25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F15" s="91"/>
      <c r="AH15" s="91"/>
      <c r="AI15" s="91"/>
      <c r="AJ15" s="91"/>
      <c r="AL15" s="91"/>
    </row>
    <row r="16" spans="1:38" ht="21.75" customHeight="1">
      <c r="A16" s="64" t="s">
        <v>191</v>
      </c>
      <c r="B16" s="107"/>
      <c r="C16" s="86"/>
      <c r="D16" s="77">
        <v>5595798</v>
      </c>
      <c r="E16" s="86"/>
      <c r="F16" s="77">
        <v>33879604</v>
      </c>
      <c r="G16" s="86"/>
      <c r="H16" s="77">
        <v>104789</v>
      </c>
      <c r="I16" s="86"/>
      <c r="J16" s="77">
        <v>599793</v>
      </c>
      <c r="K16" s="86"/>
      <c r="L16" s="77">
        <v>1403668</v>
      </c>
      <c r="M16" s="86"/>
      <c r="N16" s="77">
        <v>-755413</v>
      </c>
      <c r="O16" s="86"/>
      <c r="P16" s="77">
        <v>-2181932</v>
      </c>
      <c r="Q16" s="86"/>
      <c r="R16" s="77">
        <v>267927</v>
      </c>
      <c r="S16" s="86"/>
      <c r="T16" s="77">
        <v>1904</v>
      </c>
      <c r="U16" s="77"/>
      <c r="V16" s="77">
        <v>13242056</v>
      </c>
      <c r="W16" s="77"/>
      <c r="X16" s="77">
        <v>52244</v>
      </c>
      <c r="Y16" s="77"/>
      <c r="Z16" s="77">
        <v>-280194</v>
      </c>
      <c r="AA16" s="77"/>
      <c r="AB16" s="77">
        <v>-6340155</v>
      </c>
      <c r="AC16" s="77"/>
      <c r="AD16" s="77">
        <f>SUM(N16:AB16)</f>
        <v>4006437</v>
      </c>
      <c r="AF16" s="77">
        <v>31047126</v>
      </c>
      <c r="AH16" s="2">
        <f>SUM(AF16,AD16,L16,J16,H16,F16,D16)</f>
        <v>76637215</v>
      </c>
      <c r="AJ16" s="77">
        <v>10657341</v>
      </c>
      <c r="AL16" s="2">
        <f>SUM(AJ16:AK16,AH16)</f>
        <v>87294556</v>
      </c>
    </row>
    <row r="17" spans="1:41" s="85" customFormat="1" ht="6" customHeight="1">
      <c r="A17" s="64"/>
      <c r="B17" s="87"/>
      <c r="C17" s="86"/>
      <c r="D17" s="77"/>
      <c r="E17" s="86"/>
      <c r="F17" s="77"/>
      <c r="G17" s="86"/>
      <c r="H17" s="77"/>
      <c r="I17" s="86"/>
      <c r="J17" s="77"/>
      <c r="K17" s="86"/>
      <c r="L17" s="77"/>
      <c r="M17" s="86"/>
      <c r="N17" s="77"/>
      <c r="O17" s="86"/>
      <c r="P17" s="77"/>
      <c r="Q17" s="86"/>
      <c r="R17" s="77"/>
      <c r="S17" s="86"/>
      <c r="T17" s="77"/>
      <c r="U17" s="77"/>
      <c r="V17" s="77"/>
      <c r="W17" s="77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</row>
    <row r="18" spans="1:41" s="85" customFormat="1" ht="21.75" customHeight="1">
      <c r="A18" s="73" t="s">
        <v>192</v>
      </c>
      <c r="B18" s="86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77"/>
      <c r="AE18" s="27"/>
      <c r="AF18" s="77"/>
      <c r="AG18" s="27"/>
      <c r="AH18" s="77"/>
      <c r="AI18" s="109"/>
      <c r="AJ18" s="110"/>
      <c r="AK18" s="109"/>
      <c r="AL18" s="109"/>
    </row>
    <row r="19" spans="1:41" s="85" customFormat="1" ht="21.75" customHeight="1">
      <c r="A19" s="73"/>
      <c r="B19" s="85" t="s">
        <v>193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77"/>
      <c r="AE19" s="27"/>
      <c r="AF19" s="77"/>
      <c r="AG19" s="27"/>
      <c r="AH19" s="77"/>
      <c r="AI19" s="109"/>
      <c r="AJ19" s="110"/>
      <c r="AK19" s="109"/>
      <c r="AL19" s="109"/>
    </row>
    <row r="20" spans="1:41" ht="21.75" customHeight="1">
      <c r="A20" s="66" t="s">
        <v>194</v>
      </c>
      <c r="C20" s="27"/>
      <c r="D20" s="27">
        <v>74179</v>
      </c>
      <c r="E20" s="27"/>
      <c r="F20" s="27">
        <v>2225367</v>
      </c>
      <c r="G20" s="27"/>
      <c r="H20" s="27">
        <v>0</v>
      </c>
      <c r="I20" s="27"/>
      <c r="J20" s="27">
        <v>0</v>
      </c>
      <c r="K20" s="27"/>
      <c r="L20" s="27">
        <v>0</v>
      </c>
      <c r="M20" s="27"/>
      <c r="N20" s="27">
        <v>0</v>
      </c>
      <c r="O20" s="27"/>
      <c r="P20" s="27">
        <v>0</v>
      </c>
      <c r="Q20" s="27"/>
      <c r="R20" s="27">
        <v>0</v>
      </c>
      <c r="S20" s="27"/>
      <c r="T20" s="27">
        <v>0</v>
      </c>
      <c r="U20" s="27"/>
      <c r="V20" s="27">
        <v>0</v>
      </c>
      <c r="W20" s="27"/>
      <c r="X20" s="27">
        <v>0</v>
      </c>
      <c r="Y20" s="27"/>
      <c r="Z20" s="27">
        <v>0</v>
      </c>
      <c r="AA20" s="27"/>
      <c r="AB20" s="27">
        <v>0</v>
      </c>
      <c r="AC20" s="27"/>
      <c r="AD20" s="77">
        <f>SUM(N20:AB20)</f>
        <v>0</v>
      </c>
      <c r="AE20" s="27"/>
      <c r="AF20" s="27">
        <v>0</v>
      </c>
      <c r="AG20" s="109"/>
      <c r="AH20" s="2">
        <f t="shared" ref="AH20" si="0">SUM(AF20,AD20,L20,J20,H20,F20,D20)</f>
        <v>2299546</v>
      </c>
      <c r="AI20" s="27"/>
      <c r="AJ20" s="27">
        <v>0</v>
      </c>
      <c r="AK20" s="27"/>
      <c r="AL20" s="27">
        <f t="shared" ref="AL20" si="1">SUM(AH20:AJ20)</f>
        <v>2299546</v>
      </c>
    </row>
    <row r="21" spans="1:41" ht="21.75" customHeight="1">
      <c r="A21" s="66" t="s">
        <v>195</v>
      </c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109"/>
      <c r="AH21" s="2"/>
      <c r="AI21" s="27"/>
      <c r="AJ21" s="27"/>
      <c r="AK21" s="27"/>
      <c r="AL21" s="27"/>
    </row>
    <row r="22" spans="1:41" ht="21.75" customHeight="1">
      <c r="A22" s="66"/>
      <c r="B22" s="86" t="s">
        <v>25</v>
      </c>
      <c r="C22" s="27"/>
      <c r="D22" s="27">
        <v>0</v>
      </c>
      <c r="E22" s="27"/>
      <c r="F22" s="27">
        <v>0</v>
      </c>
      <c r="G22" s="27"/>
      <c r="H22" s="27">
        <v>0</v>
      </c>
      <c r="I22" s="27"/>
      <c r="J22" s="27">
        <v>0</v>
      </c>
      <c r="K22" s="27"/>
      <c r="L22" s="27">
        <v>0</v>
      </c>
      <c r="M22" s="27"/>
      <c r="N22" s="27">
        <v>0</v>
      </c>
      <c r="O22" s="27"/>
      <c r="P22" s="27">
        <v>-7687</v>
      </c>
      <c r="Q22" s="27"/>
      <c r="R22" s="27">
        <v>0</v>
      </c>
      <c r="S22" s="27"/>
      <c r="T22" s="27">
        <v>0</v>
      </c>
      <c r="U22" s="27"/>
      <c r="V22" s="29">
        <v>0</v>
      </c>
      <c r="W22" s="27"/>
      <c r="X22" s="27">
        <v>0</v>
      </c>
      <c r="Y22" s="27"/>
      <c r="Z22" s="27">
        <v>0</v>
      </c>
      <c r="AA22" s="27"/>
      <c r="AB22" s="27">
        <v>0</v>
      </c>
      <c r="AC22" s="27"/>
      <c r="AD22" s="77">
        <f t="shared" ref="AD22:AD27" si="2">SUM(N22:AB22)</f>
        <v>-7687</v>
      </c>
      <c r="AE22" s="27"/>
      <c r="AF22" s="27">
        <v>0</v>
      </c>
      <c r="AG22" s="109"/>
      <c r="AH22" s="2">
        <f t="shared" ref="AH22:AH27" si="3">SUM(AF22,AD22,L22,J22,H22,F22,D22)</f>
        <v>-7687</v>
      </c>
      <c r="AI22" s="27"/>
      <c r="AJ22" s="27">
        <v>8146</v>
      </c>
      <c r="AK22" s="27"/>
      <c r="AL22" s="27">
        <f t="shared" ref="AL22:AL27" si="4">SUM(AH22:AJ22)</f>
        <v>459</v>
      </c>
    </row>
    <row r="23" spans="1:41" ht="21.75" customHeight="1">
      <c r="A23" s="66" t="s">
        <v>196</v>
      </c>
      <c r="C23" s="27"/>
      <c r="D23" s="27">
        <v>0</v>
      </c>
      <c r="E23" s="27"/>
      <c r="F23" s="27">
        <v>0</v>
      </c>
      <c r="G23" s="27"/>
      <c r="H23" s="27">
        <v>0</v>
      </c>
      <c r="I23" s="27"/>
      <c r="J23" s="27">
        <v>0</v>
      </c>
      <c r="K23" s="27"/>
      <c r="L23" s="27">
        <v>0</v>
      </c>
      <c r="M23" s="27"/>
      <c r="N23" s="27">
        <v>0</v>
      </c>
      <c r="O23" s="27"/>
      <c r="P23" s="27">
        <v>0</v>
      </c>
      <c r="Q23" s="27"/>
      <c r="R23" s="27">
        <v>0</v>
      </c>
      <c r="S23" s="27"/>
      <c r="T23" s="27">
        <v>0</v>
      </c>
      <c r="U23" s="27"/>
      <c r="V23" s="27">
        <v>0</v>
      </c>
      <c r="W23" s="27"/>
      <c r="X23" s="27">
        <v>0</v>
      </c>
      <c r="Y23" s="27"/>
      <c r="Z23" s="27">
        <v>0</v>
      </c>
      <c r="AA23" s="27"/>
      <c r="AB23" s="27">
        <v>0</v>
      </c>
      <c r="AC23" s="27"/>
      <c r="AD23" s="77">
        <f t="shared" si="2"/>
        <v>0</v>
      </c>
      <c r="AE23" s="27"/>
      <c r="AF23" s="27">
        <v>0</v>
      </c>
      <c r="AG23" s="109"/>
      <c r="AH23" s="2">
        <f t="shared" si="3"/>
        <v>0</v>
      </c>
      <c r="AI23" s="27"/>
      <c r="AJ23" s="27">
        <v>5839</v>
      </c>
      <c r="AK23" s="27"/>
      <c r="AL23" s="27">
        <f t="shared" si="4"/>
        <v>5839</v>
      </c>
      <c r="AN23" s="93"/>
      <c r="AO23" s="93"/>
    </row>
    <row r="24" spans="1:41" ht="21.75" customHeight="1">
      <c r="A24" s="66" t="s">
        <v>197</v>
      </c>
      <c r="C24" s="27"/>
      <c r="D24" s="27">
        <v>0</v>
      </c>
      <c r="E24" s="27"/>
      <c r="F24" s="27">
        <v>0</v>
      </c>
      <c r="G24" s="27"/>
      <c r="H24" s="27">
        <v>0</v>
      </c>
      <c r="I24" s="27"/>
      <c r="J24" s="27">
        <v>0</v>
      </c>
      <c r="K24" s="27"/>
      <c r="L24" s="27">
        <v>1099</v>
      </c>
      <c r="M24" s="27"/>
      <c r="N24" s="27">
        <v>0</v>
      </c>
      <c r="O24" s="27"/>
      <c r="P24" s="27">
        <v>0</v>
      </c>
      <c r="Q24" s="27"/>
      <c r="R24" s="27">
        <v>0</v>
      </c>
      <c r="S24" s="27"/>
      <c r="T24" s="27">
        <v>0</v>
      </c>
      <c r="U24" s="27"/>
      <c r="V24" s="27">
        <v>-895</v>
      </c>
      <c r="W24" s="27"/>
      <c r="X24" s="27">
        <v>0</v>
      </c>
      <c r="Y24" s="27"/>
      <c r="Z24" s="27">
        <v>0</v>
      </c>
      <c r="AA24" s="27"/>
      <c r="AB24" s="27">
        <v>0</v>
      </c>
      <c r="AC24" s="27"/>
      <c r="AD24" s="77">
        <f t="shared" si="2"/>
        <v>-895</v>
      </c>
      <c r="AE24" s="27"/>
      <c r="AF24" s="27">
        <v>0</v>
      </c>
      <c r="AG24" s="109"/>
      <c r="AH24" s="2">
        <f t="shared" si="3"/>
        <v>204</v>
      </c>
      <c r="AI24" s="27"/>
      <c r="AJ24" s="27">
        <v>0</v>
      </c>
      <c r="AK24" s="27"/>
      <c r="AL24" s="27">
        <f t="shared" si="4"/>
        <v>204</v>
      </c>
    </row>
    <row r="25" spans="1:41" ht="21.75" customHeight="1">
      <c r="A25" s="66" t="s">
        <v>198</v>
      </c>
      <c r="C25" s="27"/>
      <c r="D25" s="27">
        <v>0</v>
      </c>
      <c r="E25" s="27"/>
      <c r="F25" s="27">
        <v>0</v>
      </c>
      <c r="G25" s="27"/>
      <c r="H25" s="27">
        <v>0</v>
      </c>
      <c r="I25" s="27"/>
      <c r="J25" s="27">
        <v>0</v>
      </c>
      <c r="K25" s="27"/>
      <c r="L25" s="27">
        <v>-3231489</v>
      </c>
      <c r="M25" s="27"/>
      <c r="N25" s="27">
        <v>0</v>
      </c>
      <c r="O25" s="27"/>
      <c r="P25" s="27">
        <v>0</v>
      </c>
      <c r="Q25" s="27"/>
      <c r="R25" s="27">
        <v>0</v>
      </c>
      <c r="S25" s="27"/>
      <c r="T25" s="27">
        <v>0</v>
      </c>
      <c r="U25" s="27"/>
      <c r="V25" s="27">
        <v>0</v>
      </c>
      <c r="W25" s="27"/>
      <c r="X25" s="27">
        <v>0</v>
      </c>
      <c r="Y25" s="27"/>
      <c r="Z25" s="27">
        <v>0</v>
      </c>
      <c r="AA25" s="27"/>
      <c r="AB25" s="27">
        <v>0</v>
      </c>
      <c r="AC25" s="27"/>
      <c r="AD25" s="77">
        <f t="shared" si="2"/>
        <v>0</v>
      </c>
      <c r="AE25" s="27"/>
      <c r="AF25" s="27">
        <v>0</v>
      </c>
      <c r="AG25" s="109"/>
      <c r="AH25" s="2">
        <f t="shared" si="3"/>
        <v>-3231489</v>
      </c>
      <c r="AI25" s="27"/>
      <c r="AJ25" s="27">
        <v>-34715</v>
      </c>
      <c r="AK25" s="27"/>
      <c r="AL25" s="27">
        <f t="shared" si="4"/>
        <v>-3266204</v>
      </c>
    </row>
    <row r="26" spans="1:41" ht="21.75" customHeight="1">
      <c r="A26" s="66" t="s">
        <v>199</v>
      </c>
      <c r="B26" s="99"/>
      <c r="C26" s="2"/>
      <c r="D26" s="27">
        <v>0</v>
      </c>
      <c r="E26" s="27"/>
      <c r="F26" s="27">
        <v>0</v>
      </c>
      <c r="G26" s="27"/>
      <c r="H26" s="27">
        <v>0</v>
      </c>
      <c r="I26" s="27"/>
      <c r="J26" s="27">
        <v>0</v>
      </c>
      <c r="K26" s="27"/>
      <c r="L26" s="27">
        <v>-1725333</v>
      </c>
      <c r="M26" s="27"/>
      <c r="N26" s="27">
        <v>0</v>
      </c>
      <c r="O26" s="27"/>
      <c r="P26" s="27">
        <v>0</v>
      </c>
      <c r="Q26" s="27"/>
      <c r="R26" s="27">
        <v>0</v>
      </c>
      <c r="T26" s="27">
        <v>0</v>
      </c>
      <c r="U26" s="77"/>
      <c r="V26" s="27">
        <v>0</v>
      </c>
      <c r="W26" s="77"/>
      <c r="X26" s="27">
        <v>0</v>
      </c>
      <c r="Y26" s="77"/>
      <c r="Z26" s="27">
        <v>0</v>
      </c>
      <c r="AA26" s="77"/>
      <c r="AB26" s="27">
        <v>0</v>
      </c>
      <c r="AC26" s="27"/>
      <c r="AD26" s="77">
        <f t="shared" si="2"/>
        <v>0</v>
      </c>
      <c r="AE26" s="27"/>
      <c r="AF26" s="27">
        <v>0</v>
      </c>
      <c r="AG26" s="109"/>
      <c r="AH26" s="2">
        <f t="shared" si="3"/>
        <v>-1725333</v>
      </c>
      <c r="AI26" s="27"/>
      <c r="AJ26" s="27">
        <v>0</v>
      </c>
      <c r="AK26" s="27"/>
      <c r="AL26" s="27">
        <f t="shared" si="4"/>
        <v>-1725333</v>
      </c>
    </row>
    <row r="27" spans="1:41" ht="21.75" customHeight="1">
      <c r="A27" s="66" t="s">
        <v>132</v>
      </c>
      <c r="B27" s="99"/>
      <c r="C27" s="86"/>
      <c r="D27" s="80">
        <v>0</v>
      </c>
      <c r="E27" s="86"/>
      <c r="F27" s="80">
        <v>0</v>
      </c>
      <c r="G27" s="86"/>
      <c r="H27" s="80">
        <v>0</v>
      </c>
      <c r="I27" s="86"/>
      <c r="J27" s="80">
        <v>0</v>
      </c>
      <c r="K27" s="86"/>
      <c r="L27" s="80">
        <v>4118692</v>
      </c>
      <c r="M27" s="86"/>
      <c r="N27" s="80">
        <v>0</v>
      </c>
      <c r="O27" s="86"/>
      <c r="P27" s="80">
        <v>0</v>
      </c>
      <c r="Q27" s="86"/>
      <c r="R27" s="80">
        <v>0</v>
      </c>
      <c r="S27" s="86"/>
      <c r="T27" s="80">
        <v>-1034</v>
      </c>
      <c r="U27" s="77"/>
      <c r="V27" s="80">
        <v>1782997</v>
      </c>
      <c r="W27" s="77"/>
      <c r="X27" s="80">
        <v>48163</v>
      </c>
      <c r="Y27" s="77"/>
      <c r="Z27" s="80">
        <v>-197773</v>
      </c>
      <c r="AA27" s="77"/>
      <c r="AB27" s="80">
        <v>-1155681</v>
      </c>
      <c r="AC27" s="77"/>
      <c r="AD27" s="80">
        <f t="shared" si="2"/>
        <v>476672</v>
      </c>
      <c r="AF27" s="80">
        <v>0</v>
      </c>
      <c r="AH27" s="6">
        <f t="shared" si="3"/>
        <v>4595364</v>
      </c>
      <c r="AJ27" s="80">
        <v>286152</v>
      </c>
      <c r="AL27" s="61">
        <f t="shared" si="4"/>
        <v>4881516</v>
      </c>
    </row>
    <row r="28" spans="1:41" ht="6" customHeight="1">
      <c r="A28" s="66"/>
      <c r="B28" s="99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  <c r="AI28" s="86"/>
      <c r="AJ28" s="86"/>
    </row>
    <row r="29" spans="1:41" ht="21.75" customHeight="1" thickBot="1">
      <c r="A29" s="64" t="s">
        <v>200</v>
      </c>
      <c r="B29" s="107"/>
      <c r="C29" s="14"/>
      <c r="D29" s="28">
        <f>SUM(D16:D27)</f>
        <v>5669977</v>
      </c>
      <c r="E29" s="14"/>
      <c r="F29" s="28">
        <f>SUM(F16:F27)</f>
        <v>36104971</v>
      </c>
      <c r="G29" s="14"/>
      <c r="H29" s="28">
        <f>SUM(H16:H27)</f>
        <v>104789</v>
      </c>
      <c r="I29" s="14"/>
      <c r="J29" s="28">
        <f>SUM(J16:J27)</f>
        <v>599793</v>
      </c>
      <c r="K29" s="14"/>
      <c r="L29" s="28">
        <f>SUM(L16:L27)</f>
        <v>566637</v>
      </c>
      <c r="M29" s="14"/>
      <c r="N29" s="28">
        <f>SUM(N16:N27)</f>
        <v>-755413</v>
      </c>
      <c r="O29" s="14"/>
      <c r="P29" s="28">
        <f>SUM(P16:P27)</f>
        <v>-2189619</v>
      </c>
      <c r="Q29" s="14"/>
      <c r="R29" s="28">
        <f>SUM(R16:R27)</f>
        <v>267927</v>
      </c>
      <c r="S29" s="14"/>
      <c r="T29" s="28">
        <f>SUM(T16:T27)</f>
        <v>870</v>
      </c>
      <c r="U29" s="14"/>
      <c r="V29" s="28">
        <f>SUM(V16:V27)</f>
        <v>15024158</v>
      </c>
      <c r="W29" s="14"/>
      <c r="X29" s="28">
        <f>SUM(X16:X27)</f>
        <v>100407</v>
      </c>
      <c r="Y29" s="14"/>
      <c r="Z29" s="28">
        <f>SUM(Z16:Z27)</f>
        <v>-477967</v>
      </c>
      <c r="AA29" s="14"/>
      <c r="AB29" s="28">
        <f>SUM(AB16:AB27)</f>
        <v>-7495836</v>
      </c>
      <c r="AC29" s="14"/>
      <c r="AD29" s="28">
        <f>SUM(AD16:AD27)</f>
        <v>4474527</v>
      </c>
      <c r="AE29" s="14"/>
      <c r="AF29" s="28">
        <f>SUM(AF16:AF27)</f>
        <v>31047126</v>
      </c>
      <c r="AG29" s="14"/>
      <c r="AH29" s="28">
        <f>SUM(AH16:AH27)</f>
        <v>78567820</v>
      </c>
      <c r="AI29" s="14"/>
      <c r="AJ29" s="28">
        <f>SUM(AJ16:AJ27)</f>
        <v>10922763</v>
      </c>
      <c r="AK29" s="14"/>
      <c r="AL29" s="28">
        <f>SUM(AL16:AL27)</f>
        <v>89490583</v>
      </c>
    </row>
    <row r="30" spans="1:41" ht="21.75" customHeight="1" thickTop="1">
      <c r="A30" s="64"/>
      <c r="B30" s="107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</row>
    <row r="31" spans="1:41" ht="21.75" customHeight="1">
      <c r="A31" s="66"/>
      <c r="B31" s="99"/>
      <c r="C31" s="27"/>
      <c r="D31" s="27"/>
      <c r="E31" s="27"/>
      <c r="F31" s="27"/>
      <c r="G31" s="27"/>
      <c r="H31" s="27"/>
      <c r="I31" s="27"/>
      <c r="J31" s="27"/>
      <c r="K31" s="27"/>
      <c r="M31" s="27"/>
      <c r="N31" s="27"/>
      <c r="O31" s="27"/>
      <c r="P31" s="27"/>
      <c r="Q31" s="27"/>
      <c r="R31" s="27"/>
      <c r="T31" s="27"/>
      <c r="U31" s="77"/>
      <c r="V31" s="27"/>
      <c r="W31" s="77"/>
      <c r="X31" s="27"/>
      <c r="Y31" s="77"/>
      <c r="Z31" s="27"/>
      <c r="AA31" s="77"/>
      <c r="AB31" s="27"/>
      <c r="AC31" s="27"/>
      <c r="AD31" s="27"/>
      <c r="AE31" s="27"/>
      <c r="AF31" s="27"/>
      <c r="AG31" s="109"/>
      <c r="AI31" s="27"/>
      <c r="AJ31" s="27"/>
      <c r="AK31" s="27"/>
      <c r="AL31" s="27"/>
    </row>
    <row r="32" spans="1:41" ht="21.75" customHeight="1">
      <c r="A32" s="64"/>
      <c r="B32" s="107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</row>
    <row r="33" spans="1:38" ht="21.75" customHeight="1">
      <c r="A33" s="64"/>
      <c r="B33" s="107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</row>
    <row r="34" spans="1:38" ht="21.75" customHeight="1">
      <c r="A34" s="64"/>
      <c r="B34" s="107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</row>
    <row r="35" spans="1:38" ht="21.75" customHeight="1">
      <c r="A35" s="64"/>
      <c r="B35" s="107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</row>
    <row r="36" spans="1:38" ht="21.75" customHeight="1">
      <c r="A36" s="64"/>
      <c r="B36" s="107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</row>
    <row r="37" spans="1:38" ht="21.75" customHeight="1">
      <c r="A37" s="64"/>
      <c r="B37" s="107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</row>
    <row r="38" spans="1:38" ht="21.75" customHeight="1">
      <c r="A38" s="64"/>
      <c r="B38" s="107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</row>
    <row r="39" spans="1:38" ht="21.75" customHeight="1">
      <c r="A39" s="64"/>
      <c r="B39" s="107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</row>
    <row r="40" spans="1:38" ht="21.75" customHeight="1">
      <c r="A40" s="64"/>
      <c r="B40" s="107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</row>
    <row r="41" spans="1:38" ht="21.75" customHeight="1">
      <c r="A41" s="64"/>
      <c r="B41" s="107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</row>
    <row r="42" spans="1:38" ht="21.75" customHeight="1">
      <c r="A42" s="64"/>
      <c r="B42" s="107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</row>
    <row r="43" spans="1:38" ht="21.75" customHeight="1">
      <c r="A43" s="64"/>
      <c r="B43" s="107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</row>
    <row r="44" spans="1:38" ht="2.25" customHeight="1">
      <c r="A44" s="64"/>
      <c r="B44" s="107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</row>
    <row r="45" spans="1:38" ht="22.15" customHeight="1">
      <c r="A45" s="101" t="s">
        <v>38</v>
      </c>
      <c r="B45" s="101"/>
      <c r="C45" s="15"/>
      <c r="D45" s="15"/>
      <c r="E45" s="15"/>
      <c r="F45" s="15"/>
      <c r="G45" s="15"/>
      <c r="H45" s="15"/>
      <c r="I45" s="15"/>
      <c r="J45" s="15"/>
      <c r="K45" s="15"/>
      <c r="L45" s="80"/>
      <c r="M45" s="15"/>
      <c r="N45" s="15"/>
      <c r="O45" s="15"/>
      <c r="P45" s="15"/>
      <c r="Q45" s="15"/>
      <c r="R45" s="15"/>
      <c r="S45" s="15"/>
      <c r="T45" s="80"/>
      <c r="U45" s="80"/>
      <c r="V45" s="80"/>
      <c r="W45" s="80"/>
      <c r="X45" s="80"/>
      <c r="Y45" s="80"/>
      <c r="Z45" s="80"/>
      <c r="AA45" s="80"/>
      <c r="AB45" s="80"/>
      <c r="AC45" s="80"/>
      <c r="AD45" s="80"/>
      <c r="AE45" s="80"/>
      <c r="AF45" s="80"/>
      <c r="AG45" s="80"/>
      <c r="AH45" s="80"/>
      <c r="AI45" s="80"/>
      <c r="AJ45" s="80"/>
      <c r="AK45" s="80"/>
      <c r="AL45" s="80"/>
    </row>
  </sheetData>
  <mergeCells count="4">
    <mergeCell ref="D5:AL5"/>
    <mergeCell ref="D6:AH6"/>
    <mergeCell ref="N7:AD7"/>
    <mergeCell ref="T8:AB8"/>
  </mergeCells>
  <pageMargins left="0.3" right="0.3" top="0.5" bottom="0.6" header="0.49" footer="0.4"/>
  <pageSetup paperSize="9" scale="59" firstPageNumber="9" orientation="landscape" useFirstPageNumber="1" horizontalDpi="1200" verticalDpi="1200" r:id="rId1"/>
  <headerFooter scaleWithDoc="0">
    <oddFooter>&amp;R&amp;13&amp;P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E8027-73F7-4724-9C6F-B9D207867E67}">
  <dimension ref="A1:AM47"/>
  <sheetViews>
    <sheetView topLeftCell="A3" zoomScale="70" zoomScaleNormal="70" zoomScaleSheetLayoutView="100" zoomScalePageLayoutView="60" workbookViewId="0">
      <selection activeCell="AA19" sqref="AA19"/>
    </sheetView>
  </sheetViews>
  <sheetFormatPr defaultColWidth="9.140625" defaultRowHeight="21.75" customHeight="1"/>
  <cols>
    <col min="1" max="1" width="1.42578125" style="86" customWidth="1"/>
    <col min="2" max="2" width="35.42578125" style="86" customWidth="1"/>
    <col min="3" max="3" width="8.140625" style="86" customWidth="1"/>
    <col min="4" max="4" width="0.5703125" style="77" customWidth="1"/>
    <col min="5" max="5" width="10.85546875" style="77" customWidth="1"/>
    <col min="6" max="6" width="0.5703125" style="77" customWidth="1"/>
    <col min="7" max="7" width="11.7109375" style="77" customWidth="1"/>
    <col min="8" max="8" width="0.5703125" style="77" customWidth="1"/>
    <col min="9" max="9" width="13.5703125" style="77" customWidth="1"/>
    <col min="10" max="10" width="0.5703125" style="77" customWidth="1"/>
    <col min="11" max="11" width="10.140625" style="77" customWidth="1"/>
    <col min="12" max="12" width="0.5703125" style="29" customWidth="1"/>
    <col min="13" max="13" width="11.85546875" style="13" customWidth="1"/>
    <col min="14" max="14" width="0.5703125" style="13" customWidth="1"/>
    <col min="15" max="15" width="12.42578125" style="77" customWidth="1"/>
    <col min="16" max="16" width="0.5703125" style="77" customWidth="1"/>
    <col min="17" max="17" width="13.140625" style="77" customWidth="1"/>
    <col min="18" max="18" width="0.5703125" style="77" customWidth="1"/>
    <col min="19" max="19" width="14.140625" style="77" customWidth="1"/>
    <col min="20" max="20" width="0.5703125" style="77" customWidth="1"/>
    <col min="21" max="21" width="14.5703125" style="29" customWidth="1"/>
    <col min="22" max="22" width="0.5703125" style="29" customWidth="1"/>
    <col min="23" max="23" width="12.5703125" style="29" customWidth="1"/>
    <col min="24" max="24" width="0.5703125" style="29" customWidth="1"/>
    <col min="25" max="25" width="11.5703125" style="29" customWidth="1"/>
    <col min="26" max="26" width="0.5703125" style="29" customWidth="1"/>
    <col min="27" max="27" width="12.28515625" style="29" customWidth="1"/>
    <col min="28" max="28" width="0.5703125" style="29" customWidth="1"/>
    <col min="29" max="29" width="10.140625" style="29" customWidth="1"/>
    <col min="30" max="30" width="0.5703125" style="29" customWidth="1"/>
    <col min="31" max="31" width="12.85546875" style="29" customWidth="1"/>
    <col min="32" max="32" width="0.5703125" style="77" customWidth="1"/>
    <col min="33" max="33" width="9.42578125" style="77" customWidth="1"/>
    <col min="34" max="34" width="0.5703125" style="77" customWidth="1"/>
    <col min="35" max="35" width="11.7109375" style="77" customWidth="1"/>
    <col min="36" max="36" width="0.5703125" style="77" customWidth="1"/>
    <col min="37" max="37" width="10.28515625" style="77" customWidth="1"/>
    <col min="38" max="38" width="0.5703125" style="77" customWidth="1"/>
    <col min="39" max="39" width="10.5703125" style="77" customWidth="1"/>
    <col min="40" max="16384" width="9.140625" style="86"/>
  </cols>
  <sheetData>
    <row r="1" spans="1:39" ht="21.75" customHeight="1">
      <c r="A1" s="85" t="s">
        <v>0</v>
      </c>
      <c r="L1" s="19"/>
      <c r="M1" s="14"/>
      <c r="N1" s="14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</row>
    <row r="2" spans="1:39" ht="21.75" customHeight="1">
      <c r="A2" s="87" t="s">
        <v>136</v>
      </c>
      <c r="B2" s="87"/>
      <c r="C2" s="102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20"/>
      <c r="W2" s="103"/>
      <c r="X2" s="20"/>
      <c r="Y2" s="103"/>
      <c r="Z2" s="20"/>
      <c r="AA2" s="103"/>
      <c r="AB2" s="20"/>
      <c r="AC2" s="103"/>
      <c r="AD2" s="14"/>
      <c r="AE2" s="103"/>
      <c r="AF2" s="14"/>
      <c r="AG2" s="103"/>
      <c r="AH2" s="14"/>
      <c r="AI2" s="103"/>
      <c r="AJ2" s="14"/>
      <c r="AK2" s="103"/>
      <c r="AL2" s="14"/>
      <c r="AM2" s="103"/>
    </row>
    <row r="3" spans="1:39" ht="21.75" customHeight="1">
      <c r="A3" s="88" t="str">
        <f>'7-8 (9m)'!A3</f>
        <v>สำหรับรอบระยะเวลาเก้าเดือนสิ้นสุดวันที่ 30 กันยายน พ.ศ. 2568</v>
      </c>
      <c r="B3" s="88"/>
      <c r="C3" s="104"/>
      <c r="D3" s="105"/>
      <c r="E3" s="105"/>
      <c r="F3" s="105"/>
      <c r="G3" s="105"/>
      <c r="H3" s="105"/>
      <c r="I3" s="105"/>
      <c r="J3" s="105"/>
      <c r="K3" s="105"/>
      <c r="L3" s="105"/>
      <c r="M3" s="22"/>
      <c r="N3" s="105"/>
      <c r="O3" s="105"/>
      <c r="P3" s="105"/>
      <c r="Q3" s="105"/>
      <c r="R3" s="105"/>
      <c r="S3" s="105"/>
      <c r="T3" s="105"/>
      <c r="U3" s="22"/>
      <c r="V3" s="22"/>
      <c r="W3" s="22"/>
      <c r="X3" s="22"/>
      <c r="Y3" s="22"/>
      <c r="Z3" s="22"/>
      <c r="AA3" s="22"/>
      <c r="AB3" s="22"/>
      <c r="AC3" s="15"/>
      <c r="AD3" s="15"/>
      <c r="AE3" s="15"/>
      <c r="AF3" s="15"/>
      <c r="AG3" s="15"/>
      <c r="AH3" s="15"/>
      <c r="AI3" s="15"/>
      <c r="AJ3" s="15"/>
      <c r="AK3" s="22"/>
      <c r="AL3" s="15"/>
      <c r="AM3" s="22"/>
    </row>
    <row r="4" spans="1:39" ht="21.75" customHeight="1">
      <c r="A4" s="87"/>
      <c r="B4" s="87"/>
      <c r="C4" s="102"/>
      <c r="D4" s="103"/>
      <c r="E4" s="103"/>
      <c r="F4" s="103"/>
      <c r="G4" s="103"/>
      <c r="H4" s="103"/>
      <c r="I4" s="103"/>
      <c r="J4" s="103"/>
      <c r="K4" s="103"/>
      <c r="L4" s="103"/>
      <c r="M4" s="20"/>
      <c r="N4" s="103"/>
      <c r="O4" s="103"/>
      <c r="P4" s="103"/>
      <c r="Q4" s="103"/>
      <c r="R4" s="103"/>
      <c r="S4" s="103"/>
      <c r="T4" s="103"/>
      <c r="U4" s="20"/>
      <c r="V4" s="20"/>
      <c r="W4" s="20"/>
      <c r="X4" s="20"/>
      <c r="Y4" s="20"/>
      <c r="Z4" s="20"/>
      <c r="AA4" s="20"/>
      <c r="AB4" s="20"/>
      <c r="AC4" s="14"/>
      <c r="AD4" s="14"/>
      <c r="AE4" s="14"/>
      <c r="AF4" s="14"/>
      <c r="AG4" s="14"/>
      <c r="AH4" s="14"/>
      <c r="AI4" s="14"/>
      <c r="AJ4" s="14"/>
      <c r="AK4" s="20"/>
      <c r="AL4" s="14"/>
      <c r="AM4" s="20"/>
    </row>
    <row r="5" spans="1:39" ht="21.75" customHeight="1">
      <c r="A5" s="93"/>
      <c r="B5" s="93"/>
      <c r="C5" s="93"/>
      <c r="D5" s="93"/>
      <c r="E5" s="150" t="s">
        <v>137</v>
      </c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  <c r="Q5" s="150"/>
      <c r="R5" s="150"/>
      <c r="S5" s="150"/>
      <c r="T5" s="150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0"/>
      <c r="AJ5" s="150"/>
      <c r="AK5" s="150"/>
      <c r="AL5" s="150"/>
      <c r="AM5" s="150"/>
    </row>
    <row r="6" spans="1:39" ht="21.75" customHeight="1">
      <c r="A6" s="93"/>
      <c r="B6" s="93"/>
      <c r="C6" s="93"/>
      <c r="D6" s="93"/>
      <c r="E6" s="150" t="s">
        <v>138</v>
      </c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0"/>
      <c r="AJ6" s="90"/>
      <c r="AK6" s="90"/>
      <c r="AL6" s="90"/>
      <c r="AM6" s="90"/>
    </row>
    <row r="7" spans="1:39" ht="21.75" customHeight="1">
      <c r="A7" s="93"/>
      <c r="B7" s="93"/>
      <c r="C7" s="93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150" t="s">
        <v>83</v>
      </c>
      <c r="P7" s="150"/>
      <c r="Q7" s="150"/>
      <c r="R7" s="150"/>
      <c r="S7" s="150"/>
      <c r="T7" s="150"/>
      <c r="U7" s="150"/>
      <c r="V7" s="150"/>
      <c r="W7" s="150"/>
      <c r="X7" s="150"/>
      <c r="Y7" s="150"/>
      <c r="Z7" s="150"/>
      <c r="AA7" s="150"/>
      <c r="AB7" s="150"/>
      <c r="AC7" s="150"/>
      <c r="AD7" s="150"/>
      <c r="AE7" s="150"/>
      <c r="AF7" s="90"/>
      <c r="AG7" s="90"/>
      <c r="AH7" s="90"/>
      <c r="AI7" s="90"/>
      <c r="AJ7" s="90"/>
      <c r="AK7" s="90"/>
      <c r="AL7" s="90"/>
      <c r="AM7" s="90"/>
    </row>
    <row r="8" spans="1:39" ht="21.75" customHeight="1">
      <c r="A8" s="93"/>
      <c r="B8" s="93"/>
      <c r="C8" s="93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150" t="s">
        <v>122</v>
      </c>
      <c r="V8" s="150"/>
      <c r="W8" s="150"/>
      <c r="X8" s="150"/>
      <c r="Y8" s="150"/>
      <c r="Z8" s="150"/>
      <c r="AA8" s="150"/>
      <c r="AB8" s="150"/>
      <c r="AC8" s="150"/>
      <c r="AD8" s="90"/>
      <c r="AE8" s="90"/>
      <c r="AF8" s="90"/>
      <c r="AG8" s="90"/>
      <c r="AH8" s="90"/>
      <c r="AI8" s="90"/>
      <c r="AJ8" s="90"/>
      <c r="AK8" s="90"/>
      <c r="AL8" s="90"/>
      <c r="AM8" s="90"/>
    </row>
    <row r="9" spans="1:39" ht="21.75" customHeight="1">
      <c r="A9" s="93"/>
      <c r="B9" s="93"/>
      <c r="C9" s="93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1" t="s">
        <v>139</v>
      </c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</row>
    <row r="10" spans="1:39" ht="21.75" customHeight="1">
      <c r="A10" s="93"/>
      <c r="B10" s="93"/>
      <c r="C10" s="93"/>
      <c r="D10" s="23"/>
      <c r="E10" s="23"/>
      <c r="F10" s="23"/>
      <c r="G10" s="23"/>
      <c r="H10" s="23"/>
      <c r="I10" s="24" t="s">
        <v>140</v>
      </c>
      <c r="J10" s="23"/>
      <c r="L10" s="23"/>
      <c r="M10" s="24"/>
      <c r="N10" s="23"/>
      <c r="O10" s="23"/>
      <c r="P10" s="23"/>
      <c r="Q10" s="91"/>
      <c r="R10" s="91"/>
      <c r="S10" s="91"/>
      <c r="T10" s="23"/>
      <c r="U10" s="91" t="s">
        <v>141</v>
      </c>
      <c r="V10" s="23"/>
      <c r="W10" s="91"/>
      <c r="X10" s="23"/>
      <c r="Y10" s="91"/>
      <c r="Z10" s="23"/>
      <c r="AA10" s="91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M10" s="91"/>
    </row>
    <row r="11" spans="1:39" s="93" customFormat="1" ht="21.75" customHeight="1">
      <c r="C11" s="106"/>
      <c r="D11" s="91"/>
      <c r="E11" s="91"/>
      <c r="F11" s="91"/>
      <c r="G11" s="91"/>
      <c r="H11" s="91"/>
      <c r="I11" s="91" t="s">
        <v>142</v>
      </c>
      <c r="J11" s="91"/>
      <c r="L11" s="91"/>
      <c r="N11" s="91"/>
      <c r="O11" s="91" t="s">
        <v>143</v>
      </c>
      <c r="P11" s="91"/>
      <c r="Q11" s="91" t="s">
        <v>144</v>
      </c>
      <c r="R11" s="91"/>
      <c r="S11" s="91"/>
      <c r="T11" s="91"/>
      <c r="U11" s="91" t="s">
        <v>145</v>
      </c>
      <c r="V11" s="91"/>
      <c r="W11" s="91"/>
      <c r="X11" s="91"/>
      <c r="Y11" s="91"/>
      <c r="Z11" s="91"/>
      <c r="AA11" s="91"/>
      <c r="AB11" s="91"/>
      <c r="AC11" s="91"/>
      <c r="AD11" s="91"/>
      <c r="AE11" s="92" t="s">
        <v>84</v>
      </c>
      <c r="AF11" s="91"/>
      <c r="AH11" s="91"/>
      <c r="AJ11" s="91"/>
      <c r="AK11" s="91"/>
      <c r="AM11" s="91"/>
    </row>
    <row r="12" spans="1:39" s="93" customFormat="1" ht="21.75" customHeight="1">
      <c r="C12" s="106"/>
      <c r="D12" s="25"/>
      <c r="E12" s="24"/>
      <c r="F12" s="25"/>
      <c r="G12" s="24"/>
      <c r="H12" s="24"/>
      <c r="I12" s="24" t="s">
        <v>146</v>
      </c>
      <c r="J12" s="25"/>
      <c r="L12" s="25"/>
      <c r="N12" s="24"/>
      <c r="O12" s="24" t="s">
        <v>147</v>
      </c>
      <c r="P12" s="25"/>
      <c r="Q12" s="91" t="s">
        <v>148</v>
      </c>
      <c r="R12" s="91"/>
      <c r="S12" s="24" t="s">
        <v>149</v>
      </c>
      <c r="T12" s="24"/>
      <c r="U12" s="91" t="s">
        <v>150</v>
      </c>
      <c r="V12" s="24"/>
      <c r="W12" s="91" t="s">
        <v>151</v>
      </c>
      <c r="X12" s="24"/>
      <c r="Y12" s="91" t="s">
        <v>152</v>
      </c>
      <c r="Z12" s="24"/>
      <c r="AA12" s="91" t="s">
        <v>153</v>
      </c>
      <c r="AB12" s="24"/>
      <c r="AC12" s="91"/>
      <c r="AD12" s="91"/>
      <c r="AE12" s="94" t="s">
        <v>154</v>
      </c>
      <c r="AG12" s="92" t="s">
        <v>155</v>
      </c>
      <c r="AI12" s="94" t="s">
        <v>156</v>
      </c>
      <c r="AJ12" s="91"/>
      <c r="AK12" s="94" t="s">
        <v>157</v>
      </c>
      <c r="AL12" s="91"/>
      <c r="AM12" s="91"/>
    </row>
    <row r="13" spans="1:39" s="93" customFormat="1" ht="21.75" customHeight="1">
      <c r="C13" s="106"/>
      <c r="D13" s="25"/>
      <c r="E13" s="24" t="s">
        <v>158</v>
      </c>
      <c r="F13" s="25"/>
      <c r="G13" s="24" t="s">
        <v>159</v>
      </c>
      <c r="H13" s="24"/>
      <c r="I13" s="24" t="s">
        <v>160</v>
      </c>
      <c r="J13" s="25"/>
      <c r="K13" s="91" t="s">
        <v>161</v>
      </c>
      <c r="L13" s="25"/>
      <c r="M13" s="91" t="s">
        <v>162</v>
      </c>
      <c r="N13" s="24"/>
      <c r="O13" s="24" t="s">
        <v>163</v>
      </c>
      <c r="P13" s="25"/>
      <c r="Q13" s="24" t="s">
        <v>164</v>
      </c>
      <c r="R13" s="24"/>
      <c r="S13" s="24" t="s">
        <v>165</v>
      </c>
      <c r="T13" s="24"/>
      <c r="U13" s="91" t="s">
        <v>166</v>
      </c>
      <c r="V13" s="24"/>
      <c r="W13" s="91" t="s">
        <v>167</v>
      </c>
      <c r="X13" s="24"/>
      <c r="Y13" s="91" t="s">
        <v>168</v>
      </c>
      <c r="Z13" s="24"/>
      <c r="AA13" s="91" t="s">
        <v>169</v>
      </c>
      <c r="AB13" s="24"/>
      <c r="AC13" s="24" t="s">
        <v>170</v>
      </c>
      <c r="AD13" s="24"/>
      <c r="AE13" s="92" t="s">
        <v>171</v>
      </c>
      <c r="AG13" s="94" t="s">
        <v>172</v>
      </c>
      <c r="AI13" s="92" t="s">
        <v>173</v>
      </c>
      <c r="AJ13" s="91"/>
      <c r="AK13" s="91" t="s">
        <v>174</v>
      </c>
      <c r="AM13" s="94" t="s">
        <v>156</v>
      </c>
    </row>
    <row r="14" spans="1:39" s="93" customFormat="1" ht="21.75" customHeight="1">
      <c r="C14" s="59" t="s">
        <v>11</v>
      </c>
      <c r="D14" s="25"/>
      <c r="E14" s="26" t="s">
        <v>175</v>
      </c>
      <c r="F14" s="25"/>
      <c r="G14" s="26" t="s">
        <v>176</v>
      </c>
      <c r="H14" s="24"/>
      <c r="I14" s="26" t="s">
        <v>177</v>
      </c>
      <c r="J14" s="25"/>
      <c r="K14" s="95" t="s">
        <v>178</v>
      </c>
      <c r="L14" s="25"/>
      <c r="M14" s="95" t="s">
        <v>179</v>
      </c>
      <c r="N14" s="24"/>
      <c r="O14" s="26" t="s">
        <v>180</v>
      </c>
      <c r="P14" s="25"/>
      <c r="Q14" s="26" t="s">
        <v>181</v>
      </c>
      <c r="R14" s="24"/>
      <c r="S14" s="26" t="s">
        <v>182</v>
      </c>
      <c r="T14" s="24"/>
      <c r="U14" s="95" t="s">
        <v>183</v>
      </c>
      <c r="V14" s="24"/>
      <c r="W14" s="95" t="s">
        <v>184</v>
      </c>
      <c r="X14" s="24"/>
      <c r="Y14" s="95" t="s">
        <v>185</v>
      </c>
      <c r="Z14" s="24"/>
      <c r="AA14" s="95" t="s">
        <v>168</v>
      </c>
      <c r="AB14" s="24"/>
      <c r="AC14" s="26" t="s">
        <v>186</v>
      </c>
      <c r="AD14" s="24"/>
      <c r="AE14" s="97" t="s">
        <v>187</v>
      </c>
      <c r="AG14" s="95" t="s">
        <v>188</v>
      </c>
      <c r="AI14" s="95" t="s">
        <v>189</v>
      </c>
      <c r="AJ14" s="91"/>
      <c r="AK14" s="95" t="s">
        <v>190</v>
      </c>
      <c r="AM14" s="96" t="s">
        <v>187</v>
      </c>
    </row>
    <row r="15" spans="1:39" s="93" customFormat="1" ht="21.75" customHeight="1">
      <c r="D15" s="25"/>
      <c r="E15" s="24"/>
      <c r="F15" s="25"/>
      <c r="G15" s="24"/>
      <c r="H15" s="24"/>
      <c r="I15" s="25"/>
      <c r="J15" s="25"/>
      <c r="K15" s="91"/>
      <c r="L15" s="25"/>
      <c r="M15" s="91"/>
      <c r="N15" s="24"/>
      <c r="O15" s="25"/>
      <c r="P15" s="25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G15" s="91"/>
      <c r="AI15" s="91"/>
      <c r="AJ15" s="91"/>
      <c r="AK15" s="91"/>
      <c r="AM15" s="91"/>
    </row>
    <row r="16" spans="1:39" ht="21.75" customHeight="1">
      <c r="A16" s="64" t="s">
        <v>201</v>
      </c>
      <c r="B16" s="107"/>
      <c r="C16" s="108"/>
      <c r="D16" s="86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77"/>
      <c r="AF16" s="14"/>
      <c r="AG16" s="14"/>
      <c r="AH16" s="14"/>
      <c r="AI16" s="2"/>
      <c r="AJ16" s="14"/>
      <c r="AK16" s="14"/>
      <c r="AL16" s="14"/>
      <c r="AM16" s="27"/>
    </row>
    <row r="17" spans="1:39" ht="21.75" customHeight="1">
      <c r="B17" s="64" t="s">
        <v>202</v>
      </c>
      <c r="C17" s="108"/>
      <c r="D17" s="86"/>
      <c r="E17" s="14">
        <v>5669977</v>
      </c>
      <c r="F17" s="14"/>
      <c r="G17" s="14">
        <v>36104972</v>
      </c>
      <c r="H17" s="14"/>
      <c r="I17" s="14">
        <v>104789</v>
      </c>
      <c r="J17" s="14"/>
      <c r="K17" s="14">
        <v>599793</v>
      </c>
      <c r="L17" s="14"/>
      <c r="M17" s="14">
        <v>4140585</v>
      </c>
      <c r="N17" s="14"/>
      <c r="O17" s="14">
        <v>-755413</v>
      </c>
      <c r="P17" s="14"/>
      <c r="Q17" s="14">
        <v>-2189619</v>
      </c>
      <c r="R17" s="14"/>
      <c r="S17" s="14">
        <v>267927</v>
      </c>
      <c r="T17" s="14"/>
      <c r="U17" s="14">
        <v>-2212</v>
      </c>
      <c r="V17" s="14"/>
      <c r="W17" s="14">
        <v>19023296</v>
      </c>
      <c r="X17" s="14"/>
      <c r="Y17" s="14">
        <v>114755</v>
      </c>
      <c r="Z17" s="14"/>
      <c r="AA17" s="14">
        <v>-174413</v>
      </c>
      <c r="AB17" s="14"/>
      <c r="AC17" s="14">
        <v>-6117827</v>
      </c>
      <c r="AD17" s="14"/>
      <c r="AE17" s="77">
        <f>SUM(O17:AC17)</f>
        <v>10166494</v>
      </c>
      <c r="AF17" s="14"/>
      <c r="AG17" s="14">
        <v>31047126</v>
      </c>
      <c r="AH17" s="14"/>
      <c r="AI17" s="2">
        <f t="shared" ref="AI17:AI18" si="0">SUM(AG17,AE17,M17,K17,I17,G17,E17)</f>
        <v>87833736</v>
      </c>
      <c r="AJ17" s="14"/>
      <c r="AK17" s="14">
        <v>11303095</v>
      </c>
      <c r="AL17" s="14"/>
      <c r="AM17" s="27">
        <f t="shared" ref="AM17:AM18" si="1">SUM(AI17:AK17)</f>
        <v>99136831</v>
      </c>
    </row>
    <row r="18" spans="1:39" ht="21.75" customHeight="1">
      <c r="A18" s="86" t="s">
        <v>203</v>
      </c>
      <c r="B18" s="99"/>
      <c r="C18" s="63">
        <v>4</v>
      </c>
      <c r="D18" s="27"/>
      <c r="E18" s="61">
        <v>0</v>
      </c>
      <c r="F18" s="27"/>
      <c r="G18" s="61">
        <v>0</v>
      </c>
      <c r="H18" s="27"/>
      <c r="I18" s="61">
        <v>0</v>
      </c>
      <c r="J18" s="27"/>
      <c r="K18" s="61">
        <v>0</v>
      </c>
      <c r="L18" s="27"/>
      <c r="M18" s="15">
        <v>-409964</v>
      </c>
      <c r="N18" s="27"/>
      <c r="O18" s="61">
        <v>0</v>
      </c>
      <c r="P18" s="27"/>
      <c r="Q18" s="61">
        <v>0</v>
      </c>
      <c r="R18" s="27"/>
      <c r="S18" s="61">
        <v>0</v>
      </c>
      <c r="U18" s="61">
        <v>0</v>
      </c>
      <c r="V18" s="77"/>
      <c r="W18" s="61">
        <v>0</v>
      </c>
      <c r="X18" s="77"/>
      <c r="Y18" s="61">
        <v>0</v>
      </c>
      <c r="Z18" s="77"/>
      <c r="AA18" s="61">
        <v>0</v>
      </c>
      <c r="AB18" s="77"/>
      <c r="AC18" s="61">
        <v>0</v>
      </c>
      <c r="AD18" s="27"/>
      <c r="AE18" s="61">
        <v>0</v>
      </c>
      <c r="AF18" s="27"/>
      <c r="AG18" s="61">
        <v>0</v>
      </c>
      <c r="AH18" s="109"/>
      <c r="AI18" s="6">
        <f t="shared" si="0"/>
        <v>-409964</v>
      </c>
      <c r="AJ18" s="27"/>
      <c r="AK18" s="61">
        <v>-17662</v>
      </c>
      <c r="AL18" s="27"/>
      <c r="AM18" s="61">
        <f t="shared" si="1"/>
        <v>-427626</v>
      </c>
    </row>
    <row r="19" spans="1:39" s="85" customFormat="1" ht="6" customHeight="1">
      <c r="A19" s="64"/>
      <c r="B19" s="87"/>
      <c r="C19" s="63"/>
      <c r="D19" s="86"/>
      <c r="E19" s="77"/>
      <c r="F19" s="86"/>
      <c r="G19" s="77"/>
      <c r="H19" s="86"/>
      <c r="I19" s="77"/>
      <c r="J19" s="86"/>
      <c r="K19" s="77"/>
      <c r="L19" s="86"/>
      <c r="M19" s="77"/>
      <c r="N19" s="86"/>
      <c r="O19" s="77"/>
      <c r="P19" s="86"/>
      <c r="Q19" s="77"/>
      <c r="R19" s="86"/>
      <c r="S19" s="77"/>
      <c r="T19" s="86"/>
      <c r="U19" s="77"/>
      <c r="V19" s="77"/>
      <c r="W19" s="77"/>
      <c r="X19" s="77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</row>
    <row r="20" spans="1:39" ht="21.75" customHeight="1">
      <c r="A20" s="64" t="s">
        <v>204</v>
      </c>
      <c r="C20" s="63"/>
      <c r="D20" s="27"/>
      <c r="E20" s="27">
        <f>SUM(E17:E18)</f>
        <v>5669977</v>
      </c>
      <c r="F20" s="27"/>
      <c r="G20" s="27">
        <f>SUM(G17:G18)</f>
        <v>36104972</v>
      </c>
      <c r="H20" s="27"/>
      <c r="I20" s="27">
        <f>SUM(I17:I18)</f>
        <v>104789</v>
      </c>
      <c r="J20" s="27"/>
      <c r="K20" s="27">
        <f>SUM(K17:K18)</f>
        <v>599793</v>
      </c>
      <c r="L20" s="27"/>
      <c r="M20" s="27">
        <f>SUM(M17:M18)</f>
        <v>3730621</v>
      </c>
      <c r="N20" s="27"/>
      <c r="O20" s="27">
        <f>SUM(O17:O18)</f>
        <v>-755413</v>
      </c>
      <c r="P20" s="27"/>
      <c r="Q20" s="27">
        <f>SUM(Q17:Q18)</f>
        <v>-2189619</v>
      </c>
      <c r="R20" s="27"/>
      <c r="S20" s="27">
        <f>SUM(S17:S18)</f>
        <v>267927</v>
      </c>
      <c r="T20" s="27"/>
      <c r="U20" s="27">
        <f>SUM(U17:U18)</f>
        <v>-2212</v>
      </c>
      <c r="V20" s="27"/>
      <c r="W20" s="27">
        <f>SUM(W17:W18)</f>
        <v>19023296</v>
      </c>
      <c r="X20" s="27"/>
      <c r="Y20" s="27">
        <f>SUM(Y17:Y18)</f>
        <v>114755</v>
      </c>
      <c r="Z20" s="27"/>
      <c r="AA20" s="27">
        <f>SUM(AA17:AA18)</f>
        <v>-174413</v>
      </c>
      <c r="AB20" s="27"/>
      <c r="AC20" s="27">
        <f>SUM(AC17:AC18)</f>
        <v>-6117827</v>
      </c>
      <c r="AD20" s="27"/>
      <c r="AE20" s="27">
        <f>SUM(AE17:AE18)</f>
        <v>10166494</v>
      </c>
      <c r="AF20" s="27"/>
      <c r="AG20" s="27">
        <f>SUM(AG17:AG18)</f>
        <v>31047126</v>
      </c>
      <c r="AH20" s="109"/>
      <c r="AI20" s="27">
        <f>SUM(AI17:AI18)</f>
        <v>87423772</v>
      </c>
      <c r="AJ20" s="27"/>
      <c r="AK20" s="27">
        <f>SUM(AK17:AK18)</f>
        <v>11285433</v>
      </c>
      <c r="AL20" s="27"/>
      <c r="AM20" s="27">
        <f>SUM(AM17:AM18)</f>
        <v>98709205</v>
      </c>
    </row>
    <row r="21" spans="1:39" s="85" customFormat="1" ht="6" customHeight="1">
      <c r="A21" s="64"/>
      <c r="B21" s="87"/>
      <c r="C21" s="63"/>
      <c r="D21" s="86"/>
      <c r="E21" s="77"/>
      <c r="F21" s="86"/>
      <c r="G21" s="77"/>
      <c r="H21" s="86"/>
      <c r="I21" s="77"/>
      <c r="J21" s="86"/>
      <c r="K21" s="77"/>
      <c r="L21" s="86"/>
      <c r="M21" s="77"/>
      <c r="N21" s="86"/>
      <c r="O21" s="77"/>
      <c r="P21" s="86"/>
      <c r="Q21" s="77"/>
      <c r="R21" s="86"/>
      <c r="S21" s="77"/>
      <c r="T21" s="86"/>
      <c r="U21" s="77"/>
      <c r="V21" s="77"/>
      <c r="W21" s="77"/>
      <c r="X21" s="77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</row>
    <row r="22" spans="1:39" s="85" customFormat="1" ht="21.75" customHeight="1">
      <c r="A22" s="73" t="s">
        <v>192</v>
      </c>
      <c r="B22" s="86"/>
      <c r="C22" s="63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77"/>
      <c r="AF22" s="27"/>
      <c r="AG22" s="77"/>
      <c r="AH22" s="27"/>
      <c r="AI22" s="77"/>
      <c r="AJ22" s="109"/>
      <c r="AK22" s="110"/>
      <c r="AL22" s="109"/>
      <c r="AM22" s="109"/>
    </row>
    <row r="23" spans="1:39" s="85" customFormat="1" ht="21.75" customHeight="1">
      <c r="A23" s="73"/>
      <c r="B23" s="85" t="s">
        <v>193</v>
      </c>
      <c r="C23" s="63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77"/>
      <c r="AF23" s="27"/>
      <c r="AG23" s="77"/>
      <c r="AH23" s="27"/>
      <c r="AI23" s="77"/>
      <c r="AJ23" s="109"/>
      <c r="AK23" s="110"/>
      <c r="AL23" s="109"/>
      <c r="AM23" s="109"/>
    </row>
    <row r="24" spans="1:39" ht="21.75" customHeight="1">
      <c r="A24" s="66" t="s">
        <v>205</v>
      </c>
      <c r="C24" s="63"/>
      <c r="D24" s="27"/>
      <c r="E24" s="27">
        <v>0</v>
      </c>
      <c r="F24" s="27"/>
      <c r="G24" s="27">
        <v>0</v>
      </c>
      <c r="H24" s="27"/>
      <c r="I24" s="27">
        <v>0</v>
      </c>
      <c r="J24" s="27"/>
      <c r="K24" s="27">
        <v>0</v>
      </c>
      <c r="L24" s="27"/>
      <c r="M24" s="27">
        <v>-6229</v>
      </c>
      <c r="N24" s="27"/>
      <c r="O24" s="27">
        <v>0</v>
      </c>
      <c r="P24" s="27"/>
      <c r="Q24" s="27">
        <v>6246</v>
      </c>
      <c r="R24" s="27"/>
      <c r="S24" s="27">
        <v>0</v>
      </c>
      <c r="T24" s="27"/>
      <c r="U24" s="27">
        <v>0</v>
      </c>
      <c r="V24" s="27"/>
      <c r="W24" s="27">
        <v>0</v>
      </c>
      <c r="X24" s="27"/>
      <c r="Y24" s="27">
        <v>0</v>
      </c>
      <c r="Z24" s="27"/>
      <c r="AA24" s="27">
        <v>0</v>
      </c>
      <c r="AB24" s="27"/>
      <c r="AC24" s="27">
        <v>0</v>
      </c>
      <c r="AD24" s="27"/>
      <c r="AE24" s="77">
        <f>SUM(O24:AC24)</f>
        <v>6246</v>
      </c>
      <c r="AF24" s="27"/>
      <c r="AG24" s="27">
        <v>0</v>
      </c>
      <c r="AH24" s="109"/>
      <c r="AI24" s="2">
        <f t="shared" ref="AI24" si="2">SUM(AG24,AE24,M24,K24,I24,G24,E24)</f>
        <v>17</v>
      </c>
      <c r="AJ24" s="27"/>
      <c r="AK24" s="27">
        <v>103017</v>
      </c>
      <c r="AL24" s="27"/>
      <c r="AM24" s="27">
        <f t="shared" ref="AM24" si="3">SUM(AI24:AK24)</f>
        <v>103034</v>
      </c>
    </row>
    <row r="25" spans="1:39" ht="21.75" customHeight="1">
      <c r="A25" s="66" t="s">
        <v>197</v>
      </c>
      <c r="C25" s="63"/>
      <c r="D25" s="27"/>
      <c r="E25" s="27">
        <v>0</v>
      </c>
      <c r="F25" s="27"/>
      <c r="G25" s="27">
        <v>0</v>
      </c>
      <c r="H25" s="27"/>
      <c r="I25" s="27">
        <v>0</v>
      </c>
      <c r="J25" s="27"/>
      <c r="K25" s="27">
        <v>0</v>
      </c>
      <c r="L25" s="27"/>
      <c r="M25" s="27">
        <v>54530</v>
      </c>
      <c r="N25" s="27"/>
      <c r="O25" s="27">
        <v>0</v>
      </c>
      <c r="P25" s="27"/>
      <c r="Q25" s="27">
        <v>0</v>
      </c>
      <c r="R25" s="27"/>
      <c r="S25" s="27">
        <v>0</v>
      </c>
      <c r="T25" s="27"/>
      <c r="U25" s="27">
        <v>0</v>
      </c>
      <c r="V25" s="27"/>
      <c r="W25" s="27">
        <v>-54530</v>
      </c>
      <c r="X25" s="27"/>
      <c r="Y25" s="27">
        <v>0</v>
      </c>
      <c r="Z25" s="27"/>
      <c r="AA25" s="27">
        <v>0</v>
      </c>
      <c r="AB25" s="27"/>
      <c r="AC25" s="27">
        <v>0</v>
      </c>
      <c r="AD25" s="27"/>
      <c r="AE25" s="77">
        <f t="shared" ref="AE25:AE30" si="4">SUM(O25:AC25)</f>
        <v>-54530</v>
      </c>
      <c r="AF25" s="27"/>
      <c r="AG25" s="27">
        <v>0</v>
      </c>
      <c r="AH25" s="109"/>
      <c r="AI25" s="2">
        <f t="shared" ref="AI25:AI29" si="5">SUM(AG25,AE25,M25,K25,I25,G25,E25)</f>
        <v>0</v>
      </c>
      <c r="AJ25" s="27"/>
      <c r="AK25" s="27">
        <v>0</v>
      </c>
      <c r="AL25" s="27"/>
      <c r="AM25" s="27">
        <f t="shared" ref="AM25:AM30" si="6">SUM(AI25:AK25)</f>
        <v>0</v>
      </c>
    </row>
    <row r="26" spans="1:39" s="85" customFormat="1" ht="21.75" customHeight="1">
      <c r="A26" s="66" t="s">
        <v>195</v>
      </c>
      <c r="B26" s="86"/>
      <c r="C26" s="63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77"/>
      <c r="AF26" s="27"/>
      <c r="AG26" s="77"/>
      <c r="AH26" s="27"/>
      <c r="AI26" s="77"/>
      <c r="AJ26" s="109"/>
      <c r="AK26" s="110"/>
      <c r="AL26" s="109"/>
      <c r="AM26" s="109"/>
    </row>
    <row r="27" spans="1:39" s="85" customFormat="1" ht="21.75" customHeight="1">
      <c r="A27" s="66"/>
      <c r="B27" s="86" t="s">
        <v>25</v>
      </c>
      <c r="C27" s="63">
        <v>11</v>
      </c>
      <c r="D27" s="14"/>
      <c r="E27" s="27">
        <v>0</v>
      </c>
      <c r="F27" s="27"/>
      <c r="G27" s="27">
        <v>0</v>
      </c>
      <c r="H27" s="27"/>
      <c r="I27" s="27">
        <v>0</v>
      </c>
      <c r="J27" s="27"/>
      <c r="K27" s="27">
        <v>0</v>
      </c>
      <c r="L27" s="27"/>
      <c r="M27" s="27">
        <v>0</v>
      </c>
      <c r="N27" s="27"/>
      <c r="O27" s="27">
        <v>0</v>
      </c>
      <c r="P27" s="27"/>
      <c r="Q27" s="27">
        <v>-324736</v>
      </c>
      <c r="R27" s="27"/>
      <c r="S27" s="27">
        <v>0</v>
      </c>
      <c r="T27" s="27"/>
      <c r="U27" s="27">
        <v>0</v>
      </c>
      <c r="V27" s="27"/>
      <c r="W27" s="27">
        <v>0</v>
      </c>
      <c r="X27" s="27"/>
      <c r="Y27" s="27">
        <v>0</v>
      </c>
      <c r="Z27" s="27"/>
      <c r="AA27" s="27">
        <v>0</v>
      </c>
      <c r="AB27" s="27"/>
      <c r="AC27" s="27">
        <v>0</v>
      </c>
      <c r="AD27" s="27"/>
      <c r="AE27" s="77">
        <f>SUM(O27:AC27)</f>
        <v>-324736</v>
      </c>
      <c r="AF27" s="27"/>
      <c r="AG27" s="27">
        <v>0</v>
      </c>
      <c r="AH27" s="109"/>
      <c r="AI27" s="2">
        <f t="shared" ref="AI27" si="7">SUM(AG27,AE27,M27,K27,I27,G27,E27)</f>
        <v>-324736</v>
      </c>
      <c r="AJ27" s="27"/>
      <c r="AK27" s="27">
        <v>-3535877</v>
      </c>
      <c r="AL27" s="27"/>
      <c r="AM27" s="27">
        <f t="shared" ref="AM27" si="8">SUM(AI27:AK27)</f>
        <v>-3860613</v>
      </c>
    </row>
    <row r="28" spans="1:39" ht="21.75" customHeight="1">
      <c r="A28" s="66" t="s">
        <v>198</v>
      </c>
      <c r="C28" s="63">
        <v>18</v>
      </c>
      <c r="D28" s="27"/>
      <c r="E28" s="27">
        <v>0</v>
      </c>
      <c r="F28" s="27"/>
      <c r="G28" s="27">
        <v>0</v>
      </c>
      <c r="H28" s="27"/>
      <c r="I28" s="27">
        <v>0</v>
      </c>
      <c r="J28" s="27"/>
      <c r="K28" s="27">
        <v>0</v>
      </c>
      <c r="L28" s="27"/>
      <c r="M28" s="27">
        <v>-3685268</v>
      </c>
      <c r="N28" s="27"/>
      <c r="O28" s="27">
        <v>0</v>
      </c>
      <c r="P28" s="27"/>
      <c r="Q28" s="27">
        <v>0</v>
      </c>
      <c r="R28" s="27"/>
      <c r="S28" s="27">
        <v>0</v>
      </c>
      <c r="T28" s="27"/>
      <c r="U28" s="27">
        <v>0</v>
      </c>
      <c r="V28" s="27"/>
      <c r="W28" s="27">
        <v>0</v>
      </c>
      <c r="X28" s="27"/>
      <c r="Y28" s="27">
        <v>0</v>
      </c>
      <c r="Z28" s="27"/>
      <c r="AA28" s="27">
        <v>0</v>
      </c>
      <c r="AB28" s="27"/>
      <c r="AC28" s="27">
        <v>0</v>
      </c>
      <c r="AD28" s="27"/>
      <c r="AE28" s="27">
        <v>0</v>
      </c>
      <c r="AF28" s="27"/>
      <c r="AG28" s="27">
        <v>0</v>
      </c>
      <c r="AH28" s="109"/>
      <c r="AI28" s="2">
        <f t="shared" si="5"/>
        <v>-3685268</v>
      </c>
      <c r="AJ28" s="27"/>
      <c r="AK28" s="27">
        <v>-58495</v>
      </c>
      <c r="AL28" s="27"/>
      <c r="AM28" s="27">
        <f t="shared" si="6"/>
        <v>-3743763</v>
      </c>
    </row>
    <row r="29" spans="1:39" ht="21.75" customHeight="1">
      <c r="A29" s="66" t="s">
        <v>199</v>
      </c>
      <c r="B29" s="99"/>
      <c r="C29" s="63"/>
      <c r="D29" s="2"/>
      <c r="E29" s="27">
        <v>0</v>
      </c>
      <c r="F29" s="27"/>
      <c r="G29" s="27">
        <v>0</v>
      </c>
      <c r="H29" s="27"/>
      <c r="I29" s="27">
        <v>0</v>
      </c>
      <c r="J29" s="27"/>
      <c r="K29" s="27">
        <v>0</v>
      </c>
      <c r="L29" s="27"/>
      <c r="M29" s="27">
        <v>-1666769</v>
      </c>
      <c r="N29" s="27"/>
      <c r="O29" s="27">
        <v>0</v>
      </c>
      <c r="P29" s="27"/>
      <c r="Q29" s="27">
        <v>0</v>
      </c>
      <c r="R29" s="27"/>
      <c r="S29" s="27">
        <v>0</v>
      </c>
      <c r="U29" s="27">
        <v>0</v>
      </c>
      <c r="V29" s="77"/>
      <c r="W29" s="27">
        <v>0</v>
      </c>
      <c r="X29" s="77"/>
      <c r="Y29" s="27">
        <v>0</v>
      </c>
      <c r="Z29" s="77"/>
      <c r="AA29" s="27">
        <v>0</v>
      </c>
      <c r="AB29" s="77"/>
      <c r="AC29" s="27">
        <v>0</v>
      </c>
      <c r="AD29" s="27"/>
      <c r="AE29" s="27">
        <v>0</v>
      </c>
      <c r="AF29" s="27"/>
      <c r="AG29" s="27">
        <v>0</v>
      </c>
      <c r="AH29" s="109"/>
      <c r="AI29" s="2">
        <f t="shared" si="5"/>
        <v>-1666769</v>
      </c>
      <c r="AJ29" s="27"/>
      <c r="AK29" s="27">
        <v>0</v>
      </c>
      <c r="AL29" s="27"/>
      <c r="AM29" s="27">
        <f t="shared" si="6"/>
        <v>-1666769</v>
      </c>
    </row>
    <row r="30" spans="1:39" ht="21.75" customHeight="1">
      <c r="A30" s="66" t="s">
        <v>132</v>
      </c>
      <c r="B30" s="99"/>
      <c r="C30" s="63"/>
      <c r="D30" s="86"/>
      <c r="E30" s="80">
        <v>0</v>
      </c>
      <c r="F30" s="86"/>
      <c r="G30" s="80">
        <v>0</v>
      </c>
      <c r="H30" s="86"/>
      <c r="I30" s="80">
        <v>0</v>
      </c>
      <c r="J30" s="86"/>
      <c r="K30" s="80">
        <v>0</v>
      </c>
      <c r="L30" s="86"/>
      <c r="M30" s="80">
        <v>6055850</v>
      </c>
      <c r="N30" s="86"/>
      <c r="O30" s="80">
        <v>0</v>
      </c>
      <c r="P30" s="86"/>
      <c r="Q30" s="80">
        <v>0</v>
      </c>
      <c r="R30" s="86"/>
      <c r="S30" s="80">
        <v>0</v>
      </c>
      <c r="T30" s="86"/>
      <c r="U30" s="80">
        <v>617</v>
      </c>
      <c r="V30" s="77"/>
      <c r="W30" s="80">
        <v>0</v>
      </c>
      <c r="X30" s="77"/>
      <c r="Y30" s="80">
        <v>228383</v>
      </c>
      <c r="Z30" s="77"/>
      <c r="AA30" s="80">
        <v>-304517</v>
      </c>
      <c r="AB30" s="77"/>
      <c r="AC30" s="80">
        <v>-1250026</v>
      </c>
      <c r="AD30" s="77"/>
      <c r="AE30" s="80">
        <f t="shared" si="4"/>
        <v>-1325543</v>
      </c>
      <c r="AG30" s="80">
        <v>0</v>
      </c>
      <c r="AI30" s="6">
        <f t="shared" ref="AI30" si="9">SUM(AG30,AE30,M30,K30,I30,G30,E30)</f>
        <v>4730307</v>
      </c>
      <c r="AK30" s="80">
        <v>561935</v>
      </c>
      <c r="AM30" s="61">
        <f t="shared" si="6"/>
        <v>5292242</v>
      </c>
    </row>
    <row r="31" spans="1:39" ht="6" customHeight="1">
      <c r="A31" s="66"/>
      <c r="B31" s="99"/>
      <c r="C31" s="108"/>
      <c r="D31" s="86"/>
      <c r="E31" s="86"/>
      <c r="F31" s="86"/>
      <c r="G31" s="86"/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</row>
    <row r="32" spans="1:39" ht="21.75" customHeight="1" thickBot="1">
      <c r="A32" s="64" t="s">
        <v>206</v>
      </c>
      <c r="B32" s="107"/>
      <c r="C32" s="108"/>
      <c r="D32" s="14"/>
      <c r="E32" s="28">
        <f>SUM(E20:E30)</f>
        <v>5669977</v>
      </c>
      <c r="F32" s="14"/>
      <c r="G32" s="28">
        <f>SUM(G20:G30)</f>
        <v>36104972</v>
      </c>
      <c r="H32" s="14"/>
      <c r="I32" s="28">
        <f>SUM(I20:I30)</f>
        <v>104789</v>
      </c>
      <c r="J32" s="14"/>
      <c r="K32" s="28">
        <f>SUM(K20:K30)</f>
        <v>599793</v>
      </c>
      <c r="L32" s="14"/>
      <c r="M32" s="28">
        <f>SUM(M20:M30)</f>
        <v>4482735</v>
      </c>
      <c r="N32" s="14"/>
      <c r="O32" s="28">
        <f>SUM(O20:O30)</f>
        <v>-755413</v>
      </c>
      <c r="P32" s="14"/>
      <c r="Q32" s="28">
        <f>SUM(Q20:Q30)</f>
        <v>-2508109</v>
      </c>
      <c r="R32" s="14"/>
      <c r="S32" s="28">
        <f>SUM(S20:S30)</f>
        <v>267927</v>
      </c>
      <c r="T32" s="14"/>
      <c r="U32" s="28">
        <f>SUM(U20:U30)</f>
        <v>-1595</v>
      </c>
      <c r="V32" s="14"/>
      <c r="W32" s="28">
        <f>SUM(W20:W30)</f>
        <v>18968766</v>
      </c>
      <c r="X32" s="14"/>
      <c r="Y32" s="28">
        <f>SUM(Y20:Y30)</f>
        <v>343138</v>
      </c>
      <c r="Z32" s="14"/>
      <c r="AA32" s="28">
        <f>SUM(AA20:AA30)</f>
        <v>-478930</v>
      </c>
      <c r="AB32" s="14"/>
      <c r="AC32" s="28">
        <f>SUM(AC20:AC30)</f>
        <v>-7367853</v>
      </c>
      <c r="AD32" s="14"/>
      <c r="AE32" s="28">
        <f>SUM(AE20:AE30)</f>
        <v>8467931</v>
      </c>
      <c r="AF32" s="14"/>
      <c r="AG32" s="28">
        <f>SUM(AG20:AG30)</f>
        <v>31047126</v>
      </c>
      <c r="AH32" s="14"/>
      <c r="AI32" s="28">
        <f>SUM(AI20:AI30)</f>
        <v>86477323</v>
      </c>
      <c r="AJ32" s="14"/>
      <c r="AK32" s="28">
        <f>SUM(AK20:AK30)</f>
        <v>8356013</v>
      </c>
      <c r="AL32" s="14"/>
      <c r="AM32" s="28">
        <f>SUM(AM20:AM30)</f>
        <v>94833336</v>
      </c>
    </row>
    <row r="33" spans="1:39" ht="18.75" customHeight="1" thickTop="1">
      <c r="A33" s="64"/>
      <c r="B33" s="107"/>
      <c r="C33" s="108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</row>
    <row r="34" spans="1:39" ht="21.75" customHeight="1">
      <c r="A34" s="64"/>
      <c r="B34" s="107"/>
      <c r="C34" s="108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</row>
    <row r="35" spans="1:39" ht="21.75" customHeight="1">
      <c r="A35" s="66"/>
      <c r="C35" s="63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77"/>
      <c r="AF35" s="27"/>
      <c r="AG35" s="27"/>
      <c r="AH35" s="109"/>
      <c r="AI35" s="2"/>
      <c r="AJ35" s="27"/>
      <c r="AK35" s="27"/>
      <c r="AL35" s="27"/>
      <c r="AM35" s="27"/>
    </row>
    <row r="36" spans="1:39" ht="21.75" customHeight="1">
      <c r="A36" s="64"/>
      <c r="B36" s="107"/>
      <c r="C36" s="108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</row>
    <row r="37" spans="1:39" ht="21.75" customHeight="1">
      <c r="A37" s="64"/>
      <c r="B37" s="107"/>
      <c r="C37" s="108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</row>
    <row r="38" spans="1:39" ht="21.75" customHeight="1">
      <c r="A38" s="64"/>
      <c r="B38" s="107"/>
      <c r="C38" s="108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</row>
    <row r="39" spans="1:39" ht="21.75" customHeight="1">
      <c r="A39" s="64"/>
      <c r="B39" s="107"/>
      <c r="C39" s="108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</row>
    <row r="40" spans="1:39" ht="21.75" customHeight="1">
      <c r="A40" s="64"/>
      <c r="B40" s="107"/>
      <c r="C40" s="108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</row>
    <row r="41" spans="1:39" ht="21.75" customHeight="1">
      <c r="A41" s="64"/>
      <c r="B41" s="107"/>
      <c r="C41" s="108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</row>
    <row r="42" spans="1:39" ht="21.75" customHeight="1">
      <c r="A42" s="64"/>
      <c r="B42" s="107"/>
      <c r="C42" s="108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</row>
    <row r="43" spans="1:39" ht="21.75" customHeight="1">
      <c r="A43" s="64"/>
      <c r="B43" s="107"/>
      <c r="C43" s="108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</row>
    <row r="44" spans="1:39" ht="21.75" customHeight="1">
      <c r="A44" s="64"/>
      <c r="B44" s="107"/>
      <c r="C44" s="108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</row>
    <row r="45" spans="1:39" ht="21" customHeight="1">
      <c r="A45" s="64"/>
      <c r="B45" s="107"/>
      <c r="C45" s="108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</row>
    <row r="46" spans="1:39" ht="10.5" customHeight="1">
      <c r="A46" s="64"/>
      <c r="B46" s="107"/>
      <c r="C46" s="108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</row>
    <row r="47" spans="1:39" ht="21.75" customHeight="1">
      <c r="A47" s="101" t="s">
        <v>38</v>
      </c>
      <c r="B47" s="101"/>
      <c r="C47" s="111"/>
      <c r="D47" s="15"/>
      <c r="E47" s="15"/>
      <c r="F47" s="15"/>
      <c r="G47" s="15"/>
      <c r="H47" s="15"/>
      <c r="I47" s="15"/>
      <c r="J47" s="15"/>
      <c r="K47" s="15"/>
      <c r="L47" s="15"/>
      <c r="M47" s="80"/>
      <c r="N47" s="15"/>
      <c r="O47" s="15"/>
      <c r="P47" s="15"/>
      <c r="Q47" s="15"/>
      <c r="R47" s="15"/>
      <c r="S47" s="15"/>
      <c r="T47" s="15"/>
      <c r="U47" s="80"/>
      <c r="V47" s="80"/>
      <c r="W47" s="80"/>
      <c r="X47" s="80"/>
      <c r="Y47" s="80"/>
      <c r="Z47" s="80"/>
      <c r="AA47" s="80"/>
      <c r="AB47" s="80"/>
      <c r="AC47" s="80"/>
      <c r="AD47" s="80"/>
      <c r="AE47" s="80"/>
      <c r="AF47" s="80"/>
      <c r="AG47" s="80"/>
      <c r="AH47" s="80"/>
      <c r="AI47" s="80"/>
      <c r="AJ47" s="80"/>
      <c r="AK47" s="80"/>
      <c r="AL47" s="80"/>
      <c r="AM47" s="80"/>
    </row>
  </sheetData>
  <mergeCells count="4">
    <mergeCell ref="E5:AM5"/>
    <mergeCell ref="E6:AI6"/>
    <mergeCell ref="O7:AE7"/>
    <mergeCell ref="U8:AC8"/>
  </mergeCells>
  <pageMargins left="0.4" right="0.4" top="0.5" bottom="0.6" header="0.49" footer="0.4"/>
  <pageSetup paperSize="9" scale="57" firstPageNumber="10" orientation="landscape" useFirstPageNumber="1" horizontalDpi="1200" verticalDpi="1200" r:id="rId1"/>
  <headerFooter scaleWithDoc="0">
    <oddFooter>&amp;R&amp;13&amp;P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7E7F0B-DC07-46EA-A922-6DF1E51FBE14}">
  <dimension ref="A1:Y33"/>
  <sheetViews>
    <sheetView zoomScaleNormal="100" zoomScaleSheetLayoutView="85" zoomScalePageLayoutView="70" workbookViewId="0">
      <selection activeCell="I12" sqref="I12"/>
    </sheetView>
  </sheetViews>
  <sheetFormatPr defaultColWidth="12.5703125" defaultRowHeight="21.75" customHeight="1"/>
  <cols>
    <col min="1" max="1" width="35.140625" style="86" customWidth="1"/>
    <col min="2" max="2" width="2.140625" style="29" customWidth="1"/>
    <col min="3" max="3" width="10.7109375" style="29" customWidth="1"/>
    <col min="4" max="4" width="0.7109375" style="29" customWidth="1"/>
    <col min="5" max="5" width="10.85546875" style="13" customWidth="1"/>
    <col min="6" max="6" width="0.7109375" style="13" customWidth="1"/>
    <col min="7" max="7" width="11" style="13" customWidth="1"/>
    <col min="8" max="8" width="0.7109375" style="13" customWidth="1"/>
    <col min="9" max="9" width="13.140625" style="29" customWidth="1"/>
    <col min="10" max="10" width="0.7109375" style="29" customWidth="1"/>
    <col min="11" max="11" width="15" style="77" bestFit="1" customWidth="1"/>
    <col min="12" max="12" width="0.7109375" style="77" customWidth="1"/>
    <col min="13" max="13" width="15.140625" style="77" customWidth="1"/>
    <col min="14" max="14" width="0.7109375" style="77" customWidth="1"/>
    <col min="15" max="15" width="12.28515625" style="77" customWidth="1"/>
    <col min="16" max="16" width="0.7109375" style="77" customWidth="1"/>
    <col min="17" max="17" width="11.7109375" style="77" customWidth="1"/>
    <col min="18" max="18" width="0.7109375" style="77" customWidth="1"/>
    <col min="19" max="19" width="12.140625" style="77" customWidth="1"/>
    <col min="20" max="20" width="0.7109375" style="77" customWidth="1"/>
    <col min="21" max="21" width="13" style="77" customWidth="1"/>
    <col min="22" max="22" width="0.7109375" style="77" customWidth="1"/>
    <col min="23" max="23" width="10.42578125" style="77" customWidth="1"/>
    <col min="24" max="24" width="0.7109375" style="77" customWidth="1"/>
    <col min="25" max="25" width="11.140625" style="77" customWidth="1"/>
    <col min="26" max="16384" width="12.5703125" style="86"/>
  </cols>
  <sheetData>
    <row r="1" spans="1:25" ht="21.75" customHeight="1">
      <c r="A1" s="85" t="s">
        <v>0</v>
      </c>
    </row>
    <row r="2" spans="1:25" ht="21.75" customHeight="1">
      <c r="A2" s="87" t="str">
        <f>'10'!A2</f>
        <v>งบการเปลี่ยนแปลงส่วนของเจ้าของ (ยังไม่ได้ตรวจสอบ)</v>
      </c>
      <c r="B2" s="20"/>
      <c r="C2" s="20"/>
      <c r="D2" s="20"/>
      <c r="E2" s="14"/>
      <c r="F2" s="14"/>
      <c r="G2" s="14"/>
      <c r="H2" s="14"/>
      <c r="I2" s="21"/>
      <c r="J2" s="21"/>
    </row>
    <row r="3" spans="1:25" ht="21.75" customHeight="1">
      <c r="A3" s="88" t="str">
        <f>'10'!A3</f>
        <v>สำหรับรอบระยะเวลาเก้าเดือนสิ้นสุดวันที่ 30 กันยายน พ.ศ. 2568</v>
      </c>
      <c r="B3" s="22"/>
      <c r="C3" s="22"/>
      <c r="D3" s="22"/>
      <c r="E3" s="15"/>
      <c r="F3" s="15"/>
      <c r="G3" s="15"/>
      <c r="H3" s="15"/>
      <c r="I3" s="22"/>
      <c r="J3" s="22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</row>
    <row r="4" spans="1:25" ht="21.75" customHeight="1">
      <c r="A4" s="89"/>
      <c r="B4" s="30"/>
      <c r="C4" s="30"/>
      <c r="D4" s="30"/>
      <c r="E4" s="31"/>
      <c r="F4" s="31"/>
      <c r="G4" s="31"/>
      <c r="H4" s="31"/>
      <c r="I4" s="30"/>
      <c r="J4" s="20"/>
    </row>
    <row r="5" spans="1:25" ht="21.75" customHeight="1">
      <c r="A5" s="85"/>
      <c r="B5" s="85"/>
      <c r="C5" s="150" t="s">
        <v>207</v>
      </c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  <c r="Q5" s="150"/>
      <c r="R5" s="150"/>
      <c r="S5" s="150"/>
      <c r="T5" s="150"/>
      <c r="U5" s="150"/>
      <c r="V5" s="150"/>
      <c r="W5" s="150"/>
      <c r="X5" s="150"/>
      <c r="Y5" s="150"/>
    </row>
    <row r="6" spans="1:25" ht="21.75" customHeight="1">
      <c r="A6" s="85"/>
      <c r="B6" s="90"/>
      <c r="C6" s="90"/>
      <c r="D6" s="90"/>
      <c r="E6" s="90"/>
      <c r="F6" s="90"/>
      <c r="G6" s="90"/>
      <c r="H6" s="90"/>
      <c r="I6" s="90"/>
      <c r="J6" s="90"/>
      <c r="K6" s="150" t="s">
        <v>83</v>
      </c>
      <c r="L6" s="150"/>
      <c r="M6" s="150"/>
      <c r="N6" s="150"/>
      <c r="O6" s="150"/>
      <c r="P6" s="150"/>
      <c r="Q6" s="150"/>
      <c r="R6" s="150"/>
      <c r="S6" s="150"/>
      <c r="T6" s="150"/>
      <c r="U6" s="150"/>
      <c r="V6" s="90"/>
      <c r="W6" s="90"/>
      <c r="X6" s="90"/>
      <c r="Y6" s="90"/>
    </row>
    <row r="7" spans="1:25" ht="21.75" customHeight="1">
      <c r="A7" s="85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151" t="s">
        <v>122</v>
      </c>
      <c r="N7" s="151"/>
      <c r="O7" s="151"/>
      <c r="P7" s="151"/>
      <c r="Q7" s="151"/>
      <c r="R7" s="151"/>
      <c r="S7" s="151"/>
      <c r="T7" s="70"/>
      <c r="U7" s="70"/>
      <c r="V7" s="90"/>
      <c r="W7" s="90"/>
      <c r="X7" s="90"/>
      <c r="Y7" s="90"/>
    </row>
    <row r="8" spans="1:25" ht="21.75" customHeight="1">
      <c r="A8" s="87"/>
      <c r="B8" s="14"/>
      <c r="C8" s="77"/>
      <c r="D8" s="14"/>
      <c r="E8" s="77"/>
      <c r="F8" s="77"/>
      <c r="G8" s="77"/>
      <c r="H8" s="77"/>
      <c r="I8" s="77"/>
      <c r="J8" s="77"/>
      <c r="M8" s="91" t="s">
        <v>139</v>
      </c>
    </row>
    <row r="9" spans="1:25" ht="21.75" customHeight="1">
      <c r="A9" s="85"/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1" t="s">
        <v>141</v>
      </c>
      <c r="N9" s="70"/>
      <c r="O9" s="70"/>
      <c r="P9" s="70"/>
      <c r="Q9" s="70"/>
      <c r="R9" s="70"/>
      <c r="S9" s="91"/>
      <c r="T9" s="70"/>
      <c r="U9" s="70"/>
      <c r="V9" s="90"/>
      <c r="W9" s="90"/>
      <c r="X9" s="90"/>
      <c r="Y9" s="90"/>
    </row>
    <row r="10" spans="1:25" ht="21.75" customHeight="1">
      <c r="A10" s="85"/>
      <c r="B10" s="90"/>
      <c r="C10" s="90"/>
      <c r="D10" s="90"/>
      <c r="E10" s="90"/>
      <c r="F10" s="90"/>
      <c r="H10" s="90"/>
      <c r="J10" s="90"/>
      <c r="K10" s="91" t="s">
        <v>143</v>
      </c>
      <c r="L10" s="90"/>
      <c r="M10" s="91" t="s">
        <v>145</v>
      </c>
      <c r="N10" s="91"/>
      <c r="O10" s="91"/>
      <c r="P10" s="91"/>
      <c r="Q10" s="91"/>
      <c r="R10" s="91"/>
      <c r="S10" s="86"/>
      <c r="T10" s="91"/>
      <c r="U10" s="92" t="s">
        <v>84</v>
      </c>
      <c r="V10" s="86"/>
      <c r="W10" s="90"/>
      <c r="X10" s="86"/>
      <c r="Y10" s="90"/>
    </row>
    <row r="11" spans="1:25" s="93" customFormat="1" ht="21.75" customHeight="1">
      <c r="B11" s="25"/>
      <c r="C11" s="24"/>
      <c r="D11" s="25"/>
      <c r="E11" s="90"/>
      <c r="F11" s="25"/>
      <c r="H11" s="91"/>
      <c r="I11" s="91"/>
      <c r="J11" s="91"/>
      <c r="K11" s="91" t="s">
        <v>147</v>
      </c>
      <c r="L11" s="24"/>
      <c r="M11" s="91" t="s">
        <v>150</v>
      </c>
      <c r="N11" s="91"/>
      <c r="O11" s="91" t="s">
        <v>151</v>
      </c>
      <c r="P11" s="91"/>
      <c r="Q11" s="91" t="s">
        <v>152</v>
      </c>
      <c r="R11" s="91"/>
      <c r="S11" s="91" t="s">
        <v>153</v>
      </c>
      <c r="T11" s="91"/>
      <c r="U11" s="94" t="s">
        <v>154</v>
      </c>
      <c r="W11" s="91" t="s">
        <v>155</v>
      </c>
      <c r="Y11" s="91"/>
    </row>
    <row r="12" spans="1:25" s="93" customFormat="1" ht="21.75" customHeight="1">
      <c r="B12" s="25"/>
      <c r="C12" s="24" t="s">
        <v>158</v>
      </c>
      <c r="D12" s="25"/>
      <c r="E12" s="24" t="s">
        <v>208</v>
      </c>
      <c r="F12" s="25"/>
      <c r="G12" s="91" t="s">
        <v>161</v>
      </c>
      <c r="H12" s="91"/>
      <c r="I12" s="91" t="s">
        <v>80</v>
      </c>
      <c r="J12" s="91"/>
      <c r="K12" s="91" t="s">
        <v>209</v>
      </c>
      <c r="L12" s="24"/>
      <c r="M12" s="91" t="s">
        <v>210</v>
      </c>
      <c r="N12" s="91"/>
      <c r="O12" s="91" t="s">
        <v>167</v>
      </c>
      <c r="P12" s="91"/>
      <c r="Q12" s="94" t="s">
        <v>211</v>
      </c>
      <c r="R12" s="91"/>
      <c r="S12" s="91" t="s">
        <v>169</v>
      </c>
      <c r="T12" s="91"/>
      <c r="U12" s="94" t="s">
        <v>171</v>
      </c>
      <c r="W12" s="91" t="s">
        <v>172</v>
      </c>
      <c r="Y12" s="91" t="s">
        <v>156</v>
      </c>
    </row>
    <row r="13" spans="1:25" s="93" customFormat="1" ht="21.75" customHeight="1">
      <c r="B13" s="25"/>
      <c r="C13" s="26" t="s">
        <v>175</v>
      </c>
      <c r="D13" s="25"/>
      <c r="E13" s="26" t="s">
        <v>212</v>
      </c>
      <c r="F13" s="25"/>
      <c r="G13" s="95" t="s">
        <v>178</v>
      </c>
      <c r="H13" s="91"/>
      <c r="I13" s="95" t="s">
        <v>213</v>
      </c>
      <c r="J13" s="91"/>
      <c r="K13" s="26" t="s">
        <v>214</v>
      </c>
      <c r="L13" s="24"/>
      <c r="M13" s="95" t="s">
        <v>183</v>
      </c>
      <c r="N13" s="91"/>
      <c r="O13" s="95" t="s">
        <v>184</v>
      </c>
      <c r="P13" s="91"/>
      <c r="Q13" s="96" t="s">
        <v>215</v>
      </c>
      <c r="R13" s="91"/>
      <c r="S13" s="97" t="s">
        <v>168</v>
      </c>
      <c r="T13" s="91"/>
      <c r="U13" s="97" t="s">
        <v>187</v>
      </c>
      <c r="W13" s="95" t="s">
        <v>188</v>
      </c>
      <c r="Y13" s="95" t="s">
        <v>187</v>
      </c>
    </row>
    <row r="14" spans="1:25" s="93" customFormat="1" ht="21.75" customHeight="1">
      <c r="B14" s="25"/>
      <c r="C14" s="24"/>
      <c r="D14" s="25"/>
      <c r="E14" s="24"/>
      <c r="F14" s="25"/>
      <c r="G14" s="25"/>
      <c r="H14" s="25"/>
      <c r="I14" s="91"/>
      <c r="J14" s="91"/>
      <c r="K14" s="91"/>
      <c r="L14" s="24"/>
      <c r="M14" s="91"/>
      <c r="N14" s="91"/>
      <c r="O14" s="91"/>
      <c r="P14" s="91"/>
      <c r="Q14" s="91"/>
      <c r="R14" s="91"/>
      <c r="S14" s="91"/>
      <c r="T14" s="91"/>
      <c r="W14" s="91"/>
      <c r="Y14" s="91"/>
    </row>
    <row r="15" spans="1:25" s="85" customFormat="1" ht="21.75" customHeight="1">
      <c r="A15" s="73" t="s">
        <v>191</v>
      </c>
      <c r="B15" s="27"/>
      <c r="C15" s="14">
        <v>5595798</v>
      </c>
      <c r="D15" s="14"/>
      <c r="E15" s="14">
        <v>33853952</v>
      </c>
      <c r="F15" s="14"/>
      <c r="G15" s="14">
        <v>599793</v>
      </c>
      <c r="H15" s="14"/>
      <c r="I15" s="14">
        <v>6911620</v>
      </c>
      <c r="J15" s="77"/>
      <c r="K15" s="14">
        <v>-587398</v>
      </c>
      <c r="L15" s="14"/>
      <c r="M15" s="14">
        <v>-121</v>
      </c>
      <c r="N15" s="77"/>
      <c r="O15" s="14">
        <v>30068</v>
      </c>
      <c r="P15" s="77"/>
      <c r="Q15" s="14">
        <v>-2187781</v>
      </c>
      <c r="R15" s="77"/>
      <c r="S15" s="14">
        <v>-319164</v>
      </c>
      <c r="T15" s="77"/>
      <c r="U15" s="27">
        <f t="shared" ref="U15" si="0">SUM(K15:S15)</f>
        <v>-3064396</v>
      </c>
      <c r="V15" s="86"/>
      <c r="W15" s="14">
        <v>31047126</v>
      </c>
      <c r="X15" s="86"/>
      <c r="Y15" s="27">
        <f>SUM(C15:I15,U15,W15)</f>
        <v>74943893</v>
      </c>
    </row>
    <row r="16" spans="1:25" s="85" customFormat="1" ht="6" customHeight="1">
      <c r="A16" s="73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</row>
    <row r="17" spans="1:25" ht="21.75" customHeight="1">
      <c r="A17" s="73" t="s">
        <v>192</v>
      </c>
      <c r="B17" s="14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</row>
    <row r="18" spans="1:25" ht="21.75" customHeight="1">
      <c r="A18" s="73" t="s">
        <v>216</v>
      </c>
      <c r="B18" s="14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</row>
    <row r="19" spans="1:25" ht="21.75" customHeight="1">
      <c r="A19" s="99" t="s">
        <v>194</v>
      </c>
      <c r="B19" s="14"/>
      <c r="C19" s="27">
        <v>74179</v>
      </c>
      <c r="D19" s="86"/>
      <c r="E19" s="27">
        <v>2225367</v>
      </c>
      <c r="F19" s="86"/>
      <c r="G19" s="27">
        <v>0</v>
      </c>
      <c r="H19" s="27"/>
      <c r="I19" s="27">
        <v>0</v>
      </c>
      <c r="J19" s="27"/>
      <c r="K19" s="27">
        <v>0</v>
      </c>
      <c r="L19" s="27"/>
      <c r="M19" s="27">
        <v>0</v>
      </c>
      <c r="N19" s="27"/>
      <c r="O19" s="27">
        <v>0</v>
      </c>
      <c r="P19" s="27"/>
      <c r="Q19" s="27">
        <v>0</v>
      </c>
      <c r="R19" s="27"/>
      <c r="S19" s="27">
        <v>0</v>
      </c>
      <c r="T19" s="27"/>
      <c r="U19" s="27">
        <f>SUM(K19:S19)</f>
        <v>0</v>
      </c>
      <c r="V19" s="27"/>
      <c r="W19" s="27">
        <v>0</v>
      </c>
      <c r="X19" s="27"/>
      <c r="Y19" s="27">
        <f>SUM(C19:I19,U19,W19)</f>
        <v>2299546</v>
      </c>
    </row>
    <row r="20" spans="1:25" ht="21.75" customHeight="1">
      <c r="A20" s="99" t="s">
        <v>198</v>
      </c>
      <c r="B20" s="14"/>
      <c r="C20" s="27">
        <v>0</v>
      </c>
      <c r="D20" s="86"/>
      <c r="E20" s="27">
        <v>0</v>
      </c>
      <c r="F20" s="86"/>
      <c r="G20" s="27">
        <v>0</v>
      </c>
      <c r="H20" s="27"/>
      <c r="I20" s="27">
        <v>-3231489</v>
      </c>
      <c r="J20" s="27"/>
      <c r="K20" s="27">
        <v>0</v>
      </c>
      <c r="L20" s="27"/>
      <c r="M20" s="27">
        <v>0</v>
      </c>
      <c r="N20" s="27"/>
      <c r="O20" s="27">
        <v>0</v>
      </c>
      <c r="P20" s="27"/>
      <c r="Q20" s="27">
        <v>0</v>
      </c>
      <c r="R20" s="27"/>
      <c r="S20" s="27">
        <v>0</v>
      </c>
      <c r="T20" s="27"/>
      <c r="U20" s="27">
        <f>SUM(K20:S20)</f>
        <v>0</v>
      </c>
      <c r="V20" s="27"/>
      <c r="W20" s="27">
        <v>0</v>
      </c>
      <c r="X20" s="27"/>
      <c r="Y20" s="27">
        <f>SUM(C20:I20,U20,W20)</f>
        <v>-3231489</v>
      </c>
    </row>
    <row r="21" spans="1:25" ht="21.75" customHeight="1">
      <c r="A21" s="99" t="s">
        <v>199</v>
      </c>
      <c r="B21" s="14"/>
      <c r="C21" s="27">
        <v>0</v>
      </c>
      <c r="D21" s="86"/>
      <c r="E21" s="27">
        <v>0</v>
      </c>
      <c r="F21" s="86"/>
      <c r="G21" s="27">
        <v>0</v>
      </c>
      <c r="H21" s="27"/>
      <c r="I21" s="27">
        <v>-1725333</v>
      </c>
      <c r="J21" s="27"/>
      <c r="K21" s="27">
        <v>0</v>
      </c>
      <c r="L21" s="27"/>
      <c r="M21" s="27">
        <v>0</v>
      </c>
      <c r="N21" s="27"/>
      <c r="O21" s="27">
        <v>0</v>
      </c>
      <c r="P21" s="27"/>
      <c r="Q21" s="27">
        <v>0</v>
      </c>
      <c r="R21" s="27"/>
      <c r="S21" s="27">
        <v>0</v>
      </c>
      <c r="T21" s="27"/>
      <c r="U21" s="27">
        <f>SUM(K21:S21)</f>
        <v>0</v>
      </c>
      <c r="V21" s="27"/>
      <c r="W21" s="27">
        <v>0</v>
      </c>
      <c r="X21" s="27"/>
      <c r="Y21" s="27">
        <f>SUM(C21:I21,U21,W21)</f>
        <v>-1725333</v>
      </c>
    </row>
    <row r="22" spans="1:25" ht="21.75" customHeight="1">
      <c r="A22" s="66" t="s">
        <v>132</v>
      </c>
      <c r="B22" s="27"/>
      <c r="C22" s="61">
        <v>0</v>
      </c>
      <c r="D22" s="27"/>
      <c r="E22" s="61">
        <v>0</v>
      </c>
      <c r="F22" s="27"/>
      <c r="G22" s="61">
        <v>0</v>
      </c>
      <c r="H22" s="27"/>
      <c r="I22" s="61">
        <v>-79513</v>
      </c>
      <c r="J22" s="27"/>
      <c r="K22" s="61">
        <v>0</v>
      </c>
      <c r="L22" s="27"/>
      <c r="M22" s="61">
        <v>-255</v>
      </c>
      <c r="N22" s="27"/>
      <c r="O22" s="61">
        <v>0</v>
      </c>
      <c r="P22" s="27"/>
      <c r="Q22" s="61">
        <v>846499</v>
      </c>
      <c r="R22" s="27"/>
      <c r="S22" s="61">
        <v>-186994</v>
      </c>
      <c r="T22" s="27"/>
      <c r="U22" s="61">
        <f>SUM(K22:S22)</f>
        <v>659250</v>
      </c>
      <c r="V22" s="27"/>
      <c r="W22" s="61">
        <v>0</v>
      </c>
      <c r="X22" s="27"/>
      <c r="Y22" s="61">
        <f>SUM(C22:I22,U22,W22)</f>
        <v>579737</v>
      </c>
    </row>
    <row r="23" spans="1:25" s="93" customFormat="1" ht="6" customHeight="1">
      <c r="B23" s="25"/>
      <c r="C23" s="24"/>
      <c r="D23" s="25"/>
      <c r="E23" s="24"/>
      <c r="F23" s="25"/>
      <c r="G23" s="24"/>
      <c r="H23" s="25"/>
      <c r="I23" s="24"/>
      <c r="J23" s="91"/>
      <c r="K23" s="24"/>
      <c r="L23" s="24"/>
      <c r="M23" s="24"/>
      <c r="N23" s="91"/>
      <c r="O23" s="24"/>
      <c r="P23" s="91"/>
      <c r="Q23" s="24"/>
      <c r="R23" s="91"/>
      <c r="S23" s="91"/>
      <c r="T23" s="91"/>
      <c r="W23" s="91"/>
      <c r="Y23" s="91"/>
    </row>
    <row r="24" spans="1:25" ht="21.75" customHeight="1" thickBot="1">
      <c r="A24" s="64" t="s">
        <v>200</v>
      </c>
      <c r="B24" s="77"/>
      <c r="C24" s="100">
        <f>SUM(C15:C22)</f>
        <v>5669977</v>
      </c>
      <c r="D24" s="77"/>
      <c r="E24" s="100">
        <f>SUM(E15:E22)</f>
        <v>36079319</v>
      </c>
      <c r="F24" s="77"/>
      <c r="G24" s="100">
        <f>SUM(G15:G22)</f>
        <v>599793</v>
      </c>
      <c r="H24" s="77"/>
      <c r="I24" s="100">
        <f>SUM(I15:I22)</f>
        <v>1875285</v>
      </c>
      <c r="J24" s="77"/>
      <c r="K24" s="100">
        <f>SUM(K15:K22)</f>
        <v>-587398</v>
      </c>
      <c r="M24" s="100">
        <f>SUM(M15:M22)</f>
        <v>-376</v>
      </c>
      <c r="O24" s="100">
        <f>SUM(O15:O22)</f>
        <v>30068</v>
      </c>
      <c r="Q24" s="100">
        <f>SUM(Q15:Q22)</f>
        <v>-1341282</v>
      </c>
      <c r="S24" s="100">
        <f>SUM(S15:S22)</f>
        <v>-506158</v>
      </c>
      <c r="U24" s="100">
        <f>SUM(U15:U22)</f>
        <v>-2405146</v>
      </c>
      <c r="W24" s="100">
        <f>SUM(W15:W22)</f>
        <v>31047126</v>
      </c>
      <c r="Y24" s="100">
        <f>SUM(Y15:Y22)</f>
        <v>72866354</v>
      </c>
    </row>
    <row r="25" spans="1:25" ht="20.25" customHeight="1" thickTop="1">
      <c r="A25" s="87"/>
      <c r="B25" s="14"/>
      <c r="C25" s="77"/>
      <c r="D25" s="14"/>
      <c r="E25" s="77"/>
      <c r="F25" s="14"/>
      <c r="G25" s="77"/>
      <c r="H25" s="14"/>
      <c r="I25" s="77"/>
      <c r="J25" s="14"/>
      <c r="L25" s="14"/>
      <c r="V25" s="86"/>
      <c r="W25" s="86"/>
      <c r="X25" s="86"/>
      <c r="Y25" s="86"/>
    </row>
    <row r="26" spans="1:25" ht="21.75" customHeight="1">
      <c r="A26" s="87"/>
      <c r="B26" s="14"/>
      <c r="C26" s="77"/>
      <c r="D26" s="14"/>
      <c r="E26" s="77"/>
      <c r="F26" s="14"/>
      <c r="G26" s="77"/>
      <c r="H26" s="14"/>
      <c r="I26" s="77"/>
      <c r="J26" s="14"/>
      <c r="L26" s="14"/>
      <c r="V26" s="86"/>
      <c r="W26" s="86"/>
      <c r="X26" s="86"/>
      <c r="Y26" s="27"/>
    </row>
    <row r="27" spans="1:25" ht="21.75" customHeight="1">
      <c r="A27" s="87"/>
      <c r="B27" s="14"/>
      <c r="C27" s="77"/>
      <c r="D27" s="14"/>
      <c r="E27" s="77"/>
      <c r="F27" s="14"/>
      <c r="G27" s="77"/>
      <c r="H27" s="14"/>
      <c r="I27" s="77"/>
      <c r="J27" s="14"/>
      <c r="L27" s="14"/>
      <c r="V27" s="86"/>
      <c r="W27" s="86"/>
      <c r="X27" s="86"/>
      <c r="Y27" s="27"/>
    </row>
    <row r="28" spans="1:25" ht="21.75" customHeight="1">
      <c r="A28" s="87"/>
      <c r="B28" s="14"/>
      <c r="C28" s="77"/>
      <c r="D28" s="14"/>
      <c r="E28" s="77"/>
      <c r="F28" s="14"/>
      <c r="G28" s="77"/>
      <c r="H28" s="14"/>
      <c r="I28" s="77"/>
      <c r="J28" s="14"/>
      <c r="L28" s="14"/>
      <c r="V28" s="86"/>
      <c r="W28" s="86"/>
      <c r="X28" s="86"/>
      <c r="Y28" s="27"/>
    </row>
    <row r="29" spans="1:25" ht="21.75" customHeight="1">
      <c r="A29" s="87"/>
      <c r="B29" s="14"/>
      <c r="C29" s="77"/>
      <c r="D29" s="14"/>
      <c r="E29" s="77"/>
      <c r="F29" s="14"/>
      <c r="G29" s="77"/>
      <c r="H29" s="14"/>
      <c r="I29" s="77"/>
      <c r="J29" s="14"/>
      <c r="L29" s="14"/>
      <c r="V29" s="86"/>
      <c r="W29" s="86"/>
      <c r="X29" s="86"/>
      <c r="Y29" s="27"/>
    </row>
    <row r="30" spans="1:25" ht="21.75" customHeight="1">
      <c r="A30" s="87"/>
      <c r="B30" s="14"/>
      <c r="C30" s="77"/>
      <c r="D30" s="14"/>
      <c r="E30" s="77"/>
      <c r="F30" s="14"/>
      <c r="G30" s="77"/>
      <c r="H30" s="14"/>
      <c r="I30" s="77"/>
      <c r="J30" s="14"/>
      <c r="L30" s="14"/>
      <c r="V30" s="86"/>
      <c r="W30" s="86"/>
      <c r="X30" s="86"/>
      <c r="Y30" s="27"/>
    </row>
    <row r="31" spans="1:25" ht="21.75" customHeight="1">
      <c r="A31" s="87"/>
      <c r="B31" s="14"/>
      <c r="C31" s="77"/>
      <c r="D31" s="14"/>
      <c r="E31" s="77"/>
      <c r="F31" s="14"/>
      <c r="G31" s="77"/>
      <c r="H31" s="14"/>
      <c r="I31" s="77"/>
      <c r="J31" s="14"/>
      <c r="L31" s="14"/>
      <c r="V31" s="86"/>
      <c r="W31" s="86"/>
      <c r="X31" s="86"/>
      <c r="Y31" s="86"/>
    </row>
    <row r="32" spans="1:25" ht="21" customHeight="1">
      <c r="A32" s="87"/>
      <c r="B32" s="14"/>
      <c r="C32" s="77"/>
      <c r="D32" s="14"/>
      <c r="E32" s="77"/>
      <c r="F32" s="14"/>
      <c r="G32" s="77"/>
      <c r="H32" s="14"/>
      <c r="I32" s="77"/>
      <c r="J32" s="14"/>
      <c r="L32" s="14"/>
      <c r="V32" s="86"/>
      <c r="W32" s="86"/>
      <c r="X32" s="86"/>
      <c r="Y32" s="86"/>
    </row>
    <row r="33" spans="1:25" ht="22.15" customHeight="1">
      <c r="A33" s="101" t="s">
        <v>38</v>
      </c>
      <c r="B33" s="15"/>
      <c r="C33" s="80"/>
      <c r="D33" s="15"/>
      <c r="E33" s="80"/>
      <c r="F33" s="15"/>
      <c r="G33" s="80"/>
      <c r="H33" s="15"/>
      <c r="I33" s="80"/>
      <c r="J33" s="15"/>
      <c r="K33" s="80"/>
      <c r="L33" s="15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</row>
  </sheetData>
  <mergeCells count="3">
    <mergeCell ref="C5:Y5"/>
    <mergeCell ref="K6:U6"/>
    <mergeCell ref="M7:S7"/>
  </mergeCells>
  <pageMargins left="0.4" right="0.4" top="0.5" bottom="0.6" header="0.49" footer="0.4"/>
  <pageSetup paperSize="9" scale="80" firstPageNumber="11" fitToHeight="0" orientation="landscape" useFirstPageNumber="1" horizontalDpi="1200" verticalDpi="1200" r:id="rId1"/>
  <headerFooter scaleWithDoc="0">
    <oddFooter>&amp;R&amp;13&amp;P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A4D25-3DBC-4752-8032-58AC55F037D2}">
  <dimension ref="A1:Z33"/>
  <sheetViews>
    <sheetView zoomScale="70" zoomScaleNormal="70" zoomScaleSheetLayoutView="100" zoomScalePageLayoutView="70" workbookViewId="0">
      <selection activeCell="A13" sqref="A13"/>
    </sheetView>
  </sheetViews>
  <sheetFormatPr defaultColWidth="12.5703125" defaultRowHeight="21.75" customHeight="1"/>
  <cols>
    <col min="1" max="1" width="35.28515625" style="86" customWidth="1"/>
    <col min="2" max="2" width="8" style="29" customWidth="1"/>
    <col min="3" max="3" width="0.7109375" style="29" customWidth="1"/>
    <col min="4" max="4" width="10.7109375" style="29" customWidth="1"/>
    <col min="5" max="5" width="0.7109375" style="29" customWidth="1"/>
    <col min="6" max="6" width="10.140625" style="13" customWidth="1"/>
    <col min="7" max="7" width="0.7109375" style="13" customWidth="1"/>
    <col min="8" max="8" width="10.28515625" style="13" customWidth="1"/>
    <col min="9" max="9" width="0.7109375" style="13" customWidth="1"/>
    <col min="10" max="10" width="13.140625" style="29" customWidth="1"/>
    <col min="11" max="11" width="0.7109375" style="29" customWidth="1"/>
    <col min="12" max="12" width="14.140625" style="77" customWidth="1"/>
    <col min="13" max="13" width="0.7109375" style="77" customWidth="1"/>
    <col min="14" max="14" width="13.85546875" style="77" customWidth="1"/>
    <col min="15" max="15" width="0.7109375" style="77" customWidth="1"/>
    <col min="16" max="16" width="12" style="77" customWidth="1"/>
    <col min="17" max="17" width="0.7109375" style="77" customWidth="1"/>
    <col min="18" max="18" width="10.7109375" style="77" customWidth="1"/>
    <col min="19" max="19" width="0.7109375" style="77" customWidth="1"/>
    <col min="20" max="20" width="12" style="77" customWidth="1"/>
    <col min="21" max="21" width="0.7109375" style="77" customWidth="1"/>
    <col min="22" max="22" width="12.5703125" style="77" customWidth="1"/>
    <col min="23" max="23" width="0.7109375" style="77" customWidth="1"/>
    <col min="24" max="24" width="10.28515625" style="77" customWidth="1"/>
    <col min="25" max="25" width="0.7109375" style="77" customWidth="1"/>
    <col min="26" max="26" width="10.140625" style="77" customWidth="1"/>
    <col min="27" max="16384" width="12.5703125" style="86"/>
  </cols>
  <sheetData>
    <row r="1" spans="1:26" ht="21.75" customHeight="1">
      <c r="A1" s="85" t="s">
        <v>0</v>
      </c>
      <c r="F1" s="29"/>
      <c r="H1" s="29"/>
      <c r="L1" s="29"/>
      <c r="N1" s="29"/>
      <c r="P1" s="29"/>
      <c r="R1" s="29"/>
      <c r="T1" s="29"/>
      <c r="V1" s="29"/>
      <c r="X1" s="29"/>
      <c r="Z1" s="29"/>
    </row>
    <row r="2" spans="1:26" ht="21.75" customHeight="1">
      <c r="A2" s="87" t="str">
        <f>'11'!A2</f>
        <v>งบการเปลี่ยนแปลงส่วนของเจ้าของ (ยังไม่ได้ตรวจสอบ)</v>
      </c>
      <c r="B2" s="20"/>
      <c r="C2" s="20"/>
      <c r="D2" s="20"/>
      <c r="E2" s="20"/>
      <c r="F2" s="14"/>
      <c r="G2" s="14"/>
      <c r="H2" s="14"/>
      <c r="I2" s="14"/>
      <c r="J2" s="21"/>
      <c r="K2" s="21"/>
    </row>
    <row r="3" spans="1:26" ht="21.75" customHeight="1">
      <c r="A3" s="88" t="str">
        <f>'11'!A3</f>
        <v>สำหรับรอบระยะเวลาเก้าเดือนสิ้นสุดวันที่ 30 กันยายน พ.ศ. 2568</v>
      </c>
      <c r="B3" s="22"/>
      <c r="C3" s="22"/>
      <c r="D3" s="22"/>
      <c r="E3" s="22"/>
      <c r="F3" s="15"/>
      <c r="G3" s="15"/>
      <c r="H3" s="15"/>
      <c r="I3" s="15"/>
      <c r="J3" s="22"/>
      <c r="K3" s="22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</row>
    <row r="4" spans="1:26" ht="21.75" customHeight="1">
      <c r="A4" s="89"/>
      <c r="B4" s="30"/>
      <c r="C4" s="30"/>
      <c r="D4" s="30"/>
      <c r="E4" s="30"/>
      <c r="F4" s="31"/>
      <c r="G4" s="31"/>
      <c r="H4" s="31"/>
      <c r="I4" s="31"/>
      <c r="J4" s="30"/>
      <c r="K4" s="20"/>
    </row>
    <row r="5" spans="1:26" ht="21.75" customHeight="1">
      <c r="A5" s="85"/>
      <c r="B5" s="85"/>
      <c r="C5" s="85"/>
      <c r="D5" s="150" t="s">
        <v>207</v>
      </c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  <c r="Q5" s="150"/>
      <c r="R5" s="150"/>
      <c r="S5" s="150"/>
      <c r="T5" s="150"/>
      <c r="U5" s="150"/>
      <c r="V5" s="150"/>
      <c r="W5" s="150"/>
      <c r="X5" s="150"/>
      <c r="Y5" s="150"/>
      <c r="Z5" s="150"/>
    </row>
    <row r="6" spans="1:26" ht="21.75" customHeight="1">
      <c r="A6" s="85"/>
      <c r="B6" s="90"/>
      <c r="C6" s="90"/>
      <c r="D6" s="90"/>
      <c r="E6" s="90"/>
      <c r="F6" s="90"/>
      <c r="G6" s="90"/>
      <c r="H6" s="90"/>
      <c r="I6" s="90"/>
      <c r="J6" s="90"/>
      <c r="K6" s="90"/>
      <c r="L6" s="150" t="s">
        <v>83</v>
      </c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90"/>
      <c r="X6" s="90"/>
      <c r="Y6" s="90"/>
      <c r="Z6" s="90"/>
    </row>
    <row r="7" spans="1:26" ht="21.75" customHeight="1">
      <c r="A7" s="85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151" t="s">
        <v>122</v>
      </c>
      <c r="O7" s="151"/>
      <c r="P7" s="151"/>
      <c r="Q7" s="151"/>
      <c r="R7" s="151"/>
      <c r="S7" s="151"/>
      <c r="T7" s="151"/>
      <c r="U7" s="70"/>
      <c r="V7" s="70"/>
      <c r="W7" s="90"/>
      <c r="X7" s="90"/>
      <c r="Y7" s="90"/>
      <c r="Z7" s="90"/>
    </row>
    <row r="8" spans="1:26" ht="21.75" customHeight="1">
      <c r="A8" s="87"/>
      <c r="B8" s="77"/>
      <c r="C8" s="14"/>
      <c r="D8" s="77"/>
      <c r="E8" s="14"/>
      <c r="F8" s="77"/>
      <c r="G8" s="77"/>
      <c r="H8" s="77"/>
      <c r="I8" s="77"/>
      <c r="J8" s="77"/>
      <c r="K8" s="77"/>
      <c r="N8" s="91" t="s">
        <v>139</v>
      </c>
    </row>
    <row r="9" spans="1:26" ht="21.75" customHeight="1">
      <c r="A9" s="85"/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1" t="s">
        <v>141</v>
      </c>
      <c r="O9" s="70"/>
      <c r="P9" s="70"/>
      <c r="Q9" s="70"/>
      <c r="R9" s="70"/>
      <c r="S9" s="70"/>
      <c r="T9" s="91"/>
      <c r="U9" s="70"/>
      <c r="V9" s="70"/>
      <c r="W9" s="90"/>
      <c r="X9" s="90"/>
      <c r="Y9" s="90"/>
      <c r="Z9" s="90"/>
    </row>
    <row r="10" spans="1:26" ht="21.75" customHeight="1">
      <c r="A10" s="85"/>
      <c r="B10" s="90"/>
      <c r="C10" s="90"/>
      <c r="D10" s="90"/>
      <c r="E10" s="90"/>
      <c r="F10" s="90"/>
      <c r="G10" s="90"/>
      <c r="I10" s="90"/>
      <c r="K10" s="90"/>
      <c r="L10" s="91" t="s">
        <v>143</v>
      </c>
      <c r="M10" s="90"/>
      <c r="N10" s="91" t="s">
        <v>145</v>
      </c>
      <c r="O10" s="91"/>
      <c r="P10" s="91"/>
      <c r="Q10" s="91"/>
      <c r="R10" s="91"/>
      <c r="S10" s="91"/>
      <c r="T10" s="86"/>
      <c r="U10" s="91"/>
      <c r="V10" s="92" t="s">
        <v>84</v>
      </c>
      <c r="W10" s="86"/>
      <c r="X10" s="90"/>
      <c r="Y10" s="86"/>
      <c r="Z10" s="90"/>
    </row>
    <row r="11" spans="1:26" s="93" customFormat="1" ht="21.75" customHeight="1">
      <c r="B11" s="24"/>
      <c r="C11" s="25"/>
      <c r="D11" s="24"/>
      <c r="E11" s="25"/>
      <c r="F11" s="90"/>
      <c r="G11" s="25"/>
      <c r="I11" s="91"/>
      <c r="J11" s="91"/>
      <c r="K11" s="91"/>
      <c r="L11" s="91" t="s">
        <v>147</v>
      </c>
      <c r="M11" s="24"/>
      <c r="N11" s="91" t="s">
        <v>150</v>
      </c>
      <c r="O11" s="91"/>
      <c r="P11" s="91" t="s">
        <v>151</v>
      </c>
      <c r="Q11" s="91"/>
      <c r="R11" s="91" t="s">
        <v>152</v>
      </c>
      <c r="S11" s="91"/>
      <c r="T11" s="91" t="s">
        <v>153</v>
      </c>
      <c r="U11" s="91"/>
      <c r="V11" s="94" t="s">
        <v>154</v>
      </c>
      <c r="X11" s="91" t="s">
        <v>155</v>
      </c>
      <c r="Z11" s="91"/>
    </row>
    <row r="12" spans="1:26" s="93" customFormat="1" ht="21.75" customHeight="1">
      <c r="B12" s="24"/>
      <c r="C12" s="25"/>
      <c r="D12" s="24" t="s">
        <v>158</v>
      </c>
      <c r="E12" s="25"/>
      <c r="F12" s="24" t="s">
        <v>208</v>
      </c>
      <c r="G12" s="25"/>
      <c r="H12" s="91" t="s">
        <v>161</v>
      </c>
      <c r="I12" s="91"/>
      <c r="J12" s="91" t="s">
        <v>80</v>
      </c>
      <c r="K12" s="91"/>
      <c r="L12" s="91" t="s">
        <v>209</v>
      </c>
      <c r="M12" s="24"/>
      <c r="N12" s="91" t="s">
        <v>210</v>
      </c>
      <c r="O12" s="91"/>
      <c r="P12" s="91" t="s">
        <v>167</v>
      </c>
      <c r="Q12" s="91"/>
      <c r="R12" s="94" t="s">
        <v>211</v>
      </c>
      <c r="S12" s="91"/>
      <c r="T12" s="91" t="s">
        <v>169</v>
      </c>
      <c r="U12" s="91"/>
      <c r="V12" s="94" t="s">
        <v>171</v>
      </c>
      <c r="X12" s="91" t="s">
        <v>172</v>
      </c>
      <c r="Z12" s="91" t="s">
        <v>156</v>
      </c>
    </row>
    <row r="13" spans="1:26" s="93" customFormat="1" ht="21.75" customHeight="1">
      <c r="B13" s="59" t="s">
        <v>11</v>
      </c>
      <c r="C13" s="25"/>
      <c r="D13" s="26" t="s">
        <v>175</v>
      </c>
      <c r="E13" s="25"/>
      <c r="F13" s="26" t="s">
        <v>212</v>
      </c>
      <c r="G13" s="25"/>
      <c r="H13" s="95" t="s">
        <v>178</v>
      </c>
      <c r="I13" s="91"/>
      <c r="J13" s="95" t="s">
        <v>213</v>
      </c>
      <c r="K13" s="91"/>
      <c r="L13" s="26" t="s">
        <v>214</v>
      </c>
      <c r="M13" s="24"/>
      <c r="N13" s="95" t="s">
        <v>183</v>
      </c>
      <c r="O13" s="91"/>
      <c r="P13" s="95" t="s">
        <v>184</v>
      </c>
      <c r="Q13" s="91"/>
      <c r="R13" s="96" t="s">
        <v>215</v>
      </c>
      <c r="S13" s="91"/>
      <c r="T13" s="97" t="s">
        <v>168</v>
      </c>
      <c r="U13" s="91"/>
      <c r="V13" s="97" t="s">
        <v>187</v>
      </c>
      <c r="X13" s="95" t="s">
        <v>188</v>
      </c>
      <c r="Z13" s="95" t="s">
        <v>187</v>
      </c>
    </row>
    <row r="14" spans="1:26" s="93" customFormat="1" ht="21.75" customHeight="1">
      <c r="B14" s="24"/>
      <c r="C14" s="25"/>
      <c r="D14" s="24"/>
      <c r="E14" s="25"/>
      <c r="F14" s="24"/>
      <c r="G14" s="25"/>
      <c r="H14" s="25"/>
      <c r="I14" s="25"/>
      <c r="J14" s="91"/>
      <c r="K14" s="91"/>
      <c r="L14" s="91"/>
      <c r="M14" s="24"/>
      <c r="N14" s="91"/>
      <c r="O14" s="91"/>
      <c r="P14" s="91"/>
      <c r="Q14" s="91"/>
      <c r="R14" s="91"/>
      <c r="S14" s="91"/>
      <c r="T14" s="91"/>
      <c r="U14" s="91"/>
      <c r="X14" s="91"/>
      <c r="Z14" s="91"/>
    </row>
    <row r="15" spans="1:26" s="85" customFormat="1" ht="21.75" customHeight="1">
      <c r="A15" s="73" t="s">
        <v>201</v>
      </c>
      <c r="B15" s="62"/>
      <c r="C15" s="27"/>
      <c r="D15" s="98">
        <v>5669977</v>
      </c>
      <c r="E15" s="98"/>
      <c r="F15" s="98">
        <v>36079319</v>
      </c>
      <c r="G15" s="98"/>
      <c r="H15" s="98">
        <v>599793</v>
      </c>
      <c r="I15" s="98"/>
      <c r="J15" s="98">
        <v>4662166</v>
      </c>
      <c r="K15" s="98"/>
      <c r="L15" s="98">
        <v>-587398</v>
      </c>
      <c r="M15" s="98"/>
      <c r="N15" s="98">
        <v>-1076</v>
      </c>
      <c r="O15" s="98"/>
      <c r="P15" s="98">
        <v>31367</v>
      </c>
      <c r="Q15" s="98"/>
      <c r="R15" s="98">
        <v>-1148813</v>
      </c>
      <c r="S15" s="98"/>
      <c r="T15" s="98">
        <v>-202218</v>
      </c>
      <c r="U15" s="98"/>
      <c r="V15" s="27">
        <f>SUM(L15:T15)</f>
        <v>-1908138</v>
      </c>
      <c r="W15" s="98"/>
      <c r="X15" s="98">
        <v>31047126</v>
      </c>
      <c r="Y15" s="98"/>
      <c r="Z15" s="27">
        <f>SUM(D15:J15,V15,X15)</f>
        <v>76150243</v>
      </c>
    </row>
    <row r="16" spans="1:26" s="85" customFormat="1" ht="6" customHeight="1">
      <c r="A16" s="73"/>
      <c r="B16" s="62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</row>
    <row r="17" spans="1:26" ht="21.75" customHeight="1">
      <c r="A17" s="73" t="s">
        <v>192</v>
      </c>
      <c r="B17" s="32"/>
      <c r="C17" s="14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</row>
    <row r="18" spans="1:26" ht="21.75" customHeight="1">
      <c r="A18" s="73" t="s">
        <v>216</v>
      </c>
      <c r="B18" s="32"/>
      <c r="C18" s="14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</row>
    <row r="19" spans="1:26" ht="21.75" customHeight="1">
      <c r="A19" s="99" t="s">
        <v>198</v>
      </c>
      <c r="B19" s="32">
        <v>18</v>
      </c>
      <c r="C19" s="14"/>
      <c r="D19" s="27">
        <v>0</v>
      </c>
      <c r="E19" s="86"/>
      <c r="F19" s="27">
        <v>0</v>
      </c>
      <c r="G19" s="86"/>
      <c r="H19" s="27">
        <v>0</v>
      </c>
      <c r="I19" s="27"/>
      <c r="J19" s="27">
        <v>-3685268</v>
      </c>
      <c r="K19" s="27"/>
      <c r="L19" s="27">
        <v>0</v>
      </c>
      <c r="M19" s="27"/>
      <c r="N19" s="27">
        <v>0</v>
      </c>
      <c r="O19" s="27"/>
      <c r="P19" s="27">
        <v>0</v>
      </c>
      <c r="Q19" s="27"/>
      <c r="R19" s="27">
        <v>0</v>
      </c>
      <c r="S19" s="27"/>
      <c r="T19" s="27">
        <v>0</v>
      </c>
      <c r="U19" s="27"/>
      <c r="V19" s="27">
        <f>SUM(L19:T19)</f>
        <v>0</v>
      </c>
      <c r="W19" s="27"/>
      <c r="X19" s="27">
        <v>0</v>
      </c>
      <c r="Y19" s="27"/>
      <c r="Z19" s="27">
        <f>SUM(D19:J19,V19,X19)</f>
        <v>-3685268</v>
      </c>
    </row>
    <row r="20" spans="1:26" ht="21.75" customHeight="1">
      <c r="A20" s="99" t="s">
        <v>199</v>
      </c>
      <c r="B20" s="32"/>
      <c r="C20" s="14"/>
      <c r="D20" s="27">
        <v>0</v>
      </c>
      <c r="E20" s="86"/>
      <c r="F20" s="27">
        <v>0</v>
      </c>
      <c r="G20" s="86"/>
      <c r="H20" s="27">
        <v>0</v>
      </c>
      <c r="I20" s="27"/>
      <c r="J20" s="27">
        <v>-1666769</v>
      </c>
      <c r="K20" s="27"/>
      <c r="L20" s="27">
        <v>0</v>
      </c>
      <c r="M20" s="27"/>
      <c r="N20" s="27">
        <v>0</v>
      </c>
      <c r="O20" s="27"/>
      <c r="P20" s="27">
        <v>0</v>
      </c>
      <c r="Q20" s="27"/>
      <c r="R20" s="27">
        <v>0</v>
      </c>
      <c r="S20" s="27"/>
      <c r="T20" s="27">
        <v>0</v>
      </c>
      <c r="U20" s="27"/>
      <c r="V20" s="27">
        <f>SUM(L20:T20)</f>
        <v>0</v>
      </c>
      <c r="W20" s="27"/>
      <c r="X20" s="27">
        <v>0</v>
      </c>
      <c r="Y20" s="27"/>
      <c r="Z20" s="27">
        <f>SUM(D20:J20,V20,X20)</f>
        <v>-1666769</v>
      </c>
    </row>
    <row r="21" spans="1:26" ht="21.75" customHeight="1">
      <c r="A21" s="99" t="s">
        <v>132</v>
      </c>
      <c r="B21" s="62"/>
      <c r="C21" s="27"/>
      <c r="D21" s="61">
        <v>0</v>
      </c>
      <c r="E21" s="27"/>
      <c r="F21" s="61">
        <v>0</v>
      </c>
      <c r="G21" s="27"/>
      <c r="H21" s="61">
        <v>0</v>
      </c>
      <c r="I21" s="27"/>
      <c r="J21" s="61">
        <v>1280740</v>
      </c>
      <c r="K21" s="27"/>
      <c r="L21" s="61">
        <v>0</v>
      </c>
      <c r="M21" s="27"/>
      <c r="N21" s="61">
        <v>-362</v>
      </c>
      <c r="O21" s="27"/>
      <c r="P21" s="61">
        <v>0</v>
      </c>
      <c r="Q21" s="27"/>
      <c r="R21" s="61">
        <v>846979</v>
      </c>
      <c r="S21" s="27"/>
      <c r="T21" s="61">
        <v>-295651</v>
      </c>
      <c r="U21" s="27"/>
      <c r="V21" s="61">
        <f>SUM(L21:T21)</f>
        <v>550966</v>
      </c>
      <c r="W21" s="27"/>
      <c r="X21" s="61">
        <v>0</v>
      </c>
      <c r="Y21" s="27"/>
      <c r="Z21" s="61">
        <f>SUM(D21:J21,V21,X21)</f>
        <v>1831706</v>
      </c>
    </row>
    <row r="22" spans="1:26" s="93" customFormat="1" ht="6" customHeight="1">
      <c r="B22" s="23"/>
      <c r="C22" s="25"/>
      <c r="D22" s="24"/>
      <c r="E22" s="25"/>
      <c r="F22" s="24"/>
      <c r="G22" s="25"/>
      <c r="H22" s="24"/>
      <c r="I22" s="25"/>
      <c r="J22" s="24"/>
      <c r="K22" s="91"/>
      <c r="L22" s="24"/>
      <c r="M22" s="24"/>
      <c r="N22" s="24"/>
      <c r="O22" s="91"/>
      <c r="P22" s="24"/>
      <c r="Q22" s="91"/>
      <c r="R22" s="24"/>
      <c r="S22" s="91"/>
      <c r="T22" s="91"/>
      <c r="U22" s="91"/>
      <c r="X22" s="91"/>
      <c r="Z22" s="91"/>
    </row>
    <row r="23" spans="1:26" ht="21.75" customHeight="1" thickBot="1">
      <c r="A23" s="64" t="s">
        <v>206</v>
      </c>
      <c r="B23" s="82"/>
      <c r="C23" s="77"/>
      <c r="D23" s="100">
        <f>SUM(D15:D21)</f>
        <v>5669977</v>
      </c>
      <c r="E23" s="77"/>
      <c r="F23" s="100">
        <f>SUM(F15:F21)</f>
        <v>36079319</v>
      </c>
      <c r="G23" s="77"/>
      <c r="H23" s="100">
        <f>SUM(H15:H21)</f>
        <v>599793</v>
      </c>
      <c r="I23" s="77"/>
      <c r="J23" s="100">
        <f>SUM(J15:J21)</f>
        <v>590869</v>
      </c>
      <c r="K23" s="77"/>
      <c r="L23" s="100">
        <f>SUM(L15:L21)</f>
        <v>-587398</v>
      </c>
      <c r="N23" s="100">
        <f>SUM(N15:N21)</f>
        <v>-1438</v>
      </c>
      <c r="P23" s="100">
        <f>SUM(P15:P21)</f>
        <v>31367</v>
      </c>
      <c r="R23" s="100">
        <f>SUM(R15:R21)</f>
        <v>-301834</v>
      </c>
      <c r="T23" s="100">
        <f>SUM(T15:T21)</f>
        <v>-497869</v>
      </c>
      <c r="V23" s="100">
        <f>SUM(V15:V21)</f>
        <v>-1357172</v>
      </c>
      <c r="X23" s="100">
        <f>SUM(X15:X21)</f>
        <v>31047126</v>
      </c>
      <c r="Z23" s="100">
        <f>SUM(Z15:Z21)</f>
        <v>72629912</v>
      </c>
    </row>
    <row r="24" spans="1:26" ht="20.25" customHeight="1" thickTop="1">
      <c r="A24" s="87"/>
      <c r="B24" s="77"/>
      <c r="C24" s="14"/>
      <c r="D24" s="77"/>
      <c r="E24" s="14"/>
      <c r="F24" s="77"/>
      <c r="G24" s="14"/>
      <c r="H24" s="77"/>
      <c r="I24" s="14"/>
      <c r="J24" s="77"/>
      <c r="K24" s="14"/>
      <c r="M24" s="14"/>
      <c r="W24" s="86"/>
      <c r="X24" s="86"/>
      <c r="Y24" s="86"/>
      <c r="Z24" s="86"/>
    </row>
    <row r="25" spans="1:26" ht="21.75" customHeight="1">
      <c r="A25" s="99"/>
      <c r="B25" s="32"/>
      <c r="C25" s="14"/>
      <c r="D25" s="27"/>
      <c r="E25" s="86"/>
      <c r="F25" s="27"/>
      <c r="G25" s="86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</row>
    <row r="26" spans="1:26" ht="21.75" customHeight="1">
      <c r="A26" s="99"/>
      <c r="B26" s="32"/>
      <c r="C26" s="14"/>
      <c r="D26" s="27"/>
      <c r="E26" s="86"/>
      <c r="F26" s="27"/>
      <c r="G26" s="86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</row>
    <row r="27" spans="1:26" ht="21.75" customHeight="1">
      <c r="A27" s="87"/>
      <c r="B27" s="77"/>
      <c r="C27" s="14"/>
      <c r="D27" s="77"/>
      <c r="E27" s="14"/>
      <c r="F27" s="77"/>
      <c r="G27" s="14"/>
      <c r="H27" s="77"/>
      <c r="I27" s="14"/>
      <c r="J27" s="77"/>
      <c r="K27" s="14"/>
      <c r="M27" s="14"/>
      <c r="W27" s="86"/>
      <c r="X27" s="86"/>
      <c r="Y27" s="86"/>
      <c r="Z27" s="27"/>
    </row>
    <row r="28" spans="1:26" ht="21.75" customHeight="1">
      <c r="A28" s="87"/>
      <c r="B28" s="77"/>
      <c r="C28" s="14"/>
      <c r="D28" s="77"/>
      <c r="E28" s="14"/>
      <c r="F28" s="77"/>
      <c r="G28" s="14"/>
      <c r="H28" s="77"/>
      <c r="I28" s="14"/>
      <c r="J28" s="77"/>
      <c r="K28" s="14"/>
      <c r="M28" s="14"/>
      <c r="W28" s="86"/>
      <c r="X28" s="86"/>
      <c r="Y28" s="86"/>
      <c r="Z28" s="86"/>
    </row>
    <row r="29" spans="1:26" ht="21.75" customHeight="1">
      <c r="A29" s="87"/>
      <c r="B29" s="77"/>
      <c r="C29" s="14"/>
      <c r="D29" s="77"/>
      <c r="E29" s="14"/>
      <c r="F29" s="77"/>
      <c r="G29" s="14"/>
      <c r="H29" s="77"/>
      <c r="I29" s="14"/>
      <c r="J29" s="77"/>
      <c r="K29" s="14"/>
      <c r="M29" s="14"/>
      <c r="W29" s="86"/>
      <c r="X29" s="86"/>
      <c r="Y29" s="86"/>
      <c r="Z29" s="86"/>
    </row>
    <row r="30" spans="1:26" ht="21.75" customHeight="1">
      <c r="A30" s="87"/>
      <c r="B30" s="77"/>
      <c r="C30" s="14"/>
      <c r="D30" s="77"/>
      <c r="E30" s="14"/>
      <c r="F30" s="77"/>
      <c r="G30" s="14"/>
      <c r="H30" s="77"/>
      <c r="I30" s="14"/>
      <c r="J30" s="77"/>
      <c r="K30" s="14"/>
      <c r="M30" s="14"/>
      <c r="W30" s="86"/>
      <c r="X30" s="86"/>
      <c r="Y30" s="86"/>
      <c r="Z30" s="86"/>
    </row>
    <row r="31" spans="1:26" ht="21.75" customHeight="1">
      <c r="A31" s="87"/>
      <c r="B31" s="77"/>
      <c r="C31" s="14"/>
      <c r="D31" s="77"/>
      <c r="E31" s="14"/>
      <c r="F31" s="77"/>
      <c r="G31" s="14"/>
      <c r="H31" s="77"/>
      <c r="I31" s="14"/>
      <c r="J31" s="77"/>
      <c r="K31" s="14"/>
      <c r="M31" s="14"/>
      <c r="W31" s="86"/>
      <c r="X31" s="86"/>
      <c r="Y31" s="86"/>
      <c r="Z31" s="86"/>
    </row>
    <row r="32" spans="1:26" ht="21" customHeight="1">
      <c r="A32" s="87"/>
      <c r="B32" s="77"/>
      <c r="C32" s="14"/>
      <c r="D32" s="77"/>
      <c r="E32" s="14"/>
      <c r="F32" s="77"/>
      <c r="G32" s="14"/>
      <c r="H32" s="77"/>
      <c r="I32" s="14"/>
      <c r="J32" s="77"/>
      <c r="K32" s="14"/>
      <c r="M32" s="14"/>
      <c r="W32" s="86"/>
      <c r="X32" s="86"/>
      <c r="Y32" s="86"/>
      <c r="Z32" s="86"/>
    </row>
    <row r="33" spans="1:26" ht="22.15" customHeight="1">
      <c r="A33" s="152" t="s">
        <v>38</v>
      </c>
      <c r="B33" s="152"/>
      <c r="C33" s="152"/>
      <c r="D33" s="152"/>
      <c r="E33" s="152"/>
      <c r="F33" s="152"/>
      <c r="G33" s="15"/>
      <c r="H33" s="80"/>
      <c r="I33" s="15"/>
      <c r="J33" s="80"/>
      <c r="K33" s="15"/>
      <c r="L33" s="80"/>
      <c r="M33" s="15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</row>
  </sheetData>
  <mergeCells count="4">
    <mergeCell ref="D5:Z5"/>
    <mergeCell ref="L6:V6"/>
    <mergeCell ref="N7:T7"/>
    <mergeCell ref="A33:F33"/>
  </mergeCells>
  <pageMargins left="0.4" right="0.4" top="0.5" bottom="0.6" header="0.49" footer="0.4"/>
  <pageSetup paperSize="9" scale="80" firstPageNumber="12" fitToHeight="0" orientation="landscape" useFirstPageNumber="1" horizontalDpi="1200" verticalDpi="1200" r:id="rId1"/>
  <headerFooter scaleWithDoc="0">
    <oddFooter>&amp;R&amp;13&amp;P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B246D-C85B-4D7D-89A2-6BEEFFA3FBAC}">
  <dimension ref="A1:J150"/>
  <sheetViews>
    <sheetView topLeftCell="A103" zoomScale="91" zoomScaleNormal="91" zoomScaleSheetLayoutView="52" zoomScalePageLayoutView="60" workbookViewId="0">
      <selection activeCell="M123" sqref="M123"/>
    </sheetView>
  </sheetViews>
  <sheetFormatPr defaultColWidth="9.140625" defaultRowHeight="21.75" customHeight="1"/>
  <cols>
    <col min="1" max="1" width="53" style="66" customWidth="1"/>
    <col min="2" max="2" width="8.7109375" style="66" customWidth="1"/>
    <col min="3" max="3" width="0.7109375" style="66" customWidth="1"/>
    <col min="4" max="4" width="12.7109375" style="29" customWidth="1"/>
    <col min="5" max="5" width="0.7109375" style="29" customWidth="1"/>
    <col min="6" max="6" width="12.7109375" style="29" customWidth="1"/>
    <col min="7" max="7" width="0.7109375" style="13" customWidth="1"/>
    <col min="8" max="8" width="12.7109375" style="29" customWidth="1"/>
    <col min="9" max="9" width="0.7109375" style="29" customWidth="1"/>
    <col min="10" max="10" width="12.7109375" style="29" customWidth="1"/>
    <col min="11" max="16384" width="9.140625" style="66"/>
  </cols>
  <sheetData>
    <row r="1" spans="1:10" ht="21.75" customHeight="1">
      <c r="A1" s="64" t="s">
        <v>0</v>
      </c>
      <c r="B1" s="65"/>
      <c r="C1" s="65"/>
      <c r="D1" s="21"/>
      <c r="E1" s="21"/>
      <c r="F1" s="21"/>
      <c r="H1" s="21"/>
      <c r="I1" s="21"/>
      <c r="J1" s="21"/>
    </row>
    <row r="2" spans="1:10" ht="21.75" customHeight="1">
      <c r="A2" s="67" t="s">
        <v>217</v>
      </c>
      <c r="B2" s="65"/>
      <c r="C2" s="65"/>
      <c r="D2" s="21"/>
      <c r="E2" s="21"/>
      <c r="F2" s="21"/>
      <c r="H2" s="21"/>
      <c r="I2" s="21"/>
      <c r="J2" s="21"/>
    </row>
    <row r="3" spans="1:10" ht="21.75" customHeight="1">
      <c r="A3" s="68" t="str">
        <f>'12'!A3</f>
        <v>สำหรับรอบระยะเวลาเก้าเดือนสิ้นสุดวันที่ 30 กันยายน พ.ศ. 2568</v>
      </c>
      <c r="B3" s="69"/>
      <c r="C3" s="69"/>
      <c r="D3" s="22"/>
      <c r="E3" s="22"/>
      <c r="F3" s="22"/>
      <c r="G3" s="15"/>
      <c r="H3" s="22"/>
      <c r="I3" s="22"/>
      <c r="J3" s="22"/>
    </row>
    <row r="4" spans="1:10" ht="19.5">
      <c r="A4" s="64"/>
      <c r="B4" s="65"/>
      <c r="C4" s="65"/>
      <c r="D4" s="30"/>
      <c r="E4" s="30"/>
      <c r="F4" s="30"/>
      <c r="G4" s="31"/>
      <c r="H4" s="30"/>
      <c r="I4" s="30"/>
      <c r="J4" s="30"/>
    </row>
    <row r="5" spans="1:10" ht="20.100000000000001" customHeight="1">
      <c r="A5" s="64"/>
      <c r="B5" s="70"/>
      <c r="C5" s="70"/>
      <c r="D5" s="145" t="s">
        <v>3</v>
      </c>
      <c r="E5" s="145"/>
      <c r="F5" s="145"/>
      <c r="G5" s="33"/>
      <c r="H5" s="145" t="s">
        <v>4</v>
      </c>
      <c r="I5" s="145"/>
      <c r="J5" s="145"/>
    </row>
    <row r="6" spans="1:10" ht="20.100000000000001" customHeight="1">
      <c r="B6" s="71"/>
      <c r="C6" s="71"/>
      <c r="D6" s="25" t="s">
        <v>9</v>
      </c>
      <c r="E6" s="24"/>
      <c r="F6" s="25" t="s">
        <v>10</v>
      </c>
      <c r="G6" s="25"/>
      <c r="H6" s="25" t="s">
        <v>9</v>
      </c>
      <c r="I6" s="24"/>
      <c r="J6" s="25" t="s">
        <v>10</v>
      </c>
    </row>
    <row r="7" spans="1:10" ht="20.100000000000001" customHeight="1">
      <c r="B7" s="72" t="s">
        <v>11</v>
      </c>
      <c r="C7" s="73"/>
      <c r="D7" s="34" t="s">
        <v>12</v>
      </c>
      <c r="E7" s="35"/>
      <c r="F7" s="34" t="s">
        <v>12</v>
      </c>
      <c r="G7" s="35"/>
      <c r="H7" s="34" t="s">
        <v>12</v>
      </c>
      <c r="I7" s="35"/>
      <c r="J7" s="34" t="s">
        <v>12</v>
      </c>
    </row>
    <row r="8" spans="1:10" ht="20.100000000000001" customHeight="1">
      <c r="A8" s="64" t="s">
        <v>218</v>
      </c>
      <c r="B8" s="74"/>
      <c r="C8" s="74"/>
      <c r="D8" s="36"/>
      <c r="E8" s="36"/>
      <c r="F8" s="36"/>
      <c r="G8" s="37"/>
      <c r="H8" s="37"/>
      <c r="I8" s="37"/>
      <c r="J8" s="37"/>
    </row>
    <row r="9" spans="1:10" ht="20.100000000000001" customHeight="1">
      <c r="A9" s="66" t="s">
        <v>113</v>
      </c>
      <c r="B9" s="74"/>
      <c r="C9" s="74"/>
      <c r="D9" s="12">
        <f>'7-8 (9m)'!E35</f>
        <v>9384910</v>
      </c>
      <c r="E9" s="13"/>
      <c r="F9" s="12">
        <f>'7-8 (9m)'!G35</f>
        <v>7197528</v>
      </c>
      <c r="H9" s="12">
        <f>'7-8 (9m)'!I35</f>
        <v>1208466</v>
      </c>
      <c r="I9" s="13"/>
      <c r="J9" s="12">
        <v>-48856</v>
      </c>
    </row>
    <row r="10" spans="1:10" ht="20.100000000000001" customHeight="1">
      <c r="A10" s="66" t="s">
        <v>219</v>
      </c>
      <c r="B10" s="74"/>
      <c r="C10" s="74"/>
      <c r="D10" s="13"/>
      <c r="E10" s="13"/>
      <c r="F10" s="13"/>
      <c r="H10" s="13"/>
      <c r="I10" s="13"/>
      <c r="J10" s="13"/>
    </row>
    <row r="11" spans="1:10" ht="20.100000000000001" customHeight="1">
      <c r="A11" s="66" t="s">
        <v>220</v>
      </c>
      <c r="B11" s="75"/>
      <c r="C11" s="74"/>
      <c r="D11" s="12">
        <v>16105231</v>
      </c>
      <c r="E11" s="13"/>
      <c r="F11" s="12">
        <v>16229330</v>
      </c>
      <c r="H11" s="12">
        <v>80987</v>
      </c>
      <c r="I11" s="13"/>
      <c r="J11" s="12">
        <v>82246</v>
      </c>
    </row>
    <row r="12" spans="1:10" ht="20.100000000000001" customHeight="1">
      <c r="A12" s="66" t="s">
        <v>221</v>
      </c>
      <c r="B12" s="74">
        <v>14</v>
      </c>
      <c r="C12" s="74"/>
      <c r="D12" s="12">
        <v>328414</v>
      </c>
      <c r="E12" s="13"/>
      <c r="F12" s="12">
        <v>329612</v>
      </c>
      <c r="H12" s="12">
        <v>177297</v>
      </c>
      <c r="I12" s="13"/>
      <c r="J12" s="12">
        <v>187793</v>
      </c>
    </row>
    <row r="13" spans="1:10" ht="20.100000000000001" customHeight="1">
      <c r="A13" s="66" t="s">
        <v>222</v>
      </c>
      <c r="B13" s="74"/>
      <c r="C13" s="74"/>
      <c r="D13" s="12">
        <v>3758</v>
      </c>
      <c r="E13" s="13"/>
      <c r="F13" s="12">
        <v>-262161</v>
      </c>
      <c r="H13" s="12">
        <v>-67</v>
      </c>
      <c r="I13" s="13"/>
      <c r="J13" s="12">
        <v>-89</v>
      </c>
    </row>
    <row r="14" spans="1:10" ht="20.100000000000001" customHeight="1">
      <c r="A14" s="66" t="s">
        <v>223</v>
      </c>
      <c r="B14" s="74"/>
      <c r="C14" s="74"/>
      <c r="D14" s="12">
        <v>-41432</v>
      </c>
      <c r="E14" s="13"/>
      <c r="F14" s="12">
        <v>-5351</v>
      </c>
      <c r="H14" s="12">
        <v>0</v>
      </c>
      <c r="I14" s="13"/>
      <c r="J14" s="12">
        <v>0</v>
      </c>
    </row>
    <row r="15" spans="1:10" ht="20.100000000000001" customHeight="1">
      <c r="A15" s="66" t="s">
        <v>224</v>
      </c>
      <c r="B15" s="74"/>
      <c r="C15" s="74"/>
      <c r="D15" s="12"/>
      <c r="E15" s="13"/>
      <c r="F15" s="12"/>
      <c r="H15" s="12"/>
      <c r="I15" s="13"/>
      <c r="J15" s="12"/>
    </row>
    <row r="16" spans="1:10" ht="20.100000000000001" customHeight="1">
      <c r="A16" s="66" t="s">
        <v>225</v>
      </c>
      <c r="B16" s="74">
        <v>11</v>
      </c>
      <c r="C16" s="74"/>
      <c r="D16" s="12">
        <v>-994045</v>
      </c>
      <c r="E16" s="13"/>
      <c r="F16" s="12">
        <v>-738796</v>
      </c>
      <c r="H16" s="12">
        <v>0</v>
      </c>
      <c r="I16" s="13"/>
      <c r="J16" s="12">
        <v>0</v>
      </c>
    </row>
    <row r="17" spans="1:10" ht="20.100000000000001" customHeight="1">
      <c r="A17" s="66" t="s">
        <v>226</v>
      </c>
      <c r="B17" s="74"/>
      <c r="C17" s="74"/>
      <c r="D17" s="12">
        <v>7046300</v>
      </c>
      <c r="E17" s="13"/>
      <c r="F17" s="12">
        <v>8789027</v>
      </c>
      <c r="H17" s="12">
        <v>2467447</v>
      </c>
      <c r="I17" s="13"/>
      <c r="J17" s="12">
        <v>3845196</v>
      </c>
    </row>
    <row r="18" spans="1:10" ht="20.100000000000001" customHeight="1">
      <c r="A18" s="66" t="s">
        <v>227</v>
      </c>
      <c r="B18" s="74"/>
      <c r="C18" s="74"/>
      <c r="D18" s="12">
        <v>-713445</v>
      </c>
      <c r="E18" s="12"/>
      <c r="F18" s="12">
        <v>-969598</v>
      </c>
      <c r="G18" s="12"/>
      <c r="H18" s="12">
        <v>-4999328</v>
      </c>
      <c r="I18" s="13"/>
      <c r="J18" s="12">
        <v>-5572519</v>
      </c>
    </row>
    <row r="19" spans="1:10" ht="20.100000000000001" customHeight="1">
      <c r="A19" s="66" t="s">
        <v>228</v>
      </c>
      <c r="B19" s="74"/>
      <c r="C19" s="74"/>
      <c r="D19" s="12">
        <v>-514</v>
      </c>
      <c r="E19" s="13"/>
      <c r="F19" s="12">
        <v>-28554</v>
      </c>
      <c r="H19" s="12">
        <v>-139173</v>
      </c>
      <c r="I19" s="13"/>
      <c r="J19" s="12">
        <v>-157677</v>
      </c>
    </row>
    <row r="20" spans="1:10" ht="20.100000000000001" customHeight="1">
      <c r="A20" s="66" t="s">
        <v>229</v>
      </c>
      <c r="B20" s="74"/>
      <c r="C20" s="74"/>
      <c r="D20" s="12">
        <v>-4404888</v>
      </c>
      <c r="E20" s="13"/>
      <c r="F20" s="12">
        <v>1792965</v>
      </c>
      <c r="H20" s="12">
        <v>-2124101</v>
      </c>
      <c r="I20" s="13"/>
      <c r="J20" s="12">
        <v>2804197</v>
      </c>
    </row>
    <row r="21" spans="1:10" ht="20.25" customHeight="1">
      <c r="A21" s="66" t="s">
        <v>230</v>
      </c>
      <c r="B21" s="74"/>
      <c r="C21" s="74"/>
      <c r="D21" s="12">
        <v>-279881</v>
      </c>
      <c r="E21" s="13"/>
      <c r="F21" s="12">
        <v>1742</v>
      </c>
      <c r="H21" s="12">
        <v>0</v>
      </c>
      <c r="I21" s="13"/>
      <c r="J21" s="12">
        <v>0</v>
      </c>
    </row>
    <row r="22" spans="1:10" ht="20.100000000000001" customHeight="1">
      <c r="A22" s="66" t="s">
        <v>231</v>
      </c>
      <c r="B22" s="74"/>
      <c r="C22" s="74"/>
      <c r="D22" s="12">
        <v>-28928</v>
      </c>
      <c r="E22" s="13"/>
      <c r="F22" s="12">
        <v>-1738</v>
      </c>
      <c r="H22" s="12">
        <v>0</v>
      </c>
      <c r="I22" s="13"/>
      <c r="J22" s="12">
        <v>0</v>
      </c>
    </row>
    <row r="23" spans="1:10" ht="20.100000000000001" customHeight="1">
      <c r="A23" s="66" t="s">
        <v>232</v>
      </c>
      <c r="B23" s="74">
        <v>10</v>
      </c>
      <c r="C23" s="74"/>
      <c r="D23" s="12">
        <v>-799099</v>
      </c>
      <c r="E23" s="13"/>
      <c r="F23" s="12">
        <v>-102775</v>
      </c>
      <c r="H23" s="12">
        <v>0</v>
      </c>
      <c r="I23" s="13"/>
      <c r="J23" s="12">
        <v>0</v>
      </c>
    </row>
    <row r="24" spans="1:10" ht="20.100000000000001" customHeight="1">
      <c r="A24" s="66" t="s">
        <v>233</v>
      </c>
      <c r="B24" s="74"/>
      <c r="C24" s="74"/>
      <c r="D24" s="12"/>
      <c r="E24" s="13"/>
      <c r="F24" s="12"/>
      <c r="H24" s="12"/>
      <c r="I24" s="13"/>
      <c r="J24" s="12"/>
    </row>
    <row r="25" spans="1:10" ht="20.100000000000001" customHeight="1">
      <c r="A25" s="66" t="s">
        <v>234</v>
      </c>
      <c r="B25" s="74"/>
      <c r="C25" s="74"/>
      <c r="D25" s="13"/>
      <c r="E25" s="66"/>
      <c r="F25" s="13"/>
      <c r="H25" s="13"/>
      <c r="I25" s="13"/>
      <c r="J25" s="13"/>
    </row>
    <row r="26" spans="1:10" ht="20.100000000000001" customHeight="1">
      <c r="A26" s="76" t="s">
        <v>235</v>
      </c>
      <c r="B26" s="74"/>
      <c r="C26" s="74"/>
      <c r="D26" s="12">
        <v>287358</v>
      </c>
      <c r="E26" s="13"/>
      <c r="F26" s="12">
        <v>465513</v>
      </c>
      <c r="H26" s="12">
        <v>6574</v>
      </c>
      <c r="I26" s="13"/>
      <c r="J26" s="12">
        <v>13</v>
      </c>
    </row>
    <row r="27" spans="1:10" ht="20.100000000000001" customHeight="1">
      <c r="A27" s="76" t="s">
        <v>236</v>
      </c>
      <c r="B27" s="74"/>
      <c r="C27" s="74"/>
      <c r="D27" s="41"/>
      <c r="E27" s="41"/>
      <c r="F27" s="41"/>
      <c r="G27" s="41"/>
      <c r="H27" s="41"/>
      <c r="I27" s="41"/>
      <c r="J27" s="41"/>
    </row>
    <row r="28" spans="1:10" ht="20.100000000000001" customHeight="1">
      <c r="A28" s="66" t="s">
        <v>237</v>
      </c>
      <c r="B28" s="74"/>
      <c r="C28" s="74"/>
      <c r="D28" s="12">
        <v>3612232</v>
      </c>
      <c r="E28" s="77"/>
      <c r="F28" s="12">
        <v>-2728609</v>
      </c>
      <c r="G28" s="77"/>
      <c r="H28" s="12">
        <v>3444226</v>
      </c>
      <c r="I28" s="13"/>
      <c r="J28" s="12">
        <v>-2657391</v>
      </c>
    </row>
    <row r="29" spans="1:10" ht="6" customHeight="1">
      <c r="A29" s="64"/>
      <c r="B29" s="74"/>
      <c r="D29" s="41"/>
      <c r="E29" s="41"/>
      <c r="F29" s="41"/>
      <c r="G29" s="41"/>
      <c r="H29" s="41"/>
      <c r="I29" s="41"/>
      <c r="J29" s="41"/>
    </row>
    <row r="30" spans="1:10" ht="20.100000000000001" customHeight="1">
      <c r="A30" s="64" t="s">
        <v>238</v>
      </c>
      <c r="B30" s="74"/>
      <c r="C30" s="74"/>
      <c r="D30" s="41"/>
      <c r="E30" s="41"/>
      <c r="F30" s="41"/>
      <c r="G30" s="41"/>
      <c r="H30" s="41"/>
      <c r="I30" s="41"/>
      <c r="J30" s="41"/>
    </row>
    <row r="31" spans="1:10" ht="20.100000000000001" customHeight="1">
      <c r="A31" s="66" t="s">
        <v>239</v>
      </c>
      <c r="B31" s="74"/>
      <c r="C31" s="74"/>
      <c r="D31" s="41">
        <v>-4664492</v>
      </c>
      <c r="E31" s="13"/>
      <c r="F31" s="12">
        <v>420999</v>
      </c>
      <c r="H31" s="12">
        <v>301835</v>
      </c>
      <c r="I31" s="13"/>
      <c r="J31" s="12">
        <v>3721811</v>
      </c>
    </row>
    <row r="32" spans="1:10" ht="20.100000000000001" customHeight="1">
      <c r="A32" s="66" t="s">
        <v>240</v>
      </c>
      <c r="B32" s="74"/>
      <c r="C32" s="74"/>
      <c r="D32" s="12">
        <v>-107527</v>
      </c>
      <c r="E32" s="13"/>
      <c r="F32" s="12">
        <v>-79422</v>
      </c>
      <c r="H32" s="12">
        <v>819</v>
      </c>
      <c r="I32" s="13"/>
      <c r="J32" s="12">
        <v>-38</v>
      </c>
    </row>
    <row r="33" spans="1:10" ht="20.100000000000001" customHeight="1">
      <c r="A33" s="66" t="s">
        <v>241</v>
      </c>
      <c r="B33" s="74"/>
      <c r="C33" s="74"/>
      <c r="D33" s="12">
        <v>-61857</v>
      </c>
      <c r="E33" s="13"/>
      <c r="F33" s="12">
        <v>-358485</v>
      </c>
      <c r="H33" s="12">
        <v>0</v>
      </c>
      <c r="I33" s="13"/>
      <c r="J33" s="12">
        <v>0</v>
      </c>
    </row>
    <row r="34" spans="1:10" ht="20.100000000000001" customHeight="1">
      <c r="A34" s="66" t="s">
        <v>242</v>
      </c>
      <c r="B34" s="74"/>
      <c r="C34" s="74"/>
      <c r="D34" s="12">
        <v>-911381</v>
      </c>
      <c r="E34" s="13"/>
      <c r="F34" s="12">
        <v>-91114</v>
      </c>
      <c r="H34" s="12">
        <v>-1012</v>
      </c>
      <c r="I34" s="13"/>
      <c r="J34" s="12">
        <v>-1699</v>
      </c>
    </row>
    <row r="35" spans="1:10" ht="20.100000000000001" customHeight="1">
      <c r="A35" s="66" t="s">
        <v>243</v>
      </c>
      <c r="B35" s="74"/>
      <c r="C35" s="74"/>
      <c r="D35" s="12">
        <v>-85139</v>
      </c>
      <c r="E35" s="13"/>
      <c r="F35" s="12">
        <v>-198328</v>
      </c>
      <c r="H35" s="12">
        <v>2612</v>
      </c>
      <c r="I35" s="13"/>
      <c r="J35" s="12">
        <v>382</v>
      </c>
    </row>
    <row r="36" spans="1:10" ht="20.100000000000001" customHeight="1">
      <c r="A36" s="66" t="s">
        <v>244</v>
      </c>
      <c r="B36" s="74"/>
      <c r="C36" s="74"/>
      <c r="D36" s="12">
        <v>316736</v>
      </c>
      <c r="E36" s="13"/>
      <c r="F36" s="12">
        <v>-1852662</v>
      </c>
      <c r="H36" s="12">
        <v>369507</v>
      </c>
      <c r="I36" s="13"/>
      <c r="J36" s="12">
        <v>-196138</v>
      </c>
    </row>
    <row r="37" spans="1:10" ht="20.100000000000001" customHeight="1">
      <c r="A37" s="66" t="s">
        <v>245</v>
      </c>
      <c r="B37" s="74"/>
      <c r="C37" s="74"/>
      <c r="D37" s="12">
        <v>2305601</v>
      </c>
      <c r="E37" s="13"/>
      <c r="F37" s="12">
        <v>1118223</v>
      </c>
      <c r="H37" s="12">
        <v>177257</v>
      </c>
      <c r="I37" s="13"/>
      <c r="J37" s="12">
        <v>203018</v>
      </c>
    </row>
    <row r="38" spans="1:10" ht="20.100000000000001" customHeight="1">
      <c r="A38" s="66" t="s">
        <v>246</v>
      </c>
      <c r="B38" s="74"/>
      <c r="C38" s="74"/>
      <c r="D38" s="12">
        <v>87666</v>
      </c>
      <c r="E38" s="13"/>
      <c r="F38" s="12">
        <v>-3258</v>
      </c>
      <c r="H38" s="12">
        <v>4926</v>
      </c>
      <c r="I38" s="13"/>
      <c r="J38" s="12">
        <v>3875</v>
      </c>
    </row>
    <row r="39" spans="1:10" ht="20.100000000000001" customHeight="1">
      <c r="A39" s="66" t="s">
        <v>247</v>
      </c>
      <c r="B39" s="74"/>
      <c r="C39" s="74"/>
      <c r="D39" s="6">
        <v>-216097</v>
      </c>
      <c r="E39" s="13"/>
      <c r="F39" s="6">
        <v>-295344</v>
      </c>
      <c r="H39" s="6">
        <v>18627</v>
      </c>
      <c r="I39" s="13"/>
      <c r="J39" s="6">
        <v>18630</v>
      </c>
    </row>
    <row r="40" spans="1:10" ht="6" customHeight="1">
      <c r="A40" s="64"/>
      <c r="B40" s="70"/>
      <c r="C40" s="73"/>
      <c r="D40" s="37"/>
      <c r="E40" s="37"/>
      <c r="F40" s="37"/>
      <c r="G40" s="37"/>
      <c r="H40" s="37"/>
      <c r="I40" s="37"/>
      <c r="J40" s="37"/>
    </row>
    <row r="41" spans="1:10" ht="20.100000000000001" customHeight="1">
      <c r="A41" s="64" t="s">
        <v>248</v>
      </c>
      <c r="B41" s="74"/>
      <c r="C41" s="74"/>
      <c r="D41" s="13">
        <f>SUM(D9:D39)</f>
        <v>26169481</v>
      </c>
      <c r="E41" s="13"/>
      <c r="F41" s="13">
        <f>SUM(F9:F39)</f>
        <v>28628744</v>
      </c>
      <c r="H41" s="13">
        <f>SUM(H9:H39)</f>
        <v>996899</v>
      </c>
      <c r="I41" s="13"/>
      <c r="J41" s="13">
        <f>SUM(J9:J39)</f>
        <v>2232754</v>
      </c>
    </row>
    <row r="42" spans="1:10" ht="20.100000000000001" customHeight="1">
      <c r="A42" s="66" t="s">
        <v>249</v>
      </c>
      <c r="B42" s="74"/>
      <c r="C42" s="74"/>
      <c r="D42" s="6">
        <v>-2549657</v>
      </c>
      <c r="E42" s="13"/>
      <c r="F42" s="6">
        <v>-2490534</v>
      </c>
      <c r="H42" s="6">
        <v>3333</v>
      </c>
      <c r="I42" s="13"/>
      <c r="J42" s="6">
        <v>-20126</v>
      </c>
    </row>
    <row r="43" spans="1:10" ht="6" customHeight="1">
      <c r="B43" s="70"/>
      <c r="C43" s="73"/>
      <c r="D43" s="37"/>
      <c r="E43" s="37"/>
      <c r="F43" s="37"/>
      <c r="G43" s="37"/>
      <c r="H43" s="37"/>
      <c r="I43" s="37"/>
      <c r="J43" s="37"/>
    </row>
    <row r="44" spans="1:10" ht="20.100000000000001" customHeight="1">
      <c r="A44" s="64" t="s">
        <v>250</v>
      </c>
      <c r="B44" s="74"/>
      <c r="C44" s="74"/>
      <c r="D44" s="15">
        <f>SUM(D41:D42)</f>
        <v>23619824</v>
      </c>
      <c r="E44" s="13"/>
      <c r="F44" s="15">
        <f>SUM(F41:F42)</f>
        <v>26138210</v>
      </c>
      <c r="H44" s="15">
        <f>SUM(H41:H42)</f>
        <v>1000232</v>
      </c>
      <c r="I44" s="13"/>
      <c r="J44" s="15">
        <f>SUM(J41:J42)</f>
        <v>2212628</v>
      </c>
    </row>
    <row r="45" spans="1:10" ht="19.5">
      <c r="A45" s="64"/>
      <c r="B45" s="74"/>
      <c r="C45" s="74"/>
      <c r="D45" s="14"/>
      <c r="E45" s="13"/>
      <c r="F45" s="14"/>
      <c r="H45" s="14"/>
      <c r="I45" s="13"/>
      <c r="J45" s="14"/>
    </row>
    <row r="46" spans="1:10" ht="19.5">
      <c r="A46" s="64"/>
      <c r="B46" s="74"/>
      <c r="C46" s="74"/>
      <c r="D46" s="14"/>
      <c r="E46" s="13"/>
      <c r="F46" s="14"/>
      <c r="H46" s="14"/>
      <c r="I46" s="13"/>
      <c r="J46" s="14"/>
    </row>
    <row r="47" spans="1:10" ht="19.5">
      <c r="A47" s="64"/>
      <c r="B47" s="74"/>
      <c r="C47" s="74"/>
      <c r="D47" s="14"/>
      <c r="E47" s="13"/>
      <c r="F47" s="14"/>
      <c r="H47" s="14"/>
      <c r="I47" s="13"/>
      <c r="J47" s="14"/>
    </row>
    <row r="48" spans="1:10" ht="19.5">
      <c r="A48" s="64"/>
      <c r="B48" s="74"/>
      <c r="C48" s="74"/>
      <c r="D48" s="14"/>
      <c r="E48" s="13"/>
      <c r="F48" s="14"/>
      <c r="H48" s="14"/>
      <c r="I48" s="13"/>
      <c r="J48" s="14"/>
    </row>
    <row r="49" spans="1:10" ht="10.5" customHeight="1">
      <c r="A49" s="64"/>
      <c r="B49" s="74"/>
      <c r="C49" s="74"/>
      <c r="D49" s="14"/>
      <c r="E49" s="13"/>
      <c r="F49" s="14"/>
      <c r="H49" s="14"/>
      <c r="I49" s="13"/>
      <c r="J49" s="14"/>
    </row>
    <row r="50" spans="1:10" ht="22.15" customHeight="1">
      <c r="A50" s="78" t="s">
        <v>38</v>
      </c>
      <c r="B50" s="79"/>
      <c r="C50" s="79"/>
      <c r="D50" s="80"/>
      <c r="E50" s="80"/>
      <c r="F50" s="80"/>
      <c r="G50" s="80"/>
      <c r="H50" s="80"/>
      <c r="I50" s="80"/>
      <c r="J50" s="80"/>
    </row>
    <row r="51" spans="1:10" ht="21.75" customHeight="1">
      <c r="A51" s="64" t="s">
        <v>0</v>
      </c>
      <c r="B51" s="74"/>
      <c r="C51" s="74"/>
      <c r="D51" s="77"/>
      <c r="E51" s="77"/>
      <c r="F51" s="77"/>
      <c r="G51" s="77"/>
      <c r="H51" s="77"/>
      <c r="I51" s="77"/>
      <c r="J51" s="77"/>
    </row>
    <row r="52" spans="1:10" ht="21.75" customHeight="1">
      <c r="A52" s="67" t="s">
        <v>217</v>
      </c>
      <c r="B52" s="74"/>
      <c r="C52" s="74"/>
      <c r="D52" s="77"/>
      <c r="E52" s="77"/>
      <c r="F52" s="77"/>
      <c r="G52" s="77"/>
      <c r="H52" s="77"/>
      <c r="I52" s="77"/>
      <c r="J52" s="77"/>
    </row>
    <row r="53" spans="1:10" ht="21.75" customHeight="1">
      <c r="A53" s="68" t="str">
        <f>A3</f>
        <v>สำหรับรอบระยะเวลาเก้าเดือนสิ้นสุดวันที่ 30 กันยายน พ.ศ. 2568</v>
      </c>
      <c r="B53" s="79"/>
      <c r="C53" s="79"/>
      <c r="D53" s="80"/>
      <c r="E53" s="80"/>
      <c r="F53" s="80"/>
      <c r="G53" s="80"/>
      <c r="H53" s="80"/>
      <c r="I53" s="80"/>
      <c r="J53" s="80"/>
    </row>
    <row r="54" spans="1:10" ht="19.5">
      <c r="A54" s="64"/>
      <c r="B54" s="74"/>
      <c r="C54" s="74"/>
      <c r="D54" s="81"/>
      <c r="E54" s="81"/>
      <c r="F54" s="81"/>
      <c r="G54" s="81"/>
      <c r="H54" s="81"/>
      <c r="I54" s="81"/>
      <c r="J54" s="81"/>
    </row>
    <row r="55" spans="1:10" ht="19.149999999999999" customHeight="1">
      <c r="B55" s="74"/>
      <c r="C55" s="74"/>
      <c r="D55" s="145" t="s">
        <v>3</v>
      </c>
      <c r="E55" s="145"/>
      <c r="F55" s="145"/>
      <c r="G55" s="33"/>
      <c r="H55" s="145" t="s">
        <v>4</v>
      </c>
      <c r="I55" s="145"/>
      <c r="J55" s="145"/>
    </row>
    <row r="56" spans="1:10" ht="19.149999999999999" customHeight="1">
      <c r="A56" s="64"/>
      <c r="B56" s="74"/>
      <c r="C56" s="74"/>
      <c r="D56" s="25" t="s">
        <v>9</v>
      </c>
      <c r="E56" s="24"/>
      <c r="F56" s="25" t="s">
        <v>10</v>
      </c>
      <c r="G56" s="25"/>
      <c r="H56" s="25" t="s">
        <v>9</v>
      </c>
      <c r="I56" s="24"/>
      <c r="J56" s="25" t="s">
        <v>10</v>
      </c>
    </row>
    <row r="57" spans="1:10" ht="19.149999999999999" customHeight="1">
      <c r="A57" s="64"/>
      <c r="B57" s="72" t="s">
        <v>11</v>
      </c>
      <c r="C57" s="65"/>
      <c r="D57" s="34" t="s">
        <v>12</v>
      </c>
      <c r="E57" s="35"/>
      <c r="F57" s="34" t="s">
        <v>12</v>
      </c>
      <c r="G57" s="35"/>
      <c r="H57" s="34" t="s">
        <v>12</v>
      </c>
      <c r="I57" s="35"/>
      <c r="J57" s="34" t="s">
        <v>12</v>
      </c>
    </row>
    <row r="58" spans="1:10" ht="19.149999999999999" customHeight="1">
      <c r="A58" s="64" t="s">
        <v>251</v>
      </c>
      <c r="B58" s="74"/>
      <c r="C58" s="74"/>
    </row>
    <row r="59" spans="1:10" ht="19.149999999999999" customHeight="1">
      <c r="A59" s="66" t="s">
        <v>252</v>
      </c>
      <c r="B59" s="74">
        <v>8</v>
      </c>
      <c r="C59" s="74"/>
      <c r="D59" s="12">
        <v>-387237</v>
      </c>
      <c r="E59" s="13"/>
      <c r="F59" s="12">
        <v>-860383</v>
      </c>
      <c r="H59" s="12">
        <v>-11209044</v>
      </c>
      <c r="I59" s="13"/>
      <c r="J59" s="12">
        <v>-5640030</v>
      </c>
    </row>
    <row r="60" spans="1:10" ht="19.149999999999999" customHeight="1">
      <c r="A60" s="66" t="s">
        <v>253</v>
      </c>
      <c r="B60" s="74">
        <v>8</v>
      </c>
      <c r="C60" s="74"/>
      <c r="D60" s="12">
        <v>164476</v>
      </c>
      <c r="E60" s="13"/>
      <c r="F60" s="12">
        <v>179055</v>
      </c>
      <c r="H60" s="12">
        <v>1906870</v>
      </c>
      <c r="I60" s="13"/>
      <c r="J60" s="12">
        <v>6362996</v>
      </c>
    </row>
    <row r="61" spans="1:10" ht="19.149999999999999" customHeight="1">
      <c r="A61" s="66" t="s">
        <v>254</v>
      </c>
      <c r="B61" s="74"/>
      <c r="C61" s="74"/>
      <c r="D61" s="12">
        <v>47931</v>
      </c>
      <c r="E61" s="13"/>
      <c r="F61" s="12">
        <v>141108</v>
      </c>
      <c r="H61" s="12">
        <v>-50</v>
      </c>
      <c r="I61" s="13"/>
      <c r="J61" s="12">
        <v>-20</v>
      </c>
    </row>
    <row r="62" spans="1:10" ht="19.149999999999999" customHeight="1">
      <c r="A62" s="66" t="s">
        <v>255</v>
      </c>
      <c r="B62" s="74"/>
      <c r="C62" s="74"/>
      <c r="D62" s="12">
        <v>-373885</v>
      </c>
      <c r="E62" s="13"/>
      <c r="F62" s="12" t="s">
        <v>301</v>
      </c>
      <c r="H62" s="12" t="s">
        <v>301</v>
      </c>
      <c r="I62" s="13"/>
      <c r="J62" s="12" t="s">
        <v>301</v>
      </c>
    </row>
    <row r="63" spans="1:10" ht="19.149999999999999" customHeight="1">
      <c r="A63" s="66" t="s">
        <v>256</v>
      </c>
      <c r="B63" s="74"/>
      <c r="C63" s="74"/>
      <c r="D63" s="12" t="s">
        <v>301</v>
      </c>
      <c r="E63" s="13"/>
      <c r="F63" s="12" t="s">
        <v>301</v>
      </c>
      <c r="H63" s="12">
        <v>-750</v>
      </c>
      <c r="I63" s="13"/>
      <c r="J63" s="12" t="s">
        <v>301</v>
      </c>
    </row>
    <row r="64" spans="1:10" ht="19.149999999999999" customHeight="1">
      <c r="A64" s="66" t="s">
        <v>257</v>
      </c>
      <c r="B64" s="74">
        <v>11</v>
      </c>
      <c r="C64" s="74"/>
      <c r="D64" s="12">
        <v>-174658</v>
      </c>
      <c r="E64" s="13"/>
      <c r="F64" s="12" t="s">
        <v>301</v>
      </c>
      <c r="H64" s="12" t="s">
        <v>301</v>
      </c>
      <c r="I64" s="13"/>
      <c r="J64" s="12" t="s">
        <v>301</v>
      </c>
    </row>
    <row r="65" spans="1:10" ht="19.149999999999999" customHeight="1">
      <c r="A65" s="66" t="s">
        <v>258</v>
      </c>
      <c r="B65" s="74">
        <v>11</v>
      </c>
      <c r="C65" s="74"/>
      <c r="D65" s="12">
        <v>-139674</v>
      </c>
      <c r="E65" s="13"/>
      <c r="F65" s="12">
        <v>-9723</v>
      </c>
      <c r="H65" s="12" t="s">
        <v>301</v>
      </c>
      <c r="I65" s="13"/>
      <c r="J65" s="12" t="s">
        <v>301</v>
      </c>
    </row>
    <row r="66" spans="1:10" ht="19.149999999999999" customHeight="1">
      <c r="A66" s="66" t="s">
        <v>259</v>
      </c>
      <c r="B66" s="74"/>
      <c r="C66" s="74"/>
      <c r="D66" s="41"/>
      <c r="E66" s="41"/>
      <c r="F66" s="41"/>
      <c r="G66" s="41"/>
      <c r="H66" s="41"/>
      <c r="I66" s="41"/>
      <c r="J66" s="41"/>
    </row>
    <row r="67" spans="1:10" ht="19.149999999999999" customHeight="1">
      <c r="A67" s="66" t="s">
        <v>260</v>
      </c>
      <c r="B67" s="74"/>
      <c r="C67" s="74"/>
      <c r="D67" s="12">
        <v>-75417</v>
      </c>
      <c r="E67" s="41"/>
      <c r="F67" s="12">
        <v>1511</v>
      </c>
      <c r="G67" s="41"/>
      <c r="H67" s="12" t="s">
        <v>301</v>
      </c>
      <c r="I67" s="41"/>
      <c r="J67" s="41" t="s">
        <v>301</v>
      </c>
    </row>
    <row r="68" spans="1:10" ht="19.149999999999999" customHeight="1">
      <c r="A68" s="66" t="s">
        <v>261</v>
      </c>
      <c r="B68" s="74"/>
      <c r="C68" s="74"/>
      <c r="D68" s="12" t="s">
        <v>301</v>
      </c>
      <c r="E68" s="13"/>
      <c r="F68" s="12">
        <v>37500</v>
      </c>
      <c r="H68" s="12" t="s">
        <v>301</v>
      </c>
      <c r="I68" s="13"/>
      <c r="J68" s="12" t="s">
        <v>301</v>
      </c>
    </row>
    <row r="69" spans="1:10" ht="19.149999999999999" customHeight="1">
      <c r="A69" s="66" t="s">
        <v>97</v>
      </c>
      <c r="B69" s="74"/>
      <c r="C69" s="74"/>
      <c r="D69" s="12">
        <v>754393</v>
      </c>
      <c r="E69" s="13"/>
      <c r="F69" s="12">
        <v>1009604</v>
      </c>
      <c r="H69" s="12">
        <v>5066566</v>
      </c>
      <c r="I69" s="13"/>
      <c r="J69" s="12">
        <v>5810735</v>
      </c>
    </row>
    <row r="70" spans="1:10" ht="19.149999999999999" customHeight="1">
      <c r="A70" s="66" t="s">
        <v>96</v>
      </c>
      <c r="B70" s="74"/>
      <c r="C70" s="74"/>
      <c r="D70" s="12">
        <v>385627</v>
      </c>
      <c r="E70" s="13"/>
      <c r="F70" s="12">
        <v>262002</v>
      </c>
      <c r="H70" s="12">
        <v>139173</v>
      </c>
      <c r="I70" s="13"/>
      <c r="J70" s="12">
        <v>157677</v>
      </c>
    </row>
    <row r="71" spans="1:10" ht="19.149999999999999" customHeight="1">
      <c r="A71" s="66" t="s">
        <v>262</v>
      </c>
      <c r="B71" s="74"/>
      <c r="C71" s="74"/>
      <c r="D71" s="12">
        <v>-17089</v>
      </c>
      <c r="E71" s="13"/>
      <c r="F71" s="12">
        <v>-90859</v>
      </c>
      <c r="H71" s="12" t="s">
        <v>301</v>
      </c>
      <c r="I71" s="13"/>
      <c r="J71" s="12" t="s">
        <v>301</v>
      </c>
    </row>
    <row r="72" spans="1:10" ht="19.149999999999999" customHeight="1">
      <c r="A72" s="66" t="s">
        <v>263</v>
      </c>
      <c r="B72" s="74"/>
      <c r="C72" s="74"/>
      <c r="D72" s="12">
        <v>-4972032</v>
      </c>
      <c r="E72" s="13"/>
      <c r="F72" s="12">
        <v>-6662694</v>
      </c>
      <c r="H72" s="12">
        <v>-6441</v>
      </c>
      <c r="I72" s="13"/>
      <c r="J72" s="12">
        <v>-9199</v>
      </c>
    </row>
    <row r="73" spans="1:10" ht="19.149999999999999" customHeight="1">
      <c r="A73" s="66" t="s">
        <v>264</v>
      </c>
      <c r="B73" s="74"/>
      <c r="C73" s="74"/>
      <c r="D73" s="12">
        <v>-1253270</v>
      </c>
      <c r="E73" s="13"/>
      <c r="F73" s="12">
        <v>-753051</v>
      </c>
      <c r="H73" s="12">
        <v>-3131</v>
      </c>
      <c r="I73" s="13"/>
      <c r="J73" s="12">
        <v>-3495</v>
      </c>
    </row>
    <row r="74" spans="1:10" ht="19.149999999999999" customHeight="1">
      <c r="A74" s="66" t="s">
        <v>265</v>
      </c>
      <c r="B74" s="74">
        <v>11</v>
      </c>
      <c r="C74" s="74"/>
      <c r="D74" s="12">
        <v>538334</v>
      </c>
      <c r="E74" s="13"/>
      <c r="F74" s="12">
        <v>18016</v>
      </c>
      <c r="H74" s="12" t="s">
        <v>301</v>
      </c>
      <c r="J74" s="12" t="s">
        <v>301</v>
      </c>
    </row>
    <row r="75" spans="1:10" ht="19.149999999999999" customHeight="1">
      <c r="A75" s="66" t="s">
        <v>266</v>
      </c>
      <c r="B75" s="74"/>
      <c r="C75" s="74"/>
      <c r="D75" s="41">
        <v>3308109</v>
      </c>
      <c r="E75" s="13"/>
      <c r="F75" s="12">
        <v>317396</v>
      </c>
      <c r="H75" s="12" t="s">
        <v>301</v>
      </c>
      <c r="I75" s="13"/>
      <c r="J75" s="12" t="s">
        <v>301</v>
      </c>
    </row>
    <row r="76" spans="1:10" ht="19.149999999999999" customHeight="1">
      <c r="A76" s="66" t="s">
        <v>267</v>
      </c>
      <c r="B76" s="74"/>
      <c r="C76" s="74"/>
      <c r="D76" s="41"/>
      <c r="E76" s="41"/>
      <c r="F76" s="41"/>
      <c r="G76" s="41"/>
      <c r="H76" s="41"/>
      <c r="I76" s="41"/>
      <c r="J76" s="41"/>
    </row>
    <row r="77" spans="1:10" ht="19.149999999999999" customHeight="1">
      <c r="A77" s="66" t="s">
        <v>268</v>
      </c>
      <c r="B77" s="74"/>
      <c r="C77" s="74"/>
      <c r="D77" s="6">
        <v>322434</v>
      </c>
      <c r="E77" s="13"/>
      <c r="F77" s="6">
        <v>59313</v>
      </c>
      <c r="H77" s="6" t="s">
        <v>301</v>
      </c>
      <c r="I77" s="13"/>
      <c r="J77" s="6">
        <v>69</v>
      </c>
    </row>
    <row r="78" spans="1:10" ht="6" customHeight="1">
      <c r="A78" s="64"/>
      <c r="B78" s="70"/>
      <c r="C78" s="73"/>
      <c r="D78" s="37"/>
      <c r="E78" s="37"/>
      <c r="F78" s="37"/>
      <c r="G78" s="37"/>
      <c r="H78" s="37"/>
      <c r="I78" s="37"/>
      <c r="J78" s="37"/>
    </row>
    <row r="79" spans="1:10" ht="19.149999999999999" customHeight="1">
      <c r="A79" s="64" t="s">
        <v>269</v>
      </c>
      <c r="B79" s="74"/>
      <c r="C79" s="74"/>
      <c r="D79" s="15">
        <f>SUM(D59:D78)</f>
        <v>-1871958</v>
      </c>
      <c r="E79" s="13"/>
      <c r="F79" s="15">
        <f>SUM(F59:F78)</f>
        <v>-6351205</v>
      </c>
      <c r="H79" s="15">
        <f>SUM(H59:H78)</f>
        <v>-4106807</v>
      </c>
      <c r="I79" s="13"/>
      <c r="J79" s="15">
        <f>SUM(J59:J78)</f>
        <v>6678733</v>
      </c>
    </row>
    <row r="80" spans="1:10" ht="7.5" customHeight="1">
      <c r="B80" s="74"/>
      <c r="C80" s="74"/>
      <c r="D80" s="13"/>
      <c r="E80" s="13"/>
      <c r="F80" s="13"/>
      <c r="H80" s="13"/>
      <c r="I80" s="13"/>
      <c r="J80" s="13"/>
    </row>
    <row r="81" spans="1:10" ht="19.149999999999999" customHeight="1">
      <c r="A81" s="64" t="s">
        <v>270</v>
      </c>
      <c r="B81" s="74"/>
      <c r="C81" s="74"/>
      <c r="D81" s="82"/>
      <c r="E81" s="82"/>
      <c r="F81" s="82"/>
      <c r="G81" s="82"/>
      <c r="H81" s="82"/>
      <c r="I81" s="82"/>
      <c r="J81" s="82"/>
    </row>
    <row r="82" spans="1:10" ht="19.149999999999999" customHeight="1">
      <c r="A82" s="66" t="s">
        <v>271</v>
      </c>
      <c r="B82" s="74">
        <v>8</v>
      </c>
      <c r="C82" s="74"/>
      <c r="D82" s="12">
        <v>0</v>
      </c>
      <c r="E82" s="13"/>
      <c r="F82" s="12">
        <v>0</v>
      </c>
      <c r="H82" s="12">
        <v>708010</v>
      </c>
      <c r="I82" s="13"/>
      <c r="J82" s="12">
        <v>1460881</v>
      </c>
    </row>
    <row r="83" spans="1:10" ht="19.149999999999999" customHeight="1">
      <c r="A83" s="66" t="s">
        <v>272</v>
      </c>
      <c r="B83" s="74">
        <v>8</v>
      </c>
      <c r="C83" s="74"/>
      <c r="D83" s="12">
        <v>0</v>
      </c>
      <c r="E83" s="13"/>
      <c r="F83" s="12">
        <v>0</v>
      </c>
      <c r="H83" s="12">
        <v>-513433</v>
      </c>
      <c r="I83" s="13"/>
      <c r="J83" s="12">
        <v>-1166073</v>
      </c>
    </row>
    <row r="84" spans="1:10" ht="19.149999999999999" customHeight="1">
      <c r="A84" s="66" t="s">
        <v>273</v>
      </c>
      <c r="B84" s="74"/>
      <c r="C84" s="74"/>
      <c r="D84" s="12">
        <v>40217797</v>
      </c>
      <c r="E84" s="13"/>
      <c r="F84" s="12">
        <v>49200000</v>
      </c>
      <c r="H84" s="12">
        <v>40125000</v>
      </c>
      <c r="I84" s="13"/>
      <c r="J84" s="12">
        <v>49200000</v>
      </c>
    </row>
    <row r="85" spans="1:10" ht="19.149999999999999" customHeight="1">
      <c r="A85" s="66" t="s">
        <v>274</v>
      </c>
      <c r="B85" s="74"/>
      <c r="C85" s="74"/>
      <c r="D85" s="12">
        <v>-34743509</v>
      </c>
      <c r="E85" s="13"/>
      <c r="F85" s="12">
        <v>-47100000</v>
      </c>
      <c r="H85" s="12">
        <v>-34725000</v>
      </c>
      <c r="I85" s="13"/>
      <c r="J85" s="12">
        <v>-47100000</v>
      </c>
    </row>
    <row r="86" spans="1:10" ht="19.149999999999999" customHeight="1">
      <c r="A86" s="66" t="s">
        <v>275</v>
      </c>
      <c r="B86" s="74">
        <v>14</v>
      </c>
      <c r="C86" s="74"/>
      <c r="D86" s="12">
        <v>17921183</v>
      </c>
      <c r="E86" s="13"/>
      <c r="F86" s="12">
        <v>7683329</v>
      </c>
      <c r="H86" s="12">
        <v>10652411</v>
      </c>
      <c r="I86" s="13"/>
      <c r="J86" s="12">
        <v>5329094</v>
      </c>
    </row>
    <row r="87" spans="1:10" ht="19.149999999999999" customHeight="1">
      <c r="A87" s="66" t="s">
        <v>276</v>
      </c>
      <c r="B87" s="74">
        <v>14</v>
      </c>
      <c r="C87" s="74"/>
      <c r="D87" s="12">
        <v>-5911803</v>
      </c>
      <c r="E87" s="13"/>
      <c r="F87" s="12">
        <v>-9266983</v>
      </c>
      <c r="H87" s="12">
        <v>-2649627</v>
      </c>
      <c r="I87" s="13"/>
      <c r="J87" s="12">
        <v>-7094157</v>
      </c>
    </row>
    <row r="88" spans="1:10" ht="19.149999999999999" customHeight="1">
      <c r="A88" s="66" t="s">
        <v>277</v>
      </c>
      <c r="B88" s="74">
        <v>14</v>
      </c>
      <c r="C88" s="74"/>
      <c r="D88" s="12">
        <v>7798818</v>
      </c>
      <c r="E88" s="13"/>
      <c r="F88" s="12">
        <v>7982880</v>
      </c>
      <c r="H88" s="12">
        <v>7798818</v>
      </c>
      <c r="I88" s="13"/>
      <c r="J88" s="12">
        <v>7982880</v>
      </c>
    </row>
    <row r="89" spans="1:10" ht="19.149999999999999" customHeight="1">
      <c r="A89" s="66" t="s">
        <v>278</v>
      </c>
      <c r="B89" s="74">
        <v>14</v>
      </c>
      <c r="C89" s="74"/>
      <c r="D89" s="12">
        <v>-24999890</v>
      </c>
      <c r="E89" s="13"/>
      <c r="F89" s="12">
        <v>-11301000</v>
      </c>
      <c r="H89" s="12">
        <v>-10209030</v>
      </c>
      <c r="I89" s="13"/>
      <c r="J89" s="12">
        <v>-11301000</v>
      </c>
    </row>
    <row r="90" spans="1:10" ht="19.149999999999999" customHeight="1">
      <c r="A90" s="66" t="s">
        <v>279</v>
      </c>
      <c r="B90" s="74"/>
      <c r="C90" s="74"/>
      <c r="D90" s="12">
        <v>-9177713</v>
      </c>
      <c r="E90" s="13"/>
      <c r="F90" s="12">
        <v>-8657517</v>
      </c>
      <c r="H90" s="12">
        <v>-174554</v>
      </c>
      <c r="I90" s="13"/>
      <c r="J90" s="12">
        <v>-170128</v>
      </c>
    </row>
    <row r="91" spans="1:10" ht="19.149999999999999" customHeight="1">
      <c r="A91" s="66" t="s">
        <v>280</v>
      </c>
      <c r="B91" s="74"/>
      <c r="C91" s="74"/>
      <c r="D91" s="12">
        <v>-7627569</v>
      </c>
      <c r="E91" s="13"/>
      <c r="F91" s="41">
        <v>-8933025</v>
      </c>
      <c r="H91" s="12">
        <v>-2720054</v>
      </c>
      <c r="I91" s="13"/>
      <c r="J91" s="12">
        <v>-3923616</v>
      </c>
    </row>
    <row r="92" spans="1:10" ht="19.149999999999999" customHeight="1">
      <c r="A92" s="66" t="s">
        <v>281</v>
      </c>
      <c r="B92" s="74"/>
      <c r="C92" s="74"/>
      <c r="D92" s="12" t="s">
        <v>301</v>
      </c>
      <c r="E92" s="13"/>
      <c r="F92" s="12">
        <v>2299546</v>
      </c>
      <c r="H92" s="12">
        <v>0</v>
      </c>
      <c r="I92" s="13"/>
      <c r="J92" s="12">
        <v>2299546</v>
      </c>
    </row>
    <row r="93" spans="1:10" ht="19.149999999999999" customHeight="1">
      <c r="A93" s="83" t="s">
        <v>199</v>
      </c>
      <c r="B93" s="74"/>
      <c r="C93" s="74"/>
      <c r="D93" s="12">
        <v>-1704924</v>
      </c>
      <c r="E93" s="13"/>
      <c r="F93" s="12">
        <v>-1725333</v>
      </c>
      <c r="H93" s="12">
        <v>-1704924</v>
      </c>
      <c r="I93" s="13"/>
      <c r="J93" s="12">
        <v>-1725333</v>
      </c>
    </row>
    <row r="94" spans="1:10" ht="19.149999999999999" customHeight="1">
      <c r="A94" s="83" t="s">
        <v>282</v>
      </c>
      <c r="B94" s="74"/>
      <c r="C94" s="74"/>
      <c r="D94" s="12"/>
      <c r="E94" s="13"/>
      <c r="F94" s="12"/>
      <c r="H94" s="12"/>
      <c r="I94" s="13"/>
      <c r="J94" s="12"/>
    </row>
    <row r="95" spans="1:10" ht="19.149999999999999" customHeight="1">
      <c r="A95" s="83" t="s">
        <v>283</v>
      </c>
      <c r="B95" s="74">
        <v>11</v>
      </c>
      <c r="C95" s="74"/>
      <c r="D95" s="12">
        <v>-3860613</v>
      </c>
      <c r="E95" s="13"/>
      <c r="F95" s="12">
        <v>0</v>
      </c>
      <c r="H95" s="12">
        <v>0</v>
      </c>
      <c r="I95" s="13"/>
      <c r="J95" s="12">
        <v>0</v>
      </c>
    </row>
    <row r="96" spans="1:10" ht="19.149999999999999" customHeight="1">
      <c r="A96" s="83" t="s">
        <v>284</v>
      </c>
      <c r="B96" s="74">
        <v>18</v>
      </c>
      <c r="C96" s="74"/>
      <c r="D96" s="12">
        <v>-3685268</v>
      </c>
      <c r="E96" s="13"/>
      <c r="F96" s="12">
        <v>-3231489</v>
      </c>
      <c r="H96" s="12">
        <v>-3685268</v>
      </c>
      <c r="I96" s="13"/>
      <c r="J96" s="12">
        <v>-3231489</v>
      </c>
    </row>
    <row r="97" spans="1:10" ht="19.149999999999999" customHeight="1">
      <c r="A97" s="66" t="s">
        <v>285</v>
      </c>
      <c r="B97" s="74"/>
      <c r="C97" s="74"/>
      <c r="D97" s="15">
        <v>-58495</v>
      </c>
      <c r="E97" s="13"/>
      <c r="F97" s="15">
        <v>-34715</v>
      </c>
      <c r="H97" s="15">
        <v>0</v>
      </c>
      <c r="I97" s="13"/>
      <c r="J97" s="15">
        <v>0</v>
      </c>
    </row>
    <row r="98" spans="1:10" ht="6" customHeight="1">
      <c r="B98" s="74"/>
      <c r="C98" s="73"/>
      <c r="D98" s="38"/>
      <c r="E98" s="35"/>
      <c r="F98" s="38"/>
      <c r="G98" s="35"/>
      <c r="H98" s="38"/>
      <c r="I98" s="35"/>
      <c r="J98" s="38"/>
    </row>
    <row r="99" spans="1:10" ht="19.149999999999999" customHeight="1">
      <c r="A99" s="64" t="s">
        <v>286</v>
      </c>
      <c r="B99" s="74"/>
      <c r="C99" s="74"/>
      <c r="D99" s="15">
        <f>SUM(D82:D97)</f>
        <v>-25831986</v>
      </c>
      <c r="E99" s="13"/>
      <c r="F99" s="15">
        <f>SUM(F82:F97)</f>
        <v>-23084307</v>
      </c>
      <c r="H99" s="15">
        <f>SUM(H82:H97)</f>
        <v>2902349</v>
      </c>
      <c r="I99" s="13"/>
      <c r="J99" s="15">
        <f>SUM(J82:J97)</f>
        <v>-9439395</v>
      </c>
    </row>
    <row r="100" spans="1:10" ht="19.149999999999999" customHeight="1">
      <c r="A100" s="64"/>
      <c r="B100" s="74"/>
      <c r="C100" s="74"/>
      <c r="D100" s="14"/>
      <c r="E100" s="13"/>
      <c r="F100" s="14"/>
      <c r="H100" s="14"/>
      <c r="I100" s="13"/>
      <c r="J100" s="14"/>
    </row>
    <row r="101" spans="1:10" ht="6" customHeight="1">
      <c r="A101" s="64"/>
      <c r="B101" s="74"/>
      <c r="C101" s="74"/>
      <c r="D101" s="14"/>
      <c r="E101" s="13"/>
      <c r="F101" s="14"/>
      <c r="H101" s="14"/>
      <c r="I101" s="13"/>
      <c r="J101" s="14"/>
    </row>
    <row r="102" spans="1:10" ht="22.15" customHeight="1">
      <c r="A102" s="78" t="s">
        <v>38</v>
      </c>
      <c r="B102" s="79"/>
      <c r="C102" s="79"/>
      <c r="D102" s="15"/>
      <c r="E102" s="15"/>
      <c r="F102" s="15"/>
      <c r="G102" s="15"/>
      <c r="H102" s="15"/>
      <c r="I102" s="15"/>
      <c r="J102" s="15"/>
    </row>
    <row r="103" spans="1:10" ht="21.75" customHeight="1">
      <c r="A103" s="64" t="s">
        <v>0</v>
      </c>
      <c r="B103" s="65"/>
      <c r="C103" s="65"/>
      <c r="D103" s="21"/>
      <c r="E103" s="21"/>
      <c r="F103" s="21"/>
      <c r="H103" s="21"/>
      <c r="I103" s="21"/>
      <c r="J103" s="21"/>
    </row>
    <row r="104" spans="1:10" ht="21.75" customHeight="1">
      <c r="A104" s="67" t="s">
        <v>217</v>
      </c>
      <c r="B104" s="65"/>
      <c r="C104" s="65"/>
      <c r="D104" s="13"/>
      <c r="E104" s="13"/>
      <c r="F104" s="13"/>
      <c r="H104" s="13"/>
      <c r="I104" s="13"/>
      <c r="J104" s="13"/>
    </row>
    <row r="105" spans="1:10" ht="21.75" customHeight="1">
      <c r="A105" s="68" t="str">
        <f>A3</f>
        <v>สำหรับรอบระยะเวลาเก้าเดือนสิ้นสุดวันที่ 30 กันยายน พ.ศ. 2568</v>
      </c>
      <c r="B105" s="69"/>
      <c r="C105" s="69"/>
      <c r="D105" s="22"/>
      <c r="E105" s="22"/>
      <c r="F105" s="22"/>
      <c r="G105" s="15"/>
      <c r="H105" s="22"/>
      <c r="I105" s="22"/>
      <c r="J105" s="22"/>
    </row>
    <row r="106" spans="1:10" ht="21.75" customHeight="1">
      <c r="A106" s="64"/>
      <c r="B106" s="65"/>
      <c r="C106" s="65"/>
      <c r="D106" s="21"/>
      <c r="E106" s="21"/>
      <c r="F106" s="21"/>
      <c r="H106" s="21"/>
      <c r="I106" s="21"/>
      <c r="J106" s="21"/>
    </row>
    <row r="107" spans="1:10" ht="21.75" customHeight="1">
      <c r="D107" s="145" t="s">
        <v>3</v>
      </c>
      <c r="E107" s="145"/>
      <c r="F107" s="145"/>
      <c r="G107" s="33"/>
      <c r="H107" s="145" t="s">
        <v>4</v>
      </c>
      <c r="I107" s="145"/>
      <c r="J107" s="145"/>
    </row>
    <row r="108" spans="1:10" ht="21.75" customHeight="1">
      <c r="D108" s="25" t="s">
        <v>9</v>
      </c>
      <c r="E108" s="24"/>
      <c r="F108" s="25" t="s">
        <v>10</v>
      </c>
      <c r="G108" s="25"/>
      <c r="H108" s="25" t="s">
        <v>9</v>
      </c>
      <c r="I108" s="24"/>
      <c r="J108" s="25" t="s">
        <v>10</v>
      </c>
    </row>
    <row r="109" spans="1:10" ht="21.75" customHeight="1">
      <c r="D109" s="34" t="s">
        <v>12</v>
      </c>
      <c r="E109" s="37"/>
      <c r="F109" s="34" t="s">
        <v>12</v>
      </c>
      <c r="G109" s="37"/>
      <c r="H109" s="34" t="s">
        <v>12</v>
      </c>
      <c r="I109" s="37"/>
      <c r="J109" s="34" t="s">
        <v>12</v>
      </c>
    </row>
    <row r="110" spans="1:10" ht="21.75" customHeight="1">
      <c r="D110" s="35"/>
      <c r="E110" s="37"/>
      <c r="F110" s="35"/>
      <c r="G110" s="37"/>
      <c r="H110" s="35"/>
      <c r="I110" s="37"/>
      <c r="J110" s="35"/>
    </row>
    <row r="111" spans="1:10" ht="21.75" customHeight="1">
      <c r="A111" s="67" t="s">
        <v>287</v>
      </c>
      <c r="C111" s="74"/>
      <c r="D111" s="13">
        <v>-4084120</v>
      </c>
      <c r="E111" s="13"/>
      <c r="F111" s="13">
        <v>-3297302</v>
      </c>
      <c r="H111" s="13">
        <v>-204226</v>
      </c>
      <c r="I111" s="13"/>
      <c r="J111" s="13">
        <v>-548034</v>
      </c>
    </row>
    <row r="112" spans="1:10" ht="21.75" customHeight="1">
      <c r="A112" s="84" t="s">
        <v>288</v>
      </c>
      <c r="B112" s="74"/>
      <c r="C112" s="74"/>
      <c r="D112" s="12">
        <v>13212069</v>
      </c>
      <c r="E112" s="13"/>
      <c r="F112" s="12">
        <v>14259801</v>
      </c>
      <c r="H112" s="12">
        <v>452756</v>
      </c>
      <c r="I112" s="13"/>
      <c r="J112" s="12">
        <v>654419</v>
      </c>
    </row>
    <row r="113" spans="1:10" ht="21.75" customHeight="1">
      <c r="A113" s="66" t="s">
        <v>289</v>
      </c>
      <c r="B113" s="74"/>
      <c r="C113" s="74"/>
      <c r="D113" s="6">
        <v>504778</v>
      </c>
      <c r="E113" s="13"/>
      <c r="F113" s="6">
        <v>-665581</v>
      </c>
      <c r="H113" s="6">
        <v>0</v>
      </c>
      <c r="I113" s="13"/>
      <c r="J113" s="6">
        <v>0</v>
      </c>
    </row>
    <row r="114" spans="1:10" ht="6" customHeight="1">
      <c r="B114" s="70"/>
      <c r="C114" s="73"/>
      <c r="D114" s="37"/>
      <c r="E114" s="37"/>
      <c r="F114" s="37"/>
      <c r="G114" s="37"/>
      <c r="H114" s="37"/>
      <c r="I114" s="37"/>
      <c r="J114" s="37"/>
    </row>
    <row r="115" spans="1:10" ht="21.75" customHeight="1" thickBot="1">
      <c r="A115" s="67" t="s">
        <v>290</v>
      </c>
      <c r="B115" s="74"/>
      <c r="C115" s="74"/>
      <c r="D115" s="28">
        <f>SUM(D111:D113)</f>
        <v>9632727</v>
      </c>
      <c r="E115" s="13"/>
      <c r="F115" s="28">
        <f>SUM(F111:F113)</f>
        <v>10296918</v>
      </c>
      <c r="H115" s="28">
        <f>SUM(H111:H113)</f>
        <v>248530</v>
      </c>
      <c r="I115" s="13"/>
      <c r="J115" s="28">
        <f>SUM(J111:J113)</f>
        <v>106385</v>
      </c>
    </row>
    <row r="116" spans="1:10" ht="21.75" customHeight="1" thickTop="1">
      <c r="G116" s="29"/>
      <c r="I116" s="13"/>
    </row>
    <row r="117" spans="1:10" ht="21.75" customHeight="1">
      <c r="A117" s="64" t="s">
        <v>291</v>
      </c>
      <c r="B117" s="74"/>
      <c r="C117" s="74"/>
      <c r="D117" s="13"/>
      <c r="E117" s="13"/>
      <c r="F117" s="13"/>
      <c r="H117" s="13"/>
      <c r="I117" s="13"/>
      <c r="J117" s="13"/>
    </row>
    <row r="118" spans="1:10" ht="21.75" customHeight="1">
      <c r="A118" s="66" t="s">
        <v>292</v>
      </c>
      <c r="B118" s="74"/>
      <c r="C118" s="74"/>
      <c r="D118" s="13">
        <v>9644071</v>
      </c>
      <c r="E118" s="13"/>
      <c r="F118" s="13">
        <v>10340141</v>
      </c>
      <c r="H118" s="13">
        <v>248530</v>
      </c>
      <c r="I118" s="13"/>
      <c r="J118" s="13">
        <v>106385</v>
      </c>
    </row>
    <row r="119" spans="1:10" ht="21.75" customHeight="1">
      <c r="A119" s="66" t="s">
        <v>293</v>
      </c>
      <c r="B119" s="74"/>
      <c r="C119" s="74"/>
      <c r="D119" s="6">
        <v>-11344</v>
      </c>
      <c r="E119" s="13"/>
      <c r="F119" s="6">
        <v>-43223</v>
      </c>
      <c r="H119" s="6">
        <v>0</v>
      </c>
      <c r="I119" s="13"/>
      <c r="J119" s="6">
        <v>0</v>
      </c>
    </row>
    <row r="120" spans="1:10" ht="6" customHeight="1">
      <c r="B120" s="70"/>
      <c r="C120" s="73"/>
      <c r="D120" s="37"/>
      <c r="E120" s="37"/>
      <c r="F120" s="37"/>
      <c r="G120" s="37"/>
      <c r="H120" s="37"/>
      <c r="I120" s="37"/>
      <c r="J120" s="37"/>
    </row>
    <row r="121" spans="1:10" ht="21.75" customHeight="1" thickBot="1">
      <c r="B121" s="74"/>
      <c r="C121" s="74"/>
      <c r="D121" s="28">
        <f>SUM(D118:D119)</f>
        <v>9632727</v>
      </c>
      <c r="E121" s="13"/>
      <c r="F121" s="28">
        <f>SUM(F118:F119)</f>
        <v>10296918</v>
      </c>
      <c r="H121" s="28">
        <f>SUM(H118:H119)</f>
        <v>248530</v>
      </c>
      <c r="I121" s="13"/>
      <c r="J121" s="28">
        <f>SUM(J118:J119)</f>
        <v>106385</v>
      </c>
    </row>
    <row r="122" spans="1:10" ht="21.75" customHeight="1" thickTop="1">
      <c r="B122" s="74"/>
      <c r="C122" s="74"/>
      <c r="D122" s="77"/>
      <c r="E122" s="13"/>
      <c r="F122" s="77"/>
      <c r="H122" s="77"/>
      <c r="I122" s="13"/>
      <c r="J122" s="77"/>
    </row>
    <row r="123" spans="1:10" ht="21.75" customHeight="1">
      <c r="A123" s="73" t="s">
        <v>294</v>
      </c>
      <c r="B123" s="65"/>
      <c r="C123" s="65"/>
      <c r="D123" s="39"/>
      <c r="E123" s="21"/>
      <c r="F123" s="39"/>
      <c r="G123" s="21"/>
      <c r="H123" s="39"/>
      <c r="I123" s="21"/>
      <c r="J123" s="39"/>
    </row>
    <row r="124" spans="1:10" ht="6" customHeight="1">
      <c r="A124" s="64"/>
      <c r="B124" s="65"/>
      <c r="C124" s="65"/>
      <c r="D124" s="21"/>
      <c r="E124" s="21"/>
      <c r="F124" s="21"/>
      <c r="H124" s="21"/>
      <c r="I124" s="21"/>
      <c r="J124" s="21"/>
    </row>
    <row r="125" spans="1:10" ht="21.75" customHeight="1">
      <c r="A125" s="64" t="s">
        <v>295</v>
      </c>
      <c r="B125" s="65"/>
      <c r="C125" s="65"/>
      <c r="D125" s="21"/>
      <c r="E125" s="21"/>
      <c r="F125" s="21"/>
      <c r="H125" s="21"/>
      <c r="I125" s="21"/>
      <c r="J125" s="21"/>
    </row>
    <row r="126" spans="1:10" ht="6" customHeight="1">
      <c r="B126" s="65"/>
      <c r="C126" s="65"/>
      <c r="D126" s="37"/>
      <c r="E126" s="37"/>
      <c r="F126" s="37"/>
      <c r="H126" s="37"/>
      <c r="I126" s="37"/>
      <c r="J126" s="37"/>
    </row>
    <row r="127" spans="1:10" ht="21.75" customHeight="1">
      <c r="A127" s="66" t="s">
        <v>296</v>
      </c>
      <c r="B127" s="65"/>
      <c r="C127" s="65"/>
      <c r="D127" s="21"/>
      <c r="E127" s="21"/>
      <c r="F127" s="21"/>
      <c r="H127" s="21"/>
      <c r="I127" s="21"/>
      <c r="J127" s="21"/>
    </row>
    <row r="128" spans="1:10" ht="21.75" customHeight="1">
      <c r="B128" s="65"/>
      <c r="C128" s="65"/>
      <c r="D128" s="21"/>
      <c r="E128" s="21"/>
      <c r="F128" s="21"/>
      <c r="H128" s="21"/>
      <c r="I128" s="21"/>
      <c r="J128" s="21"/>
    </row>
    <row r="129" spans="1:10" ht="21.75" customHeight="1">
      <c r="B129" s="65"/>
      <c r="C129" s="65"/>
      <c r="D129" s="145" t="s">
        <v>3</v>
      </c>
      <c r="E129" s="145"/>
      <c r="F129" s="145"/>
      <c r="G129" s="33"/>
      <c r="H129" s="145" t="s">
        <v>4</v>
      </c>
      <c r="I129" s="145"/>
      <c r="J129" s="145"/>
    </row>
    <row r="130" spans="1:10" ht="21.75" customHeight="1">
      <c r="B130" s="65"/>
      <c r="C130" s="65"/>
      <c r="D130" s="25" t="s">
        <v>9</v>
      </c>
      <c r="E130" s="24"/>
      <c r="F130" s="25" t="s">
        <v>10</v>
      </c>
      <c r="G130" s="25"/>
      <c r="H130" s="25" t="s">
        <v>9</v>
      </c>
      <c r="I130" s="24"/>
      <c r="J130" s="25" t="s">
        <v>10</v>
      </c>
    </row>
    <row r="131" spans="1:10" ht="21.75" customHeight="1">
      <c r="B131" s="65"/>
      <c r="C131" s="65"/>
      <c r="D131" s="26" t="s">
        <v>12</v>
      </c>
      <c r="E131" s="37"/>
      <c r="F131" s="26" t="s">
        <v>12</v>
      </c>
      <c r="H131" s="26" t="s">
        <v>12</v>
      </c>
      <c r="I131" s="37"/>
      <c r="J131" s="26" t="s">
        <v>12</v>
      </c>
    </row>
    <row r="132" spans="1:10" ht="6" customHeight="1">
      <c r="B132" s="65"/>
      <c r="C132" s="65"/>
      <c r="D132" s="37"/>
      <c r="E132" s="37"/>
      <c r="F132" s="37"/>
      <c r="H132" s="37"/>
      <c r="I132" s="37"/>
      <c r="J132" s="37"/>
    </row>
    <row r="133" spans="1:10" ht="21.75" customHeight="1">
      <c r="A133" s="66" t="s">
        <v>297</v>
      </c>
      <c r="B133" s="65"/>
      <c r="C133" s="65"/>
      <c r="D133" s="12">
        <v>1415795</v>
      </c>
      <c r="E133" s="21"/>
      <c r="F133" s="12">
        <v>1369432</v>
      </c>
      <c r="G133" s="21"/>
      <c r="H133" s="12">
        <v>689</v>
      </c>
      <c r="I133" s="21"/>
      <c r="J133" s="12">
        <v>5466</v>
      </c>
    </row>
    <row r="134" spans="1:10" ht="21.75" customHeight="1">
      <c r="B134" s="65"/>
      <c r="C134" s="65"/>
      <c r="D134" s="13"/>
      <c r="E134" s="13"/>
      <c r="F134" s="13"/>
      <c r="H134" s="13"/>
      <c r="I134" s="13"/>
      <c r="J134" s="13"/>
    </row>
    <row r="135" spans="1:10" ht="21.75" customHeight="1">
      <c r="B135" s="65"/>
      <c r="C135" s="65"/>
      <c r="D135" s="13"/>
      <c r="E135" s="13"/>
      <c r="F135" s="13"/>
      <c r="H135" s="13"/>
      <c r="I135" s="13"/>
      <c r="J135" s="13"/>
    </row>
    <row r="136" spans="1:10" ht="23.25" customHeight="1">
      <c r="B136" s="65"/>
      <c r="C136" s="65"/>
      <c r="D136" s="13"/>
      <c r="E136" s="13"/>
      <c r="F136" s="13"/>
      <c r="H136" s="13"/>
      <c r="I136" s="13"/>
      <c r="J136" s="13"/>
    </row>
    <row r="137" spans="1:10" ht="21.75" customHeight="1">
      <c r="B137" s="65"/>
      <c r="C137" s="65"/>
      <c r="D137" s="13"/>
      <c r="E137" s="13"/>
      <c r="F137" s="13"/>
      <c r="H137" s="13"/>
      <c r="I137" s="13"/>
      <c r="J137" s="13"/>
    </row>
    <row r="138" spans="1:10" ht="21.75" customHeight="1">
      <c r="B138" s="65"/>
      <c r="C138" s="65"/>
      <c r="D138" s="13"/>
      <c r="E138" s="13"/>
      <c r="F138" s="13"/>
      <c r="H138" s="13"/>
      <c r="I138" s="13"/>
      <c r="J138" s="13"/>
    </row>
    <row r="139" spans="1:10" ht="21.75" customHeight="1">
      <c r="B139" s="65"/>
      <c r="C139" s="65"/>
      <c r="D139" s="13"/>
      <c r="E139" s="13"/>
      <c r="F139" s="13"/>
      <c r="H139" s="13"/>
      <c r="I139" s="13"/>
      <c r="J139" s="13"/>
    </row>
    <row r="140" spans="1:10" ht="21.75" customHeight="1">
      <c r="B140" s="65"/>
      <c r="C140" s="65"/>
      <c r="D140" s="13"/>
      <c r="E140" s="13"/>
      <c r="F140" s="13"/>
      <c r="H140" s="13"/>
      <c r="I140" s="13"/>
      <c r="J140" s="13"/>
    </row>
    <row r="141" spans="1:10" ht="21.75" customHeight="1">
      <c r="B141" s="65"/>
      <c r="C141" s="65"/>
      <c r="D141" s="13"/>
      <c r="E141" s="13"/>
      <c r="F141" s="13"/>
      <c r="H141" s="13"/>
      <c r="I141" s="13"/>
      <c r="J141" s="13"/>
    </row>
    <row r="142" spans="1:10" ht="21.75" customHeight="1">
      <c r="B142" s="65"/>
      <c r="C142" s="65"/>
      <c r="D142" s="13"/>
      <c r="E142" s="13"/>
      <c r="F142" s="13"/>
      <c r="H142" s="13"/>
      <c r="I142" s="13"/>
      <c r="J142" s="13"/>
    </row>
    <row r="143" spans="1:10" ht="21.75" customHeight="1">
      <c r="B143" s="65"/>
      <c r="C143" s="65"/>
      <c r="D143" s="13"/>
      <c r="E143" s="13"/>
      <c r="F143" s="13"/>
      <c r="H143" s="13"/>
      <c r="I143" s="13"/>
      <c r="J143" s="13"/>
    </row>
    <row r="144" spans="1:10" ht="21.75" customHeight="1">
      <c r="B144" s="65"/>
      <c r="C144" s="65"/>
      <c r="D144" s="13"/>
      <c r="E144" s="13"/>
      <c r="F144" s="13"/>
      <c r="H144" s="13"/>
      <c r="I144" s="13"/>
      <c r="J144" s="13"/>
    </row>
    <row r="145" spans="1:10" ht="21.75" customHeight="1">
      <c r="B145" s="65"/>
      <c r="C145" s="65"/>
      <c r="D145" s="13"/>
      <c r="E145" s="13"/>
      <c r="F145" s="13"/>
      <c r="H145" s="13"/>
      <c r="I145" s="13"/>
      <c r="J145" s="13"/>
    </row>
    <row r="146" spans="1:10" ht="21.75" customHeight="1">
      <c r="B146" s="65"/>
      <c r="C146" s="65"/>
      <c r="D146" s="13"/>
      <c r="E146" s="13"/>
      <c r="F146" s="13"/>
      <c r="H146" s="13"/>
      <c r="I146" s="13"/>
      <c r="J146" s="13"/>
    </row>
    <row r="147" spans="1:10" ht="21.75" customHeight="1">
      <c r="B147" s="65"/>
      <c r="C147" s="65"/>
      <c r="D147" s="13"/>
      <c r="E147" s="13"/>
      <c r="F147" s="13"/>
      <c r="H147" s="13"/>
      <c r="I147" s="13"/>
      <c r="J147" s="13"/>
    </row>
    <row r="148" spans="1:10" ht="19.5">
      <c r="B148" s="65"/>
      <c r="C148" s="65"/>
      <c r="D148" s="13"/>
      <c r="E148" s="13"/>
      <c r="F148" s="13"/>
      <c r="H148" s="13"/>
      <c r="I148" s="13"/>
      <c r="J148" s="13"/>
    </row>
    <row r="149" spans="1:10" ht="10.5" customHeight="1">
      <c r="B149" s="65"/>
      <c r="C149" s="65"/>
      <c r="D149" s="13"/>
      <c r="E149" s="13"/>
      <c r="F149" s="13"/>
      <c r="H149" s="13"/>
      <c r="I149" s="13"/>
      <c r="J149" s="13"/>
    </row>
    <row r="150" spans="1:10" ht="22.15" customHeight="1">
      <c r="A150" s="78" t="str">
        <f>+A102</f>
        <v>หมายเหตุประกอบข้อมูลทางการเงินเป็นส่วนหนึ่งของข้อมูลทางการเงินระหว่างกาลนี้</v>
      </c>
      <c r="B150" s="78"/>
      <c r="C150" s="78"/>
      <c r="D150" s="40"/>
      <c r="E150" s="40"/>
      <c r="F150" s="40"/>
      <c r="G150" s="15"/>
      <c r="H150" s="40"/>
      <c r="I150" s="40"/>
      <c r="J150" s="40"/>
    </row>
  </sheetData>
  <mergeCells count="8">
    <mergeCell ref="D129:F129"/>
    <mergeCell ref="H129:J129"/>
    <mergeCell ref="D5:F5"/>
    <mergeCell ref="H5:J5"/>
    <mergeCell ref="D55:F55"/>
    <mergeCell ref="H55:J55"/>
    <mergeCell ref="D107:F107"/>
    <mergeCell ref="H107:J107"/>
  </mergeCells>
  <pageMargins left="0.8" right="0.5" top="0.5" bottom="0.6" header="0.49" footer="0.4"/>
  <pageSetup paperSize="9" scale="85" firstPageNumber="13" fitToHeight="0" orientation="portrait" useFirstPageNumber="1" horizontalDpi="1200" verticalDpi="1200" r:id="rId1"/>
  <headerFooter scaleWithDoc="0">
    <oddFooter>&amp;R&amp;13&amp;P</oddFooter>
  </headerFooter>
  <rowBreaks count="2" manualBreakCount="2">
    <brk id="50" max="16383" man="1"/>
    <brk id="102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2b31520-c3e7-42d0-bf07-110cdbe5b5f8">
      <Terms xmlns="http://schemas.microsoft.com/office/infopath/2007/PartnerControls"/>
    </lcf76f155ced4ddcb4097134ff3c332f>
    <TaxCatchAll xmlns="e9ff2aa0-ac65-4789-9546-1cd3bf6095f9" xsi:nil="true"/>
    <_dlc_DocId xmlns="e9ff2aa0-ac65-4789-9546-1cd3bf6095f9">T5H3HEATW2TJ-878241894-43704</_dlc_DocId>
    <_dlc_DocIdUrl xmlns="e9ff2aa0-ac65-4789-9546-1cd3bf6095f9">
      <Url>https://minorgroup.sharepoint.com/sites/mint/CorpSecretary/_layouts/15/DocIdRedir.aspx?ID=T5H3HEATW2TJ-878241894-43704</Url>
      <Description>T5H3HEATW2TJ-878241894-43704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487E694034BC4BB070FFF6E3F6BC3D" ma:contentTypeVersion="17" ma:contentTypeDescription="Create a new document." ma:contentTypeScope="" ma:versionID="a91e2f724642bd2283f5bdad599dc82e">
  <xsd:schema xmlns:xsd="http://www.w3.org/2001/XMLSchema" xmlns:xs="http://www.w3.org/2001/XMLSchema" xmlns:p="http://schemas.microsoft.com/office/2006/metadata/properties" xmlns:ns2="e9ff2aa0-ac65-4789-9546-1cd3bf6095f9" xmlns:ns3="e2b31520-c3e7-42d0-bf07-110cdbe5b5f8" xmlns:ns4="e3c9920c-760c-43c3-a784-0ddb37dd1017" targetNamespace="http://schemas.microsoft.com/office/2006/metadata/properties" ma:root="true" ma:fieldsID="e55e0b4e070e5ec6dc02f9234f13af3d" ns2:_="" ns3:_="" ns4:_="">
    <xsd:import namespace="e9ff2aa0-ac65-4789-9546-1cd3bf6095f9"/>
    <xsd:import namespace="e2b31520-c3e7-42d0-bf07-110cdbe5b5f8"/>
    <xsd:import namespace="e3c9920c-760c-43c3-a784-0ddb37dd101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3:MediaServiceLocation" minOccurs="0"/>
                <xsd:element ref="ns3:MediaLengthInSeconds" minOccurs="0"/>
                <xsd:element ref="ns4:SharedWithUsers" minOccurs="0"/>
                <xsd:element ref="ns4:SharedWithDetail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ff2aa0-ac65-4789-9546-1cd3bf6095f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5" nillable="true" ma:displayName="Taxonomy Catch All Column" ma:hidden="true" ma:list="{8236f94b-7ede-4aa1-8516-49a0bafeece6}" ma:internalName="TaxCatchAll" ma:showField="CatchAllData" ma:web="e9ff2aa0-ac65-4789-9546-1cd3bf6095f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b31520-c3e7-42d0-bf07-110cdbe5b5f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7857c996-1424-435f-a372-02611a2db79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c9920c-760c-43c3-a784-0ddb37dd1017" elementFormDefault="qualified">
    <xsd:import namespace="http://schemas.microsoft.com/office/2006/documentManagement/types"/>
    <xsd:import namespace="http://schemas.microsoft.com/office/infopath/2007/PartnerControls"/>
    <xsd:element name="SharedWithUsers" ma:index="2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536C5084-E000-4F8F-9BFC-6FB42D681C3A}">
  <ds:schemaRefs>
    <ds:schemaRef ds:uri="http://www.w3.org/XML/1998/namespace"/>
    <ds:schemaRef ds:uri="http://purl.org/dc/elements/1.1/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9c784ece-320f-46e9-a0bf-61d0570459bd"/>
    <ds:schemaRef ds:uri="48eac372-adb8-4669-a335-edc47b426e6c"/>
    <ds:schemaRef ds:uri="bd255cd4-3828-4559-a09e-259aa315cf02"/>
    <ds:schemaRef ds:uri="http://schemas.microsoft.com/sharepoint/v3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F6AD8042-9EF1-4A0D-85B4-7FA03265BFD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F95261F-D213-4952-9DCF-83373E9C25EC}"/>
</file>

<file path=customXml/itemProps4.xml><?xml version="1.0" encoding="utf-8"?>
<ds:datastoreItem xmlns:ds="http://schemas.openxmlformats.org/officeDocument/2006/customXml" ds:itemID="{6012D329-C99C-480E-B5F5-A82230A6335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2-4</vt:lpstr>
      <vt:lpstr>5-6 (3m)</vt:lpstr>
      <vt:lpstr>7-8 (9m)</vt:lpstr>
      <vt:lpstr>9</vt:lpstr>
      <vt:lpstr>10</vt:lpstr>
      <vt:lpstr>11</vt:lpstr>
      <vt:lpstr>12</vt:lpstr>
      <vt:lpstr>13-15</vt:lpstr>
      <vt:lpstr>'10'!Print_Area</vt:lpstr>
      <vt:lpstr>'12'!Print_Area</vt:lpstr>
      <vt:lpstr>'13-15'!Print_Area</vt:lpstr>
      <vt:lpstr>'2-4'!Print_Area</vt:lpstr>
      <vt:lpstr>'5-6 (3m)'!Print_Area</vt:lpstr>
      <vt:lpstr>'7-8 (9m)'!Print_Area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PricewaterhouseCoopers</dc:creator>
  <cp:keywords/>
  <dc:description/>
  <cp:lastModifiedBy>Budsakorn Saengwattanapan (TH)</cp:lastModifiedBy>
  <cp:revision/>
  <cp:lastPrinted>2025-11-11T09:02:35Z</cp:lastPrinted>
  <dcterms:created xsi:type="dcterms:W3CDTF">2001-04-26T01:24:58Z</dcterms:created>
  <dcterms:modified xsi:type="dcterms:W3CDTF">2025-11-11T09:02:37Z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ContentTypeId">
    <vt:lpwstr>0x010100E0487E694034BC4BB070FFF6E3F6BC3D</vt:lpwstr>
  </property>
  <property fmtid="{D5CDD505-2E9C-101B-9397-08002B2CF9AE}" pid="4" name="SV_HIDDEN_GRID_QUERY_LIST_4F35BF76-6C0D-4D9B-82B2-816C12CF3733">
    <vt:lpwstr>empty_477D106A-C0D6-4607-AEBD-E2C9D60EA279</vt:lpwstr>
  </property>
  <property fmtid="{D5CDD505-2E9C-101B-9397-08002B2CF9AE}" pid="5" name="MediaServiceImageTags">
    <vt:lpwstr/>
  </property>
  <property fmtid="{D5CDD505-2E9C-101B-9397-08002B2CF9AE}" pid="6" name="_dlc_DocIdItemGuid">
    <vt:lpwstr>12c0e50b-73f3-496e-8a9c-8906841dbb95</vt:lpwstr>
  </property>
</Properties>
</file>