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inorgroup.sharepoint.com/sites/mint/CorpSecretary/backup from sharedrive/งบการเงิน/MINT/2025/4Q2025/"/>
    </mc:Choice>
  </mc:AlternateContent>
  <xr:revisionPtr revIDLastSave="23" documentId="13_ncr:1_{E642B168-470F-42F6-A30E-289F4D4B45B9}" xr6:coauthVersionLast="47" xr6:coauthVersionMax="47" xr10:uidLastSave="{1011575D-2407-4EAE-9511-EDE3309E00D9}"/>
  <bookViews>
    <workbookView xWindow="-110" yWindow="-110" windowWidth="19420" windowHeight="11620" tabRatio="642" activeTab="1" xr2:uid="{00000000-000D-0000-FFFF-FFFF00000000}"/>
  </bookViews>
  <sheets>
    <sheet name="6-8" sheetId="1" r:id="rId1"/>
    <sheet name="9-10" sheetId="20" r:id="rId2"/>
    <sheet name="11" sheetId="42" r:id="rId3"/>
    <sheet name="12" sheetId="40" r:id="rId4"/>
    <sheet name="13" sheetId="43" r:id="rId5"/>
    <sheet name="14" sheetId="34" r:id="rId6"/>
    <sheet name="15-17" sheetId="36" r:id="rId7"/>
  </sheets>
  <definedNames>
    <definedName name="_xlnm._FilterDatabase" localSheetId="6" hidden="1">'15-17'!$A$98:$A$98</definedName>
    <definedName name="_xlnm.Print_Area" localSheetId="5">'14'!$A$1:$AD$40</definedName>
    <definedName name="_xlnm.Print_Area" localSheetId="6">'15-17'!$A$1:$J$149</definedName>
    <definedName name="_xlnm.Print_Area" localSheetId="0">'6-8'!$A$1:$J$141</definedName>
    <definedName name="_xlnm.Print_Area" localSheetId="1">'9-10'!$A$1:$K$96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34" l="1"/>
  <c r="Q20" i="40" l="1"/>
  <c r="Q38" i="40" s="1"/>
  <c r="I20" i="40"/>
  <c r="I38" i="40" s="1"/>
  <c r="AK25" i="40"/>
  <c r="AO25" i="40" s="1"/>
  <c r="AK26" i="40"/>
  <c r="AO26" i="40" s="1"/>
  <c r="AK27" i="40"/>
  <c r="AO27" i="40" s="1"/>
  <c r="AK28" i="40"/>
  <c r="AO28" i="40" s="1"/>
  <c r="K20" i="40"/>
  <c r="K38" i="40" s="1"/>
  <c r="J23" i="34" l="1"/>
  <c r="Z15" i="34" l="1"/>
  <c r="AD15" i="34" s="1"/>
  <c r="AK33" i="40" l="1"/>
  <c r="AO33" i="40" s="1"/>
  <c r="AK31" i="40"/>
  <c r="AO31" i="40" s="1"/>
  <c r="AK24" i="40"/>
  <c r="AO24" i="40" s="1"/>
  <c r="AK19" i="40"/>
  <c r="AO19" i="40" s="1"/>
  <c r="AC20" i="40"/>
  <c r="AK17" i="40" l="1"/>
  <c r="AO17" i="40" s="1"/>
  <c r="AM20" i="40"/>
  <c r="AM38" i="40" s="1"/>
  <c r="AI20" i="40"/>
  <c r="AG20" i="40"/>
  <c r="AE20" i="40"/>
  <c r="AA20" i="40"/>
  <c r="Y20" i="40"/>
  <c r="W20" i="40"/>
  <c r="W38" i="40" s="1"/>
  <c r="U20" i="40"/>
  <c r="S20" i="40"/>
  <c r="S38" i="40" s="1"/>
  <c r="M20" i="40"/>
  <c r="M38" i="40" s="1"/>
  <c r="G20" i="40"/>
  <c r="G38" i="40" s="1"/>
  <c r="E20" i="40"/>
  <c r="E38" i="40" s="1"/>
  <c r="AK20" i="40" l="1"/>
  <c r="K81" i="20"/>
  <c r="G81" i="20"/>
  <c r="AS17" i="40" l="1"/>
  <c r="X23" i="43"/>
  <c r="T23" i="43"/>
  <c r="R23" i="43"/>
  <c r="P23" i="43"/>
  <c r="N23" i="43"/>
  <c r="L23" i="43"/>
  <c r="J23" i="43"/>
  <c r="H23" i="43"/>
  <c r="F23" i="43"/>
  <c r="D23" i="43"/>
  <c r="V21" i="43"/>
  <c r="Z21" i="43" s="1"/>
  <c r="V20" i="43"/>
  <c r="Z20" i="43" s="1"/>
  <c r="V19" i="43"/>
  <c r="Z19" i="43" s="1"/>
  <c r="V18" i="43"/>
  <c r="Z18" i="43" s="1"/>
  <c r="AK34" i="42"/>
  <c r="AG34" i="42"/>
  <c r="AC34" i="42"/>
  <c r="AA34" i="42"/>
  <c r="Y34" i="42"/>
  <c r="W34" i="42"/>
  <c r="U34" i="42"/>
  <c r="S34" i="42"/>
  <c r="Q34" i="42"/>
  <c r="O34" i="42"/>
  <c r="M34" i="42"/>
  <c r="K34" i="42"/>
  <c r="I34" i="42"/>
  <c r="G34" i="42"/>
  <c r="E34" i="42"/>
  <c r="AE31" i="42"/>
  <c r="AI31" i="42" s="1"/>
  <c r="AM31" i="42" s="1"/>
  <c r="AE29" i="42"/>
  <c r="AI29" i="42" s="1"/>
  <c r="AM29" i="42" s="1"/>
  <c r="AE28" i="42"/>
  <c r="AE27" i="42"/>
  <c r="AI27" i="42" s="1"/>
  <c r="AM27" i="42" s="1"/>
  <c r="AE26" i="42"/>
  <c r="AI26" i="42" s="1"/>
  <c r="AM26" i="42" s="1"/>
  <c r="AE25" i="42"/>
  <c r="AI25" i="42" s="1"/>
  <c r="AM25" i="42" s="1"/>
  <c r="AE23" i="42"/>
  <c r="AI23" i="42" s="1"/>
  <c r="AM23" i="42" s="1"/>
  <c r="AE21" i="42"/>
  <c r="J124" i="36"/>
  <c r="J98" i="36"/>
  <c r="J77" i="36"/>
  <c r="J41" i="36"/>
  <c r="J44" i="36" s="1"/>
  <c r="F124" i="36"/>
  <c r="F98" i="36"/>
  <c r="F77" i="36"/>
  <c r="F41" i="36"/>
  <c r="F44" i="36" s="1"/>
  <c r="K91" i="20"/>
  <c r="K70" i="20"/>
  <c r="K29" i="20"/>
  <c r="K17" i="20"/>
  <c r="G91" i="20"/>
  <c r="G70" i="20"/>
  <c r="G29" i="20"/>
  <c r="G17" i="20"/>
  <c r="G31" i="20" s="1"/>
  <c r="G35" i="20" s="1"/>
  <c r="G38" i="20" s="1"/>
  <c r="J130" i="1"/>
  <c r="J133" i="1" s="1"/>
  <c r="J136" i="1" s="1"/>
  <c r="J86" i="1"/>
  <c r="J74" i="1"/>
  <c r="J38" i="1"/>
  <c r="J21" i="1"/>
  <c r="F130" i="1"/>
  <c r="F133" i="1" s="1"/>
  <c r="F136" i="1" s="1"/>
  <c r="F86" i="1"/>
  <c r="F74" i="1"/>
  <c r="F38" i="1"/>
  <c r="F21" i="1"/>
  <c r="AE34" i="42" l="1"/>
  <c r="V23" i="43"/>
  <c r="J40" i="1"/>
  <c r="K31" i="20"/>
  <c r="K35" i="20" s="1"/>
  <c r="K38" i="20" s="1"/>
  <c r="K44" i="20" s="1"/>
  <c r="G44" i="20"/>
  <c r="G85" i="20" s="1"/>
  <c r="G59" i="20"/>
  <c r="K83" i="20"/>
  <c r="G83" i="20"/>
  <c r="F40" i="1"/>
  <c r="J88" i="1"/>
  <c r="J138" i="1" s="1"/>
  <c r="F88" i="1"/>
  <c r="F138" i="1" s="1"/>
  <c r="Z23" i="43"/>
  <c r="AI21" i="42"/>
  <c r="J110" i="36"/>
  <c r="J114" i="36" s="1"/>
  <c r="F110" i="36"/>
  <c r="F114" i="36" s="1"/>
  <c r="D124" i="36"/>
  <c r="A3" i="36"/>
  <c r="A104" i="36" s="1"/>
  <c r="A53" i="20"/>
  <c r="A97" i="1"/>
  <c r="A50" i="1"/>
  <c r="Z19" i="34"/>
  <c r="AD19" i="34" s="1"/>
  <c r="K59" i="20" l="1"/>
  <c r="K85" i="20"/>
  <c r="AI34" i="42"/>
  <c r="AM21" i="42"/>
  <c r="AM34" i="42" s="1"/>
  <c r="A51" i="36"/>
  <c r="A37" i="43"/>
  <c r="A49" i="42"/>
  <c r="Z20" i="34" l="1"/>
  <c r="AD20" i="34" s="1"/>
  <c r="Z18" i="34"/>
  <c r="AD18" i="34" s="1"/>
  <c r="A54" i="40" l="1"/>
  <c r="A149" i="36" l="1"/>
  <c r="A101" i="36"/>
  <c r="A48" i="36"/>
  <c r="A40" i="34"/>
  <c r="P23" i="34" l="1"/>
  <c r="H23" i="34" l="1"/>
  <c r="A96" i="20" l="1"/>
  <c r="A50" i="20"/>
  <c r="A141" i="1"/>
  <c r="A94" i="1"/>
  <c r="AB23" i="34" l="1"/>
  <c r="D23" i="34" l="1"/>
  <c r="F23" i="34" l="1"/>
  <c r="H124" i="36" l="1"/>
  <c r="T23" i="34" l="1"/>
  <c r="D98" i="36" l="1"/>
  <c r="D77" i="36" l="1"/>
  <c r="H77" i="36" l="1"/>
  <c r="H98" i="36"/>
  <c r="AK30" i="40" l="1"/>
  <c r="AO30" i="40" s="1"/>
  <c r="AS25" i="40" l="1"/>
  <c r="AS30" i="40" l="1"/>
  <c r="AS24" i="40" l="1"/>
  <c r="AI38" i="40" l="1"/>
  <c r="E70" i="20" l="1"/>
  <c r="AG38" i="40"/>
  <c r="U38" i="40" l="1"/>
  <c r="Y38" i="40" l="1"/>
  <c r="AS26" i="40" l="1"/>
  <c r="AS33" i="40" l="1"/>
  <c r="AS31" i="40"/>
  <c r="I17" i="20" l="1"/>
  <c r="E17" i="20"/>
  <c r="E29" i="20"/>
  <c r="E31" i="20" l="1"/>
  <c r="E35" i="20" s="1"/>
  <c r="E38" i="20" s="1"/>
  <c r="H130" i="1"/>
  <c r="H133" i="1" s="1"/>
  <c r="H136" i="1" s="1"/>
  <c r="D21" i="1"/>
  <c r="H21" i="1"/>
  <c r="H74" i="1"/>
  <c r="D74" i="1"/>
  <c r="D130" i="1"/>
  <c r="D133" i="1" s="1"/>
  <c r="D136" i="1" s="1"/>
  <c r="H86" i="1"/>
  <c r="H88" i="1" s="1"/>
  <c r="D38" i="1"/>
  <c r="H38" i="1"/>
  <c r="D86" i="1"/>
  <c r="D88" i="1" l="1"/>
  <c r="D138" i="1" s="1"/>
  <c r="H40" i="1"/>
  <c r="D40" i="1"/>
  <c r="H138" i="1"/>
  <c r="E59" i="20"/>
  <c r="E41" i="20"/>
  <c r="E44" i="20"/>
  <c r="I29" i="20" l="1"/>
  <c r="I31" i="20" s="1"/>
  <c r="I35" i="20" s="1"/>
  <c r="I38" i="20" s="1"/>
  <c r="X23" i="34"/>
  <c r="V23" i="34"/>
  <c r="I70" i="20"/>
  <c r="AE38" i="40"/>
  <c r="O20" i="40" l="1"/>
  <c r="I59" i="20"/>
  <c r="I41" i="20"/>
  <c r="I44" i="20"/>
  <c r="AS27" i="40"/>
  <c r="AC38" i="40"/>
  <c r="AK35" i="40"/>
  <c r="AO35" i="40" s="1"/>
  <c r="Z21" i="34"/>
  <c r="AD21" i="34" s="1"/>
  <c r="R23" i="34"/>
  <c r="I81" i="20"/>
  <c r="I83" i="20" s="1"/>
  <c r="AO20" i="40" l="1"/>
  <c r="I85" i="20"/>
  <c r="I88" i="20" s="1"/>
  <c r="I91" i="20" s="1"/>
  <c r="Z23" i="34"/>
  <c r="AQ20" i="40"/>
  <c r="AQ38" i="40" s="1"/>
  <c r="AS19" i="40" l="1"/>
  <c r="AS20" i="40" s="1"/>
  <c r="H41" i="36" l="1"/>
  <c r="H44" i="36" s="1"/>
  <c r="H114" i="36" l="1"/>
  <c r="D41" i="36"/>
  <c r="D44" i="36" s="1"/>
  <c r="O38" i="40" l="1"/>
  <c r="L23" i="34"/>
  <c r="AD23" i="34"/>
  <c r="AS35" i="40" l="1"/>
  <c r="AA38" i="40" l="1"/>
  <c r="AO38" i="40" l="1"/>
  <c r="AK38" i="40"/>
  <c r="AS28" i="40" l="1"/>
  <c r="AS38" i="40" s="1"/>
  <c r="E81" i="20" l="1"/>
  <c r="E83" i="20" s="1"/>
  <c r="E85" i="20" s="1"/>
  <c r="E88" i="20" s="1"/>
  <c r="E91" i="20" s="1"/>
  <c r="D114" i="36" l="1"/>
</calcChain>
</file>

<file path=xl/sharedStrings.xml><?xml version="1.0" encoding="utf-8"?>
<sst xmlns="http://schemas.openxmlformats.org/spreadsheetml/2006/main" count="624" uniqueCount="326">
  <si>
    <t xml:space="preserve">บริษัท ไมเนอร์ อินเตอร์เนชั่นแนล จำกัด (มหาชน) </t>
  </si>
  <si>
    <t>งบฐานะการเงิน</t>
  </si>
  <si>
    <t>ณ วันที่ 31 ธันวาคม พ.ศ. 2568</t>
  </si>
  <si>
    <t>งบการเงินรวม</t>
  </si>
  <si>
    <t>งบการเงินเฉพาะกิจการ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</si>
  <si>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</si>
  <si>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</si>
  <si>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</si>
  <si>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</si>
  <si>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</si>
  <si>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</si>
  <si>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</si>
  <si>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</si>
  <si>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สินค้าคงเหลือ </t>
  </si>
  <si>
    <t>ที่ดินและโครงการพัฒนาอสังหาริมทรัพย์เพื่อขาย</t>
  </si>
  <si>
    <t>สินทรัพย์อนุพันธ์ทางการเงิน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</si>
  <si>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</si>
  <si>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</si>
  <si>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</si>
  <si>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</si>
  <si>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ลูกหนี้การค้าและลูกหนี้ไม่หมุนเวียนอื่น - สุทธิ</t>
  </si>
  <si>
    <t>เงินลงทุนในบริษัทย่อย</t>
  </si>
  <si>
    <t>เงินลงทุนในบริษัทร่วม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</si>
  <si>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</si>
  <si>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</si>
  <si>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</si>
  <si>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</si>
  <si>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</si>
  <si>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</si>
  <si>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</si>
  <si>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</si>
  <si>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</si>
  <si>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_____________________________________  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</si>
  <si>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</si>
  <si>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 xml:space="preserve">งบฐานะการเงิน </t>
  </si>
  <si>
    <t>หนี้สินและส่วนของเจ้าของ</t>
  </si>
  <si>
    <t>หนี้สินหมุนเวียน</t>
  </si>
  <si>
    <t>เงินเบิกเกินบัญชีธนาคารและเงินกู้ยืมระยะสั้น</t>
  </si>
  <si>
    <t xml:space="preserve">   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</si>
  <si>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</si>
  <si>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</si>
  <si>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17, 23</t>
  </si>
  <si>
    <t>เงินกู้ยืมระยะยาวจากสถาบันการเงิน</t>
  </si>
  <si>
    <t xml:space="preserve">   ส่วนที่ถึงกำหนดชำระภายในหนึ่งปี  </t>
  </si>
  <si>
    <t>หุ้นกู้ส่วนที่ถึงกำหนดชำระภายในหนึ่งปี</t>
  </si>
  <si>
    <t xml:space="preserve">รายได้รอตัดบัญชีที่ถึงกำหนดรับรู้ภายในหนึ่งปี   </t>
  </si>
  <si>
    <t>ภาษีเงินได้นิติบุคคลค้างจ่าย</t>
  </si>
  <si>
    <t>หนี้สินตามสัญญาเช่าส่วนที่ถึงกำหนดชำระ</t>
  </si>
  <si>
    <t xml:space="preserve">   ภายในหนึ่งปี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</si>
  <si>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</si>
  <si>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</si>
  <si>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</si>
  <si>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</si>
  <si>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 xml:space="preserve">หุ้นกู้ </t>
  </si>
  <si>
    <t>หนี้สินตามสัญญาเช่า</t>
  </si>
  <si>
    <t>ภาระผูกพันผลประโยชน์พนักงาน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</si>
  <si>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</si>
  <si>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</si>
  <si>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</si>
  <si>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</si>
  <si>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หนี้สินและส่วนของเจ้าของ</t>
    </r>
    <r>
      <rPr>
        <sz val="13"/>
        <rFont val="Cordia New"/>
        <family val="2"/>
      </rPr>
      <t xml:space="preserve"> (ต่อ)</t>
    </r>
  </si>
  <si>
    <t>ส่วนของเจ้าของ</t>
  </si>
  <si>
    <t>ทุนเรือนหุ้น</t>
  </si>
  <si>
    <t xml:space="preserve">   ทุนจดทะเบียน</t>
  </si>
  <si>
    <t xml:space="preserve">      หุ้นสามัญจำนวน 5,997,928,025 หุ้น </t>
  </si>
  <si>
    <t xml:space="preserve">         มูลค่าที่ตราไว้หุ้นละ 1 บาท</t>
  </si>
  <si>
    <t xml:space="preserve">         มูลค่าที่ตราไว้หุ้นละ 1 บาท)</t>
  </si>
  <si>
    <t xml:space="preserve">   ทุนที่ออกและชำระแล้ว</t>
  </si>
  <si>
    <t xml:space="preserve">      หุ้นสามัญจำนวน 5,669,976,977 หุ้น </t>
  </si>
  <si>
    <t xml:space="preserve">         (พ.ศ. 2567 : 5,669,976,977 หุ้น</t>
  </si>
  <si>
    <t>ส่วนเกินมูลค่าหุ้นสามัญ</t>
  </si>
  <si>
    <t>ใบสำคัญแสดงสิทธิซื้อหุ้นสามัญที่ออก</t>
  </si>
  <si>
    <t xml:space="preserve">    โดยบริษัทย่อยที่หมดอายุแล้ว</t>
  </si>
  <si>
    <t xml:space="preserve">    ยังไม่ได้จัดสรร </t>
  </si>
  <si>
    <t>องค์ประกอบอื่นของส่วนของเจ้าของ</t>
  </si>
  <si>
    <t>รวม</t>
  </si>
  <si>
    <t>หุ้นกู้ที่มีลักษณะคล้ายทุน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</si>
  <si>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</si>
  <si>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</si>
  <si>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</si>
  <si>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</si>
  <si>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</t>
  </si>
  <si>
    <t>สำหรับปีสิ้นสุดวันที่ 31 ธันวาคม พ.ศ. 2568</t>
  </si>
  <si>
    <t>รายได้</t>
  </si>
  <si>
    <t>รายได้จากกิจการโรงแรมและบริการที่เกี่ยวข้อง</t>
  </si>
  <si>
    <t>รายได้จากธุรกิจอื่นๆ ที่เกี่ยวข้องกับธุรกิจโรงแรมและธุรกิจอื่น</t>
  </si>
  <si>
    <t>รายได้จากการขายอาหารและเครื่องดื่มและการผลิตสินค้า</t>
  </si>
  <si>
    <t>เงินปันผลรับ</t>
  </si>
  <si>
    <t>ดอกเบี้ยรับ</t>
  </si>
  <si>
    <t>รายได้อื่น</t>
  </si>
  <si>
    <t>รวมรายได้</t>
  </si>
  <si>
    <t>ค่าใช้จ่าย</t>
  </si>
  <si>
    <t>ต้นทุนโดยตรงของกิจการโรงแรมและบริการที่เกี่ยวข้อง</t>
  </si>
  <si>
    <t>ต้นทุนโดยตรงของธุรกิจอื่นๆ ที่เกี่ยวข้องกับ</t>
  </si>
  <si>
    <t xml:space="preserve">   ธุรกิจโรงแรมและธุรกิจอื่น</t>
  </si>
  <si>
    <t>ต้นทุนขายอาหารและเครื่องดื่มและการผลิตสินค้า</t>
  </si>
  <si>
    <t>ค่าใช้จ่ายในการขาย</t>
  </si>
  <si>
    <t>ค่าใช้จ่ายในการบริหาร</t>
  </si>
  <si>
    <t>(กำไร) ขาดทุนอื่น - สุทธิ</t>
  </si>
  <si>
    <t>ต้นทุนทางการเงิน</t>
  </si>
  <si>
    <t>รวมค่าใช้จ่าย</t>
  </si>
  <si>
    <t>กำไรจากการดำเนินงาน</t>
  </si>
  <si>
    <t>ส่วนแบ่งกำไร (ขาดทุน) จากเงินลงทุนในบริษัทร่วม</t>
  </si>
  <si>
    <t>กำไรก่อนภาษีเงินได้</t>
  </si>
  <si>
    <t>ภาษีเงินได้</t>
  </si>
  <si>
    <t>กำไรสำหรับปี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</si>
  <si>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</si>
  <si>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</si>
  <si>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</si>
  <si>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กำไรต่อหุ้น (บาท)</t>
  </si>
  <si>
    <t>กำไรต่อหุ้นขั้นพื้นฐาน</t>
  </si>
  <si>
    <t>งบกำไรขาดทุนเบ็ดเสร็จ</t>
  </si>
  <si>
    <t>กำไร (ขาดทุน) เบ็ดเสร็จอื่น</t>
  </si>
  <si>
    <t>รายการที่จะไม่จัดประเภทรายการใหม่ไปยังกำไร</t>
  </si>
  <si>
    <t>หรือขาดทุนในภายหลัง</t>
  </si>
  <si>
    <t xml:space="preserve">   กำไรจากการตีมูลค่าที่ดิน</t>
  </si>
  <si>
    <t xml:space="preserve">   กำไร (ขาดทุน) จากการวัดมูลค่าเงินลงทุนในตราสารทุน</t>
  </si>
  <si>
    <t xml:space="preserve">      ด้วยมูลค่ายุติธรรมผ่านกำไร (ขาดทุน) เบ็ดเสร็จอื่น</t>
  </si>
  <si>
    <t xml:space="preserve">   การวัดมูลค่าใหม่ของภาระผูกพันผลประโยชน์หลังออกจากงาน</t>
  </si>
  <si>
    <t>รวมรายการที่จะไม่จัดประเภทรายการใหม่ไปยัง</t>
  </si>
  <si>
    <t>กำไรหรือขาดทุนในภายหลัง</t>
  </si>
  <si>
    <t>รายการที่จะจัดประเภทรายการใหม่ไปยังกำไร</t>
  </si>
  <si>
    <t xml:space="preserve">   ส่วนแบ่งกำไร (ขาดทุน) เบ็ดเสร็จอื่นจาก</t>
  </si>
  <si>
    <t xml:space="preserve">   การป้องกันความเสี่ยงกระแสเงินสด</t>
  </si>
  <si>
    <t xml:space="preserve">   สำรองต้นทุนของการป้องกันความเสี่ยง</t>
  </si>
  <si>
    <t xml:space="preserve">   ผลต่างของอัตราแลกเปลี่ยนจากการแปลงค่างบการเงิน </t>
  </si>
  <si>
    <t>รวมรายการที่จะจัดประเภทรายการใหม่ไปยังกำไร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</si>
  <si>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</si>
  <si>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</si>
  <si>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การแบ่งปันกำไร (ขาดทุน) เบ็ดเสร็จรวม</t>
  </si>
  <si>
    <t>งบการเปลี่ยนแปลงส่วนของเจ้าของ</t>
  </si>
  <si>
    <t>งบการเงินรวม (บาท)</t>
  </si>
  <si>
    <t>ส่วนของผู้เป็นเจ้าของของบริษัทใหญ่</t>
  </si>
  <si>
    <t>การวัดมูลค่า</t>
  </si>
  <si>
    <t>ใบสำคัญแสดง</t>
  </si>
  <si>
    <t>การ</t>
  </si>
  <si>
    <t>เงินลงทุนใน</t>
  </si>
  <si>
    <t>สิทธิซื้อหุ้นสามัญ</t>
  </si>
  <si>
    <t>ส่วนต่ำ</t>
  </si>
  <si>
    <t>เปลี่ยนแปลง</t>
  </si>
  <si>
    <t>ตราสารทุนด้วย</t>
  </si>
  <si>
    <t>ที่ออกโดย</t>
  </si>
  <si>
    <t>จากรวมกิจการ</t>
  </si>
  <si>
    <t>สัดส่วนของ</t>
  </si>
  <si>
    <t xml:space="preserve">   ผลกระทบจาก</t>
  </si>
  <si>
    <t>มูลค่ายุติธรรมผ่าน</t>
  </si>
  <si>
    <t>ส่วนเกินทุน</t>
  </si>
  <si>
    <t>การป้องกัน</t>
  </si>
  <si>
    <t>สำรองต้นทุน</t>
  </si>
  <si>
    <t>องค์ประกอบอื่น</t>
  </si>
  <si>
    <t>หุ้นกู้</t>
  </si>
  <si>
    <t>รวมส่วนของ</t>
  </si>
  <si>
    <t>ส่วนได้เสีย</t>
  </si>
  <si>
    <t>ทุนที่ออก</t>
  </si>
  <si>
    <t>ส่วนเกินมูลค่า</t>
  </si>
  <si>
    <t>บริษัทย่อย</t>
  </si>
  <si>
    <t>ทุนสำรอง</t>
  </si>
  <si>
    <t>กำไรสะสมที่ยัง</t>
  </si>
  <si>
    <t>ภายใต้การ</t>
  </si>
  <si>
    <t>เงินลงทุน</t>
  </si>
  <si>
    <t>สภาพเศรษฐกิจ</t>
  </si>
  <si>
    <t>กำไร (ขาดทุน)</t>
  </si>
  <si>
    <t>จากการ</t>
  </si>
  <si>
    <t>ความเสี่ยง</t>
  </si>
  <si>
    <t>ของการป้องกัน</t>
  </si>
  <si>
    <t>การแปลงค่า</t>
  </si>
  <si>
    <t>ของส่วนของ</t>
  </si>
  <si>
    <t>ที่มีลักษณะ</t>
  </si>
  <si>
    <t>ผู้เป็นเจ้าของ</t>
  </si>
  <si>
    <t>ที่ไม่มีอำนาจ</t>
  </si>
  <si>
    <t>และชำระแล้ว</t>
  </si>
  <si>
    <t>หุ้นสามัญ</t>
  </si>
  <si>
    <t>ที่หมดอายุแล้ว</t>
  </si>
  <si>
    <t>ตามกฎหมาย</t>
  </si>
  <si>
    <t>ไม่ได้จัดสรร</t>
  </si>
  <si>
    <t>ควบคุมเดียวกัน</t>
  </si>
  <si>
    <t>ในบริษัทย่อย</t>
  </si>
  <si>
    <t>ที่มีเงินเฟ้อรุนแรง</t>
  </si>
  <si>
    <t>เบ็ดเสร็จอื่น</t>
  </si>
  <si>
    <t>ตีราคาสินทรัพย์</t>
  </si>
  <si>
    <t>กระแสเงินสด</t>
  </si>
  <si>
    <t>งบการเงิน</t>
  </si>
  <si>
    <t>เจ้าของ</t>
  </si>
  <si>
    <t>คล้ายทุน</t>
  </si>
  <si>
    <t>ของบริษัทใหญ่</t>
  </si>
  <si>
    <t>ควบคุม</t>
  </si>
  <si>
    <t xml:space="preserve">ยอดคงเหลือ ณ วันที่ 1 มกราคม </t>
  </si>
  <si>
    <t>การเปลี่ยนแปลงในส่วนของ</t>
  </si>
  <si>
    <t xml:space="preserve">เจ้าของสำหรับปี </t>
  </si>
  <si>
    <t>การออกหุ้นสามัญ</t>
  </si>
  <si>
    <t xml:space="preserve">การปรับปรุงมูลค่ายุติธรรม </t>
  </si>
  <si>
    <t xml:space="preserve">ณ วันซื้อกิจการ </t>
  </si>
  <si>
    <t>เงินปันผลจ่าย</t>
  </si>
  <si>
    <t>ดอกเบี้ยจ่ายสำหรับหุ้นกู้</t>
  </si>
  <si>
    <t>ที่มีลักษณะคล้ายทุน</t>
  </si>
  <si>
    <t>กำไร (ขาดทุน) เบ็ดเสร็จรวม</t>
  </si>
  <si>
    <t>สำหรับปี</t>
  </si>
  <si>
    <t>ยอดคงเหลือ ณ วันที่ 31 ธันวาคม</t>
  </si>
  <si>
    <t>ส่วนแบ่ง</t>
  </si>
  <si>
    <t>กำไรสะสม</t>
  </si>
  <si>
    <t>จัดสรรแล้ว</t>
  </si>
  <si>
    <t>จากเงินลงทุน</t>
  </si>
  <si>
    <t>หุ้นทุนซื้อคืน</t>
  </si>
  <si>
    <t>ยังไม่ได้จัดสรร</t>
  </si>
  <si>
    <t>ในบริษัทร่วม</t>
  </si>
  <si>
    <t>ผลกระทบของการเปลี่ยนแปลง</t>
  </si>
  <si>
    <t>นโยบายการบัญชี</t>
  </si>
  <si>
    <t xml:space="preserve">ยอดคงเหลือที่ปรับปรุงแล้ว </t>
  </si>
  <si>
    <t>การเปลี่ยนสถานะของเงินลงทุน</t>
  </si>
  <si>
    <t>งบการเงินเฉพาะกิจการ (บาท)</t>
  </si>
  <si>
    <t>ส่วนต่ำจาก</t>
  </si>
  <si>
    <t>การรวมกิจการ</t>
  </si>
  <si>
    <t>มูลค่ายุติธรรม</t>
  </si>
  <si>
    <t>ภายใต้การควบคุม</t>
  </si>
  <si>
    <t>ผ่านกำไร (ขาดทุน)</t>
  </si>
  <si>
    <t>ความเสี่ยงใน</t>
  </si>
  <si>
    <t>รวมองค์ประกอบอื่น</t>
  </si>
  <si>
    <t>หุ้นกู้ที่มีลักษณะ</t>
  </si>
  <si>
    <t>ที่ยังไม่ได้จัดสรร</t>
  </si>
  <si>
    <t>เดียวกัน</t>
  </si>
  <si>
    <t xml:space="preserve">กระแสเงินสด
</t>
  </si>
  <si>
    <t>ของส่วนของเจ้าของ</t>
  </si>
  <si>
    <t>ยอดคงเหลือ ณ วันที่ 1 มกราคม พ.ศ. 2567</t>
  </si>
  <si>
    <t xml:space="preserve">การเปลี่ยนแปลงในส่วนของเจ้าของสำหรับปี </t>
  </si>
  <si>
    <t>ดอกเบี้ยจ่ายสำหรับหุ้นกู้ที่มีลักษณะคล้ายทุน</t>
  </si>
  <si>
    <t>ยอดคงเหลือ ณ วันที่ 31 ธันวาคม พ.ศ. 2567</t>
  </si>
  <si>
    <t>ยอดคงเหลือ ณ วันที่ 1 มกราคม พ.ศ. 2568</t>
  </si>
  <si>
    <t>ยอดคงเหลือ ณ วันที่ 31 ธันวาคม พ.ศ. 2568</t>
  </si>
  <si>
    <t xml:space="preserve">งบกระแสเงินสด </t>
  </si>
  <si>
    <t>กระแสเงินสดจากกิจกรรมดำเนินงาน</t>
  </si>
  <si>
    <t xml:space="preserve">รายการปรับปรุง </t>
  </si>
  <si>
    <t xml:space="preserve">   ค่าเสื่อมราคาและค่าตัดจำหน่าย</t>
  </si>
  <si>
    <t>18 - 21</t>
  </si>
  <si>
    <t xml:space="preserve">   ตัดจำหน่ายค่าธรรมเนียมทางการเงิน</t>
  </si>
  <si>
    <t xml:space="preserve">   ผลขาดทุนด้านเครดิตที่คาดว่าจะเกิดขึ้น (กลับรายการ)</t>
  </si>
  <si>
    <t xml:space="preserve">   ค่าเผื่อสินค้าเสื่อมสภาพ (กลับรายการ)</t>
  </si>
  <si>
    <t xml:space="preserve">   ส่วนแบ่ง (กำไร) ขาดทุนจากเงินลงทุนในบริษัทร่วม </t>
  </si>
  <si>
    <t xml:space="preserve">   ต้นทุนทางการเงิน</t>
  </si>
  <si>
    <t xml:space="preserve">   ดอกเบี้ยรับ</t>
  </si>
  <si>
    <t xml:space="preserve">   เงินปันผลรับ</t>
  </si>
  <si>
    <t xml:space="preserve">   (กำไร) ขาดทุนจากอัตราแลกเปลี่ยน</t>
  </si>
  <si>
    <t>15, 30</t>
  </si>
  <si>
    <t xml:space="preserve">   (กำไร) ขาดทุนจากการขาย การตัดจำหน่าย และการด้อยค่า</t>
  </si>
  <si>
    <t xml:space="preserve">      ที่ดิน อาคารและอุปกรณ์ อสังหาริมทรัพย์เพื่อการลงทุน</t>
  </si>
  <si>
    <t xml:space="preserve">      สินทรัพย์ไม่มีตัวตนและสินทรัพย์สิทธิการใช้</t>
  </si>
  <si>
    <t xml:space="preserve">   ภาระผูกพันผลประโยชน์พนักงาน</t>
  </si>
  <si>
    <t xml:space="preserve">   (กำไร) ขาดทุนที่ยังไม่เกิดขึ้นจากการปรับมูลค่ายุติธรรม</t>
  </si>
  <si>
    <t>ของสัญญาอนุพันธ์และหนี้สินทางการเงิน</t>
  </si>
  <si>
    <t>การเปลี่ยนแปลงในสินทรัพย์และหนี้สินดำเนินงาน</t>
  </si>
  <si>
    <t xml:space="preserve">   ลูกหนี้การค้าและลูกหนี้อื่น</t>
  </si>
  <si>
    <t xml:space="preserve">   สินค้าคงเหลือ</t>
  </si>
  <si>
    <t xml:space="preserve">   ที่ดินและโครงการพัฒนาอสังหาริมทรัพย์เพื่อขาย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</si>
  <si>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</si>
  <si>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</si>
  <si>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เจ้าหนี้การค้าและเจ้าหนี้หมุนเวียนอื่น</t>
  </si>
  <si>
    <t xml:space="preserve">   หนี้สินหมุนเวียนอื่น</t>
  </si>
  <si>
    <t xml:space="preserve">   หนี้สินไม่หมุนเวียนอื่น</t>
  </si>
  <si>
    <t>เงินสดได้มาจาก (ใช้ไปใน) กิจกรรมดำเนินงาน</t>
  </si>
  <si>
    <t xml:space="preserve">    ภาษีเงินได้จ่าย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</si>
  <si>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</si>
  <si>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</si>
  <si>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เงินสดจ่ายเพื่อให้กู้ยืมระยะยาวแก่กิจการที่เกี่ยวข้องกัน</t>
  </si>
  <si>
    <t>เงินสดรับคืนจากเงินให้กู้ยืมระยะยาวแก่กิจการที่เกี่ยวข้องกัน</t>
  </si>
  <si>
    <t>เงินให้กู้ยืมแก่บริษัทอื่นลดลง (เพิ่มขึ้น)</t>
  </si>
  <si>
    <t>เงินสดจ่ายเพื่อซื้ออสังหาริมทรัพย์เพื่อการลงทุน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</si>
  <si>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</si>
  <si>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</si>
  <si>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เงินสดรับจากการขายสินทรัพย์ไม่หมุนเวียนที่ถือไว้เพื่อขาย</t>
  </si>
  <si>
    <t xml:space="preserve">เงินสดรับจากการจำหน่ายที่ดิน อาคารและอุปกรณ์ </t>
  </si>
  <si>
    <t xml:space="preserve">   อสังหาริมทรัพย์เพื่อการลงทุน และสินทรัพย์ไม่มีตัวตน</t>
  </si>
  <si>
    <t xml:space="preserve">เงินสดสุทธิได้มาจาก (ใช้ไปใน) กิจกรรมลงทุน </t>
  </si>
  <si>
    <t>กระแสเงินสดจากกิจกรรมจัดหาเงิน</t>
  </si>
  <si>
    <t>เงินสดรับจากเงินกู้ยืมระยะสั้นจากกิจการที่เกี่ยวข้องกัน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</si>
  <si>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</si>
  <si>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</si>
  <si>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</si>
  <si>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เงินสดจ่ายชำระคืนเงินกู้ยืมระยะยาวจากสถาบันการเงิน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</si>
  <si>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</si>
  <si>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</si>
  <si>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เงินสดจ่ายดอกเบี้ย</t>
  </si>
  <si>
    <t>เงินสดรับจากการออกหุ้นสามัญตามการใช้สิทธิซื้อหุ้นสามัญ</t>
  </si>
  <si>
    <t>เงินสดจ่ายสำหรับหุ้นทุนซื้อคืน</t>
  </si>
  <si>
    <t>เงินสดจ่ายสุทธิให้ส่วนได้เสียที่ไม่มีอำนาจควบคุม</t>
  </si>
  <si>
    <t xml:space="preserve">   จากการเปลี่ยนสัดส่วนเงินลงทุนในบริษัทย่อย</t>
  </si>
  <si>
    <t>เงินปันผลจ่ายให้แก่ผู้ถือหุ้น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</si>
  <si>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</si>
  <si>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</si>
  <si>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 (ขาดทุน) จากอัตราแลกเปลี่ยน</t>
  </si>
  <si>
    <t>เงินสดและรายการเทียบเท่าเงินสด ณ วันที่ 31 ธันวาคม</t>
  </si>
  <si>
    <t>เงินสดและเงินฝากธนาคาร</t>
  </si>
  <si>
    <t>เงินเบิกเกินบัญชีธนาคาร</t>
  </si>
  <si>
    <t>ข้อมูลกระแสเงินสดเปิดเผยเพิ่มเติม</t>
  </si>
  <si>
    <t>รายการที่ไม่ใช่เงินสด</t>
  </si>
  <si>
    <t xml:space="preserve">รายการที่ไม่ใช่เงินสดที่มีสาระสำคัญสำหรับปีสิ้นสุดวันที่ 31 ธันวาคม พ.ศ. 2568 และ พ.ศ. 2567 ประกอบด้วย </t>
  </si>
  <si>
    <t>การเพิ่มขึ้นของสินทรัพย์สิทธิการใช้</t>
  </si>
  <si>
    <t>การออกหุ้นสามัญของบริษัทย่อย</t>
  </si>
  <si>
    <t xml:space="preserve">   (กำไร) ขาดทุนจากการขายสินทรัพย์ไม่หมุนเวียนที่ถือไว้เพื่อขาย</t>
  </si>
  <si>
    <t xml:space="preserve">         (พ.ศ. 2567 : 5,997,928,025 หุ้น</t>
  </si>
  <si>
    <t>การขายสินทรัพย์</t>
  </si>
  <si>
    <t>การปรับปรุงมูลค่าจากการเปลี่ยน</t>
  </si>
  <si>
    <t>สัดส่วนเงินลงทุนในบริษัทย่อย</t>
  </si>
  <si>
    <t>เงินลงทุนในส่วนได้เสียในการร่วมค้า</t>
  </si>
  <si>
    <t>และส่วนได้เสียในการร่วมค้า</t>
  </si>
  <si>
    <t xml:space="preserve">      และส่วนได้เสียในการร่วมค้า</t>
  </si>
  <si>
    <t xml:space="preserve">   (กำไร) ขาดทุนจากการขายส่วนได้เสียในการร่วมค้า</t>
  </si>
  <si>
    <t>เงินสดรับคืนจากการลดทุนของส่วนได้เสียในการร่วมค้า</t>
  </si>
  <si>
    <t>เงินสดรับจากการขายส่วนได้เสียในส่วนได้เสียในการร่วมค้า</t>
  </si>
  <si>
    <t>เงินสดรับ (จ่าย) จากการเปลี่ยนสถานะเป็นเงินลงทุน</t>
  </si>
  <si>
    <t xml:space="preserve">   ในบริษัทย่อย (สุทธิจากเงินสดที่รับมา)</t>
  </si>
  <si>
    <t>เงินสดจ่ายเพื่อลงทุนเพิ่มในบริษัทย่อย</t>
  </si>
  <si>
    <t xml:space="preserve">   (กำไร) ขาดทุนจากการเปลี่ยนสถานะของเงินลงทุน</t>
  </si>
  <si>
    <t>เงินสดจ่ายเพื่อซื้อบริษัทย่อย</t>
  </si>
  <si>
    <t xml:space="preserve">เงินสดจ่ายเพื่อลงทุนเพิ่มในเงินลงทุนในบริษัทร่วม </t>
  </si>
  <si>
    <t>เงินสดจ่ายเพื่อลงทุนเพิ่มในเงินลงทุนในส่วนได้เสียในการร่วมค้า</t>
  </si>
  <si>
    <t>เงินสดจ่ายชำระคืนเงินกู้ยืมระยะสั้นจากกิจการที่เกี่ยวข้องกัน</t>
  </si>
  <si>
    <t>เงินสดจ่ายหนี้สินตามสัญญาเช่า</t>
  </si>
  <si>
    <t>เงินปันผลจ่ายของบริษัทย่อยให้ส่วนได้เสียที่ไม่มีอำนาจควบคุม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</si>
  <si>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</si>
  <si>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</si>
  <si>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ซื้อที่ดิน อาคารและอุปกรณ์และสินทรัพย์ไม่มีตัวตนโดยยังไม่ชำระเงิน</t>
  </si>
  <si>
    <t>พ.ศ. 2568 (ตามที่รายงานไว้เดิม)</t>
  </si>
  <si>
    <t xml:space="preserve">    จัดสรรแล้ว</t>
  </si>
  <si>
    <t xml:space="preserve">         ทุนสำรองตามกฎหมาย</t>
  </si>
  <si>
    <t xml:space="preserve">         หุ้นทุนซื้อคืน</t>
  </si>
  <si>
    <t xml:space="preserve">   จ่ายผลประโยชน์พนักงาน</t>
  </si>
  <si>
    <t>การลดทุนของบริษัทย่อย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</si>
</sst>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#,##0;\(#,##0\);&quot;-&quot;;@"/>
    <numFmt numFmtId="167" formatCode="#,##0.0000;\(#,##0.0000\);&quot;-&quot;;@"/>
    <numFmt numFmtId="168" formatCode="#,##0.00;\(#,##0.00\);&quot;-&quot;;@"/>
    <numFmt numFmtId="169" formatCode="_([$€]* #,##0.00_);_([$€]* \(#,##0.00\);_([$€]* &quot;-&quot;??_);_(@_)"/>
  </numFmts>
  <fonts count="11" x14ac:knownFonts="1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b/>
      <sz val="13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i/>
      <sz val="13"/>
      <name val="Cordia New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169" fontId="9" fillId="0" borderId="0"/>
    <xf numFmtId="0" fontId="3" fillId="0" borderId="0"/>
    <xf numFmtId="169" fontId="9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166" fontId="6" fillId="0" borderId="0" xfId="1" applyNumberFormat="1" applyFont="1" applyFill="1" applyBorder="1" applyAlignment="1">
      <alignment horizontal="centerContinuous" vertical="center"/>
    </xf>
    <xf numFmtId="166" fontId="5" fillId="0" borderId="0" xfId="1" quotePrefix="1" applyNumberFormat="1" applyFont="1" applyFill="1" applyAlignment="1">
      <alignment horizontal="centerContinuous" vertical="center"/>
    </xf>
    <xf numFmtId="166" fontId="6" fillId="0" borderId="0" xfId="1" applyNumberFormat="1" applyFont="1" applyFill="1" applyAlignment="1">
      <alignment horizontal="centerContinuous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6" fontId="6" fillId="0" borderId="1" xfId="1" applyNumberFormat="1" applyFont="1" applyFill="1" applyBorder="1" applyAlignment="1">
      <alignment horizontal="centerContinuous" vertical="center"/>
    </xf>
    <xf numFmtId="166" fontId="6" fillId="0" borderId="3" xfId="1" applyNumberFormat="1" applyFont="1" applyFill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166" fontId="5" fillId="0" borderId="0" xfId="1" quotePrefix="1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5" fillId="0" borderId="1" xfId="1" quotePrefix="1" applyNumberFormat="1" applyFont="1" applyFill="1" applyBorder="1" applyAlignment="1">
      <alignment horizontal="right" vertical="center"/>
    </xf>
    <xf numFmtId="166" fontId="6" fillId="0" borderId="0" xfId="1" applyNumberFormat="1" applyFont="1" applyFill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Alignment="1">
      <alignment vertical="center"/>
    </xf>
    <xf numFmtId="0" fontId="6" fillId="0" borderId="0" xfId="0" applyFont="1" applyAlignment="1">
      <alignment horizontal="left" vertical="center"/>
    </xf>
    <xf numFmtId="166" fontId="6" fillId="0" borderId="0" xfId="2" applyNumberFormat="1" applyFont="1" applyFill="1" applyBorder="1" applyAlignment="1">
      <alignment horizontal="right" vertical="center"/>
    </xf>
    <xf numFmtId="166" fontId="6" fillId="0" borderId="1" xfId="2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9" fontId="6" fillId="0" borderId="0" xfId="9" applyFont="1" applyFill="1" applyAlignment="1">
      <alignment vertical="center"/>
    </xf>
    <xf numFmtId="166" fontId="6" fillId="0" borderId="0" xfId="1" applyNumberFormat="1" applyFont="1" applyFill="1" applyBorder="1" applyAlignment="1">
      <alignment horizontal="center" vertical="center"/>
    </xf>
    <xf numFmtId="166" fontId="6" fillId="0" borderId="2" xfId="2" applyNumberFormat="1" applyFont="1" applyFill="1" applyBorder="1" applyAlignment="1">
      <alignment horizontal="right" vertical="center"/>
    </xf>
    <xf numFmtId="0" fontId="6" fillId="0" borderId="0" xfId="6" applyFont="1" applyAlignment="1">
      <alignment vertical="center"/>
    </xf>
    <xf numFmtId="166" fontId="6" fillId="0" borderId="0" xfId="4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6" fontId="6" fillId="0" borderId="0" xfId="2" applyNumberFormat="1" applyFont="1" applyFill="1" applyBorder="1" applyAlignment="1">
      <alignment horizontal="centerContinuous" vertical="center"/>
    </xf>
    <xf numFmtId="166" fontId="5" fillId="0" borderId="0" xfId="2" quotePrefix="1" applyNumberFormat="1" applyFont="1" applyFill="1" applyAlignment="1">
      <alignment horizontal="centerContinuous" vertical="center"/>
    </xf>
    <xf numFmtId="166" fontId="6" fillId="0" borderId="0" xfId="2" applyNumberFormat="1" applyFont="1" applyFill="1" applyAlignment="1">
      <alignment horizontal="centerContinuous" vertical="center"/>
    </xf>
    <xf numFmtId="166" fontId="6" fillId="0" borderId="1" xfId="2" applyNumberFormat="1" applyFont="1" applyFill="1" applyBorder="1" applyAlignment="1">
      <alignment horizontal="centerContinuous" vertical="center"/>
    </xf>
    <xf numFmtId="166" fontId="6" fillId="0" borderId="3" xfId="2" applyNumberFormat="1" applyFont="1" applyFill="1" applyBorder="1" applyAlignment="1">
      <alignment horizontal="centerContinuous" vertical="center"/>
    </xf>
    <xf numFmtId="166" fontId="6" fillId="0" borderId="3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 applyAlignment="1">
      <alignment horizontal="center" vertical="center"/>
    </xf>
    <xf numFmtId="166" fontId="5" fillId="0" borderId="1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 applyAlignment="1">
      <alignment horizontal="right" vertical="center"/>
    </xf>
    <xf numFmtId="166" fontId="6" fillId="0" borderId="0" xfId="2" applyNumberFormat="1" applyFont="1" applyFill="1" applyAlignment="1">
      <alignment horizontal="right" vertical="center"/>
    </xf>
    <xf numFmtId="166" fontId="6" fillId="0" borderId="0" xfId="2" applyNumberFormat="1" applyFont="1" applyFill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166" fontId="6" fillId="0" borderId="0" xfId="6" applyNumberFormat="1" applyFont="1" applyAlignment="1">
      <alignment vertical="center"/>
    </xf>
    <xf numFmtId="168" fontId="6" fillId="0" borderId="0" xfId="2" applyNumberFormat="1" applyFont="1" applyFill="1" applyBorder="1" applyAlignment="1">
      <alignment horizontal="right" vertical="center"/>
    </xf>
    <xf numFmtId="167" fontId="6" fillId="0" borderId="0" xfId="2" applyNumberFormat="1" applyFont="1" applyFill="1" applyBorder="1" applyAlignment="1">
      <alignment horizontal="right" vertical="center"/>
    </xf>
    <xf numFmtId="166" fontId="6" fillId="0" borderId="0" xfId="8" applyNumberFormat="1" applyFont="1" applyAlignment="1">
      <alignment vertical="center"/>
    </xf>
    <xf numFmtId="166" fontId="6" fillId="0" borderId="0" xfId="4" applyNumberFormat="1" applyFont="1" applyFill="1" applyAlignment="1">
      <alignment horizontal="right" vertical="center"/>
    </xf>
    <xf numFmtId="166" fontId="6" fillId="0" borderId="0" xfId="3" applyNumberFormat="1" applyFont="1" applyFill="1" applyAlignment="1">
      <alignment horizontal="right" vertical="center"/>
    </xf>
    <xf numFmtId="166" fontId="6" fillId="0" borderId="1" xfId="4" applyNumberFormat="1" applyFont="1" applyFill="1" applyBorder="1" applyAlignment="1">
      <alignment horizontal="right" vertical="center"/>
    </xf>
    <xf numFmtId="166" fontId="6" fillId="0" borderId="0" xfId="3" applyNumberFormat="1" applyFont="1" applyFill="1" applyBorder="1" applyAlignment="1">
      <alignment horizontal="right" vertical="center"/>
    </xf>
    <xf numFmtId="166" fontId="6" fillId="0" borderId="3" xfId="3" applyNumberFormat="1" applyFont="1" applyFill="1" applyBorder="1" applyAlignment="1">
      <alignment horizontal="right" vertical="center"/>
    </xf>
    <xf numFmtId="166" fontId="6" fillId="0" borderId="1" xfId="3" applyNumberFormat="1" applyFont="1" applyFill="1" applyBorder="1" applyAlignment="1">
      <alignment horizontal="right" vertical="center"/>
    </xf>
    <xf numFmtId="166" fontId="6" fillId="0" borderId="2" xfId="3" applyNumberFormat="1" applyFont="1" applyFill="1" applyBorder="1" applyAlignment="1">
      <alignment horizontal="right" vertical="center"/>
    </xf>
    <xf numFmtId="166" fontId="5" fillId="0" borderId="0" xfId="4" applyNumberFormat="1" applyFont="1" applyFill="1" applyBorder="1" applyAlignment="1">
      <alignment horizontal="right" vertical="center"/>
    </xf>
    <xf numFmtId="165" fontId="5" fillId="0" borderId="0" xfId="8" applyNumberFormat="1" applyFont="1" applyAlignment="1">
      <alignment vertical="center"/>
    </xf>
    <xf numFmtId="165" fontId="6" fillId="0" borderId="0" xfId="8" applyNumberFormat="1" applyFont="1" applyAlignment="1">
      <alignment vertical="center"/>
    </xf>
    <xf numFmtId="165" fontId="5" fillId="0" borderId="0" xfId="8" applyNumberFormat="1" applyFont="1" applyAlignment="1">
      <alignment horizontal="left" vertical="center"/>
    </xf>
    <xf numFmtId="165" fontId="6" fillId="0" borderId="0" xfId="8" applyNumberFormat="1" applyFont="1" applyAlignment="1">
      <alignment horizontal="centerContinuous" vertical="center"/>
    </xf>
    <xf numFmtId="166" fontId="6" fillId="0" borderId="0" xfId="8" applyNumberFormat="1" applyFont="1" applyAlignment="1">
      <alignment horizontal="centerContinuous" vertical="center"/>
    </xf>
    <xf numFmtId="165" fontId="5" fillId="0" borderId="1" xfId="8" applyNumberFormat="1" applyFont="1" applyBorder="1" applyAlignment="1">
      <alignment horizontal="left" vertical="center"/>
    </xf>
    <xf numFmtId="165" fontId="6" fillId="0" borderId="1" xfId="8" applyNumberFormat="1" applyFont="1" applyBorder="1" applyAlignment="1">
      <alignment horizontal="centerContinuous" vertical="center"/>
    </xf>
    <xf numFmtId="166" fontId="6" fillId="0" borderId="1" xfId="8" applyNumberFormat="1" applyFont="1" applyBorder="1" applyAlignment="1">
      <alignment horizontal="centerContinuous" vertical="center"/>
    </xf>
    <xf numFmtId="165" fontId="5" fillId="0" borderId="0" xfId="8" applyNumberFormat="1" applyFont="1" applyAlignment="1">
      <alignment horizontal="center" vertical="center"/>
    </xf>
    <xf numFmtId="166" fontId="5" fillId="0" borderId="0" xfId="8" applyNumberFormat="1" applyFont="1" applyAlignment="1">
      <alignment horizontal="center" vertical="center"/>
    </xf>
    <xf numFmtId="166" fontId="5" fillId="0" borderId="0" xfId="8" applyNumberFormat="1" applyFont="1" applyAlignment="1">
      <alignment horizontal="right" vertical="center"/>
    </xf>
    <xf numFmtId="166" fontId="5" fillId="0" borderId="0" xfId="1" applyNumberFormat="1" applyFont="1" applyFill="1" applyBorder="1" applyAlignment="1">
      <alignment horizontal="center" vertical="center"/>
    </xf>
    <xf numFmtId="165" fontId="7" fillId="0" borderId="0" xfId="8" applyNumberFormat="1" applyFont="1" applyAlignment="1">
      <alignment horizontal="center" vertical="center"/>
    </xf>
    <xf numFmtId="165" fontId="5" fillId="0" borderId="0" xfId="8" applyNumberFormat="1" applyFont="1" applyAlignment="1">
      <alignment horizontal="right" vertical="center"/>
    </xf>
    <xf numFmtId="0" fontId="5" fillId="0" borderId="0" xfId="8" applyFont="1" applyAlignment="1">
      <alignment horizontal="right" vertical="center"/>
    </xf>
    <xf numFmtId="166" fontId="5" fillId="0" borderId="1" xfId="1" applyNumberFormat="1" applyFont="1" applyFill="1" applyBorder="1" applyAlignment="1">
      <alignment horizontal="right" vertical="center"/>
    </xf>
    <xf numFmtId="166" fontId="5" fillId="0" borderId="1" xfId="8" applyNumberFormat="1" applyFont="1" applyBorder="1" applyAlignment="1">
      <alignment horizontal="right" vertical="center"/>
    </xf>
    <xf numFmtId="165" fontId="5" fillId="0" borderId="1" xfId="8" applyNumberFormat="1" applyFont="1" applyBorder="1" applyAlignment="1">
      <alignment horizontal="right" vertical="center"/>
    </xf>
    <xf numFmtId="0" fontId="5" fillId="0" borderId="1" xfId="8" applyFont="1" applyBorder="1" applyAlignment="1">
      <alignment horizontal="right" vertical="center"/>
    </xf>
    <xf numFmtId="0" fontId="5" fillId="0" borderId="0" xfId="8" applyFont="1" applyAlignment="1">
      <alignment vertical="center"/>
    </xf>
    <xf numFmtId="165" fontId="6" fillId="0" borderId="0" xfId="8" applyNumberFormat="1" applyFont="1" applyAlignment="1">
      <alignment horizontal="center" vertical="center"/>
    </xf>
    <xf numFmtId="165" fontId="6" fillId="0" borderId="0" xfId="8" quotePrefix="1" applyNumberFormat="1" applyFont="1" applyAlignment="1">
      <alignment horizontal="center" vertical="center"/>
    </xf>
    <xf numFmtId="166" fontId="6" fillId="0" borderId="0" xfId="5" applyNumberFormat="1" applyFont="1" applyFill="1" applyBorder="1" applyAlignment="1">
      <alignment horizontal="right" vertical="center"/>
    </xf>
    <xf numFmtId="0" fontId="5" fillId="0" borderId="0" xfId="8" applyFont="1" applyAlignment="1">
      <alignment horizontal="left" vertical="center"/>
    </xf>
    <xf numFmtId="166" fontId="5" fillId="0" borderId="0" xfId="8" applyNumberFormat="1" applyFont="1" applyAlignment="1">
      <alignment vertical="center"/>
    </xf>
    <xf numFmtId="166" fontId="6" fillId="0" borderId="0" xfId="8" applyNumberFormat="1" applyFont="1" applyAlignment="1">
      <alignment horizontal="right" vertical="center"/>
    </xf>
    <xf numFmtId="0" fontId="6" fillId="0" borderId="0" xfId="8" applyFont="1" applyAlignment="1">
      <alignment vertical="center"/>
    </xf>
    <xf numFmtId="165" fontId="5" fillId="0" borderId="0" xfId="8" quotePrefix="1" applyNumberFormat="1" applyFont="1" applyAlignment="1">
      <alignment horizontal="left" vertical="center"/>
    </xf>
    <xf numFmtId="165" fontId="6" fillId="0" borderId="0" xfId="8" quotePrefix="1" applyNumberFormat="1" applyFont="1" applyAlignment="1">
      <alignment horizontal="left" vertical="center"/>
    </xf>
    <xf numFmtId="165" fontId="6" fillId="0" borderId="0" xfId="8" applyNumberFormat="1" applyFont="1" applyAlignment="1">
      <alignment horizontal="left" vertical="center"/>
    </xf>
    <xf numFmtId="166" fontId="6" fillId="0" borderId="1" xfId="8" applyNumberFormat="1" applyFont="1" applyBorder="1" applyAlignment="1">
      <alignment vertical="center"/>
    </xf>
    <xf numFmtId="166" fontId="6" fillId="0" borderId="1" xfId="5" applyNumberFormat="1" applyFont="1" applyFill="1" applyBorder="1" applyAlignment="1">
      <alignment horizontal="right" vertical="center"/>
    </xf>
    <xf numFmtId="165" fontId="6" fillId="0" borderId="1" xfId="8" applyNumberFormat="1" applyFont="1" applyBorder="1" applyAlignment="1">
      <alignment vertical="center"/>
    </xf>
    <xf numFmtId="165" fontId="6" fillId="0" borderId="1" xfId="8" applyNumberFormat="1" applyFont="1" applyBorder="1" applyAlignment="1">
      <alignment horizontal="center" vertical="center"/>
    </xf>
    <xf numFmtId="165" fontId="5" fillId="0" borderId="1" xfId="8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5" fontId="6" fillId="0" borderId="0" xfId="1" applyNumberFormat="1" applyFont="1" applyAlignment="1">
      <alignment vertical="center"/>
    </xf>
    <xf numFmtId="166" fontId="6" fillId="0" borderId="0" xfId="1" applyNumberFormat="1" applyFont="1" applyAlignment="1">
      <alignment vertical="center"/>
    </xf>
    <xf numFmtId="166" fontId="6" fillId="0" borderId="0" xfId="1" applyNumberFormat="1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horizontal="centerContinuous" vertical="center"/>
    </xf>
    <xf numFmtId="166" fontId="6" fillId="0" borderId="0" xfId="1" applyNumberFormat="1" applyFont="1" applyAlignment="1">
      <alignment horizontal="centerContinuous" vertical="center"/>
    </xf>
    <xf numFmtId="165" fontId="5" fillId="0" borderId="1" xfId="0" applyNumberFormat="1" applyFont="1" applyBorder="1" applyAlignment="1">
      <alignment horizontal="left" vertical="center"/>
    </xf>
    <xf numFmtId="165" fontId="6" fillId="0" borderId="1" xfId="1" applyNumberFormat="1" applyFont="1" applyBorder="1" applyAlignment="1">
      <alignment horizontal="centerContinuous" vertical="center"/>
    </xf>
    <xf numFmtId="165" fontId="6" fillId="0" borderId="1" xfId="0" applyNumberFormat="1" applyFont="1" applyBorder="1" applyAlignment="1">
      <alignment horizontal="centerContinuous" vertical="center"/>
    </xf>
    <xf numFmtId="166" fontId="6" fillId="0" borderId="1" xfId="1" applyNumberFormat="1" applyFont="1" applyBorder="1" applyAlignment="1">
      <alignment horizontal="centerContinuous" vertical="center"/>
    </xf>
    <xf numFmtId="166" fontId="6" fillId="0" borderId="1" xfId="1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horizontal="left" vertical="center"/>
    </xf>
    <xf numFmtId="165" fontId="6" fillId="0" borderId="3" xfId="1" applyNumberFormat="1" applyFont="1" applyBorder="1" applyAlignment="1">
      <alignment horizontal="centerContinuous" vertical="center"/>
    </xf>
    <xf numFmtId="165" fontId="6" fillId="0" borderId="3" xfId="0" applyNumberFormat="1" applyFont="1" applyBorder="1" applyAlignment="1">
      <alignment horizontal="centerContinuous" vertical="center"/>
    </xf>
    <xf numFmtId="166" fontId="6" fillId="0" borderId="3" xfId="1" applyNumberFormat="1" applyFont="1" applyBorder="1" applyAlignment="1">
      <alignment horizontal="centerContinuous" vertical="center"/>
    </xf>
    <xf numFmtId="166" fontId="6" fillId="0" borderId="3" xfId="1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1" applyNumberFormat="1" applyFont="1" applyAlignment="1">
      <alignment horizontal="right" vertical="center"/>
    </xf>
    <xf numFmtId="166" fontId="5" fillId="0" borderId="0" xfId="1" quotePrefix="1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166" fontId="5" fillId="0" borderId="1" xfId="1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6" fontId="6" fillId="0" borderId="0" xfId="5" applyNumberFormat="1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5" applyNumberFormat="1" applyFont="1" applyBorder="1" applyAlignment="1">
      <alignment horizontal="right" vertical="center"/>
    </xf>
    <xf numFmtId="0" fontId="5" fillId="0" borderId="0" xfId="0" applyFont="1"/>
    <xf numFmtId="166" fontId="6" fillId="0" borderId="2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right" vertical="top"/>
    </xf>
    <xf numFmtId="0" fontId="5" fillId="0" borderId="0" xfId="0" quotePrefix="1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5" fillId="0" borderId="1" xfId="0" quotePrefix="1" applyFont="1" applyBorder="1" applyAlignment="1">
      <alignment horizontal="left" vertical="center"/>
    </xf>
    <xf numFmtId="0" fontId="6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37" fontId="6" fillId="0" borderId="0" xfId="0" applyNumberFormat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6" applyFont="1" applyAlignment="1">
      <alignment horizontal="center" vertical="center"/>
    </xf>
    <xf numFmtId="0" fontId="5" fillId="0" borderId="0" xfId="6" quotePrefix="1" applyFont="1" applyAlignment="1">
      <alignment horizontal="left" vertical="center"/>
    </xf>
    <xf numFmtId="0" fontId="6" fillId="0" borderId="0" xfId="6" applyFont="1" applyAlignment="1">
      <alignment horizontal="centerContinuous" vertical="center"/>
    </xf>
    <xf numFmtId="0" fontId="5" fillId="0" borderId="0" xfId="6" applyFont="1" applyAlignment="1">
      <alignment horizontal="left" vertical="center"/>
    </xf>
    <xf numFmtId="0" fontId="5" fillId="0" borderId="1" xfId="6" applyFont="1" applyBorder="1" applyAlignment="1">
      <alignment horizontal="left" vertical="center"/>
    </xf>
    <xf numFmtId="0" fontId="6" fillId="0" borderId="1" xfId="6" applyFont="1" applyBorder="1" applyAlignment="1">
      <alignment horizontal="centerContinuous"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7" fillId="0" borderId="0" xfId="6" quotePrefix="1" applyFont="1" applyAlignment="1">
      <alignment horizontal="center" vertical="center"/>
    </xf>
    <xf numFmtId="0" fontId="6" fillId="0" borderId="0" xfId="6" applyFont="1" applyAlignment="1">
      <alignment horizontal="left" vertical="center"/>
    </xf>
    <xf numFmtId="166" fontId="5" fillId="0" borderId="0" xfId="6" applyNumberFormat="1" applyFont="1" applyAlignment="1">
      <alignment horizontal="right" vertical="center"/>
    </xf>
    <xf numFmtId="167" fontId="6" fillId="0" borderId="0" xfId="0" applyNumberFormat="1" applyFont="1" applyAlignment="1">
      <alignment vertical="center"/>
    </xf>
    <xf numFmtId="0" fontId="6" fillId="0" borderId="0" xfId="7" applyFont="1" applyAlignment="1">
      <alignment vertical="center"/>
    </xf>
    <xf numFmtId="0" fontId="6" fillId="0" borderId="0" xfId="7" applyFont="1" applyAlignment="1">
      <alignment horizontal="left" vertical="center"/>
    </xf>
    <xf numFmtId="0" fontId="5" fillId="0" borderId="0" xfId="7" applyFont="1" applyAlignment="1">
      <alignment horizontal="centerContinuous" vertical="center"/>
    </xf>
    <xf numFmtId="0" fontId="5" fillId="0" borderId="0" xfId="7" applyFont="1" applyAlignment="1">
      <alignment vertical="center"/>
    </xf>
    <xf numFmtId="0" fontId="5" fillId="0" borderId="0" xfId="7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0" xfId="6" quotePrefix="1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Continuous" vertical="center"/>
    </xf>
    <xf numFmtId="165" fontId="6" fillId="0" borderId="1" xfId="1" applyNumberFormat="1" applyFont="1" applyFill="1" applyBorder="1" applyAlignment="1">
      <alignment horizontal="centerContinuous" vertical="center"/>
    </xf>
    <xf numFmtId="165" fontId="6" fillId="0" borderId="3" xfId="1" applyNumberFormat="1" applyFont="1" applyFill="1" applyBorder="1" applyAlignment="1">
      <alignment horizontal="centerContinuous" vertical="center"/>
    </xf>
    <xf numFmtId="166" fontId="6" fillId="0" borderId="0" xfId="1" applyNumberFormat="1" applyFont="1" applyFill="1" applyAlignment="1">
      <alignment horizontal="center" vertical="center"/>
    </xf>
    <xf numFmtId="166" fontId="5" fillId="0" borderId="0" xfId="1" applyNumberFormat="1" applyFont="1" applyFill="1" applyAlignment="1">
      <alignment horizontal="right" vertical="center"/>
    </xf>
    <xf numFmtId="166" fontId="5" fillId="0" borderId="1" xfId="1" applyNumberFormat="1" applyFont="1" applyFill="1" applyBorder="1" applyAlignment="1">
      <alignment horizontal="right" vertical="top"/>
    </xf>
    <xf numFmtId="166" fontId="6" fillId="0" borderId="0" xfId="1" applyNumberFormat="1" applyFont="1" applyFill="1" applyAlignment="1">
      <alignment vertical="top"/>
    </xf>
    <xf numFmtId="166" fontId="6" fillId="0" borderId="0" xfId="1" applyNumberFormat="1" applyFont="1" applyFill="1" applyAlignment="1">
      <alignment horizontal="right" vertical="top"/>
    </xf>
    <xf numFmtId="166" fontId="6" fillId="0" borderId="1" xfId="1" applyNumberFormat="1" applyFont="1" applyFill="1" applyBorder="1" applyAlignment="1">
      <alignment horizontal="right" vertical="top"/>
    </xf>
    <xf numFmtId="166" fontId="5" fillId="0" borderId="0" xfId="1" applyNumberFormat="1" applyFont="1" applyFill="1" applyAlignment="1">
      <alignment horizontal="right" vertical="top"/>
    </xf>
    <xf numFmtId="166" fontId="6" fillId="0" borderId="1" xfId="1" applyNumberFormat="1" applyFont="1" applyFill="1" applyBorder="1" applyAlignment="1">
      <alignment vertical="center"/>
    </xf>
    <xf numFmtId="166" fontId="5" fillId="0" borderId="0" xfId="1" applyNumberFormat="1" applyFont="1" applyFill="1" applyAlignment="1">
      <alignment horizontal="center" vertical="center"/>
    </xf>
    <xf numFmtId="166" fontId="6" fillId="0" borderId="3" xfId="1" applyNumberFormat="1" applyFont="1" applyFill="1" applyBorder="1" applyAlignment="1">
      <alignment horizontal="right" vertical="center"/>
    </xf>
    <xf numFmtId="166" fontId="5" fillId="0" borderId="0" xfId="1" applyNumberFormat="1" applyFont="1" applyFill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6" fillId="0" borderId="0" xfId="6" applyFont="1" applyAlignment="1">
      <alignment horizontal="left" vertical="center" indent="2"/>
    </xf>
    <xf numFmtId="166" fontId="6" fillId="0" borderId="0" xfId="0" applyNumberFormat="1" applyFont="1" applyAlignment="1">
      <alignment horizontal="right" vertical="center"/>
    </xf>
    <xf numFmtId="166" fontId="6" fillId="0" borderId="0" xfId="1" applyNumberFormat="1" applyFont="1" applyBorder="1" applyAlignment="1">
      <alignment horizontal="right" vertical="center"/>
    </xf>
    <xf numFmtId="0" fontId="6" fillId="0" borderId="0" xfId="8" applyFont="1" applyAlignment="1">
      <alignment vertical="top"/>
    </xf>
    <xf numFmtId="0" fontId="5" fillId="0" borderId="1" xfId="8" applyFont="1" applyBorder="1" applyAlignment="1">
      <alignment horizontal="center" vertical="center"/>
    </xf>
    <xf numFmtId="165" fontId="6" fillId="0" borderId="0" xfId="8" applyNumberFormat="1" applyFont="1" applyAlignment="1">
      <alignment horizontal="left" vertical="center" indent="2"/>
    </xf>
    <xf numFmtId="0" fontId="5" fillId="0" borderId="0" xfId="8" applyFont="1" applyAlignment="1">
      <alignment horizontal="center" vertical="center"/>
    </xf>
    <xf numFmtId="165" fontId="6" fillId="0" borderId="1" xfId="8" applyNumberFormat="1" applyFont="1" applyBorder="1" applyAlignment="1">
      <alignment horizontal="left" vertical="center"/>
    </xf>
    <xf numFmtId="165" fontId="5" fillId="0" borderId="0" xfId="8" applyNumberFormat="1" applyFont="1" applyAlignment="1">
      <alignment vertical="top"/>
    </xf>
    <xf numFmtId="165" fontId="5" fillId="0" borderId="0" xfId="8" applyNumberFormat="1" applyFont="1" applyAlignment="1">
      <alignment horizontal="center" vertical="top"/>
    </xf>
    <xf numFmtId="165" fontId="6" fillId="0" borderId="0" xfId="8" applyNumberFormat="1" applyFont="1" applyAlignment="1">
      <alignment vertical="top"/>
    </xf>
    <xf numFmtId="165" fontId="7" fillId="0" borderId="0" xfId="8" applyNumberFormat="1" applyFont="1" applyAlignment="1">
      <alignment horizontal="center" vertical="top"/>
    </xf>
    <xf numFmtId="0" fontId="5" fillId="0" borderId="1" xfId="8" applyFont="1" applyBorder="1" applyAlignment="1">
      <alignment horizontal="center" vertical="top"/>
    </xf>
    <xf numFmtId="165" fontId="5" fillId="0" borderId="0" xfId="8" applyNumberFormat="1" applyFont="1" applyAlignment="1">
      <alignment horizontal="left" vertical="top"/>
    </xf>
    <xf numFmtId="165" fontId="6" fillId="0" borderId="0" xfId="8" applyNumberFormat="1" applyFont="1" applyAlignment="1">
      <alignment horizontal="center" vertical="top"/>
    </xf>
    <xf numFmtId="165" fontId="6" fillId="0" borderId="0" xfId="8" applyNumberFormat="1" applyFont="1" applyAlignment="1">
      <alignment horizontal="left" vertical="top"/>
    </xf>
    <xf numFmtId="0" fontId="5" fillId="0" borderId="0" xfId="8" applyFont="1" applyAlignment="1">
      <alignment horizontal="center" vertical="top"/>
    </xf>
    <xf numFmtId="166" fontId="6" fillId="0" borderId="0" xfId="8" applyNumberFormat="1" applyFont="1" applyAlignment="1">
      <alignment horizontal="center" vertical="top"/>
    </xf>
    <xf numFmtId="0" fontId="6" fillId="0" borderId="1" xfId="8" applyFont="1" applyBorder="1" applyAlignment="1">
      <alignment vertical="center"/>
    </xf>
    <xf numFmtId="166" fontId="6" fillId="0" borderId="0" xfId="8" applyNumberFormat="1" applyFont="1" applyAlignment="1">
      <alignment horizontal="center" vertical="center"/>
    </xf>
    <xf numFmtId="166" fontId="6" fillId="0" borderId="1" xfId="8" applyNumberFormat="1" applyFont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left" vertical="center"/>
    </xf>
    <xf numFmtId="166" fontId="5" fillId="0" borderId="1" xfId="2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justify" vertical="center"/>
    </xf>
    <xf numFmtId="166" fontId="5" fillId="0" borderId="1" xfId="8" applyNumberFormat="1" applyFont="1" applyBorder="1" applyAlignment="1">
      <alignment horizontal="center" vertical="center"/>
    </xf>
    <xf numFmtId="166" fontId="5" fillId="0" borderId="4" xfId="8" applyNumberFormat="1" applyFont="1" applyBorder="1" applyAlignment="1">
      <alignment horizontal="center" vertical="center"/>
    </xf>
    <xf numFmtId="165" fontId="6" fillId="0" borderId="1" xfId="8" applyNumberFormat="1" applyFont="1" applyBorder="1" applyAlignment="1">
      <alignment horizontal="left" vertical="center"/>
    </xf>
    <xf numFmtId="166" fontId="5" fillId="0" borderId="4" xfId="1" applyNumberFormat="1" applyFont="1" applyFill="1" applyBorder="1" applyAlignment="1">
      <alignment horizontal="center" vertical="center"/>
    </xf>
    <xf numFmtId="165" fontId="5" fillId="0" borderId="1" xfId="8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5" fillId="0" borderId="4" xfId="8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top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vertical="center"/>
    </xf>
    <xf numFmtId="166" fontId="6" fillId="0" borderId="0" xfId="6" applyNumberFormat="1" applyFont="1" applyFill="1" applyAlignment="1">
      <alignment vertical="center"/>
    </xf>
    <xf numFmtId="0" fontId="6" fillId="0" borderId="0" xfId="8" applyFont="1" applyFill="1" applyAlignment="1">
      <alignment vertical="center"/>
    </xf>
    <xf numFmtId="0" fontId="5" fillId="0" borderId="0" xfId="6" applyFont="1" applyFill="1" applyAlignment="1">
      <alignment horizontal="left" vertical="center"/>
    </xf>
    <xf numFmtId="166" fontId="6" fillId="0" borderId="0" xfId="0" applyNumberFormat="1" applyFont="1" applyFill="1" applyAlignment="1">
      <alignment horizontal="center" vertical="center"/>
    </xf>
  </cellXfs>
  <cellStyles count="35">
    <cellStyle name="Comma" xfId="1" builtinId="3"/>
    <cellStyle name="Comma 2" xfId="2" xr:uid="{00000000-0005-0000-0000-000001000000}"/>
    <cellStyle name="Comma 2 15 2 5 3" xfId="16" xr:uid="{F5545654-672C-4B1C-AF24-B401F53E5C73}"/>
    <cellStyle name="Comma 2 2" xfId="3" xr:uid="{00000000-0005-0000-0000-000002000000}"/>
    <cellStyle name="Comma 2 2 2" xfId="4" xr:uid="{00000000-0005-0000-0000-000003000000}"/>
    <cellStyle name="Comma 2 2 2 2" xfId="14" xr:uid="{3981858F-5FAA-4FC9-861B-64461B65519E}"/>
    <cellStyle name="Comma 2 2 2 2 2" xfId="32" xr:uid="{EBC4BFFC-011D-4252-B6E3-72569BFFA47D}"/>
    <cellStyle name="Comma 2 3" xfId="12" xr:uid="{A9108CEE-60CD-4F5B-94B9-E7ED8A6BF99B}"/>
    <cellStyle name="Comma 3" xfId="11" xr:uid="{D89AEDB7-1C3D-4724-9E8A-5927ED1E1AD3}"/>
    <cellStyle name="Comma 3 2" xfId="17" xr:uid="{BBE6E782-4C69-41BB-A662-5752FCA69CF6}"/>
    <cellStyle name="Comma 4" xfId="26" xr:uid="{5A1472E7-7D84-4933-8888-3058556B7898}"/>
    <cellStyle name="Comma 5" xfId="28" xr:uid="{0986EF71-5B11-41B8-9796-5FA0B1E3BA18}"/>
    <cellStyle name="Comma 6" xfId="31" xr:uid="{19860E57-F965-4802-82D6-A00CC6F7D2FC}"/>
    <cellStyle name="Comma_RGR Q2'03 - Eng" xfId="5" xr:uid="{00000000-0005-0000-0000-000004000000}"/>
    <cellStyle name="Hyperlink 2" xfId="18" xr:uid="{1E3AB970-CA54-4EAB-AFC8-A0CA49613261}"/>
    <cellStyle name="Normal" xfId="0" builtinId="0"/>
    <cellStyle name="Normal 10" xfId="13" xr:uid="{A9F3D256-ACA8-4547-9487-1B4615382E4B}"/>
    <cellStyle name="Normal 2" xfId="6" xr:uid="{00000000-0005-0000-0000-000006000000}"/>
    <cellStyle name="Normal 2 2" xfId="7" xr:uid="{00000000-0005-0000-0000-000007000000}"/>
    <cellStyle name="Normal 2 2 2" xfId="8" xr:uid="{00000000-0005-0000-0000-000008000000}"/>
    <cellStyle name="Normal 2 2 3" xfId="29" xr:uid="{853D1C19-87EA-4D45-AE46-22C90771FF35}"/>
    <cellStyle name="Normal 2 2 3 7" xfId="34" xr:uid="{B80C5356-55F4-470C-BE3D-9CA300D8C649}"/>
    <cellStyle name="Normal 2 3" xfId="19" xr:uid="{B50BD3A0-4CEB-4E41-990A-58E441C2DA2F}"/>
    <cellStyle name="Normal 3" xfId="10" xr:uid="{10C8ECA9-66E6-4BB3-A3FF-163AFA554131}"/>
    <cellStyle name="Normal 3 2" xfId="20" xr:uid="{F2B5A957-D761-4FB9-872A-CA3A429CFEE5}"/>
    <cellStyle name="Normal 4" xfId="21" xr:uid="{DB6AC0BE-C79D-41D9-9762-557E77F755A0}"/>
    <cellStyle name="Normal 5" xfId="25" xr:uid="{BF53C406-E36B-4CC3-B399-2E65132BA0A2}"/>
    <cellStyle name="Normal 6" xfId="22" xr:uid="{45248D26-E4D4-4853-8E04-2D60F8AEFCF4}"/>
    <cellStyle name="Normal 7" xfId="27" xr:uid="{1C5A60A9-1EB1-4727-8CF0-B72025B0C3DD}"/>
    <cellStyle name="Normal 8" xfId="30" xr:uid="{03E20FFB-E649-4816-8794-F40A7B63C7C5}"/>
    <cellStyle name="Normal 9" xfId="23" xr:uid="{C8D547E7-A36E-408F-979F-9144D1C7F36E}"/>
    <cellStyle name="Percent" xfId="9" builtinId="5"/>
    <cellStyle name="Percent 2" xfId="15" xr:uid="{12F4E8BD-5EB2-4652-8611-C49738FA4C5D}"/>
    <cellStyle name="Percent 2 2" xfId="24" xr:uid="{0F142084-A172-4279-AA7E-03339AFF52DB}"/>
    <cellStyle name="Percent 3" xfId="33" xr:uid="{DA0A9456-CDF7-4920-999A-A035C1C07BBE}"/>
  </cellStyles>
  <dxfs count="0"/>
  <tableStyles count="1" defaultTableStyle="TableStyleMedium9" defaultPivotStyle="PivotStyleLight16">
    <tableStyle name="Invisible" pivot="0" table="0" count="0" xr9:uid="{76168DEB-31B8-4033-8D43-2F7408B16D4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41"/>
  <sheetViews>
    <sheetView topLeftCell="A161" zoomScaleNormal="100" zoomScaleSheetLayoutView="85" workbookViewId="0">
      <selection activeCell="D40" sqref="D40"/>
    </sheetView>
  </sheetViews>
  <sheetFormatPr defaultColWidth="9.09765625" defaultRowHeight="21.75" customHeight="1" x14ac:dyDescent="0.75"/>
  <cols>
    <col min="1" max="1" width="35.09765625" style="4" customWidth="1"/>
    <col min="2" max="2" width="8.09765625" style="4" customWidth="1"/>
    <col min="3" max="3" width="0.69921875" style="4" customWidth="1"/>
    <col min="4" max="4" width="14.296875" style="15" customWidth="1"/>
    <col min="5" max="5" width="0.69921875" style="15" customWidth="1"/>
    <col min="6" max="6" width="14.296875" style="15" customWidth="1"/>
    <col min="7" max="7" width="0.69921875" style="15" customWidth="1"/>
    <col min="8" max="8" width="14.296875" style="15" customWidth="1"/>
    <col min="9" max="9" width="0.69921875" style="15" customWidth="1"/>
    <col min="10" max="10" width="14.296875" style="15" customWidth="1"/>
    <col min="11" max="16384" width="9.09765625" style="4"/>
  </cols>
  <sheetData>
    <row r="1" spans="1:10" ht="21.75" customHeight="1" x14ac:dyDescent="0.75">
      <c r="A1" s="128" t="s">
        <v>0</v>
      </c>
      <c r="B1" s="129"/>
      <c r="C1" s="129"/>
      <c r="D1" s="1"/>
      <c r="E1" s="1"/>
      <c r="F1" s="1"/>
      <c r="G1" s="1"/>
      <c r="H1" s="2"/>
      <c r="I1" s="3"/>
      <c r="J1" s="2"/>
    </row>
    <row r="2" spans="1:10" ht="21.75" customHeight="1" x14ac:dyDescent="0.75">
      <c r="A2" s="5" t="s">
        <v>1</v>
      </c>
      <c r="B2" s="129"/>
      <c r="C2" s="129"/>
      <c r="D2" s="1"/>
      <c r="E2" s="1"/>
      <c r="F2" s="1"/>
      <c r="G2" s="1"/>
      <c r="H2" s="3"/>
      <c r="I2" s="3"/>
      <c r="J2" s="3"/>
    </row>
    <row r="3" spans="1:10" ht="21.75" customHeight="1" x14ac:dyDescent="0.75">
      <c r="A3" s="130" t="s">
        <v>2</v>
      </c>
      <c r="B3" s="131"/>
      <c r="C3" s="131"/>
      <c r="D3" s="6"/>
      <c r="E3" s="6"/>
      <c r="F3" s="6"/>
      <c r="G3" s="6"/>
      <c r="H3" s="6"/>
      <c r="I3" s="6"/>
      <c r="J3" s="6"/>
    </row>
    <row r="4" spans="1:10" ht="20.65" customHeight="1" x14ac:dyDescent="0.75">
      <c r="A4" s="5"/>
      <c r="B4" s="129"/>
      <c r="C4" s="129"/>
      <c r="D4" s="7"/>
      <c r="E4" s="7"/>
      <c r="F4" s="7"/>
      <c r="G4" s="7"/>
      <c r="H4" s="7"/>
      <c r="I4" s="7"/>
      <c r="J4" s="7"/>
    </row>
    <row r="5" spans="1:10" s="8" customFormat="1" ht="20.65" customHeight="1" x14ac:dyDescent="0.75">
      <c r="B5" s="132"/>
      <c r="C5" s="132"/>
      <c r="D5" s="202" t="s">
        <v>3</v>
      </c>
      <c r="E5" s="202"/>
      <c r="F5" s="202"/>
      <c r="G5" s="9"/>
      <c r="H5" s="202" t="s">
        <v>4</v>
      </c>
      <c r="I5" s="202"/>
      <c r="J5" s="202"/>
    </row>
    <row r="6" spans="1:10" s="8" customFormat="1" ht="20.65" customHeight="1" x14ac:dyDescent="0.75">
      <c r="B6" s="133"/>
      <c r="C6" s="133"/>
      <c r="D6" s="10" t="s">
        <v>5</v>
      </c>
      <c r="E6" s="11"/>
      <c r="F6" s="10" t="s">
        <v>6</v>
      </c>
      <c r="G6" s="10"/>
      <c r="H6" s="10" t="s">
        <v>5</v>
      </c>
      <c r="I6" s="11"/>
      <c r="J6" s="10" t="s">
        <v>6</v>
      </c>
    </row>
    <row r="7" spans="1:10" s="8" customFormat="1" ht="20.65" customHeight="1" x14ac:dyDescent="0.75">
      <c r="B7" s="178" t="s">
        <v>7</v>
      </c>
      <c r="C7" s="133"/>
      <c r="D7" s="12" t="s">
        <v>8</v>
      </c>
      <c r="E7" s="11"/>
      <c r="F7" s="12" t="s">
        <v>8</v>
      </c>
      <c r="G7" s="10"/>
      <c r="H7" s="12" t="s">
        <v>8</v>
      </c>
      <c r="I7" s="11"/>
      <c r="J7" s="12" t="s">
        <v>8</v>
      </c>
    </row>
    <row r="8" spans="1:10" s="8" customFormat="1" ht="6" customHeight="1" x14ac:dyDescent="0.75">
      <c r="B8" s="132"/>
      <c r="C8" s="133"/>
      <c r="D8" s="10"/>
      <c r="E8" s="11"/>
      <c r="F8" s="10"/>
      <c r="G8" s="10"/>
      <c r="H8" s="10"/>
      <c r="I8" s="11"/>
      <c r="J8" s="10"/>
    </row>
    <row r="9" spans="1:10" s="8" customFormat="1" ht="20.65" customHeight="1" x14ac:dyDescent="0.75">
      <c r="A9" s="8" t="s">
        <v>9</v>
      </c>
      <c r="B9" s="132"/>
      <c r="C9" s="132"/>
      <c r="D9" s="134"/>
      <c r="E9" s="11"/>
      <c r="F9" s="134"/>
      <c r="G9" s="134"/>
      <c r="H9" s="13"/>
      <c r="I9" s="14"/>
      <c r="J9" s="13"/>
    </row>
    <row r="10" spans="1:10" ht="6" customHeight="1" x14ac:dyDescent="0.75">
      <c r="B10" s="135"/>
      <c r="C10" s="135"/>
      <c r="E10" s="14"/>
      <c r="H10" s="13"/>
      <c r="I10" s="14"/>
      <c r="J10" s="13"/>
    </row>
    <row r="11" spans="1:10" ht="20.65" customHeight="1" x14ac:dyDescent="0.75">
      <c r="A11" s="8" t="s">
        <v>10</v>
      </c>
      <c r="B11" s="135"/>
      <c r="C11" s="135"/>
      <c r="D11" s="14"/>
      <c r="F11" s="14"/>
      <c r="G11" s="14"/>
      <c r="I11" s="14"/>
    </row>
    <row r="12" spans="1:10" ht="6" customHeight="1" x14ac:dyDescent="0.75">
      <c r="B12" s="135"/>
      <c r="C12" s="135"/>
      <c r="E12" s="14"/>
      <c r="H12" s="13"/>
      <c r="I12" s="14"/>
      <c r="J12" s="13"/>
    </row>
    <row r="13" spans="1:10" ht="20.65" customHeight="1" x14ac:dyDescent="0.75">
      <c r="A13" s="16" t="s">
        <v>11</v>
      </c>
      <c r="B13" s="135">
        <v>9</v>
      </c>
      <c r="C13" s="135"/>
      <c r="D13" s="17">
        <v>9596482347</v>
      </c>
      <c r="E13" s="17"/>
      <c r="F13" s="17">
        <v>13318965221</v>
      </c>
      <c r="G13" s="17"/>
      <c r="H13" s="17">
        <v>926649616</v>
      </c>
      <c r="I13" s="17"/>
      <c r="J13" s="17">
        <v>452755511</v>
      </c>
    </row>
    <row r="14" spans="1:10" ht="20.65" customHeight="1" x14ac:dyDescent="0.75">
      <c r="A14" s="16" t="s">
        <v>12</v>
      </c>
      <c r="B14" s="135">
        <v>10</v>
      </c>
      <c r="C14" s="135"/>
      <c r="D14" s="17">
        <v>15911601577</v>
      </c>
      <c r="E14" s="17"/>
      <c r="F14" s="17">
        <v>13970341432</v>
      </c>
      <c r="G14" s="17"/>
      <c r="H14" s="17">
        <v>4622813994</v>
      </c>
      <c r="I14" s="17"/>
      <c r="J14" s="17">
        <v>5359822028</v>
      </c>
    </row>
    <row r="15" spans="1:10" ht="20.65" customHeight="1" x14ac:dyDescent="0.75">
      <c r="A15" s="16" t="s">
        <v>13</v>
      </c>
      <c r="B15" s="135">
        <v>12</v>
      </c>
      <c r="C15" s="135"/>
      <c r="D15" s="17">
        <v>3921480327</v>
      </c>
      <c r="E15" s="17"/>
      <c r="F15" s="17">
        <v>3917636079</v>
      </c>
      <c r="G15" s="17"/>
      <c r="H15" s="17">
        <v>4602359</v>
      </c>
      <c r="I15" s="17"/>
      <c r="J15" s="17">
        <v>4186367</v>
      </c>
    </row>
    <row r="16" spans="1:10" ht="20.65" customHeight="1" x14ac:dyDescent="0.75">
      <c r="A16" s="4" t="s">
        <v>14</v>
      </c>
      <c r="B16" s="135">
        <v>13</v>
      </c>
      <c r="C16" s="135"/>
      <c r="D16" s="17">
        <v>2817479669</v>
      </c>
      <c r="E16" s="17"/>
      <c r="F16" s="17">
        <v>2085878879</v>
      </c>
      <c r="G16" s="17"/>
      <c r="H16" s="17">
        <v>0</v>
      </c>
      <c r="I16" s="17"/>
      <c r="J16" s="17">
        <v>0</v>
      </c>
    </row>
    <row r="17" spans="1:10" ht="20.65" customHeight="1" x14ac:dyDescent="0.75">
      <c r="A17" s="4" t="s">
        <v>15</v>
      </c>
      <c r="B17" s="135">
        <v>6</v>
      </c>
      <c r="C17" s="135"/>
      <c r="D17" s="17">
        <v>71635401</v>
      </c>
      <c r="E17" s="17"/>
      <c r="F17" s="17">
        <v>719230325</v>
      </c>
      <c r="G17" s="17"/>
      <c r="H17" s="17">
        <v>71244293</v>
      </c>
      <c r="I17" s="17"/>
      <c r="J17" s="17">
        <v>719230325</v>
      </c>
    </row>
    <row r="18" spans="1:10" ht="20.65" customHeight="1" x14ac:dyDescent="0.75">
      <c r="A18" s="16" t="s">
        <v>16</v>
      </c>
      <c r="B18" s="135">
        <v>14</v>
      </c>
      <c r="C18" s="135"/>
      <c r="D18" s="17">
        <v>4733036220</v>
      </c>
      <c r="E18" s="17"/>
      <c r="F18" s="17">
        <v>3411883130</v>
      </c>
      <c r="G18" s="17"/>
      <c r="H18" s="17">
        <v>66099234</v>
      </c>
      <c r="I18" s="17"/>
      <c r="J18" s="17">
        <v>105082154</v>
      </c>
    </row>
    <row r="19" spans="1:10" ht="20.65" customHeight="1" x14ac:dyDescent="0.75">
      <c r="A19" s="16" t="s">
        <v>17</v>
      </c>
      <c r="B19" s="135">
        <v>15</v>
      </c>
      <c r="C19" s="135"/>
      <c r="D19" s="18">
        <v>941484188</v>
      </c>
      <c r="E19" s="17"/>
      <c r="F19" s="18">
        <v>3863645057</v>
      </c>
      <c r="G19" s="17"/>
      <c r="H19" s="18">
        <v>0</v>
      </c>
      <c r="I19" s="17"/>
      <c r="J19" s="18">
        <v>0</v>
      </c>
    </row>
    <row r="20" spans="1:10" ht="6" customHeight="1" x14ac:dyDescent="0.75">
      <c r="A20" s="16"/>
      <c r="B20" s="135"/>
      <c r="C20" s="135"/>
      <c r="D20" s="14"/>
      <c r="E20" s="19"/>
      <c r="F20" s="14"/>
      <c r="G20" s="14"/>
      <c r="H20" s="14"/>
      <c r="I20" s="14"/>
      <c r="J20" s="14"/>
    </row>
    <row r="21" spans="1:10" ht="20.65" customHeight="1" x14ac:dyDescent="0.75">
      <c r="A21" s="5" t="s">
        <v>18</v>
      </c>
      <c r="B21" s="135"/>
      <c r="C21" s="135"/>
      <c r="D21" s="20">
        <f>SUM(D13:D19)</f>
        <v>37993199729</v>
      </c>
      <c r="F21" s="20">
        <f>SUM(F13:F19)</f>
        <v>41287580123</v>
      </c>
      <c r="G21" s="14"/>
      <c r="H21" s="20">
        <f>SUM(H13:H19)</f>
        <v>5691409496</v>
      </c>
      <c r="I21" s="14"/>
      <c r="J21" s="20">
        <f>SUM(J13:J19)</f>
        <v>6641076385</v>
      </c>
    </row>
    <row r="22" spans="1:10" ht="20.65" customHeight="1" x14ac:dyDescent="0.75">
      <c r="A22" s="16"/>
      <c r="B22" s="135"/>
      <c r="C22" s="135"/>
      <c r="D22" s="14"/>
      <c r="F22" s="14"/>
      <c r="G22" s="14"/>
      <c r="H22" s="14"/>
      <c r="I22" s="14"/>
      <c r="J22" s="14"/>
    </row>
    <row r="23" spans="1:10" ht="20.65" customHeight="1" x14ac:dyDescent="0.75">
      <c r="A23" s="5" t="s">
        <v>19</v>
      </c>
      <c r="B23" s="135"/>
      <c r="C23" s="135"/>
      <c r="D23" s="14"/>
      <c r="F23" s="14"/>
      <c r="G23" s="14"/>
      <c r="H23" s="13"/>
      <c r="I23" s="14"/>
      <c r="J23" s="13"/>
    </row>
    <row r="24" spans="1:10" ht="6" customHeight="1" x14ac:dyDescent="0.75">
      <c r="A24" s="5"/>
      <c r="B24" s="135"/>
      <c r="C24" s="135"/>
      <c r="D24" s="14"/>
      <c r="F24" s="14"/>
      <c r="G24" s="14"/>
      <c r="H24" s="13"/>
      <c r="I24" s="14"/>
      <c r="J24" s="13"/>
    </row>
    <row r="25" spans="1:10" ht="20.65" customHeight="1" x14ac:dyDescent="0.75">
      <c r="A25" s="4" t="s">
        <v>20</v>
      </c>
      <c r="B25" s="135">
        <v>10</v>
      </c>
      <c r="C25" s="135"/>
      <c r="D25" s="17">
        <v>2139769726</v>
      </c>
      <c r="E25" s="17"/>
      <c r="F25" s="17">
        <v>640902352</v>
      </c>
      <c r="G25" s="17"/>
      <c r="H25" s="17">
        <v>1404695306</v>
      </c>
      <c r="I25" s="17"/>
      <c r="J25" s="17">
        <v>322744129</v>
      </c>
    </row>
    <row r="26" spans="1:10" ht="20.65" customHeight="1" x14ac:dyDescent="0.75">
      <c r="A26" s="4" t="s">
        <v>21</v>
      </c>
      <c r="B26" s="135">
        <v>16</v>
      </c>
      <c r="C26" s="135"/>
      <c r="D26" s="17">
        <v>0</v>
      </c>
      <c r="E26" s="17"/>
      <c r="F26" s="17">
        <v>0</v>
      </c>
      <c r="G26" s="17"/>
      <c r="H26" s="17">
        <v>7239350375</v>
      </c>
      <c r="I26" s="17"/>
      <c r="J26" s="17">
        <v>8644535375</v>
      </c>
    </row>
    <row r="27" spans="1:10" ht="20.65" customHeight="1" x14ac:dyDescent="0.75">
      <c r="A27" s="4" t="s">
        <v>22</v>
      </c>
      <c r="B27" s="135">
        <v>16</v>
      </c>
      <c r="C27" s="135"/>
      <c r="D27" s="17">
        <v>9944964176</v>
      </c>
      <c r="E27" s="17"/>
      <c r="F27" s="17">
        <v>8764311277</v>
      </c>
      <c r="G27" s="17"/>
      <c r="H27" s="17">
        <v>2796269856</v>
      </c>
      <c r="I27" s="17"/>
      <c r="J27" s="17">
        <v>2796269856</v>
      </c>
    </row>
    <row r="28" spans="1:10" ht="20.65" customHeight="1" x14ac:dyDescent="0.75">
      <c r="A28" s="4" t="s">
        <v>301</v>
      </c>
      <c r="B28" s="135">
        <v>16</v>
      </c>
      <c r="C28" s="135"/>
      <c r="D28" s="17">
        <v>2065177764</v>
      </c>
      <c r="E28" s="17"/>
      <c r="F28" s="17">
        <v>2482743503</v>
      </c>
      <c r="G28" s="17"/>
      <c r="H28" s="17">
        <v>0</v>
      </c>
      <c r="I28" s="17"/>
      <c r="J28" s="17">
        <v>0</v>
      </c>
    </row>
    <row r="29" spans="1:10" ht="20.65" customHeight="1" x14ac:dyDescent="0.75">
      <c r="A29" s="4" t="s">
        <v>23</v>
      </c>
      <c r="B29" s="135">
        <v>17</v>
      </c>
      <c r="C29" s="135"/>
      <c r="D29" s="17">
        <v>8351079296</v>
      </c>
      <c r="E29" s="17"/>
      <c r="F29" s="17">
        <v>8881828074</v>
      </c>
      <c r="G29" s="17"/>
      <c r="H29" s="17">
        <v>159306715020</v>
      </c>
      <c r="I29" s="17"/>
      <c r="J29" s="17">
        <v>136828674986</v>
      </c>
    </row>
    <row r="30" spans="1:10" ht="20.65" customHeight="1" x14ac:dyDescent="0.75">
      <c r="A30" s="4" t="s">
        <v>24</v>
      </c>
      <c r="B30" s="135">
        <v>18</v>
      </c>
      <c r="C30" s="135"/>
      <c r="D30" s="17">
        <v>1024951721</v>
      </c>
      <c r="E30" s="17"/>
      <c r="F30" s="17">
        <v>1092772327</v>
      </c>
      <c r="G30" s="17"/>
      <c r="H30" s="17">
        <v>0</v>
      </c>
      <c r="I30" s="17"/>
      <c r="J30" s="17">
        <v>0</v>
      </c>
    </row>
    <row r="31" spans="1:10" ht="20.65" customHeight="1" x14ac:dyDescent="0.75">
      <c r="A31" s="136" t="s">
        <v>25</v>
      </c>
      <c r="B31" s="135">
        <v>19</v>
      </c>
      <c r="C31" s="135"/>
      <c r="D31" s="17">
        <v>131160670183</v>
      </c>
      <c r="E31" s="17"/>
      <c r="F31" s="17">
        <v>126625573393</v>
      </c>
      <c r="G31" s="17"/>
      <c r="H31" s="17">
        <v>122819250</v>
      </c>
      <c r="I31" s="17"/>
      <c r="J31" s="17">
        <v>136805605</v>
      </c>
    </row>
    <row r="32" spans="1:10" ht="20.65" customHeight="1" x14ac:dyDescent="0.75">
      <c r="A32" s="16" t="s">
        <v>26</v>
      </c>
      <c r="B32" s="135">
        <v>20</v>
      </c>
      <c r="C32" s="135"/>
      <c r="D32" s="17">
        <v>81067862980</v>
      </c>
      <c r="E32" s="17"/>
      <c r="F32" s="17">
        <v>77818050667</v>
      </c>
      <c r="G32" s="17"/>
      <c r="H32" s="17">
        <v>1563115566</v>
      </c>
      <c r="I32" s="17"/>
      <c r="J32" s="17">
        <v>404260019</v>
      </c>
    </row>
    <row r="33" spans="1:10" ht="20.65" customHeight="1" x14ac:dyDescent="0.75">
      <c r="A33" s="16" t="s">
        <v>27</v>
      </c>
      <c r="B33" s="135">
        <v>21</v>
      </c>
      <c r="C33" s="135"/>
      <c r="D33" s="17">
        <v>69875407947</v>
      </c>
      <c r="E33" s="17"/>
      <c r="F33" s="17">
        <v>66524747166</v>
      </c>
      <c r="G33" s="17"/>
      <c r="H33" s="17">
        <v>32351121</v>
      </c>
      <c r="I33" s="17"/>
      <c r="J33" s="17">
        <v>21041812</v>
      </c>
    </row>
    <row r="34" spans="1:10" ht="20.65" customHeight="1" x14ac:dyDescent="0.75">
      <c r="A34" s="4" t="s">
        <v>15</v>
      </c>
      <c r="B34" s="135">
        <v>6</v>
      </c>
      <c r="C34" s="135"/>
      <c r="D34" s="17">
        <v>502144083</v>
      </c>
      <c r="E34" s="17"/>
      <c r="F34" s="17">
        <v>1654688085</v>
      </c>
      <c r="G34" s="17"/>
      <c r="H34" s="17">
        <v>502144083</v>
      </c>
      <c r="I34" s="17"/>
      <c r="J34" s="17">
        <v>1654688085</v>
      </c>
    </row>
    <row r="35" spans="1:10" ht="20.65" customHeight="1" x14ac:dyDescent="0.75">
      <c r="A35" s="16" t="s">
        <v>28</v>
      </c>
      <c r="B35" s="135">
        <v>33</v>
      </c>
      <c r="C35" s="135"/>
      <c r="D35" s="17">
        <v>10187926224</v>
      </c>
      <c r="E35" s="17"/>
      <c r="F35" s="17">
        <v>8335929840</v>
      </c>
      <c r="G35" s="17"/>
      <c r="H35" s="17">
        <v>0</v>
      </c>
      <c r="I35" s="17"/>
      <c r="J35" s="17">
        <v>0</v>
      </c>
    </row>
    <row r="36" spans="1:10" ht="20.65" customHeight="1" x14ac:dyDescent="0.75">
      <c r="A36" s="4" t="s">
        <v>29</v>
      </c>
      <c r="B36" s="135">
        <v>22</v>
      </c>
      <c r="C36" s="135"/>
      <c r="D36" s="18">
        <v>3016512742</v>
      </c>
      <c r="E36" s="17"/>
      <c r="F36" s="18">
        <v>2735804883</v>
      </c>
      <c r="G36" s="17"/>
      <c r="H36" s="18">
        <v>22766576</v>
      </c>
      <c r="I36" s="17"/>
      <c r="J36" s="18">
        <v>26573263</v>
      </c>
    </row>
    <row r="37" spans="1:10" ht="6" customHeight="1" x14ac:dyDescent="0.75">
      <c r="B37" s="135"/>
      <c r="C37" s="135"/>
      <c r="D37" s="14"/>
      <c r="E37" s="19"/>
      <c r="F37" s="14"/>
      <c r="G37" s="14"/>
      <c r="H37" s="14"/>
      <c r="I37" s="14"/>
      <c r="J37" s="14"/>
    </row>
    <row r="38" spans="1:10" ht="20.65" customHeight="1" x14ac:dyDescent="0.75">
      <c r="A38" s="8" t="s">
        <v>30</v>
      </c>
      <c r="B38" s="135"/>
      <c r="C38" s="135"/>
      <c r="D38" s="20">
        <f>SUM(D25:D36)</f>
        <v>319336466842</v>
      </c>
      <c r="E38" s="19"/>
      <c r="F38" s="20">
        <f>SUM(F25:F36)</f>
        <v>305557351567</v>
      </c>
      <c r="G38" s="14"/>
      <c r="H38" s="20">
        <f>SUM(H25:H36)</f>
        <v>172990227153</v>
      </c>
      <c r="I38" s="14"/>
      <c r="J38" s="20">
        <f>SUM(J25:J36)</f>
        <v>150835593130</v>
      </c>
    </row>
    <row r="39" spans="1:10" ht="6" customHeight="1" x14ac:dyDescent="0.75">
      <c r="B39" s="135"/>
      <c r="C39" s="135"/>
      <c r="D39" s="14"/>
      <c r="E39" s="19"/>
      <c r="F39" s="14"/>
      <c r="G39" s="14"/>
      <c r="H39" s="14"/>
      <c r="I39" s="14"/>
      <c r="J39" s="14"/>
    </row>
    <row r="40" spans="1:10" ht="20.65" customHeight="1" thickBot="1" x14ac:dyDescent="0.8">
      <c r="A40" s="8" t="s">
        <v>31</v>
      </c>
      <c r="B40" s="135"/>
      <c r="C40" s="135"/>
      <c r="D40" s="21">
        <f>+D38+D21</f>
        <v>357329666571</v>
      </c>
      <c r="E40" s="14"/>
      <c r="F40" s="21">
        <f>+F38+F21</f>
        <v>346844931690</v>
      </c>
      <c r="G40" s="14"/>
      <c r="H40" s="21">
        <f>+H38+H21</f>
        <v>178681636649</v>
      </c>
      <c r="I40" s="14"/>
      <c r="J40" s="21">
        <f>+J38+J21</f>
        <v>157476669515</v>
      </c>
    </row>
    <row r="41" spans="1:10" ht="21.75" customHeight="1" thickTop="1" x14ac:dyDescent="0.75">
      <c r="A41" s="8"/>
      <c r="B41" s="135"/>
      <c r="C41" s="135"/>
      <c r="D41" s="14"/>
      <c r="E41" s="14"/>
      <c r="F41" s="14"/>
      <c r="G41" s="14"/>
      <c r="H41" s="14"/>
      <c r="I41" s="14"/>
      <c r="J41" s="14"/>
    </row>
    <row r="42" spans="1:10" ht="21.75" customHeight="1" x14ac:dyDescent="0.75">
      <c r="A42" s="8"/>
      <c r="B42" s="135"/>
      <c r="C42" s="135"/>
      <c r="D42" s="14"/>
      <c r="E42" s="14"/>
      <c r="F42" s="14"/>
      <c r="G42" s="14"/>
      <c r="H42" s="14"/>
      <c r="I42" s="14"/>
      <c r="J42" s="14"/>
    </row>
    <row r="43" spans="1:10" ht="21.75" customHeight="1" x14ac:dyDescent="0.75">
      <c r="A43" s="8"/>
      <c r="B43" s="135"/>
      <c r="C43" s="135"/>
      <c r="D43" s="14"/>
      <c r="E43" s="14"/>
      <c r="F43" s="14"/>
      <c r="G43" s="14"/>
      <c r="H43" s="14"/>
      <c r="I43" s="14"/>
      <c r="J43" s="14"/>
    </row>
    <row r="44" spans="1:10" ht="9" customHeight="1" x14ac:dyDescent="0.75">
      <c r="A44" s="8"/>
      <c r="B44" s="135"/>
      <c r="C44" s="135"/>
      <c r="D44" s="14"/>
      <c r="E44" s="14"/>
      <c r="F44" s="14"/>
      <c r="G44" s="14"/>
      <c r="H44" s="14"/>
      <c r="I44" s="14"/>
      <c r="J44" s="14"/>
    </row>
    <row r="45" spans="1:10" ht="21.75" customHeight="1" x14ac:dyDescent="0.75">
      <c r="A45" s="4" t="s">
        <v>32</v>
      </c>
      <c r="B45" s="135"/>
      <c r="C45" s="135"/>
      <c r="D45" s="14"/>
      <c r="E45" s="22"/>
      <c r="F45" s="14"/>
      <c r="G45" s="14"/>
      <c r="H45" s="14"/>
      <c r="I45" s="14"/>
      <c r="J45" s="14"/>
    </row>
    <row r="46" spans="1:10" ht="8.25" customHeight="1" x14ac:dyDescent="0.75">
      <c r="B46" s="135"/>
      <c r="C46" s="135"/>
      <c r="D46" s="14"/>
      <c r="E46" s="22"/>
      <c r="F46" s="14"/>
      <c r="G46" s="14"/>
      <c r="H46" s="14"/>
      <c r="I46" s="14"/>
      <c r="J46" s="14"/>
    </row>
    <row r="47" spans="1:10" ht="22.15" customHeight="1" x14ac:dyDescent="0.75">
      <c r="A47" s="137" t="s">
        <v>33</v>
      </c>
      <c r="B47" s="138"/>
      <c r="C47" s="138"/>
      <c r="D47" s="20"/>
      <c r="E47" s="20"/>
      <c r="F47" s="20"/>
      <c r="G47" s="20"/>
      <c r="H47" s="20"/>
      <c r="I47" s="20"/>
      <c r="J47" s="20"/>
    </row>
    <row r="48" spans="1:10" ht="21.75" customHeight="1" x14ac:dyDescent="0.75">
      <c r="A48" s="128" t="s">
        <v>0</v>
      </c>
      <c r="B48" s="129"/>
      <c r="C48" s="129"/>
      <c r="D48" s="1"/>
      <c r="E48" s="1"/>
      <c r="F48" s="1"/>
      <c r="G48" s="1"/>
      <c r="H48" s="2"/>
      <c r="I48" s="3"/>
      <c r="J48" s="2"/>
    </row>
    <row r="49" spans="1:10" ht="21.75" customHeight="1" x14ac:dyDescent="0.75">
      <c r="A49" s="5" t="s">
        <v>34</v>
      </c>
      <c r="B49" s="129"/>
      <c r="C49" s="129"/>
      <c r="D49" s="1"/>
      <c r="E49" s="1"/>
      <c r="F49" s="1"/>
      <c r="G49" s="1"/>
      <c r="H49" s="3"/>
      <c r="I49" s="3"/>
      <c r="J49" s="3"/>
    </row>
    <row r="50" spans="1:10" ht="21.75" customHeight="1" x14ac:dyDescent="0.75">
      <c r="A50" s="130" t="str">
        <f>A3</f>
        <v>ณ วันที่ 31 ธันวาคม พ.ศ. 2568</v>
      </c>
      <c r="B50" s="131"/>
      <c r="C50" s="131"/>
      <c r="D50" s="6"/>
      <c r="E50" s="6"/>
      <c r="F50" s="6"/>
      <c r="G50" s="6"/>
      <c r="H50" s="6"/>
      <c r="I50" s="6"/>
      <c r="J50" s="6"/>
    </row>
    <row r="51" spans="1:10" ht="20.65" customHeight="1" x14ac:dyDescent="0.75">
      <c r="A51" s="5"/>
      <c r="B51" s="129"/>
      <c r="C51" s="129"/>
      <c r="D51" s="7"/>
      <c r="E51" s="7"/>
      <c r="F51" s="7"/>
      <c r="G51" s="7"/>
      <c r="H51" s="7"/>
      <c r="I51" s="7"/>
      <c r="J51" s="7"/>
    </row>
    <row r="52" spans="1:10" s="8" customFormat="1" ht="20.65" customHeight="1" x14ac:dyDescent="0.75">
      <c r="B52" s="132"/>
      <c r="C52" s="132"/>
      <c r="D52" s="202" t="s">
        <v>3</v>
      </c>
      <c r="E52" s="202"/>
      <c r="F52" s="202"/>
      <c r="G52" s="9"/>
      <c r="H52" s="202" t="s">
        <v>4</v>
      </c>
      <c r="I52" s="202"/>
      <c r="J52" s="202"/>
    </row>
    <row r="53" spans="1:10" s="8" customFormat="1" ht="20.65" customHeight="1" x14ac:dyDescent="0.75">
      <c r="B53" s="133"/>
      <c r="C53" s="133"/>
      <c r="D53" s="10" t="s">
        <v>5</v>
      </c>
      <c r="E53" s="11"/>
      <c r="F53" s="10" t="s">
        <v>6</v>
      </c>
      <c r="G53" s="10"/>
      <c r="H53" s="10" t="s">
        <v>5</v>
      </c>
      <c r="I53" s="11"/>
      <c r="J53" s="10" t="s">
        <v>6</v>
      </c>
    </row>
    <row r="54" spans="1:10" s="8" customFormat="1" ht="20.65" customHeight="1" x14ac:dyDescent="0.75">
      <c r="B54" s="178" t="s">
        <v>7</v>
      </c>
      <c r="C54" s="133"/>
      <c r="D54" s="12" t="s">
        <v>8</v>
      </c>
      <c r="E54" s="11"/>
      <c r="F54" s="12" t="s">
        <v>8</v>
      </c>
      <c r="G54" s="10"/>
      <c r="H54" s="12" t="s">
        <v>8</v>
      </c>
      <c r="I54" s="11"/>
      <c r="J54" s="12" t="s">
        <v>8</v>
      </c>
    </row>
    <row r="55" spans="1:10" ht="6" customHeight="1" x14ac:dyDescent="0.75">
      <c r="B55" s="135"/>
      <c r="C55" s="135"/>
      <c r="D55" s="14"/>
      <c r="E55" s="14"/>
      <c r="F55" s="14"/>
      <c r="G55" s="14"/>
      <c r="H55" s="13"/>
      <c r="I55" s="14"/>
      <c r="J55" s="13"/>
    </row>
    <row r="56" spans="1:10" ht="20.65" customHeight="1" x14ac:dyDescent="0.75">
      <c r="A56" s="5" t="s">
        <v>35</v>
      </c>
      <c r="B56" s="132"/>
      <c r="C56" s="132"/>
      <c r="D56" s="11"/>
      <c r="E56" s="11"/>
      <c r="F56" s="11"/>
      <c r="G56" s="11"/>
      <c r="H56" s="13"/>
      <c r="I56" s="14"/>
      <c r="J56" s="13"/>
    </row>
    <row r="57" spans="1:10" ht="6" customHeight="1" x14ac:dyDescent="0.75">
      <c r="B57" s="135"/>
      <c r="C57" s="135"/>
      <c r="D57" s="14"/>
      <c r="E57" s="14"/>
      <c r="F57" s="14"/>
      <c r="G57" s="14"/>
      <c r="H57" s="13"/>
      <c r="I57" s="14"/>
      <c r="J57" s="13"/>
    </row>
    <row r="58" spans="1:10" ht="20.65" customHeight="1" x14ac:dyDescent="0.75">
      <c r="A58" s="8" t="s">
        <v>36</v>
      </c>
      <c r="B58" s="139"/>
      <c r="C58" s="139"/>
      <c r="D58" s="13"/>
      <c r="E58" s="14"/>
      <c r="F58" s="13"/>
      <c r="G58" s="13"/>
      <c r="H58" s="13"/>
      <c r="I58" s="14"/>
      <c r="J58" s="13"/>
    </row>
    <row r="59" spans="1:10" ht="6" customHeight="1" x14ac:dyDescent="0.75">
      <c r="A59" s="8"/>
      <c r="B59" s="139"/>
      <c r="C59" s="139"/>
      <c r="D59" s="13"/>
      <c r="E59" s="14"/>
      <c r="F59" s="13"/>
      <c r="G59" s="13"/>
      <c r="H59" s="13"/>
      <c r="I59" s="14"/>
      <c r="J59" s="13"/>
    </row>
    <row r="60" spans="1:10" ht="20.65" customHeight="1" x14ac:dyDescent="0.75">
      <c r="A60" s="16" t="s">
        <v>37</v>
      </c>
      <c r="B60" s="139"/>
      <c r="C60" s="139"/>
      <c r="D60" s="17"/>
      <c r="E60" s="22"/>
      <c r="F60" s="17"/>
      <c r="G60" s="14"/>
      <c r="H60" s="17"/>
      <c r="I60" s="14"/>
      <c r="J60" s="17"/>
    </row>
    <row r="61" spans="1:10" ht="20.65" customHeight="1" x14ac:dyDescent="0.75">
      <c r="A61" s="16" t="s">
        <v>38</v>
      </c>
      <c r="B61" s="139">
        <v>23</v>
      </c>
      <c r="C61" s="139"/>
      <c r="D61" s="17">
        <v>18074021</v>
      </c>
      <c r="E61" s="22"/>
      <c r="F61" s="17">
        <v>106895750</v>
      </c>
      <c r="G61" s="14"/>
      <c r="H61" s="17">
        <v>0</v>
      </c>
      <c r="I61" s="14"/>
      <c r="J61" s="17">
        <v>0</v>
      </c>
    </row>
    <row r="62" spans="1:10" ht="20.65" customHeight="1" x14ac:dyDescent="0.75">
      <c r="A62" s="4" t="s">
        <v>39</v>
      </c>
      <c r="B62" s="139">
        <v>24</v>
      </c>
      <c r="C62" s="139"/>
      <c r="D62" s="17">
        <v>25606359025</v>
      </c>
      <c r="E62" s="14"/>
      <c r="F62" s="17">
        <v>24414611303</v>
      </c>
      <c r="G62" s="14"/>
      <c r="H62" s="17">
        <v>1790070759</v>
      </c>
      <c r="I62" s="14"/>
      <c r="J62" s="17">
        <v>1427676043</v>
      </c>
    </row>
    <row r="63" spans="1:10" ht="20.65" customHeight="1" x14ac:dyDescent="0.75">
      <c r="A63" s="136" t="s">
        <v>40</v>
      </c>
      <c r="B63" s="139" t="s">
        <v>41</v>
      </c>
      <c r="C63" s="135"/>
      <c r="D63" s="17">
        <v>0</v>
      </c>
      <c r="E63" s="14"/>
      <c r="F63" s="17">
        <v>0</v>
      </c>
      <c r="G63" s="14"/>
      <c r="H63" s="17">
        <v>5840537736</v>
      </c>
      <c r="I63" s="14"/>
      <c r="J63" s="17">
        <v>6033124698</v>
      </c>
    </row>
    <row r="64" spans="1:10" ht="20.65" customHeight="1" x14ac:dyDescent="0.75">
      <c r="A64" s="23" t="s">
        <v>42</v>
      </c>
      <c r="B64" s="139"/>
      <c r="C64" s="135"/>
      <c r="D64" s="17"/>
      <c r="E64" s="14"/>
      <c r="F64" s="17"/>
      <c r="G64" s="14"/>
      <c r="H64" s="17"/>
      <c r="I64" s="14"/>
      <c r="J64" s="17"/>
    </row>
    <row r="65" spans="1:10" ht="20.65" customHeight="1" x14ac:dyDescent="0.75">
      <c r="A65" s="4" t="s">
        <v>43</v>
      </c>
      <c r="B65" s="139">
        <v>23</v>
      </c>
      <c r="C65" s="135"/>
      <c r="D65" s="17">
        <v>6483778460</v>
      </c>
      <c r="E65" s="14"/>
      <c r="F65" s="17">
        <v>3356047434</v>
      </c>
      <c r="G65" s="14"/>
      <c r="H65" s="17">
        <v>6368288872</v>
      </c>
      <c r="I65" s="14"/>
      <c r="J65" s="17">
        <v>2498815445</v>
      </c>
    </row>
    <row r="66" spans="1:10" ht="20.65" customHeight="1" x14ac:dyDescent="0.75">
      <c r="A66" s="23" t="s">
        <v>44</v>
      </c>
      <c r="B66" s="139">
        <v>23</v>
      </c>
      <c r="C66" s="135"/>
      <c r="D66" s="17">
        <v>3498826212</v>
      </c>
      <c r="E66" s="14"/>
      <c r="F66" s="17">
        <v>10200015148</v>
      </c>
      <c r="G66" s="14"/>
      <c r="H66" s="17">
        <v>3498826212</v>
      </c>
      <c r="I66" s="14"/>
      <c r="J66" s="17">
        <v>10200015148</v>
      </c>
    </row>
    <row r="67" spans="1:10" ht="20.65" customHeight="1" x14ac:dyDescent="0.75">
      <c r="A67" s="136" t="s">
        <v>45</v>
      </c>
      <c r="B67" s="139"/>
      <c r="C67" s="135"/>
      <c r="D67" s="17">
        <v>418960551</v>
      </c>
      <c r="E67" s="14"/>
      <c r="F67" s="17">
        <v>312722089</v>
      </c>
      <c r="G67" s="14"/>
      <c r="H67" s="17">
        <v>36121</v>
      </c>
      <c r="I67" s="14"/>
      <c r="J67" s="17">
        <v>81361</v>
      </c>
    </row>
    <row r="68" spans="1:10" ht="20.65" customHeight="1" x14ac:dyDescent="0.75">
      <c r="A68" s="16" t="s">
        <v>46</v>
      </c>
      <c r="B68" s="139"/>
      <c r="C68" s="135"/>
      <c r="D68" s="17">
        <v>2168712569</v>
      </c>
      <c r="E68" s="14"/>
      <c r="F68" s="17">
        <v>1521797723</v>
      </c>
      <c r="G68" s="14"/>
      <c r="H68" s="17">
        <v>0</v>
      </c>
      <c r="I68" s="14"/>
      <c r="J68" s="17">
        <v>0</v>
      </c>
    </row>
    <row r="69" spans="1:10" ht="20.65" customHeight="1" x14ac:dyDescent="0.75">
      <c r="A69" s="4" t="s">
        <v>47</v>
      </c>
      <c r="B69" s="139"/>
      <c r="C69" s="139"/>
      <c r="D69" s="4"/>
      <c r="E69" s="14"/>
      <c r="F69" s="4"/>
      <c r="G69" s="14"/>
      <c r="H69" s="4"/>
      <c r="I69" s="14"/>
      <c r="J69" s="4"/>
    </row>
    <row r="70" spans="1:10" ht="20.65" customHeight="1" x14ac:dyDescent="0.75">
      <c r="A70" s="4" t="s">
        <v>48</v>
      </c>
      <c r="B70" s="139"/>
      <c r="C70" s="135"/>
      <c r="D70" s="17">
        <v>14345384496</v>
      </c>
      <c r="E70" s="14"/>
      <c r="F70" s="17">
        <v>13537087235</v>
      </c>
      <c r="G70" s="14"/>
      <c r="H70" s="17">
        <v>9353541</v>
      </c>
      <c r="I70" s="14"/>
      <c r="J70" s="17">
        <v>185048540</v>
      </c>
    </row>
    <row r="71" spans="1:10" ht="20.65" customHeight="1" x14ac:dyDescent="0.75">
      <c r="A71" s="4" t="s">
        <v>49</v>
      </c>
      <c r="B71" s="139">
        <v>6</v>
      </c>
      <c r="C71" s="135"/>
      <c r="D71" s="17">
        <v>1644798059</v>
      </c>
      <c r="E71" s="14"/>
      <c r="F71" s="17">
        <v>47060278</v>
      </c>
      <c r="G71" s="14"/>
      <c r="H71" s="17">
        <v>1643046955</v>
      </c>
      <c r="I71" s="14"/>
      <c r="J71" s="17">
        <v>47060278</v>
      </c>
    </row>
    <row r="72" spans="1:10" ht="20.65" customHeight="1" x14ac:dyDescent="0.75">
      <c r="A72" s="16" t="s">
        <v>50</v>
      </c>
      <c r="B72" s="139">
        <v>25</v>
      </c>
      <c r="C72" s="135"/>
      <c r="D72" s="18">
        <v>8322676224</v>
      </c>
      <c r="E72" s="14"/>
      <c r="F72" s="18">
        <v>8266113077</v>
      </c>
      <c r="G72" s="14"/>
      <c r="H72" s="18">
        <v>66626045</v>
      </c>
      <c r="I72" s="14"/>
      <c r="J72" s="18">
        <v>86223128</v>
      </c>
    </row>
    <row r="73" spans="1:10" ht="6" customHeight="1" x14ac:dyDescent="0.75">
      <c r="A73" s="16"/>
      <c r="B73" s="139"/>
      <c r="C73" s="139"/>
      <c r="D73" s="14"/>
      <c r="E73" s="14"/>
      <c r="F73" s="14"/>
      <c r="G73" s="14"/>
      <c r="H73" s="14"/>
      <c r="I73" s="14"/>
      <c r="J73" s="14"/>
    </row>
    <row r="74" spans="1:10" ht="20.65" customHeight="1" x14ac:dyDescent="0.75">
      <c r="A74" s="8" t="s">
        <v>51</v>
      </c>
      <c r="B74" s="139"/>
      <c r="C74" s="139"/>
      <c r="D74" s="20">
        <f>SUM(D61:D72)</f>
        <v>62507569617</v>
      </c>
      <c r="E74" s="14"/>
      <c r="F74" s="20">
        <f>SUM(F61:F72)</f>
        <v>61762350037</v>
      </c>
      <c r="G74" s="14"/>
      <c r="H74" s="20">
        <f>SUM(H61:H72)</f>
        <v>19216786241</v>
      </c>
      <c r="I74" s="14"/>
      <c r="J74" s="20">
        <f>SUM(J61:J72)</f>
        <v>20478044641</v>
      </c>
    </row>
    <row r="75" spans="1:10" ht="20.65" customHeight="1" x14ac:dyDescent="0.75">
      <c r="B75" s="139"/>
      <c r="C75" s="139"/>
      <c r="D75" s="14"/>
      <c r="E75" s="14"/>
      <c r="F75" s="14"/>
      <c r="G75" s="14"/>
      <c r="H75" s="14"/>
      <c r="I75" s="14"/>
      <c r="J75" s="14"/>
    </row>
    <row r="76" spans="1:10" ht="20.65" customHeight="1" x14ac:dyDescent="0.75">
      <c r="A76" s="5" t="s">
        <v>52</v>
      </c>
      <c r="B76" s="139"/>
      <c r="C76" s="139"/>
      <c r="D76" s="14"/>
      <c r="E76" s="22"/>
      <c r="F76" s="14"/>
      <c r="G76" s="14"/>
      <c r="H76" s="14"/>
      <c r="I76" s="14"/>
      <c r="J76" s="14"/>
    </row>
    <row r="77" spans="1:10" ht="6" customHeight="1" x14ac:dyDescent="0.75">
      <c r="A77" s="5"/>
      <c r="B77" s="139"/>
      <c r="C77" s="139"/>
      <c r="D77" s="14"/>
      <c r="E77" s="22"/>
      <c r="F77" s="14"/>
      <c r="G77" s="14"/>
      <c r="H77" s="14"/>
      <c r="I77" s="14"/>
      <c r="J77" s="14"/>
    </row>
    <row r="78" spans="1:10" ht="20.65" customHeight="1" x14ac:dyDescent="0.75">
      <c r="A78" s="136" t="s">
        <v>42</v>
      </c>
      <c r="B78" s="139">
        <v>23</v>
      </c>
      <c r="C78" s="135"/>
      <c r="D78" s="17">
        <v>30105203808</v>
      </c>
      <c r="E78" s="14"/>
      <c r="F78" s="17">
        <v>24426512128</v>
      </c>
      <c r="G78" s="14"/>
      <c r="H78" s="17">
        <v>18221478709</v>
      </c>
      <c r="I78" s="14"/>
      <c r="J78" s="17">
        <v>17530312717</v>
      </c>
    </row>
    <row r="79" spans="1:10" ht="20.65" customHeight="1" x14ac:dyDescent="0.75">
      <c r="A79" s="16" t="s">
        <v>53</v>
      </c>
      <c r="B79" s="139">
        <v>23</v>
      </c>
      <c r="C79" s="135"/>
      <c r="D79" s="17">
        <v>53193837903</v>
      </c>
      <c r="E79" s="14"/>
      <c r="F79" s="17">
        <v>54528404291</v>
      </c>
      <c r="G79" s="14"/>
      <c r="H79" s="17">
        <v>53350933391</v>
      </c>
      <c r="I79" s="14"/>
      <c r="J79" s="17">
        <v>41225549223</v>
      </c>
    </row>
    <row r="80" spans="1:10" ht="20.65" customHeight="1" x14ac:dyDescent="0.75">
      <c r="A80" s="16" t="s">
        <v>54</v>
      </c>
      <c r="B80" s="139"/>
      <c r="C80" s="135"/>
      <c r="D80" s="17">
        <v>76325922059</v>
      </c>
      <c r="E80" s="14"/>
      <c r="F80" s="17">
        <v>71970153423</v>
      </c>
      <c r="G80" s="14"/>
      <c r="H80" s="17">
        <v>2831183329</v>
      </c>
      <c r="I80" s="14"/>
      <c r="J80" s="17">
        <v>675756556</v>
      </c>
    </row>
    <row r="81" spans="1:10" ht="20.65" customHeight="1" x14ac:dyDescent="0.75">
      <c r="A81" s="16" t="s">
        <v>55</v>
      </c>
      <c r="B81" s="139">
        <v>26</v>
      </c>
      <c r="C81" s="135"/>
      <c r="D81" s="17">
        <v>1519652847</v>
      </c>
      <c r="E81" s="14"/>
      <c r="F81" s="17">
        <v>1544141313</v>
      </c>
      <c r="G81" s="14"/>
      <c r="H81" s="17">
        <v>58983783</v>
      </c>
      <c r="I81" s="14"/>
      <c r="J81" s="17">
        <v>53931753</v>
      </c>
    </row>
    <row r="82" spans="1:10" ht="20.65" customHeight="1" x14ac:dyDescent="0.75">
      <c r="A82" s="16" t="s">
        <v>49</v>
      </c>
      <c r="B82" s="139">
        <v>6</v>
      </c>
      <c r="C82" s="135"/>
      <c r="D82" s="17">
        <v>1080041131</v>
      </c>
      <c r="E82" s="14"/>
      <c r="F82" s="17">
        <v>1005778670</v>
      </c>
      <c r="G82" s="14"/>
      <c r="H82" s="17">
        <v>1080041130</v>
      </c>
      <c r="I82" s="14"/>
      <c r="J82" s="17">
        <v>1005778670</v>
      </c>
    </row>
    <row r="83" spans="1:10" ht="20.65" customHeight="1" x14ac:dyDescent="0.75">
      <c r="A83" s="16" t="s">
        <v>56</v>
      </c>
      <c r="B83" s="139">
        <v>33</v>
      </c>
      <c r="C83" s="135"/>
      <c r="D83" s="17">
        <v>31671884377</v>
      </c>
      <c r="E83" s="14"/>
      <c r="F83" s="17">
        <v>29404165258</v>
      </c>
      <c r="G83" s="14"/>
      <c r="H83" s="17">
        <v>246661247</v>
      </c>
      <c r="I83" s="14"/>
      <c r="J83" s="17">
        <v>314856439</v>
      </c>
    </row>
    <row r="84" spans="1:10" ht="20.65" customHeight="1" x14ac:dyDescent="0.75">
      <c r="A84" s="4" t="s">
        <v>57</v>
      </c>
      <c r="B84" s="139">
        <v>27</v>
      </c>
      <c r="C84" s="135"/>
      <c r="D84" s="18">
        <v>3939897671</v>
      </c>
      <c r="E84" s="14"/>
      <c r="F84" s="18">
        <v>3066596025</v>
      </c>
      <c r="G84" s="14"/>
      <c r="H84" s="18">
        <v>66423555</v>
      </c>
      <c r="I84" s="14"/>
      <c r="J84" s="18">
        <v>42196603</v>
      </c>
    </row>
    <row r="85" spans="1:10" ht="6" customHeight="1" x14ac:dyDescent="0.75">
      <c r="B85" s="135"/>
      <c r="C85" s="135"/>
      <c r="D85" s="14"/>
      <c r="E85" s="14"/>
      <c r="F85" s="14"/>
      <c r="G85" s="14"/>
      <c r="H85" s="14"/>
      <c r="I85" s="14"/>
      <c r="J85" s="14"/>
    </row>
    <row r="86" spans="1:10" ht="20.65" customHeight="1" x14ac:dyDescent="0.75">
      <c r="A86" s="8" t="s">
        <v>58</v>
      </c>
      <c r="B86" s="139"/>
      <c r="C86" s="139"/>
      <c r="D86" s="20">
        <f>SUM(D78:D84)</f>
        <v>197836439796</v>
      </c>
      <c r="E86" s="14"/>
      <c r="F86" s="20">
        <f>SUM(F78:F84)</f>
        <v>185945751108</v>
      </c>
      <c r="G86" s="14"/>
      <c r="H86" s="20">
        <f>SUM(H78:H84)</f>
        <v>75855705144</v>
      </c>
      <c r="I86" s="14"/>
      <c r="J86" s="20">
        <f>SUM(J78:J84)</f>
        <v>60848381961</v>
      </c>
    </row>
    <row r="87" spans="1:10" ht="6" customHeight="1" x14ac:dyDescent="0.75">
      <c r="A87" s="8"/>
      <c r="B87" s="139"/>
      <c r="C87" s="139"/>
      <c r="D87" s="14"/>
      <c r="E87" s="14"/>
      <c r="F87" s="14"/>
      <c r="G87" s="14"/>
      <c r="H87" s="14"/>
      <c r="I87" s="14"/>
      <c r="J87" s="14"/>
    </row>
    <row r="88" spans="1:10" ht="20.65" customHeight="1" x14ac:dyDescent="0.75">
      <c r="A88" s="8" t="s">
        <v>59</v>
      </c>
      <c r="B88" s="140"/>
      <c r="C88" s="140"/>
      <c r="D88" s="20">
        <f>+D86+D74</f>
        <v>260344009413</v>
      </c>
      <c r="E88" s="14"/>
      <c r="F88" s="20">
        <f>+F86+F74</f>
        <v>247708101145</v>
      </c>
      <c r="G88" s="14"/>
      <c r="H88" s="20">
        <f>+H86+H74</f>
        <v>95072491385</v>
      </c>
      <c r="I88" s="14"/>
      <c r="J88" s="20">
        <f>+J86+J74</f>
        <v>81326426602</v>
      </c>
    </row>
    <row r="89" spans="1:10" ht="20.65" customHeight="1" x14ac:dyDescent="0.75">
      <c r="A89" s="8"/>
      <c r="B89" s="140"/>
      <c r="C89" s="140"/>
      <c r="D89" s="14"/>
      <c r="E89" s="14"/>
      <c r="F89" s="14"/>
      <c r="G89" s="14"/>
      <c r="H89" s="14"/>
      <c r="I89" s="14"/>
      <c r="J89" s="14"/>
    </row>
    <row r="90" spans="1:10" ht="20.65" customHeight="1" x14ac:dyDescent="0.75">
      <c r="A90" s="8"/>
      <c r="B90" s="140"/>
      <c r="C90" s="140"/>
      <c r="D90" s="14"/>
      <c r="E90" s="14"/>
      <c r="F90" s="14"/>
      <c r="G90" s="14"/>
      <c r="H90" s="14"/>
      <c r="I90" s="14"/>
      <c r="J90" s="14"/>
    </row>
    <row r="91" spans="1:10" ht="20.65" customHeight="1" x14ac:dyDescent="0.75">
      <c r="A91" s="8"/>
      <c r="B91" s="140"/>
      <c r="C91" s="140"/>
      <c r="D91" s="14"/>
      <c r="E91" s="14"/>
      <c r="F91" s="14"/>
      <c r="G91" s="14"/>
      <c r="H91" s="14"/>
      <c r="I91" s="14"/>
      <c r="J91" s="14"/>
    </row>
    <row r="92" spans="1:10" ht="20.25" customHeight="1" x14ac:dyDescent="0.75">
      <c r="A92" s="8"/>
      <c r="B92" s="140"/>
      <c r="C92" s="140"/>
      <c r="D92" s="14"/>
      <c r="E92" s="14"/>
      <c r="F92" s="14"/>
      <c r="G92" s="14"/>
      <c r="H92" s="14"/>
      <c r="I92" s="14"/>
      <c r="J92" s="14"/>
    </row>
    <row r="93" spans="1:10" ht="2.25" customHeight="1" x14ac:dyDescent="0.75">
      <c r="A93" s="8"/>
      <c r="B93" s="140"/>
      <c r="C93" s="140"/>
      <c r="D93" s="14"/>
      <c r="E93" s="14"/>
      <c r="F93" s="14"/>
      <c r="G93" s="14"/>
      <c r="H93" s="14"/>
      <c r="I93" s="14"/>
      <c r="J93" s="14"/>
    </row>
    <row r="94" spans="1:10" ht="22.15" customHeight="1" x14ac:dyDescent="0.75">
      <c r="A94" s="137" t="str">
        <f>+A47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4" s="138"/>
      <c r="C94" s="138"/>
      <c r="D94" s="20"/>
      <c r="E94" s="20"/>
      <c r="F94" s="20"/>
      <c r="G94" s="20"/>
      <c r="H94" s="20"/>
      <c r="I94" s="20"/>
      <c r="J94" s="20"/>
    </row>
    <row r="95" spans="1:10" ht="21.75" customHeight="1" x14ac:dyDescent="0.75">
      <c r="A95" s="128" t="s">
        <v>0</v>
      </c>
      <c r="B95" s="129"/>
      <c r="C95" s="129"/>
      <c r="D95" s="1"/>
      <c r="E95" s="1"/>
      <c r="F95" s="1"/>
      <c r="G95" s="1"/>
      <c r="H95" s="2"/>
      <c r="I95" s="3"/>
      <c r="J95" s="2"/>
    </row>
    <row r="96" spans="1:10" ht="21.75" customHeight="1" x14ac:dyDescent="0.75">
      <c r="A96" s="5" t="s">
        <v>34</v>
      </c>
      <c r="B96" s="129"/>
      <c r="C96" s="129"/>
      <c r="D96" s="1"/>
      <c r="E96" s="1"/>
      <c r="F96" s="1"/>
      <c r="G96" s="1"/>
      <c r="H96" s="3"/>
      <c r="I96" s="3"/>
      <c r="J96" s="3"/>
    </row>
    <row r="97" spans="1:10" s="8" customFormat="1" ht="21.75" customHeight="1" x14ac:dyDescent="0.75">
      <c r="A97" s="130" t="str">
        <f>A3</f>
        <v>ณ วันที่ 31 ธันวาคม พ.ศ. 2568</v>
      </c>
      <c r="B97" s="131"/>
      <c r="C97" s="131"/>
      <c r="D97" s="6"/>
      <c r="E97" s="6"/>
      <c r="F97" s="6"/>
      <c r="G97" s="6"/>
      <c r="H97" s="6"/>
      <c r="I97" s="6"/>
      <c r="J97" s="6"/>
    </row>
    <row r="98" spans="1:10" s="8" customFormat="1" ht="20.65" customHeight="1" x14ac:dyDescent="0.75">
      <c r="A98" s="5"/>
      <c r="B98" s="129"/>
      <c r="C98" s="129"/>
      <c r="D98" s="7"/>
      <c r="E98" s="7"/>
      <c r="F98" s="7"/>
      <c r="G98" s="7"/>
      <c r="H98" s="7"/>
      <c r="I98" s="7"/>
      <c r="J98" s="7"/>
    </row>
    <row r="99" spans="1:10" s="8" customFormat="1" ht="20.65" customHeight="1" x14ac:dyDescent="0.75">
      <c r="B99" s="132"/>
      <c r="C99" s="132"/>
      <c r="D99" s="202" t="s">
        <v>3</v>
      </c>
      <c r="E99" s="202"/>
      <c r="F99" s="202"/>
      <c r="G99" s="9"/>
      <c r="H99" s="202" t="s">
        <v>4</v>
      </c>
      <c r="I99" s="202"/>
      <c r="J99" s="202"/>
    </row>
    <row r="100" spans="1:10" s="8" customFormat="1" ht="20.65" customHeight="1" x14ac:dyDescent="0.75">
      <c r="B100" s="133"/>
      <c r="C100" s="133"/>
      <c r="D100" s="10" t="s">
        <v>5</v>
      </c>
      <c r="E100" s="11"/>
      <c r="F100" s="10" t="s">
        <v>6</v>
      </c>
      <c r="G100" s="10"/>
      <c r="H100" s="10" t="s">
        <v>5</v>
      </c>
      <c r="I100" s="11"/>
      <c r="J100" s="10" t="s">
        <v>6</v>
      </c>
    </row>
    <row r="101" spans="1:10" s="8" customFormat="1" ht="20.65" customHeight="1" x14ac:dyDescent="0.75">
      <c r="B101" s="178" t="s">
        <v>7</v>
      </c>
      <c r="C101" s="133"/>
      <c r="D101" s="12" t="s">
        <v>8</v>
      </c>
      <c r="E101" s="11"/>
      <c r="F101" s="12" t="s">
        <v>8</v>
      </c>
      <c r="G101" s="10"/>
      <c r="H101" s="12" t="s">
        <v>8</v>
      </c>
      <c r="I101" s="11"/>
      <c r="J101" s="12" t="s">
        <v>8</v>
      </c>
    </row>
    <row r="102" spans="1:10" ht="6" customHeight="1" x14ac:dyDescent="0.75">
      <c r="A102" s="5"/>
      <c r="B102" s="132"/>
      <c r="C102" s="132"/>
      <c r="D102" s="11"/>
      <c r="E102" s="11"/>
      <c r="F102" s="11"/>
      <c r="G102" s="11"/>
      <c r="H102" s="13"/>
      <c r="I102" s="14"/>
      <c r="J102" s="13"/>
    </row>
    <row r="103" spans="1:10" ht="20.65" customHeight="1" x14ac:dyDescent="0.75">
      <c r="A103" s="5" t="s">
        <v>60</v>
      </c>
      <c r="B103" s="132"/>
      <c r="C103" s="132"/>
      <c r="D103" s="11"/>
      <c r="E103" s="11"/>
      <c r="F103" s="11"/>
      <c r="G103" s="11"/>
      <c r="H103" s="13"/>
      <c r="I103" s="14"/>
      <c r="J103" s="13"/>
    </row>
    <row r="104" spans="1:10" ht="6" customHeight="1" x14ac:dyDescent="0.75">
      <c r="A104" s="5"/>
      <c r="B104" s="132"/>
      <c r="C104" s="132"/>
      <c r="D104" s="11"/>
      <c r="E104" s="11"/>
      <c r="F104" s="11"/>
      <c r="G104" s="11"/>
      <c r="H104" s="13"/>
      <c r="I104" s="14"/>
      <c r="J104" s="13"/>
    </row>
    <row r="105" spans="1:10" ht="20.65" customHeight="1" x14ac:dyDescent="0.75">
      <c r="A105" s="8" t="s">
        <v>61</v>
      </c>
      <c r="B105" s="141"/>
      <c r="C105" s="141"/>
      <c r="D105" s="14"/>
      <c r="E105" s="14"/>
      <c r="F105" s="14"/>
      <c r="G105" s="14"/>
      <c r="H105" s="24"/>
      <c r="I105" s="24"/>
      <c r="J105" s="24"/>
    </row>
    <row r="106" spans="1:10" ht="6" customHeight="1" x14ac:dyDescent="0.75">
      <c r="A106" s="8"/>
      <c r="B106" s="141"/>
      <c r="C106" s="141"/>
      <c r="D106" s="14"/>
      <c r="E106" s="14"/>
      <c r="F106" s="14"/>
      <c r="G106" s="14"/>
      <c r="H106" s="24"/>
      <c r="I106" s="24"/>
      <c r="J106" s="24"/>
    </row>
    <row r="107" spans="1:10" ht="20.65" customHeight="1" x14ac:dyDescent="0.75">
      <c r="A107" s="4" t="s">
        <v>62</v>
      </c>
      <c r="B107" s="135">
        <v>28</v>
      </c>
      <c r="C107" s="135"/>
      <c r="D107" s="14"/>
      <c r="E107" s="14"/>
      <c r="F107" s="14"/>
      <c r="G107" s="14"/>
      <c r="H107" s="14"/>
      <c r="I107" s="14"/>
      <c r="J107" s="14"/>
    </row>
    <row r="108" spans="1:10" ht="20.65" customHeight="1" x14ac:dyDescent="0.75">
      <c r="A108" s="4" t="s">
        <v>63</v>
      </c>
      <c r="B108" s="135"/>
      <c r="C108" s="135"/>
      <c r="D108" s="14"/>
      <c r="E108" s="14"/>
      <c r="F108" s="14"/>
      <c r="G108" s="14"/>
      <c r="H108" s="14"/>
      <c r="I108" s="14"/>
      <c r="J108" s="14"/>
    </row>
    <row r="109" spans="1:10" ht="20.65" customHeight="1" x14ac:dyDescent="0.75">
      <c r="A109" s="4" t="s">
        <v>64</v>
      </c>
      <c r="B109" s="135"/>
      <c r="C109" s="135"/>
    </row>
    <row r="110" spans="1:10" ht="20.65" customHeight="1" x14ac:dyDescent="0.75">
      <c r="A110" s="4" t="s">
        <v>65</v>
      </c>
      <c r="B110" s="135"/>
      <c r="C110" s="135"/>
    </row>
    <row r="111" spans="1:10" ht="20.65" customHeight="1" x14ac:dyDescent="0.75">
      <c r="A111" s="4" t="s">
        <v>297</v>
      </c>
      <c r="B111" s="135"/>
      <c r="C111" s="135"/>
    </row>
    <row r="112" spans="1:10" ht="20.65" customHeight="1" thickBot="1" x14ac:dyDescent="0.8">
      <c r="A112" s="4" t="s">
        <v>66</v>
      </c>
      <c r="B112" s="135"/>
      <c r="C112" s="135"/>
      <c r="D112" s="25">
        <v>5997928025</v>
      </c>
      <c r="E112" s="4"/>
      <c r="F112" s="25">
        <v>5997928025</v>
      </c>
      <c r="G112" s="4"/>
      <c r="H112" s="25">
        <v>5997928025</v>
      </c>
      <c r="I112" s="4"/>
      <c r="J112" s="25">
        <v>5997928025</v>
      </c>
    </row>
    <row r="113" spans="1:10" ht="6" customHeight="1" thickTop="1" x14ac:dyDescent="0.75">
      <c r="B113" s="135"/>
      <c r="C113" s="135"/>
      <c r="D113" s="14"/>
      <c r="E113" s="4"/>
      <c r="F113" s="14"/>
      <c r="G113" s="4"/>
      <c r="H113" s="14"/>
      <c r="I113" s="4"/>
      <c r="J113" s="14"/>
    </row>
    <row r="114" spans="1:10" ht="20.65" customHeight="1" x14ac:dyDescent="0.75">
      <c r="A114" s="216" t="s">
        <v>67</v>
      </c>
      <c r="B114" s="135"/>
      <c r="C114" s="135"/>
      <c r="D114" s="14"/>
      <c r="E114" s="4"/>
      <c r="F114" s="14"/>
      <c r="G114" s="4"/>
      <c r="H114" s="14"/>
      <c r="I114" s="4"/>
      <c r="J114" s="14"/>
    </row>
    <row r="115" spans="1:10" ht="20.65" customHeight="1" x14ac:dyDescent="0.75">
      <c r="A115" s="4" t="s">
        <v>68</v>
      </c>
      <c r="B115" s="135"/>
      <c r="C115" s="135"/>
      <c r="D115" s="4"/>
      <c r="E115" s="4"/>
      <c r="F115" s="4"/>
      <c r="G115" s="4"/>
      <c r="H115" s="4"/>
      <c r="I115" s="4"/>
      <c r="J115" s="4"/>
    </row>
    <row r="116" spans="1:10" ht="20.65" customHeight="1" x14ac:dyDescent="0.75">
      <c r="A116" s="4" t="s">
        <v>65</v>
      </c>
      <c r="D116" s="4"/>
      <c r="E116" s="4"/>
      <c r="F116" s="4"/>
      <c r="G116" s="4"/>
      <c r="H116" s="4"/>
      <c r="I116" s="4"/>
      <c r="J116" s="4"/>
    </row>
    <row r="117" spans="1:10" ht="20.65" customHeight="1" x14ac:dyDescent="0.75">
      <c r="A117" s="4" t="s">
        <v>69</v>
      </c>
      <c r="B117" s="135"/>
      <c r="C117" s="17"/>
      <c r="D117" s="17"/>
      <c r="E117" s="17"/>
      <c r="F117" s="17"/>
      <c r="G117" s="17"/>
      <c r="H117" s="17"/>
      <c r="I117" s="17"/>
      <c r="J117" s="17"/>
    </row>
    <row r="118" spans="1:10" ht="20.65" customHeight="1" x14ac:dyDescent="0.75">
      <c r="A118" s="4" t="s">
        <v>66</v>
      </c>
      <c r="B118" s="135">
        <v>28</v>
      </c>
      <c r="C118" s="17"/>
      <c r="D118" s="17">
        <v>5669976977</v>
      </c>
      <c r="E118" s="17"/>
      <c r="F118" s="17">
        <v>5669976977</v>
      </c>
      <c r="G118" s="17"/>
      <c r="H118" s="17">
        <v>5669976977</v>
      </c>
      <c r="I118" s="17"/>
      <c r="J118" s="17">
        <v>5669976977</v>
      </c>
    </row>
    <row r="119" spans="1:10" ht="20.65" customHeight="1" x14ac:dyDescent="0.75">
      <c r="A119" s="16" t="s">
        <v>70</v>
      </c>
      <c r="B119" s="135">
        <v>28</v>
      </c>
      <c r="C119" s="135"/>
      <c r="D119" s="17">
        <v>36104971666</v>
      </c>
      <c r="E119" s="17"/>
      <c r="F119" s="17">
        <v>36104971666</v>
      </c>
      <c r="G119" s="17"/>
      <c r="H119" s="17">
        <v>36079319290</v>
      </c>
      <c r="I119" s="17"/>
      <c r="J119" s="17">
        <v>36079319290</v>
      </c>
    </row>
    <row r="120" spans="1:10" ht="20.65" customHeight="1" x14ac:dyDescent="0.75">
      <c r="A120" s="16" t="s">
        <v>71</v>
      </c>
      <c r="B120" s="135"/>
      <c r="C120" s="135"/>
      <c r="D120" s="4"/>
      <c r="E120" s="17"/>
      <c r="F120" s="4"/>
      <c r="G120" s="17"/>
      <c r="H120" s="4"/>
      <c r="I120" s="17"/>
      <c r="J120" s="4"/>
    </row>
    <row r="121" spans="1:10" ht="20.65" customHeight="1" x14ac:dyDescent="0.75">
      <c r="A121" s="16" t="s">
        <v>72</v>
      </c>
      <c r="B121" s="135"/>
      <c r="C121" s="135"/>
      <c r="D121" s="17">
        <v>104788723</v>
      </c>
      <c r="E121" s="17"/>
      <c r="F121" s="17">
        <v>104788723</v>
      </c>
      <c r="G121" s="17"/>
      <c r="H121" s="17">
        <v>0</v>
      </c>
      <c r="I121" s="17"/>
      <c r="J121" s="17">
        <v>0</v>
      </c>
    </row>
    <row r="122" spans="1:10" ht="20.65" customHeight="1" x14ac:dyDescent="0.75">
      <c r="A122" s="4" t="s">
        <v>199</v>
      </c>
      <c r="B122" s="135"/>
      <c r="D122" s="17"/>
      <c r="E122" s="17"/>
      <c r="F122" s="17"/>
      <c r="G122" s="17"/>
      <c r="H122" s="17"/>
      <c r="I122" s="17"/>
      <c r="J122" s="17"/>
    </row>
    <row r="123" spans="1:10" ht="20.65" customHeight="1" x14ac:dyDescent="0.75">
      <c r="A123" s="4" t="s">
        <v>321</v>
      </c>
      <c r="B123" s="135"/>
      <c r="D123" s="17"/>
      <c r="E123" s="17"/>
      <c r="F123" s="17"/>
      <c r="G123" s="17"/>
      <c r="H123" s="17"/>
      <c r="I123" s="17"/>
      <c r="J123" s="17"/>
    </row>
    <row r="124" spans="1:10" ht="20.65" customHeight="1" x14ac:dyDescent="0.75">
      <c r="A124" s="4" t="s">
        <v>322</v>
      </c>
      <c r="B124" s="135">
        <v>29</v>
      </c>
      <c r="C124" s="135"/>
      <c r="D124" s="17">
        <v>599792803</v>
      </c>
      <c r="E124" s="17"/>
      <c r="F124" s="17">
        <v>599792803</v>
      </c>
      <c r="G124" s="17"/>
      <c r="H124" s="17">
        <v>599792803</v>
      </c>
      <c r="I124" s="17"/>
      <c r="J124" s="17">
        <v>599792803</v>
      </c>
    </row>
    <row r="125" spans="1:10" ht="20.65" customHeight="1" x14ac:dyDescent="0.75">
      <c r="A125" s="4" t="s">
        <v>323</v>
      </c>
      <c r="B125" s="135">
        <v>28</v>
      </c>
      <c r="C125" s="135"/>
      <c r="D125" s="17">
        <v>272665000</v>
      </c>
      <c r="E125" s="17"/>
      <c r="F125" s="17">
        <v>0</v>
      </c>
      <c r="G125" s="17"/>
      <c r="H125" s="17">
        <v>272665000</v>
      </c>
      <c r="I125" s="17"/>
      <c r="J125" s="17">
        <v>0</v>
      </c>
    </row>
    <row r="126" spans="1:10" ht="20.65" customHeight="1" x14ac:dyDescent="0.75">
      <c r="A126" s="4" t="s">
        <v>73</v>
      </c>
      <c r="B126" s="135"/>
      <c r="C126" s="135"/>
      <c r="D126" s="17">
        <v>7126053290</v>
      </c>
      <c r="E126" s="17"/>
      <c r="F126" s="17">
        <v>4140585130</v>
      </c>
      <c r="G126" s="17"/>
      <c r="H126" s="17">
        <v>11560397734</v>
      </c>
      <c r="I126" s="17"/>
      <c r="J126" s="17">
        <v>4662166315</v>
      </c>
    </row>
    <row r="127" spans="1:10" ht="20.65" customHeight="1" x14ac:dyDescent="0.75">
      <c r="A127" s="4" t="s">
        <v>202</v>
      </c>
      <c r="B127" s="135">
        <v>28</v>
      </c>
      <c r="C127" s="135"/>
      <c r="D127" s="17">
        <v>-272665000</v>
      </c>
      <c r="E127" s="17"/>
      <c r="F127" s="17">
        <v>0</v>
      </c>
      <c r="G127" s="17"/>
      <c r="H127" s="17">
        <v>-272665000</v>
      </c>
      <c r="I127" s="17"/>
      <c r="J127" s="17">
        <v>0</v>
      </c>
    </row>
    <row r="128" spans="1:10" ht="20.65" customHeight="1" x14ac:dyDescent="0.75">
      <c r="A128" s="4" t="s">
        <v>74</v>
      </c>
      <c r="B128" s="135"/>
      <c r="C128" s="135"/>
      <c r="D128" s="18">
        <v>8617429054</v>
      </c>
      <c r="E128" s="14"/>
      <c r="F128" s="18">
        <v>10166494154</v>
      </c>
      <c r="G128" s="14"/>
      <c r="H128" s="18">
        <v>-1347467365</v>
      </c>
      <c r="I128" s="14"/>
      <c r="J128" s="18">
        <v>-1908138297</v>
      </c>
    </row>
    <row r="129" spans="1:10" ht="6" customHeight="1" x14ac:dyDescent="0.75">
      <c r="B129" s="135"/>
      <c r="C129" s="135"/>
      <c r="D129" s="14"/>
      <c r="E129" s="14"/>
      <c r="F129" s="14"/>
      <c r="G129" s="14"/>
      <c r="H129" s="14"/>
      <c r="I129" s="14"/>
      <c r="J129" s="14"/>
    </row>
    <row r="130" spans="1:10" s="26" customFormat="1" ht="20.65" customHeight="1" x14ac:dyDescent="0.75">
      <c r="A130" s="26" t="s">
        <v>75</v>
      </c>
      <c r="B130" s="142"/>
      <c r="C130" s="142"/>
      <c r="D130" s="27">
        <f>SUM(D117:D128)</f>
        <v>58223012513</v>
      </c>
      <c r="E130" s="14"/>
      <c r="F130" s="27">
        <f>SUM(F117:F128)</f>
        <v>56786609453</v>
      </c>
      <c r="G130" s="14"/>
      <c r="H130" s="27">
        <f>SUM(H117:H128)</f>
        <v>52562019439</v>
      </c>
      <c r="I130" s="14"/>
      <c r="J130" s="27">
        <f>SUM(J117:J128)</f>
        <v>45103117088</v>
      </c>
    </row>
    <row r="131" spans="1:10" s="26" customFormat="1" ht="20.65" customHeight="1" x14ac:dyDescent="0.75">
      <c r="A131" s="26" t="s">
        <v>76</v>
      </c>
      <c r="B131" s="142">
        <v>36</v>
      </c>
      <c r="C131" s="142"/>
      <c r="D131" s="20">
        <v>31047125825</v>
      </c>
      <c r="E131" s="14"/>
      <c r="F131" s="20">
        <v>31047125825</v>
      </c>
      <c r="G131" s="14"/>
      <c r="H131" s="20">
        <v>31047125825</v>
      </c>
      <c r="I131" s="14"/>
      <c r="J131" s="20">
        <v>31047125825</v>
      </c>
    </row>
    <row r="132" spans="1:10" s="26" customFormat="1" ht="6" customHeight="1" x14ac:dyDescent="0.75">
      <c r="B132" s="142"/>
      <c r="C132" s="142"/>
      <c r="D132" s="14"/>
      <c r="E132" s="14"/>
      <c r="F132" s="14"/>
      <c r="G132" s="14"/>
      <c r="H132" s="14"/>
      <c r="I132" s="14"/>
      <c r="J132" s="14"/>
    </row>
    <row r="133" spans="1:10" ht="20.65" customHeight="1" x14ac:dyDescent="0.75">
      <c r="A133" s="215" t="s">
        <v>77</v>
      </c>
      <c r="B133" s="141"/>
      <c r="C133" s="141"/>
      <c r="D133" s="14">
        <f>SUM(D130:D131)</f>
        <v>89270138338</v>
      </c>
      <c r="E133" s="14"/>
      <c r="F133" s="14">
        <f>SUM(F130:F131)</f>
        <v>87833735278</v>
      </c>
      <c r="G133" s="14"/>
      <c r="H133" s="14">
        <f>SUM(H130:H131)</f>
        <v>83609145264</v>
      </c>
      <c r="I133" s="14"/>
      <c r="J133" s="14">
        <f>SUM(J130:J131)</f>
        <v>76150242913</v>
      </c>
    </row>
    <row r="134" spans="1:10" ht="20.65" customHeight="1" x14ac:dyDescent="0.75">
      <c r="A134" s="16" t="s">
        <v>78</v>
      </c>
      <c r="B134" s="135"/>
      <c r="C134" s="141"/>
      <c r="D134" s="20">
        <v>7715518820</v>
      </c>
      <c r="E134" s="14"/>
      <c r="F134" s="20">
        <v>11303095267</v>
      </c>
      <c r="G134" s="28"/>
      <c r="H134" s="20">
        <v>0</v>
      </c>
      <c r="I134" s="14"/>
      <c r="J134" s="20">
        <v>0</v>
      </c>
    </row>
    <row r="135" spans="1:10" ht="6" customHeight="1" x14ac:dyDescent="0.75">
      <c r="A135" s="16"/>
      <c r="B135" s="135"/>
      <c r="C135" s="141"/>
      <c r="D135" s="14"/>
      <c r="E135" s="14"/>
      <c r="F135" s="14"/>
      <c r="G135" s="14"/>
      <c r="H135" s="14"/>
      <c r="I135" s="14"/>
      <c r="J135" s="14"/>
    </row>
    <row r="136" spans="1:10" ht="20.65" customHeight="1" x14ac:dyDescent="0.75">
      <c r="A136" s="5" t="s">
        <v>79</v>
      </c>
      <c r="B136" s="135"/>
      <c r="C136" s="141"/>
      <c r="D136" s="20">
        <f>SUM(D133:D134)</f>
        <v>96985657158</v>
      </c>
      <c r="E136" s="14"/>
      <c r="F136" s="20">
        <f>SUM(F133:F134)</f>
        <v>99136830545</v>
      </c>
      <c r="G136" s="14"/>
      <c r="H136" s="20">
        <f>SUM(H133:H134)</f>
        <v>83609145264</v>
      </c>
      <c r="I136" s="14"/>
      <c r="J136" s="20">
        <f>SUM(J133:J134)</f>
        <v>76150242913</v>
      </c>
    </row>
    <row r="137" spans="1:10" ht="6" customHeight="1" x14ac:dyDescent="0.75">
      <c r="A137" s="5"/>
      <c r="B137" s="135"/>
      <c r="C137" s="141"/>
      <c r="D137" s="14"/>
      <c r="E137" s="14"/>
      <c r="F137" s="14"/>
      <c r="G137" s="14"/>
      <c r="H137" s="14"/>
      <c r="I137" s="14"/>
      <c r="J137" s="14"/>
    </row>
    <row r="138" spans="1:10" ht="20.65" customHeight="1" thickBot="1" x14ac:dyDescent="0.8">
      <c r="A138" s="5" t="s">
        <v>80</v>
      </c>
      <c r="B138" s="135"/>
      <c r="C138" s="135"/>
      <c r="D138" s="21">
        <f>+D136+D88</f>
        <v>357329666571</v>
      </c>
      <c r="E138" s="14"/>
      <c r="F138" s="21">
        <f>+F136+F88</f>
        <v>346844931690</v>
      </c>
      <c r="G138" s="14"/>
      <c r="H138" s="21">
        <f>+H136+H88</f>
        <v>178681636649</v>
      </c>
      <c r="I138" s="14"/>
      <c r="J138" s="21">
        <f>+J136+J88</f>
        <v>157476669515</v>
      </c>
    </row>
    <row r="139" spans="1:10" ht="20.65" customHeight="1" thickTop="1" x14ac:dyDescent="0.75">
      <c r="A139" s="5"/>
      <c r="B139" s="135"/>
      <c r="C139" s="135"/>
      <c r="D139" s="14"/>
      <c r="E139" s="14"/>
      <c r="F139" s="14"/>
      <c r="G139" s="14"/>
      <c r="H139" s="14"/>
      <c r="I139" s="14"/>
      <c r="J139" s="14"/>
    </row>
    <row r="140" spans="1:10" ht="16.5" customHeight="1" x14ac:dyDescent="0.75">
      <c r="A140" s="5"/>
      <c r="B140" s="135"/>
      <c r="C140" s="135"/>
      <c r="D140" s="14"/>
      <c r="E140" s="14"/>
      <c r="F140" s="14"/>
      <c r="G140" s="14"/>
      <c r="H140" s="14"/>
      <c r="I140" s="14"/>
      <c r="J140" s="14"/>
    </row>
    <row r="141" spans="1:10" ht="21.75" customHeight="1" x14ac:dyDescent="0.75">
      <c r="A141" s="137" t="str">
        <f>+A47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41" s="138"/>
      <c r="C141" s="138"/>
      <c r="D141" s="20"/>
      <c r="E141" s="20"/>
      <c r="F141" s="20"/>
      <c r="G141" s="20"/>
      <c r="H141" s="20"/>
      <c r="I141" s="20"/>
      <c r="J141" s="20"/>
    </row>
  </sheetData>
  <mergeCells count="6">
    <mergeCell ref="H99:J99"/>
    <mergeCell ref="H5:J5"/>
    <mergeCell ref="H52:J52"/>
    <mergeCell ref="D5:F5"/>
    <mergeCell ref="D52:F52"/>
    <mergeCell ref="D99:F99"/>
  </mergeCells>
  <phoneticPr fontId="0" type="noConversion"/>
  <pageMargins left="0.8" right="0.5" top="0.5" bottom="0.6" header="0.49" footer="0.4"/>
  <pageSetup paperSize="9" scale="94" firstPageNumber="6" fitToHeight="3" orientation="portrait" useFirstPageNumber="1" horizontalDpi="1200" verticalDpi="1200" r:id="rId1"/>
  <headerFooter scaleWithDoc="0">
    <oddFooter>&amp;R&amp;13&amp;P</oddFooter>
  </headerFooter>
  <rowBreaks count="2" manualBreakCount="2">
    <brk id="4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6"/>
  <sheetViews>
    <sheetView tabSelected="1" topLeftCell="A127" zoomScale="112" zoomScaleNormal="112" zoomScaleSheetLayoutView="100" workbookViewId="0">
      <selection activeCell="O50" sqref="O50"/>
    </sheetView>
  </sheetViews>
  <sheetFormatPr defaultColWidth="9.09765625" defaultRowHeight="21.75" customHeight="1" x14ac:dyDescent="0.75"/>
  <cols>
    <col min="1" max="1" width="1.3984375" style="26" customWidth="1"/>
    <col min="2" max="2" width="41.69921875" style="26" customWidth="1"/>
    <col min="3" max="3" width="8.09765625" style="26" customWidth="1"/>
    <col min="4" max="4" width="0.69921875" style="26" customWidth="1"/>
    <col min="5" max="5" width="14" style="39" bestFit="1" customWidth="1"/>
    <col min="6" max="6" width="0.69921875" style="39" customWidth="1"/>
    <col min="7" max="7" width="14" style="39" bestFit="1" customWidth="1"/>
    <col min="8" max="8" width="0.69921875" style="38" customWidth="1"/>
    <col min="9" max="9" width="13.69921875" style="39" customWidth="1"/>
    <col min="10" max="10" width="0.69921875" style="39" customWidth="1"/>
    <col min="11" max="11" width="13.69921875" style="39" customWidth="1"/>
    <col min="12" max="16384" width="9.09765625" style="26"/>
  </cols>
  <sheetData>
    <row r="1" spans="1:11" s="17" customFormat="1" ht="21.75" customHeight="1" x14ac:dyDescent="0.75">
      <c r="A1" s="128" t="s">
        <v>0</v>
      </c>
      <c r="B1" s="143"/>
      <c r="C1" s="144"/>
      <c r="D1" s="144"/>
      <c r="E1" s="29"/>
      <c r="F1" s="29"/>
      <c r="G1" s="29"/>
      <c r="I1" s="30"/>
      <c r="J1" s="30"/>
      <c r="K1" s="30"/>
    </row>
    <row r="2" spans="1:11" s="17" customFormat="1" ht="21.75" customHeight="1" x14ac:dyDescent="0.75">
      <c r="A2" s="145" t="s">
        <v>81</v>
      </c>
      <c r="B2" s="145"/>
      <c r="C2" s="144"/>
      <c r="D2" s="144"/>
      <c r="E2" s="29"/>
      <c r="F2" s="29"/>
      <c r="G2" s="29"/>
      <c r="I2" s="31"/>
      <c r="J2" s="31"/>
      <c r="K2" s="31"/>
    </row>
    <row r="3" spans="1:11" s="17" customFormat="1" ht="21.75" customHeight="1" x14ac:dyDescent="0.75">
      <c r="A3" s="146" t="s">
        <v>82</v>
      </c>
      <c r="B3" s="146"/>
      <c r="C3" s="147"/>
      <c r="D3" s="147"/>
      <c r="E3" s="32"/>
      <c r="F3" s="32"/>
      <c r="G3" s="32"/>
      <c r="H3" s="18"/>
      <c r="I3" s="32"/>
      <c r="J3" s="32"/>
      <c r="K3" s="32"/>
    </row>
    <row r="4" spans="1:11" s="17" customFormat="1" ht="19.5" customHeight="1" x14ac:dyDescent="0.75">
      <c r="A4" s="145"/>
      <c r="B4" s="145"/>
      <c r="C4" s="144"/>
      <c r="D4" s="144"/>
      <c r="E4" s="33"/>
      <c r="F4" s="33"/>
      <c r="G4" s="33"/>
      <c r="H4" s="34"/>
      <c r="I4" s="33"/>
      <c r="J4" s="33"/>
      <c r="K4" s="33"/>
    </row>
    <row r="5" spans="1:11" s="17" customFormat="1" ht="19.5" customHeight="1" x14ac:dyDescent="0.75">
      <c r="A5" s="148"/>
      <c r="B5" s="148"/>
      <c r="C5" s="149"/>
      <c r="D5" s="149"/>
      <c r="E5" s="204" t="s">
        <v>3</v>
      </c>
      <c r="F5" s="204"/>
      <c r="G5" s="204"/>
      <c r="H5" s="35"/>
      <c r="I5" s="204" t="s">
        <v>4</v>
      </c>
      <c r="J5" s="204"/>
      <c r="K5" s="204"/>
    </row>
    <row r="6" spans="1:11" s="17" customFormat="1" ht="19.5" customHeight="1" x14ac:dyDescent="0.75">
      <c r="A6" s="26"/>
      <c r="B6" s="26"/>
      <c r="C6" s="150"/>
      <c r="D6" s="151"/>
      <c r="E6" s="10" t="s">
        <v>5</v>
      </c>
      <c r="F6" s="11"/>
      <c r="G6" s="10" t="s">
        <v>6</v>
      </c>
      <c r="H6" s="10"/>
      <c r="I6" s="10" t="s">
        <v>5</v>
      </c>
      <c r="J6" s="11"/>
      <c r="K6" s="10" t="s">
        <v>6</v>
      </c>
    </row>
    <row r="7" spans="1:11" s="17" customFormat="1" ht="19.5" customHeight="1" x14ac:dyDescent="0.75">
      <c r="A7" s="26"/>
      <c r="B7" s="26"/>
      <c r="C7" s="179" t="s">
        <v>7</v>
      </c>
      <c r="D7" s="149"/>
      <c r="E7" s="36" t="s">
        <v>8</v>
      </c>
      <c r="F7" s="37"/>
      <c r="G7" s="36" t="s">
        <v>8</v>
      </c>
      <c r="H7" s="37"/>
      <c r="I7" s="36" t="s">
        <v>8</v>
      </c>
      <c r="J7" s="37"/>
      <c r="K7" s="36" t="s">
        <v>8</v>
      </c>
    </row>
    <row r="8" spans="1:11" s="17" customFormat="1" ht="6" customHeight="1" x14ac:dyDescent="0.75">
      <c r="A8" s="148"/>
      <c r="B8" s="26"/>
      <c r="C8" s="142"/>
      <c r="D8" s="142"/>
    </row>
    <row r="9" spans="1:11" s="17" customFormat="1" ht="19.5" customHeight="1" x14ac:dyDescent="0.75">
      <c r="A9" s="148" t="s">
        <v>83</v>
      </c>
      <c r="B9" s="148"/>
      <c r="C9" s="142">
        <v>8</v>
      </c>
      <c r="D9" s="142"/>
      <c r="E9" s="38"/>
      <c r="G9" s="38"/>
      <c r="I9" s="38"/>
      <c r="K9" s="38"/>
    </row>
    <row r="10" spans="1:11" s="17" customFormat="1" ht="19.5" customHeight="1" x14ac:dyDescent="0.75">
      <c r="A10" s="152" t="s">
        <v>84</v>
      </c>
      <c r="B10" s="152"/>
      <c r="D10" s="142"/>
      <c r="E10" s="17">
        <v>121636012015</v>
      </c>
      <c r="G10" s="17">
        <v>122570023561</v>
      </c>
      <c r="H10" s="14"/>
      <c r="I10" s="17">
        <v>811623854</v>
      </c>
      <c r="J10" s="14"/>
      <c r="K10" s="17">
        <v>762156661</v>
      </c>
    </row>
    <row r="11" spans="1:11" s="17" customFormat="1" ht="19.5" customHeight="1" x14ac:dyDescent="0.75">
      <c r="A11" s="152" t="s">
        <v>85</v>
      </c>
      <c r="B11" s="152"/>
      <c r="C11" s="142"/>
      <c r="D11" s="142"/>
      <c r="E11" s="17">
        <v>8169457751</v>
      </c>
      <c r="G11" s="17">
        <v>8575280239</v>
      </c>
      <c r="H11" s="14"/>
      <c r="I11" s="17">
        <v>0</v>
      </c>
      <c r="J11" s="14"/>
      <c r="K11" s="17">
        <v>0</v>
      </c>
    </row>
    <row r="12" spans="1:11" s="17" customFormat="1" ht="19.5" customHeight="1" x14ac:dyDescent="0.75">
      <c r="A12" s="152" t="s">
        <v>86</v>
      </c>
      <c r="B12" s="152"/>
      <c r="C12" s="142"/>
      <c r="D12" s="142"/>
      <c r="E12" s="17">
        <v>30813214767</v>
      </c>
      <c r="G12" s="17">
        <v>30207062151</v>
      </c>
      <c r="H12" s="14"/>
      <c r="I12" s="17">
        <v>0</v>
      </c>
      <c r="J12" s="14"/>
      <c r="K12" s="17">
        <v>0</v>
      </c>
    </row>
    <row r="13" spans="1:11" s="17" customFormat="1" ht="19.5" customHeight="1" x14ac:dyDescent="0.75">
      <c r="A13" s="152" t="s">
        <v>87</v>
      </c>
      <c r="B13" s="152"/>
      <c r="C13" s="142"/>
      <c r="D13" s="142"/>
      <c r="E13" s="17">
        <v>514389</v>
      </c>
      <c r="G13" s="17">
        <v>28684007</v>
      </c>
      <c r="H13" s="14"/>
      <c r="I13" s="17">
        <v>11150467916</v>
      </c>
      <c r="J13" s="14"/>
      <c r="K13" s="17">
        <v>1737626716</v>
      </c>
    </row>
    <row r="14" spans="1:11" s="17" customFormat="1" ht="19.5" customHeight="1" x14ac:dyDescent="0.75">
      <c r="A14" s="152" t="s">
        <v>88</v>
      </c>
      <c r="B14" s="152"/>
      <c r="C14" s="142"/>
      <c r="D14" s="142"/>
      <c r="E14" s="17">
        <v>910848576</v>
      </c>
      <c r="G14" s="17">
        <v>1245157220</v>
      </c>
      <c r="H14" s="14"/>
      <c r="I14" s="17">
        <v>6731634294</v>
      </c>
      <c r="J14" s="14"/>
      <c r="K14" s="17">
        <v>7366746033</v>
      </c>
    </row>
    <row r="15" spans="1:11" s="17" customFormat="1" ht="19.5" customHeight="1" x14ac:dyDescent="0.75">
      <c r="A15" s="152" t="s">
        <v>89</v>
      </c>
      <c r="B15" s="152"/>
      <c r="C15" s="142">
        <v>30</v>
      </c>
      <c r="D15" s="142"/>
      <c r="E15" s="18">
        <v>4274666572</v>
      </c>
      <c r="G15" s="18">
        <v>2736065008</v>
      </c>
      <c r="I15" s="18">
        <v>181575619</v>
      </c>
      <c r="J15" s="14"/>
      <c r="K15" s="18">
        <v>206873171</v>
      </c>
    </row>
    <row r="16" spans="1:11" s="17" customFormat="1" ht="6" customHeight="1" x14ac:dyDescent="0.75">
      <c r="A16" s="148"/>
      <c r="B16" s="26"/>
      <c r="C16" s="142"/>
      <c r="D16" s="142"/>
    </row>
    <row r="17" spans="1:11" s="17" customFormat="1" ht="19.5" customHeight="1" x14ac:dyDescent="0.75">
      <c r="A17" s="148" t="s">
        <v>90</v>
      </c>
      <c r="B17" s="26"/>
      <c r="C17" s="142"/>
      <c r="D17" s="142"/>
      <c r="E17" s="18">
        <f>SUM(E10:E16)</f>
        <v>165804714070</v>
      </c>
      <c r="G17" s="18">
        <f>SUM(G10:G16)</f>
        <v>165362272186</v>
      </c>
      <c r="I17" s="18">
        <f>SUM(I10:I16)</f>
        <v>18875301683</v>
      </c>
      <c r="K17" s="18">
        <f>SUM(K10:K16)</f>
        <v>10073402581</v>
      </c>
    </row>
    <row r="18" spans="1:11" s="17" customFormat="1" ht="18" customHeight="1" x14ac:dyDescent="0.75">
      <c r="A18" s="148"/>
      <c r="B18" s="26"/>
      <c r="C18" s="142"/>
      <c r="D18" s="142"/>
    </row>
    <row r="19" spans="1:11" s="17" customFormat="1" ht="19.5" customHeight="1" x14ac:dyDescent="0.75">
      <c r="A19" s="148" t="s">
        <v>91</v>
      </c>
      <c r="B19" s="148"/>
      <c r="C19" s="142">
        <v>32</v>
      </c>
      <c r="D19" s="142"/>
      <c r="E19" s="38"/>
      <c r="G19" s="38"/>
      <c r="I19" s="38"/>
      <c r="K19" s="38"/>
    </row>
    <row r="20" spans="1:11" s="17" customFormat="1" ht="19.5" customHeight="1" x14ac:dyDescent="0.75">
      <c r="A20" s="152" t="s">
        <v>92</v>
      </c>
      <c r="B20" s="152"/>
      <c r="C20" s="142"/>
      <c r="D20" s="142"/>
      <c r="E20" s="17">
        <v>75954053566</v>
      </c>
      <c r="G20" s="17">
        <v>76544667259</v>
      </c>
      <c r="H20" s="14"/>
      <c r="I20" s="17">
        <v>277980012</v>
      </c>
      <c r="J20" s="14"/>
      <c r="K20" s="17">
        <v>257689151</v>
      </c>
    </row>
    <row r="21" spans="1:11" s="17" customFormat="1" ht="19.5" customHeight="1" x14ac:dyDescent="0.75">
      <c r="A21" s="152" t="s">
        <v>93</v>
      </c>
      <c r="B21" s="152"/>
      <c r="C21" s="142"/>
      <c r="D21" s="142"/>
      <c r="H21" s="14"/>
      <c r="J21" s="14"/>
    </row>
    <row r="22" spans="1:11" s="17" customFormat="1" ht="19.5" customHeight="1" x14ac:dyDescent="0.75">
      <c r="A22" s="152" t="s">
        <v>94</v>
      </c>
      <c r="B22" s="152"/>
      <c r="C22" s="142"/>
      <c r="D22" s="142"/>
      <c r="E22" s="17">
        <v>4363304249</v>
      </c>
      <c r="G22" s="17">
        <v>4792612103</v>
      </c>
      <c r="H22" s="14"/>
      <c r="I22" s="17">
        <v>0</v>
      </c>
      <c r="J22" s="14"/>
      <c r="K22" s="17">
        <v>0</v>
      </c>
    </row>
    <row r="23" spans="1:11" s="17" customFormat="1" ht="19.5" customHeight="1" x14ac:dyDescent="0.75">
      <c r="A23" s="152" t="s">
        <v>95</v>
      </c>
      <c r="B23" s="152"/>
      <c r="C23" s="142"/>
      <c r="D23" s="142"/>
      <c r="E23" s="17">
        <v>10267731828</v>
      </c>
      <c r="G23" s="17">
        <v>9365694357</v>
      </c>
      <c r="H23" s="14"/>
      <c r="I23" s="17">
        <v>0</v>
      </c>
      <c r="J23" s="14"/>
      <c r="K23" s="17">
        <v>0</v>
      </c>
    </row>
    <row r="24" spans="1:11" s="17" customFormat="1" ht="19.5" customHeight="1" x14ac:dyDescent="0.75">
      <c r="A24" s="152" t="s">
        <v>96</v>
      </c>
      <c r="B24" s="26"/>
      <c r="C24" s="142"/>
      <c r="D24" s="142"/>
      <c r="E24" s="17">
        <v>28292509994</v>
      </c>
      <c r="F24" s="38"/>
      <c r="G24" s="17">
        <v>28069031751</v>
      </c>
      <c r="H24" s="14"/>
      <c r="I24" s="17">
        <v>107209943</v>
      </c>
      <c r="J24" s="14"/>
      <c r="K24" s="17">
        <v>143793566</v>
      </c>
    </row>
    <row r="25" spans="1:11" s="17" customFormat="1" ht="19.5" customHeight="1" x14ac:dyDescent="0.75">
      <c r="A25" s="152" t="s">
        <v>97</v>
      </c>
      <c r="B25" s="26"/>
      <c r="C25" s="142"/>
      <c r="D25" s="142"/>
      <c r="E25" s="17">
        <v>24213158403</v>
      </c>
      <c r="G25" s="17">
        <v>23373532733</v>
      </c>
      <c r="H25" s="14"/>
      <c r="I25" s="17">
        <v>931634336</v>
      </c>
      <c r="J25" s="14"/>
      <c r="K25" s="17">
        <v>1309390808</v>
      </c>
    </row>
    <row r="26" spans="1:11" s="17" customFormat="1" ht="19.5" customHeight="1" x14ac:dyDescent="0.75">
      <c r="A26" s="152" t="s">
        <v>98</v>
      </c>
      <c r="B26" s="26"/>
      <c r="C26" s="142">
        <v>31</v>
      </c>
      <c r="D26" s="142"/>
      <c r="E26" s="17">
        <v>1267790908</v>
      </c>
      <c r="G26" s="17">
        <v>1270730460</v>
      </c>
      <c r="H26" s="14"/>
      <c r="I26" s="17">
        <v>1537528160</v>
      </c>
      <c r="J26" s="14"/>
      <c r="K26" s="17">
        <v>733161006</v>
      </c>
    </row>
    <row r="27" spans="1:11" s="17" customFormat="1" ht="19.5" customHeight="1" x14ac:dyDescent="0.75">
      <c r="A27" s="26" t="s">
        <v>99</v>
      </c>
      <c r="B27" s="26"/>
      <c r="C27" s="142"/>
      <c r="D27" s="142"/>
      <c r="E27" s="18">
        <v>9727819903</v>
      </c>
      <c r="G27" s="18">
        <v>11755022225</v>
      </c>
      <c r="H27" s="14"/>
      <c r="I27" s="18">
        <v>3527819128</v>
      </c>
      <c r="J27" s="14"/>
      <c r="K27" s="18">
        <v>4867838992</v>
      </c>
    </row>
    <row r="28" spans="1:11" s="17" customFormat="1" ht="6" customHeight="1" x14ac:dyDescent="0.75">
      <c r="A28" s="148"/>
      <c r="B28" s="26"/>
      <c r="C28" s="142"/>
      <c r="D28" s="142"/>
    </row>
    <row r="29" spans="1:11" s="17" customFormat="1" ht="19.5" customHeight="1" x14ac:dyDescent="0.75">
      <c r="A29" s="148" t="s">
        <v>100</v>
      </c>
      <c r="B29" s="26"/>
      <c r="C29" s="142"/>
      <c r="D29" s="142"/>
      <c r="E29" s="18">
        <f>SUM(E20:E27)</f>
        <v>154086368851</v>
      </c>
      <c r="G29" s="18">
        <f>SUM(G20:G27)</f>
        <v>155171290888</v>
      </c>
      <c r="I29" s="18">
        <f>SUM(I20:I28)</f>
        <v>6382171579</v>
      </c>
      <c r="K29" s="18">
        <f>SUM(K20:K28)</f>
        <v>7311873523</v>
      </c>
    </row>
    <row r="30" spans="1:11" s="17" customFormat="1" ht="18" customHeight="1" x14ac:dyDescent="0.75">
      <c r="A30" s="148"/>
      <c r="B30" s="26"/>
      <c r="C30" s="142"/>
      <c r="D30" s="142"/>
    </row>
    <row r="31" spans="1:11" s="17" customFormat="1" ht="19.5" customHeight="1" x14ac:dyDescent="0.75">
      <c r="A31" s="145" t="s">
        <v>101</v>
      </c>
      <c r="B31" s="152"/>
      <c r="C31" s="142"/>
      <c r="D31" s="26"/>
      <c r="E31" s="17">
        <f>E17-E29</f>
        <v>11718345219</v>
      </c>
      <c r="G31" s="17">
        <f>G17-G29</f>
        <v>10190981298</v>
      </c>
      <c r="I31" s="17">
        <f>I17-I29</f>
        <v>12493130104</v>
      </c>
      <c r="K31" s="17">
        <f>K17-K29</f>
        <v>2761529058</v>
      </c>
    </row>
    <row r="32" spans="1:11" s="17" customFormat="1" ht="19.5" customHeight="1" x14ac:dyDescent="0.75">
      <c r="A32" s="152" t="s">
        <v>102</v>
      </c>
      <c r="B32" s="152"/>
      <c r="C32" s="142"/>
      <c r="D32" s="26"/>
    </row>
    <row r="33" spans="1:11" s="17" customFormat="1" ht="19.5" customHeight="1" x14ac:dyDescent="0.75">
      <c r="B33" s="152" t="s">
        <v>302</v>
      </c>
      <c r="C33" s="142">
        <v>16</v>
      </c>
      <c r="D33" s="26"/>
      <c r="E33" s="18">
        <v>1436240538</v>
      </c>
      <c r="G33" s="18">
        <v>1046985541</v>
      </c>
      <c r="H33" s="14"/>
      <c r="I33" s="18">
        <v>0</v>
      </c>
      <c r="J33" s="14"/>
      <c r="K33" s="18">
        <v>0</v>
      </c>
    </row>
    <row r="34" spans="1:11" s="17" customFormat="1" ht="6" customHeight="1" x14ac:dyDescent="0.75">
      <c r="A34" s="148"/>
      <c r="B34" s="26"/>
      <c r="C34" s="142"/>
      <c r="D34" s="142"/>
    </row>
    <row r="35" spans="1:11" s="17" customFormat="1" ht="19.5" customHeight="1" x14ac:dyDescent="0.75">
      <c r="A35" s="148" t="s">
        <v>103</v>
      </c>
      <c r="B35" s="26"/>
      <c r="C35" s="142"/>
      <c r="D35" s="142"/>
      <c r="E35" s="39">
        <f>SUM(E31:E33)</f>
        <v>13154585757</v>
      </c>
      <c r="F35" s="40"/>
      <c r="G35" s="39">
        <f>SUM(G31:G33)</f>
        <v>11237966839</v>
      </c>
      <c r="I35" s="39">
        <f>SUM(I31:I33)</f>
        <v>12493130104</v>
      </c>
      <c r="J35" s="40"/>
      <c r="K35" s="39">
        <f>SUM(K31:K33)</f>
        <v>2761529058</v>
      </c>
    </row>
    <row r="36" spans="1:11" s="17" customFormat="1" ht="19.5" customHeight="1" x14ac:dyDescent="0.75">
      <c r="A36" s="152" t="s">
        <v>104</v>
      </c>
      <c r="B36" s="152"/>
      <c r="C36" s="142">
        <v>33</v>
      </c>
      <c r="D36" s="142"/>
      <c r="E36" s="18">
        <v>-3315253133</v>
      </c>
      <c r="G36" s="18">
        <v>-2636042578</v>
      </c>
      <c r="H36" s="14"/>
      <c r="I36" s="18">
        <v>67957933</v>
      </c>
      <c r="J36" s="14"/>
      <c r="K36" s="18">
        <v>-45897800</v>
      </c>
    </row>
    <row r="37" spans="1:11" s="17" customFormat="1" ht="6" customHeight="1" x14ac:dyDescent="0.75">
      <c r="A37" s="148"/>
      <c r="B37" s="26"/>
      <c r="C37" s="142"/>
      <c r="D37" s="142"/>
    </row>
    <row r="38" spans="1:11" s="17" customFormat="1" ht="19.5" customHeight="1" thickBot="1" x14ac:dyDescent="0.8">
      <c r="A38" s="148" t="s">
        <v>105</v>
      </c>
      <c r="B38" s="148"/>
      <c r="C38" s="142"/>
      <c r="D38" s="26"/>
      <c r="E38" s="21">
        <f>SUM(E35:E37)</f>
        <v>9839332624</v>
      </c>
      <c r="F38" s="14"/>
      <c r="G38" s="21">
        <f>SUM(G35:G37)</f>
        <v>8601924261</v>
      </c>
      <c r="H38" s="14"/>
      <c r="I38" s="21">
        <f>SUM(I35:I37)</f>
        <v>12561088037</v>
      </c>
      <c r="J38" s="14"/>
      <c r="K38" s="21">
        <f>SUM(K35:K37)</f>
        <v>2715631258</v>
      </c>
    </row>
    <row r="39" spans="1:11" s="17" customFormat="1" ht="18" customHeight="1" thickTop="1" x14ac:dyDescent="0.75">
      <c r="A39" s="148"/>
      <c r="B39" s="26"/>
      <c r="C39" s="142"/>
      <c r="D39" s="142"/>
    </row>
    <row r="40" spans="1:11" s="17" customFormat="1" ht="19.5" customHeight="1" x14ac:dyDescent="0.75">
      <c r="A40" s="148" t="s">
        <v>106</v>
      </c>
      <c r="B40" s="217"/>
      <c r="C40" s="218"/>
      <c r="D40" s="219"/>
      <c r="E40" s="220"/>
      <c r="F40" s="220"/>
      <c r="G40" s="220"/>
      <c r="H40" s="41"/>
      <c r="I40" s="41"/>
      <c r="J40" s="41"/>
      <c r="K40" s="41"/>
    </row>
    <row r="41" spans="1:11" s="17" customFormat="1" ht="19.5" customHeight="1" x14ac:dyDescent="0.75">
      <c r="B41" s="221" t="s">
        <v>107</v>
      </c>
      <c r="C41" s="218"/>
      <c r="D41" s="219"/>
      <c r="E41" s="14">
        <f>E38-E42</f>
        <v>9009342427</v>
      </c>
      <c r="F41" s="14"/>
      <c r="G41" s="14">
        <v>7750222129</v>
      </c>
      <c r="H41" s="14"/>
      <c r="I41" s="14">
        <f>I38-I42</f>
        <v>12561088037</v>
      </c>
      <c r="J41" s="14"/>
      <c r="K41" s="14">
        <v>2715631258</v>
      </c>
    </row>
    <row r="42" spans="1:11" s="17" customFormat="1" ht="19.5" customHeight="1" x14ac:dyDescent="0.75">
      <c r="B42" s="219" t="s">
        <v>108</v>
      </c>
      <c r="C42" s="218"/>
      <c r="D42" s="219"/>
      <c r="E42" s="20">
        <v>829990197</v>
      </c>
      <c r="F42" s="14"/>
      <c r="G42" s="20">
        <v>851702132</v>
      </c>
      <c r="H42" s="14"/>
      <c r="I42" s="20">
        <v>0</v>
      </c>
      <c r="J42" s="14"/>
      <c r="K42" s="20">
        <v>0</v>
      </c>
    </row>
    <row r="43" spans="1:11" s="17" customFormat="1" ht="6" customHeight="1" x14ac:dyDescent="0.75">
      <c r="A43" s="148"/>
      <c r="B43" s="26"/>
      <c r="C43" s="142"/>
      <c r="D43" s="142"/>
    </row>
    <row r="44" spans="1:11" s="17" customFormat="1" ht="19.5" customHeight="1" thickBot="1" x14ac:dyDescent="0.8">
      <c r="A44" s="148"/>
      <c r="B44" s="148"/>
      <c r="C44" s="142"/>
      <c r="D44" s="26"/>
      <c r="E44" s="25">
        <f>E38</f>
        <v>9839332624</v>
      </c>
      <c r="G44" s="25">
        <f>G38</f>
        <v>8601924261</v>
      </c>
      <c r="I44" s="25">
        <f>I38</f>
        <v>12561088037</v>
      </c>
      <c r="K44" s="25">
        <f>K38</f>
        <v>2715631258</v>
      </c>
    </row>
    <row r="45" spans="1:11" s="17" customFormat="1" ht="18" customHeight="1" thickTop="1" x14ac:dyDescent="0.75">
      <c r="A45" s="145"/>
      <c r="B45" s="145"/>
      <c r="C45" s="26"/>
      <c r="D45" s="26"/>
      <c r="E45" s="153"/>
      <c r="F45" s="153"/>
      <c r="G45" s="153"/>
      <c r="I45" s="153"/>
      <c r="J45" s="153"/>
      <c r="K45" s="153"/>
    </row>
    <row r="46" spans="1:11" s="17" customFormat="1" ht="19.5" customHeight="1" x14ac:dyDescent="0.75">
      <c r="A46" s="145" t="s">
        <v>109</v>
      </c>
      <c r="B46" s="222"/>
      <c r="C46" s="223"/>
      <c r="D46" s="218"/>
      <c r="E46" s="220"/>
      <c r="F46" s="220"/>
      <c r="G46" s="220"/>
      <c r="H46" s="41"/>
      <c r="I46" s="41"/>
      <c r="J46" s="41"/>
      <c r="K46" s="41"/>
    </row>
    <row r="47" spans="1:11" ht="19.5" customHeight="1" x14ac:dyDescent="0.75">
      <c r="B47" s="219" t="s">
        <v>110</v>
      </c>
      <c r="C47" s="223">
        <v>34</v>
      </c>
      <c r="D47" s="218"/>
      <c r="E47" s="42">
        <v>1.29</v>
      </c>
      <c r="F47" s="43"/>
      <c r="G47" s="42">
        <v>1.06</v>
      </c>
      <c r="H47" s="154"/>
      <c r="I47" s="42">
        <v>1.91</v>
      </c>
      <c r="J47" s="154"/>
      <c r="K47" s="42">
        <v>0.17</v>
      </c>
    </row>
    <row r="48" spans="1:11" ht="19.5" customHeight="1" x14ac:dyDescent="0.75">
      <c r="C48" s="142"/>
      <c r="D48" s="142"/>
      <c r="E48" s="42"/>
      <c r="F48" s="43"/>
      <c r="G48" s="42"/>
      <c r="H48" s="154"/>
      <c r="I48" s="42"/>
      <c r="J48" s="154"/>
      <c r="K48" s="42"/>
    </row>
    <row r="49" spans="1:11" ht="20.25" customHeight="1" x14ac:dyDescent="0.75">
      <c r="C49" s="142"/>
      <c r="D49" s="142"/>
      <c r="E49" s="42"/>
      <c r="F49" s="43"/>
      <c r="G49" s="42"/>
      <c r="H49" s="43"/>
      <c r="I49" s="42"/>
      <c r="J49" s="43"/>
      <c r="K49" s="42"/>
    </row>
    <row r="50" spans="1:11" ht="21.75" customHeight="1" x14ac:dyDescent="0.75">
      <c r="A50" s="205" t="str">
        <f>+'6-8'!A47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205"/>
      <c r="C50" s="205"/>
      <c r="D50" s="205"/>
      <c r="E50" s="205"/>
      <c r="F50" s="205"/>
      <c r="G50" s="205"/>
      <c r="H50" s="205"/>
      <c r="I50" s="205"/>
      <c r="J50" s="205"/>
      <c r="K50" s="205"/>
    </row>
    <row r="51" spans="1:11" ht="21.75" customHeight="1" x14ac:dyDescent="0.75">
      <c r="A51" s="128" t="s">
        <v>0</v>
      </c>
      <c r="B51" s="143"/>
      <c r="C51" s="144"/>
      <c r="D51" s="144"/>
      <c r="E51" s="29"/>
      <c r="F51" s="29"/>
      <c r="G51" s="29"/>
      <c r="H51" s="17"/>
      <c r="I51" s="30"/>
      <c r="J51" s="30"/>
      <c r="K51" s="30"/>
    </row>
    <row r="52" spans="1:11" ht="21.75" customHeight="1" x14ac:dyDescent="0.75">
      <c r="A52" s="145" t="s">
        <v>111</v>
      </c>
      <c r="B52" s="145"/>
      <c r="C52" s="144"/>
      <c r="D52" s="144"/>
      <c r="E52" s="29"/>
      <c r="F52" s="29"/>
      <c r="G52" s="29"/>
      <c r="H52" s="17"/>
      <c r="I52" s="31"/>
      <c r="J52" s="31"/>
      <c r="K52" s="31"/>
    </row>
    <row r="53" spans="1:11" ht="21.75" customHeight="1" x14ac:dyDescent="0.75">
      <c r="A53" s="146" t="str">
        <f>A3</f>
        <v>สำหรับปีสิ้นสุดวันที่ 31 ธันวาคม พ.ศ. 2568</v>
      </c>
      <c r="B53" s="146"/>
      <c r="C53" s="147"/>
      <c r="D53" s="147"/>
      <c r="E53" s="32"/>
      <c r="F53" s="32"/>
      <c r="G53" s="32"/>
      <c r="H53" s="18"/>
      <c r="I53" s="32"/>
      <c r="J53" s="32"/>
      <c r="K53" s="32"/>
    </row>
    <row r="54" spans="1:11" ht="21.75" customHeight="1" x14ac:dyDescent="0.75">
      <c r="A54" s="145"/>
      <c r="B54" s="145"/>
      <c r="C54" s="144"/>
      <c r="D54" s="144"/>
      <c r="E54" s="33"/>
      <c r="F54" s="33"/>
      <c r="G54" s="33"/>
      <c r="H54" s="34"/>
      <c r="I54" s="33"/>
      <c r="J54" s="33"/>
      <c r="K54" s="33"/>
    </row>
    <row r="55" spans="1:11" ht="21.75" customHeight="1" x14ac:dyDescent="0.75">
      <c r="A55" s="148"/>
      <c r="B55" s="148"/>
      <c r="C55" s="149"/>
      <c r="D55" s="149"/>
      <c r="E55" s="204" t="s">
        <v>3</v>
      </c>
      <c r="F55" s="204"/>
      <c r="G55" s="204"/>
      <c r="H55" s="35"/>
      <c r="I55" s="204" t="s">
        <v>4</v>
      </c>
      <c r="J55" s="204"/>
      <c r="K55" s="204"/>
    </row>
    <row r="56" spans="1:11" ht="21.75" customHeight="1" x14ac:dyDescent="0.75">
      <c r="C56" s="150"/>
      <c r="D56" s="150"/>
      <c r="E56" s="10" t="s">
        <v>5</v>
      </c>
      <c r="F56" s="11"/>
      <c r="G56" s="10" t="s">
        <v>6</v>
      </c>
      <c r="H56" s="10"/>
      <c r="I56" s="10" t="s">
        <v>5</v>
      </c>
      <c r="J56" s="11"/>
      <c r="K56" s="10" t="s">
        <v>6</v>
      </c>
    </row>
    <row r="57" spans="1:11" ht="21.75" customHeight="1" x14ac:dyDescent="0.75">
      <c r="C57" s="179" t="s">
        <v>7</v>
      </c>
      <c r="D57" s="149"/>
      <c r="E57" s="36" t="s">
        <v>8</v>
      </c>
      <c r="F57" s="37"/>
      <c r="G57" s="36" t="s">
        <v>8</v>
      </c>
      <c r="H57" s="37"/>
      <c r="I57" s="36" t="s">
        <v>8</v>
      </c>
      <c r="J57" s="37"/>
      <c r="K57" s="36" t="s">
        <v>8</v>
      </c>
    </row>
    <row r="58" spans="1:11" ht="21.75" customHeight="1" x14ac:dyDescent="0.75">
      <c r="C58" s="149"/>
      <c r="D58" s="149"/>
      <c r="E58" s="37"/>
      <c r="F58" s="37"/>
      <c r="G58" s="37"/>
      <c r="H58" s="37"/>
      <c r="I58" s="37"/>
      <c r="J58" s="37"/>
      <c r="K58" s="37"/>
    </row>
    <row r="59" spans="1:11" ht="21.75" customHeight="1" x14ac:dyDescent="0.75">
      <c r="A59" s="155" t="s">
        <v>105</v>
      </c>
      <c r="C59" s="156"/>
      <c r="D59" s="157"/>
      <c r="E59" s="44">
        <f>E38</f>
        <v>9839332624</v>
      </c>
      <c r="F59" s="45"/>
      <c r="G59" s="44">
        <f>G38</f>
        <v>8601924261</v>
      </c>
      <c r="H59" s="45"/>
      <c r="I59" s="44">
        <f>I38</f>
        <v>12561088037</v>
      </c>
      <c r="J59" s="45"/>
      <c r="K59" s="44">
        <f>K38</f>
        <v>2715631258</v>
      </c>
    </row>
    <row r="60" spans="1:11" ht="21.75" customHeight="1" x14ac:dyDescent="0.75">
      <c r="A60" s="158"/>
      <c r="C60" s="156"/>
      <c r="D60" s="157"/>
      <c r="E60" s="46"/>
      <c r="F60" s="46"/>
      <c r="G60" s="46"/>
      <c r="H60" s="46"/>
      <c r="I60" s="46"/>
      <c r="J60" s="46"/>
      <c r="K60" s="46"/>
    </row>
    <row r="61" spans="1:11" ht="21.75" customHeight="1" x14ac:dyDescent="0.75">
      <c r="A61" s="8" t="s">
        <v>112</v>
      </c>
      <c r="C61" s="4"/>
      <c r="D61" s="159"/>
      <c r="E61" s="46"/>
      <c r="F61" s="46"/>
      <c r="G61" s="46"/>
      <c r="H61" s="46"/>
      <c r="I61" s="46"/>
      <c r="J61" s="46"/>
      <c r="K61" s="46"/>
    </row>
    <row r="62" spans="1:11" ht="21.75" customHeight="1" x14ac:dyDescent="0.75">
      <c r="A62" s="4" t="s">
        <v>113</v>
      </c>
      <c r="C62" s="4"/>
      <c r="D62" s="159"/>
      <c r="E62" s="46"/>
      <c r="F62" s="46"/>
      <c r="G62" s="46"/>
      <c r="H62" s="46"/>
      <c r="I62" s="46"/>
      <c r="J62" s="46"/>
      <c r="K62" s="46"/>
    </row>
    <row r="63" spans="1:11" ht="21.75" customHeight="1" x14ac:dyDescent="0.75">
      <c r="A63" s="8"/>
      <c r="B63" s="26" t="s">
        <v>114</v>
      </c>
      <c r="C63" s="4"/>
      <c r="D63" s="159"/>
      <c r="E63" s="46"/>
      <c r="F63" s="46"/>
      <c r="G63" s="46"/>
      <c r="H63" s="46"/>
      <c r="I63" s="46"/>
      <c r="J63" s="46"/>
      <c r="K63" s="46"/>
    </row>
    <row r="64" spans="1:11" ht="21.75" customHeight="1" x14ac:dyDescent="0.75">
      <c r="A64" s="8"/>
      <c r="B64" s="26" t="s">
        <v>115</v>
      </c>
      <c r="C64" s="135"/>
      <c r="D64" s="159"/>
      <c r="E64" s="46">
        <v>750205828</v>
      </c>
      <c r="F64" s="46"/>
      <c r="G64" s="46">
        <v>5782134939</v>
      </c>
      <c r="H64" s="46"/>
      <c r="I64" s="46">
        <v>0</v>
      </c>
      <c r="J64" s="46"/>
      <c r="K64" s="46">
        <v>1299200</v>
      </c>
    </row>
    <row r="65" spans="1:11" ht="21.75" customHeight="1" x14ac:dyDescent="0.75">
      <c r="A65" s="8"/>
      <c r="B65" s="26" t="s">
        <v>116</v>
      </c>
      <c r="C65" s="4"/>
      <c r="D65" s="159"/>
      <c r="E65" s="46"/>
      <c r="F65" s="46"/>
      <c r="G65" s="46"/>
      <c r="H65" s="46"/>
      <c r="I65" s="46"/>
      <c r="J65" s="46"/>
      <c r="K65" s="46"/>
    </row>
    <row r="66" spans="1:11" ht="21.75" customHeight="1" x14ac:dyDescent="0.75">
      <c r="A66" s="8"/>
      <c r="B66" s="26" t="s">
        <v>117</v>
      </c>
      <c r="C66" s="4"/>
      <c r="D66" s="159"/>
      <c r="E66" s="46">
        <v>910500</v>
      </c>
      <c r="F66" s="46"/>
      <c r="G66" s="46">
        <v>-4116065</v>
      </c>
      <c r="H66" s="46"/>
      <c r="I66" s="46">
        <v>-949034</v>
      </c>
      <c r="J66" s="46"/>
      <c r="K66" s="46">
        <v>-954815</v>
      </c>
    </row>
    <row r="67" spans="1:11" ht="21.75" customHeight="1" x14ac:dyDescent="0.75">
      <c r="A67" s="4"/>
      <c r="B67" s="4" t="s">
        <v>118</v>
      </c>
      <c r="C67" s="159"/>
      <c r="D67" s="159"/>
      <c r="E67" s="47">
        <v>0</v>
      </c>
      <c r="F67" s="27"/>
      <c r="G67" s="47">
        <v>-57581679</v>
      </c>
      <c r="H67" s="27"/>
      <c r="I67" s="47">
        <v>0</v>
      </c>
      <c r="J67" s="27"/>
      <c r="K67" s="47">
        <v>-8263047</v>
      </c>
    </row>
    <row r="68" spans="1:11" ht="6" customHeight="1" x14ac:dyDescent="0.75">
      <c r="A68" s="4"/>
      <c r="B68" s="4"/>
      <c r="C68" s="159"/>
      <c r="D68" s="159"/>
      <c r="E68" s="27"/>
      <c r="F68" s="27"/>
      <c r="G68" s="27"/>
      <c r="H68" s="27"/>
      <c r="I68" s="27"/>
      <c r="J68" s="27"/>
      <c r="K68" s="27"/>
    </row>
    <row r="69" spans="1:11" ht="21.75" customHeight="1" x14ac:dyDescent="0.75">
      <c r="A69" s="4" t="s">
        <v>119</v>
      </c>
      <c r="C69" s="4"/>
      <c r="D69" s="159"/>
      <c r="E69" s="46"/>
      <c r="F69" s="46"/>
      <c r="G69" s="46"/>
      <c r="H69" s="46"/>
      <c r="I69" s="46"/>
      <c r="J69" s="46"/>
      <c r="K69" s="46"/>
    </row>
    <row r="70" spans="1:11" ht="21.75" customHeight="1" x14ac:dyDescent="0.75">
      <c r="A70" s="8"/>
      <c r="B70" s="26" t="s">
        <v>120</v>
      </c>
      <c r="C70" s="4"/>
      <c r="D70" s="159"/>
      <c r="E70" s="47">
        <f>SUM(E63:E67)</f>
        <v>751116328</v>
      </c>
      <c r="F70" s="27"/>
      <c r="G70" s="47">
        <f>SUM(G63:G67)</f>
        <v>5720437195</v>
      </c>
      <c r="H70" s="27"/>
      <c r="I70" s="47">
        <f>SUM(I63:I67)</f>
        <v>-949034</v>
      </c>
      <c r="J70" s="27"/>
      <c r="K70" s="47">
        <f>SUM(K63:K67)</f>
        <v>-7918662</v>
      </c>
    </row>
    <row r="71" spans="1:11" ht="6" customHeight="1" x14ac:dyDescent="0.75">
      <c r="A71" s="8"/>
      <c r="C71" s="4"/>
      <c r="D71" s="159"/>
      <c r="E71" s="48"/>
      <c r="F71" s="46"/>
      <c r="G71" s="48"/>
      <c r="H71" s="46"/>
      <c r="I71" s="48"/>
      <c r="J71" s="46"/>
      <c r="K71" s="48"/>
    </row>
    <row r="72" spans="1:11" ht="21.75" customHeight="1" x14ac:dyDescent="0.75">
      <c r="A72" s="4" t="s">
        <v>121</v>
      </c>
      <c r="C72" s="4"/>
      <c r="D72" s="159"/>
      <c r="E72" s="46"/>
      <c r="F72" s="46"/>
      <c r="G72" s="46"/>
      <c r="H72" s="46"/>
      <c r="I72" s="46"/>
      <c r="J72" s="46"/>
      <c r="K72" s="46"/>
    </row>
    <row r="73" spans="1:11" ht="21.75" customHeight="1" x14ac:dyDescent="0.75">
      <c r="A73" s="4"/>
      <c r="B73" s="26" t="s">
        <v>114</v>
      </c>
      <c r="C73" s="4"/>
      <c r="D73" s="159"/>
      <c r="E73" s="46"/>
      <c r="F73" s="46"/>
      <c r="G73" s="46"/>
      <c r="H73" s="46"/>
      <c r="I73" s="46"/>
      <c r="J73" s="46"/>
      <c r="K73" s="46"/>
    </row>
    <row r="74" spans="1:11" ht="21.75" customHeight="1" x14ac:dyDescent="0.75">
      <c r="A74" s="4"/>
      <c r="B74" s="152" t="s">
        <v>122</v>
      </c>
      <c r="C74" s="135"/>
      <c r="D74" s="159"/>
      <c r="E74" s="46"/>
      <c r="F74" s="46"/>
      <c r="G74" s="46"/>
      <c r="H74" s="46"/>
      <c r="I74" s="46"/>
      <c r="J74" s="46"/>
      <c r="K74" s="46"/>
    </row>
    <row r="75" spans="1:11" ht="21.75" customHeight="1" x14ac:dyDescent="0.75">
      <c r="A75" s="4"/>
      <c r="B75" s="180" t="s">
        <v>22</v>
      </c>
      <c r="C75" s="135">
        <v>16</v>
      </c>
      <c r="D75" s="159"/>
      <c r="E75" s="46">
        <v>15012695</v>
      </c>
      <c r="F75" s="46"/>
      <c r="G75" s="46">
        <v>0</v>
      </c>
      <c r="H75" s="46"/>
      <c r="I75" s="46">
        <v>0</v>
      </c>
      <c r="J75" s="46"/>
      <c r="K75" s="46">
        <v>0</v>
      </c>
    </row>
    <row r="76" spans="1:11" ht="21.75" customHeight="1" x14ac:dyDescent="0.75">
      <c r="A76" s="4"/>
      <c r="B76" s="26" t="s">
        <v>123</v>
      </c>
      <c r="C76" s="135"/>
      <c r="D76" s="159"/>
      <c r="E76" s="46">
        <v>164129003</v>
      </c>
      <c r="F76" s="46"/>
      <c r="G76" s="46">
        <v>62511658</v>
      </c>
      <c r="H76" s="46"/>
      <c r="I76" s="46">
        <v>763457550</v>
      </c>
      <c r="J76" s="46"/>
      <c r="K76" s="46">
        <v>1038968148</v>
      </c>
    </row>
    <row r="77" spans="1:11" ht="21.75" customHeight="1" x14ac:dyDescent="0.75">
      <c r="A77" s="4"/>
      <c r="B77" s="4" t="s">
        <v>124</v>
      </c>
      <c r="C77" s="160"/>
      <c r="D77" s="159"/>
      <c r="E77" s="46">
        <v>-211738356</v>
      </c>
      <c r="F77" s="45"/>
      <c r="G77" s="46">
        <v>105781316</v>
      </c>
      <c r="H77" s="27"/>
      <c r="I77" s="46">
        <v>-201837584</v>
      </c>
      <c r="J77" s="27"/>
      <c r="K77" s="46">
        <v>116944701</v>
      </c>
    </row>
    <row r="78" spans="1:11" ht="21.75" customHeight="1" x14ac:dyDescent="0.75">
      <c r="B78" s="4" t="s">
        <v>125</v>
      </c>
      <c r="C78" s="159"/>
      <c r="D78" s="159"/>
      <c r="E78" s="47">
        <v>-1930152070</v>
      </c>
      <c r="F78" s="27"/>
      <c r="G78" s="47">
        <v>48521609</v>
      </c>
      <c r="H78" s="27"/>
      <c r="I78" s="47">
        <v>0</v>
      </c>
      <c r="J78" s="27"/>
      <c r="K78" s="47">
        <v>0</v>
      </c>
    </row>
    <row r="79" spans="1:11" ht="6" customHeight="1" x14ac:dyDescent="0.75">
      <c r="B79" s="4"/>
      <c r="C79" s="159"/>
      <c r="D79" s="159"/>
      <c r="E79" s="27"/>
      <c r="F79" s="27"/>
      <c r="G79" s="27"/>
      <c r="H79" s="27"/>
      <c r="I79" s="27"/>
      <c r="J79" s="27"/>
      <c r="K79" s="27"/>
    </row>
    <row r="80" spans="1:11" ht="21.75" customHeight="1" x14ac:dyDescent="0.75">
      <c r="A80" s="4" t="s">
        <v>126</v>
      </c>
      <c r="C80" s="4"/>
      <c r="D80" s="159"/>
      <c r="E80" s="46"/>
      <c r="F80" s="46"/>
      <c r="G80" s="46"/>
      <c r="H80" s="46"/>
      <c r="I80" s="46"/>
      <c r="J80" s="46"/>
      <c r="K80" s="46"/>
    </row>
    <row r="81" spans="1:11" ht="21.75" customHeight="1" x14ac:dyDescent="0.75">
      <c r="A81" s="8"/>
      <c r="B81" s="26" t="s">
        <v>114</v>
      </c>
      <c r="C81" s="4"/>
      <c r="D81" s="159"/>
      <c r="E81" s="47">
        <f>SUM(E74:E78)</f>
        <v>-1962748728</v>
      </c>
      <c r="F81" s="27"/>
      <c r="G81" s="47">
        <f>SUM(G74:G78)</f>
        <v>216814583</v>
      </c>
      <c r="H81" s="27"/>
      <c r="I81" s="47">
        <f>SUM(I74:I78)</f>
        <v>561619966</v>
      </c>
      <c r="J81" s="27"/>
      <c r="K81" s="47">
        <f>SUM(K74:K78)</f>
        <v>1155912849</v>
      </c>
    </row>
    <row r="82" spans="1:11" ht="6" customHeight="1" x14ac:dyDescent="0.75">
      <c r="A82" s="8"/>
      <c r="C82" s="4"/>
      <c r="D82" s="159"/>
      <c r="E82" s="49"/>
      <c r="F82" s="46"/>
      <c r="G82" s="49"/>
      <c r="H82" s="46"/>
      <c r="I82" s="48"/>
      <c r="J82" s="46"/>
      <c r="K82" s="48"/>
    </row>
    <row r="83" spans="1:11" ht="21.75" customHeight="1" x14ac:dyDescent="0.75">
      <c r="A83" s="8" t="s">
        <v>127</v>
      </c>
      <c r="B83" s="161"/>
      <c r="C83" s="4"/>
      <c r="D83" s="159"/>
      <c r="E83" s="50">
        <f>E81+E70</f>
        <v>-1211632400</v>
      </c>
      <c r="F83" s="46"/>
      <c r="G83" s="50">
        <f>G81+G70</f>
        <v>5937251778</v>
      </c>
      <c r="H83" s="46"/>
      <c r="I83" s="50">
        <f>I81+I70</f>
        <v>560670932</v>
      </c>
      <c r="J83" s="46"/>
      <c r="K83" s="50">
        <f>K81+K70</f>
        <v>1147994187</v>
      </c>
    </row>
    <row r="84" spans="1:11" ht="6" customHeight="1" x14ac:dyDescent="0.75">
      <c r="A84" s="155"/>
      <c r="C84" s="155"/>
      <c r="D84" s="159"/>
      <c r="E84" s="46"/>
      <c r="F84" s="46"/>
      <c r="G84" s="46"/>
      <c r="H84" s="46"/>
      <c r="I84" s="46"/>
      <c r="J84" s="46"/>
      <c r="K84" s="46"/>
    </row>
    <row r="85" spans="1:11" ht="21.75" customHeight="1" thickBot="1" x14ac:dyDescent="0.8">
      <c r="A85" s="8" t="s">
        <v>128</v>
      </c>
      <c r="C85" s="4"/>
      <c r="D85" s="159"/>
      <c r="E85" s="51">
        <f>+E83+E44</f>
        <v>8627700224</v>
      </c>
      <c r="F85" s="46"/>
      <c r="G85" s="51">
        <f>+G83+G44</f>
        <v>14539176039</v>
      </c>
      <c r="H85" s="46"/>
      <c r="I85" s="51">
        <f>+I83+I44</f>
        <v>13121758969</v>
      </c>
      <c r="J85" s="46"/>
      <c r="K85" s="51">
        <f>+K83+K44</f>
        <v>3863625445</v>
      </c>
    </row>
    <row r="86" spans="1:11" ht="21.75" customHeight="1" thickTop="1" x14ac:dyDescent="0.75">
      <c r="A86" s="4"/>
      <c r="C86" s="4"/>
      <c r="D86" s="159"/>
      <c r="E86" s="46"/>
      <c r="F86" s="46"/>
      <c r="G86" s="46"/>
      <c r="H86" s="46"/>
      <c r="I86" s="46"/>
      <c r="J86" s="46"/>
      <c r="K86" s="46"/>
    </row>
    <row r="87" spans="1:11" ht="21.75" customHeight="1" x14ac:dyDescent="0.75">
      <c r="A87" s="8" t="s">
        <v>129</v>
      </c>
      <c r="C87" s="4"/>
      <c r="D87" s="159"/>
      <c r="E87" s="46"/>
      <c r="F87" s="46"/>
      <c r="G87" s="46"/>
      <c r="H87" s="46"/>
      <c r="I87" s="46"/>
      <c r="J87" s="46"/>
      <c r="K87" s="46"/>
    </row>
    <row r="88" spans="1:11" ht="21.75" customHeight="1" x14ac:dyDescent="0.75">
      <c r="A88" s="4"/>
      <c r="B88" s="26" t="s">
        <v>107</v>
      </c>
      <c r="C88" s="159"/>
      <c r="D88" s="159"/>
      <c r="E88" s="45">
        <f>E85-E89</f>
        <v>7833942655</v>
      </c>
      <c r="F88" s="45"/>
      <c r="G88" s="45">
        <v>13861279098</v>
      </c>
      <c r="H88" s="45"/>
      <c r="I88" s="45">
        <f>I85-I89</f>
        <v>13121758969</v>
      </c>
      <c r="J88" s="45"/>
      <c r="K88" s="45">
        <v>3863625445</v>
      </c>
    </row>
    <row r="89" spans="1:11" ht="21.75" customHeight="1" x14ac:dyDescent="0.75">
      <c r="A89" s="4"/>
      <c r="B89" s="26" t="s">
        <v>108</v>
      </c>
      <c r="C89" s="159"/>
      <c r="D89" s="159"/>
      <c r="E89" s="47">
        <v>793757569</v>
      </c>
      <c r="F89" s="52"/>
      <c r="G89" s="47">
        <v>677896941</v>
      </c>
      <c r="H89" s="52"/>
      <c r="I89" s="47">
        <v>0</v>
      </c>
      <c r="J89" s="52"/>
      <c r="K89" s="47">
        <v>0</v>
      </c>
    </row>
    <row r="90" spans="1:11" ht="6" customHeight="1" x14ac:dyDescent="0.75">
      <c r="A90" s="4"/>
      <c r="C90" s="160"/>
      <c r="D90" s="160"/>
      <c r="E90" s="46"/>
      <c r="F90" s="46"/>
      <c r="G90" s="46"/>
      <c r="H90" s="46"/>
      <c r="I90" s="46"/>
      <c r="J90" s="46"/>
      <c r="K90" s="46"/>
    </row>
    <row r="91" spans="1:11" ht="21.75" customHeight="1" thickBot="1" x14ac:dyDescent="0.8">
      <c r="A91" s="156"/>
      <c r="C91" s="160"/>
      <c r="D91" s="160"/>
      <c r="E91" s="51">
        <f>SUM(E88:E90)</f>
        <v>8627700224</v>
      </c>
      <c r="F91" s="46"/>
      <c r="G91" s="51">
        <f>SUM(G88:G90)</f>
        <v>14539176039</v>
      </c>
      <c r="H91" s="46"/>
      <c r="I91" s="51">
        <f>SUM(I88:I90)</f>
        <v>13121758969</v>
      </c>
      <c r="J91" s="46"/>
      <c r="K91" s="51">
        <f>SUM(K88:K90)</f>
        <v>3863625445</v>
      </c>
    </row>
    <row r="92" spans="1:11" ht="21.75" customHeight="1" thickTop="1" x14ac:dyDescent="0.75">
      <c r="A92" s="156"/>
      <c r="C92" s="160"/>
      <c r="D92" s="160"/>
      <c r="E92" s="46"/>
      <c r="F92" s="46"/>
      <c r="G92" s="46"/>
      <c r="H92" s="46"/>
      <c r="I92" s="46"/>
      <c r="J92" s="46"/>
      <c r="K92" s="46"/>
    </row>
    <row r="93" spans="1:11" ht="21.75" customHeight="1" x14ac:dyDescent="0.75">
      <c r="A93" s="156"/>
      <c r="C93" s="160"/>
      <c r="D93" s="160"/>
      <c r="E93" s="46"/>
      <c r="F93" s="46"/>
      <c r="G93" s="46"/>
      <c r="H93" s="46"/>
      <c r="I93" s="46"/>
      <c r="J93" s="46"/>
      <c r="K93" s="46"/>
    </row>
    <row r="94" spans="1:11" ht="21.75" customHeight="1" x14ac:dyDescent="0.75">
      <c r="A94" s="156"/>
      <c r="C94" s="160"/>
      <c r="D94" s="160"/>
      <c r="E94" s="46"/>
      <c r="F94" s="46"/>
      <c r="G94" s="46"/>
      <c r="H94" s="46"/>
      <c r="I94" s="46"/>
      <c r="J94" s="46"/>
      <c r="K94" s="46"/>
    </row>
    <row r="95" spans="1:11" ht="14.25" customHeight="1" x14ac:dyDescent="0.75"/>
    <row r="96" spans="1:11" ht="22.15" customHeight="1" x14ac:dyDescent="0.75">
      <c r="A96" s="203" t="str">
        <f>+'6-8'!A47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203"/>
      <c r="C96" s="203"/>
      <c r="D96" s="203"/>
      <c r="E96" s="203"/>
      <c r="F96" s="203"/>
      <c r="G96" s="203"/>
      <c r="H96" s="203"/>
      <c r="I96" s="203"/>
      <c r="J96" s="203"/>
      <c r="K96" s="203"/>
    </row>
  </sheetData>
  <mergeCells count="6">
    <mergeCell ref="A96:K96"/>
    <mergeCell ref="E5:G5"/>
    <mergeCell ref="I5:K5"/>
    <mergeCell ref="A50:K50"/>
    <mergeCell ref="E55:G55"/>
    <mergeCell ref="I55:K55"/>
  </mergeCells>
  <pageMargins left="0.8" right="0.5" top="0.5" bottom="0.6" header="0.49" footer="0.4"/>
  <pageSetup paperSize="9" scale="89" firstPageNumber="9" fitToHeight="3" orientation="portrait" useFirstPageNumber="1" horizontalDpi="1200" verticalDpi="1200" r:id="rId1"/>
  <headerFooter>
    <oddFooter>&amp;R&amp;13   &amp;P</oddFooter>
  </headerFooter>
  <rowBreaks count="1" manualBreakCount="1">
    <brk id="5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CA80-0673-42E1-B060-C48ABD1C4DC5}">
  <dimension ref="A1:AM49"/>
  <sheetViews>
    <sheetView topLeftCell="A4" zoomScale="65" zoomScaleNormal="130" zoomScaleSheetLayoutView="85" workbookViewId="0">
      <selection activeCell="I34" sqref="I34"/>
    </sheetView>
  </sheetViews>
  <sheetFormatPr defaultColWidth="9.09765625" defaultRowHeight="21" customHeight="1" x14ac:dyDescent="0.75"/>
  <cols>
    <col min="1" max="1" width="1.69921875" style="54" customWidth="1"/>
    <col min="2" max="2" width="27.296875" style="54" customWidth="1"/>
    <col min="3" max="3" width="9" style="54" bestFit="1" customWidth="1"/>
    <col min="4" max="4" width="0.59765625" style="54" customWidth="1"/>
    <col min="5" max="5" width="12.3984375" style="44" bestFit="1" customWidth="1"/>
    <col min="6" max="6" width="0.59765625" style="44" customWidth="1"/>
    <col min="7" max="7" width="13.3984375" style="44" bestFit="1" customWidth="1"/>
    <col min="8" max="8" width="0.59765625" style="44" customWidth="1"/>
    <col min="9" max="9" width="15" style="44" customWidth="1"/>
    <col min="10" max="10" width="0.59765625" style="44" customWidth="1"/>
    <col min="11" max="11" width="11.8984375" style="44" customWidth="1"/>
    <col min="12" max="12" width="0.59765625" style="15" customWidth="1"/>
    <col min="13" max="13" width="13" style="13" customWidth="1"/>
    <col min="14" max="14" width="0.59765625" style="13" customWidth="1"/>
    <col min="15" max="15" width="13.09765625" style="44" customWidth="1"/>
    <col min="16" max="16" width="0.59765625" style="44" customWidth="1"/>
    <col min="17" max="17" width="13.69921875" style="44" bestFit="1" customWidth="1"/>
    <col min="18" max="18" width="0.59765625" style="44" customWidth="1"/>
    <col min="19" max="19" width="14.59765625" style="44" customWidth="1"/>
    <col min="20" max="20" width="0.59765625" style="44" customWidth="1"/>
    <col min="21" max="21" width="15.59765625" style="15" customWidth="1"/>
    <col min="22" max="22" width="0.59765625" style="15" customWidth="1"/>
    <col min="23" max="23" width="13.09765625" style="15" customWidth="1"/>
    <col min="24" max="24" width="0.59765625" style="15" customWidth="1"/>
    <col min="25" max="25" width="12.09765625" style="15" customWidth="1"/>
    <col min="26" max="26" width="0.59765625" style="15" customWidth="1"/>
    <col min="27" max="27" width="13.09765625" style="15" customWidth="1"/>
    <col min="28" max="28" width="0.59765625" style="15" customWidth="1"/>
    <col min="29" max="29" width="13.09765625" style="15" customWidth="1"/>
    <col min="30" max="30" width="0.59765625" style="15" customWidth="1"/>
    <col min="31" max="31" width="13.09765625" style="15" customWidth="1"/>
    <col min="32" max="32" width="0.59765625" style="44" customWidth="1"/>
    <col min="33" max="33" width="12.8984375" style="44" customWidth="1"/>
    <col min="34" max="34" width="0.59765625" style="44" customWidth="1"/>
    <col min="35" max="35" width="14.09765625" style="44" customWidth="1"/>
    <col min="36" max="36" width="0.59765625" style="44" customWidth="1"/>
    <col min="37" max="37" width="13" style="44" customWidth="1"/>
    <col min="38" max="38" width="0.59765625" style="44" customWidth="1"/>
    <col min="39" max="39" width="13.8984375" style="44" customWidth="1"/>
    <col min="40" max="16384" width="9.09765625" style="54"/>
  </cols>
  <sheetData>
    <row r="1" spans="1:39" ht="21" customHeight="1" x14ac:dyDescent="0.75">
      <c r="A1" s="53" t="s">
        <v>0</v>
      </c>
      <c r="L1" s="19"/>
      <c r="M1" s="14"/>
      <c r="N1" s="14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39" ht="21" customHeight="1" x14ac:dyDescent="0.75">
      <c r="A2" s="55" t="s">
        <v>130</v>
      </c>
      <c r="B2" s="55"/>
      <c r="C2" s="56"/>
      <c r="D2" s="56"/>
      <c r="E2" s="57"/>
      <c r="F2" s="57"/>
      <c r="G2" s="57"/>
      <c r="H2" s="57"/>
      <c r="I2" s="57"/>
      <c r="J2" s="57"/>
      <c r="K2" s="57"/>
      <c r="L2" s="57"/>
      <c r="M2" s="1"/>
      <c r="N2" s="57"/>
      <c r="O2" s="57"/>
      <c r="P2" s="57"/>
      <c r="Q2" s="57"/>
      <c r="R2" s="57"/>
      <c r="S2" s="57"/>
      <c r="T2" s="57"/>
      <c r="U2" s="1"/>
      <c r="V2" s="1"/>
      <c r="W2" s="1"/>
      <c r="X2" s="1"/>
      <c r="Y2" s="1"/>
      <c r="Z2" s="1"/>
      <c r="AA2" s="1"/>
      <c r="AB2" s="1"/>
      <c r="AC2" s="14"/>
      <c r="AD2" s="14"/>
      <c r="AE2" s="14"/>
      <c r="AF2" s="14"/>
      <c r="AG2" s="14"/>
      <c r="AH2" s="14"/>
      <c r="AI2" s="14"/>
      <c r="AJ2" s="14"/>
      <c r="AK2" s="3"/>
      <c r="AL2" s="14"/>
      <c r="AM2" s="3"/>
    </row>
    <row r="3" spans="1:39" ht="21" customHeight="1" x14ac:dyDescent="0.75">
      <c r="A3" s="58" t="s">
        <v>82</v>
      </c>
      <c r="B3" s="58"/>
      <c r="C3" s="59"/>
      <c r="D3" s="59"/>
      <c r="E3" s="60"/>
      <c r="F3" s="60"/>
      <c r="G3" s="60"/>
      <c r="H3" s="60"/>
      <c r="I3" s="60"/>
      <c r="J3" s="60"/>
      <c r="K3" s="60"/>
      <c r="L3" s="60"/>
      <c r="M3" s="6"/>
      <c r="N3" s="60"/>
      <c r="O3" s="60"/>
      <c r="P3" s="60"/>
      <c r="Q3" s="60"/>
      <c r="R3" s="60"/>
      <c r="S3" s="60"/>
      <c r="T3" s="60"/>
      <c r="U3" s="6"/>
      <c r="V3" s="6"/>
      <c r="W3" s="6"/>
      <c r="X3" s="6"/>
      <c r="Y3" s="6"/>
      <c r="Z3" s="6"/>
      <c r="AA3" s="6"/>
      <c r="AB3" s="6"/>
      <c r="AC3" s="20"/>
      <c r="AD3" s="20"/>
      <c r="AE3" s="20"/>
      <c r="AF3" s="20"/>
      <c r="AG3" s="20"/>
      <c r="AH3" s="20"/>
      <c r="AI3" s="20"/>
      <c r="AJ3" s="20"/>
      <c r="AK3" s="6"/>
      <c r="AL3" s="20"/>
      <c r="AM3" s="6"/>
    </row>
    <row r="4" spans="1:39" ht="21" customHeight="1" x14ac:dyDescent="0.75">
      <c r="A4" s="55"/>
      <c r="B4" s="55"/>
      <c r="C4" s="56"/>
      <c r="D4" s="56"/>
      <c r="E4" s="57"/>
      <c r="F4" s="57"/>
      <c r="G4" s="57"/>
      <c r="H4" s="57"/>
      <c r="I4" s="57"/>
      <c r="J4" s="57"/>
      <c r="K4" s="57"/>
      <c r="L4" s="57"/>
      <c r="M4" s="1"/>
      <c r="N4" s="57"/>
      <c r="O4" s="57"/>
      <c r="P4" s="57"/>
      <c r="Q4" s="57"/>
      <c r="R4" s="57"/>
      <c r="S4" s="57"/>
      <c r="T4" s="57"/>
      <c r="U4" s="1"/>
      <c r="V4" s="1"/>
      <c r="W4" s="1"/>
      <c r="X4" s="1"/>
      <c r="Y4" s="1"/>
      <c r="Z4" s="1"/>
      <c r="AA4" s="1"/>
      <c r="AB4" s="1"/>
      <c r="AC4" s="14"/>
      <c r="AD4" s="14"/>
      <c r="AE4" s="14"/>
      <c r="AF4" s="14"/>
      <c r="AG4" s="14"/>
      <c r="AH4" s="14"/>
      <c r="AI4" s="14"/>
      <c r="AJ4" s="14"/>
      <c r="AK4" s="1"/>
      <c r="AL4" s="14"/>
      <c r="AM4" s="1"/>
    </row>
    <row r="5" spans="1:39" ht="21" customHeight="1" x14ac:dyDescent="0.75">
      <c r="A5" s="61"/>
      <c r="B5" s="61"/>
      <c r="C5" s="61"/>
      <c r="D5" s="61"/>
      <c r="E5" s="206" t="s">
        <v>131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</row>
    <row r="6" spans="1:39" ht="21" customHeight="1" x14ac:dyDescent="0.75">
      <c r="A6" s="61"/>
      <c r="B6" s="61"/>
      <c r="C6" s="61"/>
      <c r="D6" s="61"/>
      <c r="E6" s="206" t="s">
        <v>132</v>
      </c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62"/>
      <c r="AK6" s="62"/>
      <c r="AL6" s="62"/>
      <c r="AM6" s="62"/>
    </row>
    <row r="7" spans="1:39" ht="21" customHeight="1" x14ac:dyDescent="0.75">
      <c r="A7" s="61"/>
      <c r="B7" s="61"/>
      <c r="C7" s="61"/>
      <c r="D7" s="61"/>
      <c r="E7" s="62"/>
      <c r="F7" s="62"/>
      <c r="G7" s="62"/>
      <c r="H7" s="62"/>
      <c r="I7" s="62"/>
      <c r="J7" s="62"/>
      <c r="K7" s="62"/>
      <c r="L7" s="62"/>
      <c r="M7" s="62"/>
      <c r="N7" s="62"/>
      <c r="O7" s="206" t="s">
        <v>74</v>
      </c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62"/>
      <c r="AG7" s="62"/>
      <c r="AH7" s="62"/>
      <c r="AI7" s="62"/>
      <c r="AJ7" s="62"/>
      <c r="AK7" s="62"/>
      <c r="AL7" s="62"/>
      <c r="AM7" s="62"/>
    </row>
    <row r="8" spans="1:39" ht="21" customHeight="1" x14ac:dyDescent="0.75">
      <c r="A8" s="61"/>
      <c r="B8" s="61"/>
      <c r="C8" s="61"/>
      <c r="D8" s="61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206" t="s">
        <v>112</v>
      </c>
      <c r="V8" s="206"/>
      <c r="W8" s="206"/>
      <c r="X8" s="206"/>
      <c r="Y8" s="206"/>
      <c r="Z8" s="206"/>
      <c r="AA8" s="206"/>
      <c r="AB8" s="206"/>
      <c r="AC8" s="206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39" ht="21" customHeight="1" x14ac:dyDescent="0.75">
      <c r="A9" s="61"/>
      <c r="B9" s="61"/>
      <c r="C9" s="61"/>
      <c r="D9" s="61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3" t="s">
        <v>133</v>
      </c>
      <c r="V9" s="63"/>
      <c r="W9" s="63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</row>
    <row r="10" spans="1:39" ht="21" customHeight="1" x14ac:dyDescent="0.75">
      <c r="A10" s="61"/>
      <c r="B10" s="61"/>
      <c r="C10" s="61"/>
      <c r="D10" s="61"/>
      <c r="E10" s="64"/>
      <c r="F10" s="64"/>
      <c r="G10" s="64"/>
      <c r="H10" s="64"/>
      <c r="I10" s="11" t="s">
        <v>134</v>
      </c>
      <c r="J10" s="64"/>
      <c r="L10" s="64"/>
      <c r="M10" s="11"/>
      <c r="N10" s="64"/>
      <c r="O10" s="64"/>
      <c r="P10" s="64"/>
      <c r="Q10" s="63" t="s">
        <v>135</v>
      </c>
      <c r="R10" s="63"/>
      <c r="S10" s="63"/>
      <c r="T10" s="64"/>
      <c r="U10" s="63" t="s">
        <v>136</v>
      </c>
      <c r="V10" s="63"/>
      <c r="W10" s="63"/>
      <c r="X10" s="64"/>
      <c r="Y10" s="63"/>
      <c r="Z10" s="64"/>
      <c r="AA10" s="63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M10" s="63"/>
    </row>
    <row r="11" spans="1:39" s="61" customFormat="1" ht="21" customHeight="1" x14ac:dyDescent="0.75">
      <c r="C11" s="65"/>
      <c r="D11" s="65"/>
      <c r="E11" s="63"/>
      <c r="F11" s="63"/>
      <c r="G11" s="63"/>
      <c r="H11" s="63"/>
      <c r="I11" s="63" t="s">
        <v>137</v>
      </c>
      <c r="J11" s="63"/>
      <c r="L11" s="63"/>
      <c r="N11" s="63"/>
      <c r="O11" s="63" t="s">
        <v>138</v>
      </c>
      <c r="P11" s="63"/>
      <c r="Q11" s="63" t="s">
        <v>139</v>
      </c>
      <c r="R11" s="63"/>
      <c r="S11" s="63"/>
      <c r="T11" s="63"/>
      <c r="U11" s="63" t="s">
        <v>140</v>
      </c>
      <c r="V11" s="63"/>
      <c r="W11" s="63"/>
      <c r="X11" s="63"/>
      <c r="Y11" s="63"/>
      <c r="Z11" s="63"/>
      <c r="AA11" s="63"/>
      <c r="AB11" s="63"/>
      <c r="AC11" s="63"/>
      <c r="AD11" s="63"/>
      <c r="AE11" s="66" t="s">
        <v>75</v>
      </c>
      <c r="AF11" s="63"/>
      <c r="AH11" s="63"/>
      <c r="AJ11" s="63"/>
      <c r="AK11" s="63"/>
      <c r="AM11" s="63"/>
    </row>
    <row r="12" spans="1:39" s="61" customFormat="1" ht="21" customHeight="1" x14ac:dyDescent="0.75">
      <c r="C12" s="65"/>
      <c r="D12" s="65"/>
      <c r="E12" s="11"/>
      <c r="F12" s="10"/>
      <c r="G12" s="11"/>
      <c r="H12" s="11"/>
      <c r="I12" s="11" t="s">
        <v>141</v>
      </c>
      <c r="J12" s="10"/>
      <c r="L12" s="10"/>
      <c r="N12" s="11"/>
      <c r="O12" s="11" t="s">
        <v>142</v>
      </c>
      <c r="P12" s="10"/>
      <c r="Q12" s="63" t="s">
        <v>143</v>
      </c>
      <c r="R12" s="63"/>
      <c r="S12" s="11" t="s">
        <v>144</v>
      </c>
      <c r="T12" s="11"/>
      <c r="U12" s="63" t="s">
        <v>145</v>
      </c>
      <c r="V12" s="63"/>
      <c r="W12" s="63" t="s">
        <v>146</v>
      </c>
      <c r="X12" s="11"/>
      <c r="Y12" s="63" t="s">
        <v>147</v>
      </c>
      <c r="Z12" s="11"/>
      <c r="AA12" s="63" t="s">
        <v>148</v>
      </c>
      <c r="AB12" s="11"/>
      <c r="AC12" s="63"/>
      <c r="AD12" s="63"/>
      <c r="AE12" s="67" t="s">
        <v>149</v>
      </c>
      <c r="AG12" s="66" t="s">
        <v>150</v>
      </c>
      <c r="AI12" s="67" t="s">
        <v>151</v>
      </c>
      <c r="AJ12" s="63"/>
      <c r="AK12" s="67" t="s">
        <v>152</v>
      </c>
      <c r="AL12" s="63"/>
      <c r="AM12" s="63"/>
    </row>
    <row r="13" spans="1:39" s="61" customFormat="1" ht="21" customHeight="1" x14ac:dyDescent="0.75">
      <c r="C13" s="65"/>
      <c r="D13" s="65"/>
      <c r="E13" s="11" t="s">
        <v>153</v>
      </c>
      <c r="F13" s="10"/>
      <c r="G13" s="11" t="s">
        <v>154</v>
      </c>
      <c r="H13" s="11"/>
      <c r="I13" s="11" t="s">
        <v>155</v>
      </c>
      <c r="J13" s="10"/>
      <c r="K13" s="63" t="s">
        <v>156</v>
      </c>
      <c r="L13" s="10"/>
      <c r="M13" s="63" t="s">
        <v>157</v>
      </c>
      <c r="N13" s="11"/>
      <c r="O13" s="11" t="s">
        <v>158</v>
      </c>
      <c r="P13" s="10"/>
      <c r="Q13" s="11" t="s">
        <v>159</v>
      </c>
      <c r="R13" s="11"/>
      <c r="S13" s="11" t="s">
        <v>160</v>
      </c>
      <c r="T13" s="11"/>
      <c r="U13" s="63" t="s">
        <v>161</v>
      </c>
      <c r="V13" s="63"/>
      <c r="W13" s="63" t="s">
        <v>162</v>
      </c>
      <c r="X13" s="11"/>
      <c r="Y13" s="63" t="s">
        <v>163</v>
      </c>
      <c r="Z13" s="11"/>
      <c r="AA13" s="63" t="s">
        <v>164</v>
      </c>
      <c r="AB13" s="11"/>
      <c r="AC13" s="11" t="s">
        <v>165</v>
      </c>
      <c r="AD13" s="11"/>
      <c r="AE13" s="66" t="s">
        <v>166</v>
      </c>
      <c r="AG13" s="67" t="s">
        <v>167</v>
      </c>
      <c r="AI13" s="66" t="s">
        <v>168</v>
      </c>
      <c r="AJ13" s="63"/>
      <c r="AK13" s="63" t="s">
        <v>169</v>
      </c>
      <c r="AM13" s="67" t="s">
        <v>151</v>
      </c>
    </row>
    <row r="14" spans="1:39" s="61" customFormat="1" ht="21" customHeight="1" x14ac:dyDescent="0.75">
      <c r="C14" s="87" t="s">
        <v>7</v>
      </c>
      <c r="D14" s="65"/>
      <c r="E14" s="68" t="s">
        <v>170</v>
      </c>
      <c r="F14" s="10"/>
      <c r="G14" s="68" t="s">
        <v>171</v>
      </c>
      <c r="H14" s="11"/>
      <c r="I14" s="68" t="s">
        <v>172</v>
      </c>
      <c r="J14" s="10"/>
      <c r="K14" s="69" t="s">
        <v>173</v>
      </c>
      <c r="L14" s="10"/>
      <c r="M14" s="69" t="s">
        <v>174</v>
      </c>
      <c r="N14" s="11"/>
      <c r="O14" s="68" t="s">
        <v>175</v>
      </c>
      <c r="P14" s="10"/>
      <c r="Q14" s="68" t="s">
        <v>176</v>
      </c>
      <c r="R14" s="11"/>
      <c r="S14" s="68" t="s">
        <v>177</v>
      </c>
      <c r="T14" s="11"/>
      <c r="U14" s="69" t="s">
        <v>178</v>
      </c>
      <c r="V14" s="63"/>
      <c r="W14" s="69" t="s">
        <v>179</v>
      </c>
      <c r="X14" s="11"/>
      <c r="Y14" s="69" t="s">
        <v>180</v>
      </c>
      <c r="Z14" s="11"/>
      <c r="AA14" s="69" t="s">
        <v>163</v>
      </c>
      <c r="AB14" s="11"/>
      <c r="AC14" s="68" t="s">
        <v>181</v>
      </c>
      <c r="AD14" s="11"/>
      <c r="AE14" s="70" t="s">
        <v>182</v>
      </c>
      <c r="AG14" s="69" t="s">
        <v>183</v>
      </c>
      <c r="AI14" s="69" t="s">
        <v>184</v>
      </c>
      <c r="AJ14" s="63"/>
      <c r="AK14" s="69" t="s">
        <v>185</v>
      </c>
      <c r="AM14" s="71" t="s">
        <v>182</v>
      </c>
    </row>
    <row r="15" spans="1:39" s="61" customFormat="1" ht="8.15" customHeight="1" x14ac:dyDescent="0.75">
      <c r="C15" s="65"/>
      <c r="D15" s="65"/>
      <c r="E15" s="11"/>
      <c r="F15" s="10"/>
      <c r="G15" s="11"/>
      <c r="H15" s="11"/>
      <c r="I15" s="10"/>
      <c r="J15" s="10"/>
      <c r="K15" s="63"/>
      <c r="L15" s="10"/>
      <c r="M15" s="63"/>
      <c r="N15" s="11"/>
      <c r="O15" s="10"/>
      <c r="P15" s="10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G15" s="63"/>
      <c r="AI15" s="63"/>
      <c r="AJ15" s="63"/>
      <c r="AK15" s="63"/>
      <c r="AM15" s="63"/>
    </row>
    <row r="16" spans="1:39" s="53" customFormat="1" ht="21.75" customHeight="1" x14ac:dyDescent="0.75">
      <c r="A16" s="72" t="s">
        <v>186</v>
      </c>
      <c r="B16" s="55"/>
      <c r="C16" s="74"/>
      <c r="D16" s="73"/>
    </row>
    <row r="17" spans="1:39" s="53" customFormat="1" ht="21.75" customHeight="1" x14ac:dyDescent="0.75">
      <c r="A17" s="72"/>
      <c r="B17" s="55" t="s">
        <v>6</v>
      </c>
      <c r="C17" s="74"/>
      <c r="D17" s="73"/>
      <c r="E17" s="44">
        <v>5595798073</v>
      </c>
      <c r="F17" s="44"/>
      <c r="G17" s="44">
        <v>33879604446</v>
      </c>
      <c r="H17" s="44"/>
      <c r="I17" s="44">
        <v>104788723</v>
      </c>
      <c r="J17" s="44"/>
      <c r="K17" s="44">
        <v>599792803</v>
      </c>
      <c r="L17" s="44"/>
      <c r="M17" s="44">
        <v>1403668453</v>
      </c>
      <c r="N17" s="44"/>
      <c r="O17" s="44">
        <v>-755412590</v>
      </c>
      <c r="P17" s="44"/>
      <c r="Q17" s="44">
        <v>-2181932458</v>
      </c>
      <c r="R17" s="44"/>
      <c r="S17" s="44">
        <v>267927308</v>
      </c>
      <c r="T17" s="44"/>
      <c r="U17" s="44">
        <v>1903961</v>
      </c>
      <c r="V17" s="44"/>
      <c r="W17" s="44">
        <v>13242056464</v>
      </c>
      <c r="X17" s="44"/>
      <c r="Y17" s="44">
        <v>52243607</v>
      </c>
      <c r="Z17" s="44"/>
      <c r="AA17" s="44">
        <v>-280194425</v>
      </c>
      <c r="AB17" s="44"/>
      <c r="AC17" s="44">
        <v>-6340154503</v>
      </c>
      <c r="AD17" s="44"/>
      <c r="AE17" s="75">
        <v>4006437364</v>
      </c>
      <c r="AF17" s="44"/>
      <c r="AG17" s="14">
        <v>31047125825</v>
      </c>
      <c r="AH17" s="44"/>
      <c r="AI17" s="27">
        <v>76637215687</v>
      </c>
      <c r="AJ17" s="44"/>
      <c r="AK17" s="14">
        <v>10657340937</v>
      </c>
      <c r="AL17" s="44"/>
      <c r="AM17" s="27">
        <v>87294556624</v>
      </c>
    </row>
    <row r="18" spans="1:39" s="53" customFormat="1" ht="6" customHeight="1" x14ac:dyDescent="0.75">
      <c r="A18" s="72"/>
      <c r="B18" s="55"/>
      <c r="C18" s="74"/>
      <c r="D18" s="73"/>
      <c r="E18" s="44"/>
      <c r="F18" s="54"/>
      <c r="G18" s="44"/>
      <c r="H18" s="54"/>
      <c r="I18" s="44"/>
      <c r="J18" s="54"/>
      <c r="K18" s="44"/>
      <c r="L18" s="54"/>
      <c r="M18" s="44"/>
      <c r="N18" s="54"/>
      <c r="O18" s="44"/>
      <c r="P18" s="54"/>
      <c r="Q18" s="44"/>
      <c r="R18" s="54"/>
      <c r="S18" s="44"/>
      <c r="T18" s="5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39" s="53" customFormat="1" ht="21.75" customHeight="1" x14ac:dyDescent="0.75">
      <c r="A19" s="76" t="s">
        <v>187</v>
      </c>
      <c r="B19" s="54"/>
      <c r="C19" s="74"/>
      <c r="D19" s="7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44"/>
      <c r="AF19" s="75"/>
      <c r="AG19" s="44"/>
      <c r="AH19" s="75"/>
      <c r="AI19" s="44"/>
      <c r="AJ19" s="77"/>
      <c r="AK19" s="78"/>
      <c r="AL19" s="77"/>
      <c r="AM19" s="77"/>
    </row>
    <row r="20" spans="1:39" s="53" customFormat="1" ht="21.75" customHeight="1" x14ac:dyDescent="0.75">
      <c r="A20" s="76"/>
      <c r="B20" s="53" t="s">
        <v>188</v>
      </c>
      <c r="C20" s="74"/>
      <c r="D20" s="7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44"/>
      <c r="AF20" s="75"/>
      <c r="AG20" s="44"/>
      <c r="AH20" s="75"/>
      <c r="AI20" s="44"/>
      <c r="AJ20" s="77"/>
      <c r="AK20" s="78"/>
      <c r="AL20" s="77"/>
      <c r="AM20" s="77"/>
    </row>
    <row r="21" spans="1:39" ht="21.75" customHeight="1" x14ac:dyDescent="0.75">
      <c r="A21" s="79" t="s">
        <v>189</v>
      </c>
      <c r="C21" s="74"/>
      <c r="D21" s="73"/>
      <c r="E21" s="75">
        <v>74178904</v>
      </c>
      <c r="F21" s="75"/>
      <c r="G21" s="75">
        <v>2225367220</v>
      </c>
      <c r="H21" s="75"/>
      <c r="I21" s="75">
        <v>0</v>
      </c>
      <c r="J21" s="75"/>
      <c r="K21" s="75">
        <v>0</v>
      </c>
      <c r="L21" s="75"/>
      <c r="M21" s="75">
        <v>0</v>
      </c>
      <c r="N21" s="75"/>
      <c r="O21" s="75">
        <v>0</v>
      </c>
      <c r="P21" s="75"/>
      <c r="Q21" s="75">
        <v>0</v>
      </c>
      <c r="R21" s="75"/>
      <c r="S21" s="75">
        <v>0</v>
      </c>
      <c r="T21" s="75"/>
      <c r="U21" s="75">
        <v>0</v>
      </c>
      <c r="V21" s="75"/>
      <c r="W21" s="75">
        <v>0</v>
      </c>
      <c r="X21" s="75"/>
      <c r="Y21" s="75">
        <v>0</v>
      </c>
      <c r="Z21" s="75"/>
      <c r="AA21" s="75">
        <v>0</v>
      </c>
      <c r="AB21" s="75"/>
      <c r="AC21" s="75">
        <v>0</v>
      </c>
      <c r="AD21" s="75"/>
      <c r="AE21" s="75">
        <f t="shared" ref="AE21:AE28" si="0">SUM(O21,Q21,S21,U21,W21,Y21,AA21,AC21)</f>
        <v>0</v>
      </c>
      <c r="AF21" s="75"/>
      <c r="AG21" s="75">
        <v>0</v>
      </c>
      <c r="AH21" s="77"/>
      <c r="AI21" s="27">
        <f t="shared" ref="AI21:AI27" si="1">SUM(AG21,AE21,M21,K21,I21,G21,E21)</f>
        <v>2299546124</v>
      </c>
      <c r="AJ21" s="75"/>
      <c r="AK21" s="75">
        <v>0</v>
      </c>
      <c r="AL21" s="75"/>
      <c r="AM21" s="27">
        <f t="shared" ref="AM21" si="2">SUM(AI21:AK21)</f>
        <v>2299546124</v>
      </c>
    </row>
    <row r="22" spans="1:39" ht="21.75" customHeight="1" x14ac:dyDescent="0.75">
      <c r="A22" s="79" t="s">
        <v>299</v>
      </c>
      <c r="B22" s="80"/>
      <c r="C22" s="73"/>
      <c r="D22" s="73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</row>
    <row r="23" spans="1:39" ht="21.75" customHeight="1" x14ac:dyDescent="0.75">
      <c r="A23" s="79"/>
      <c r="B23" s="81" t="s">
        <v>300</v>
      </c>
      <c r="C23" s="74"/>
      <c r="D23" s="73"/>
      <c r="E23" s="75">
        <v>0</v>
      </c>
      <c r="F23" s="75"/>
      <c r="G23" s="75">
        <v>0</v>
      </c>
      <c r="H23" s="75"/>
      <c r="I23" s="75">
        <v>0</v>
      </c>
      <c r="J23" s="75"/>
      <c r="K23" s="75">
        <v>0</v>
      </c>
      <c r="L23" s="75"/>
      <c r="M23" s="75">
        <v>0</v>
      </c>
      <c r="N23" s="75"/>
      <c r="O23" s="75">
        <v>0</v>
      </c>
      <c r="P23" s="75"/>
      <c r="Q23" s="75">
        <v>-7686555</v>
      </c>
      <c r="R23" s="75"/>
      <c r="S23" s="75">
        <v>0</v>
      </c>
      <c r="T23" s="75"/>
      <c r="U23" s="75">
        <v>0</v>
      </c>
      <c r="V23" s="75"/>
      <c r="W23" s="75">
        <v>0</v>
      </c>
      <c r="X23" s="75"/>
      <c r="Y23" s="75">
        <v>0</v>
      </c>
      <c r="Z23" s="75"/>
      <c r="AA23" s="75">
        <v>0</v>
      </c>
      <c r="AB23" s="75"/>
      <c r="AC23" s="75">
        <v>0</v>
      </c>
      <c r="AD23" s="75"/>
      <c r="AE23" s="75">
        <f>SUM(O23,Q23,S23,U23,W23,Y23,AA23,AC23)</f>
        <v>-7686555</v>
      </c>
      <c r="AF23" s="75"/>
      <c r="AG23" s="75">
        <v>0</v>
      </c>
      <c r="AH23" s="77"/>
      <c r="AI23" s="27">
        <f>SUM(AG23,AE23,M23,K23,I23,G23,E23)</f>
        <v>-7686555</v>
      </c>
      <c r="AJ23" s="75"/>
      <c r="AK23" s="75">
        <v>8146032</v>
      </c>
      <c r="AL23" s="75"/>
      <c r="AM23" s="75">
        <f>SUM(AI23:AK23)</f>
        <v>459477</v>
      </c>
    </row>
    <row r="24" spans="1:39" ht="21.75" customHeight="1" x14ac:dyDescent="0.75">
      <c r="A24" s="79" t="s">
        <v>190</v>
      </c>
      <c r="B24" s="81"/>
      <c r="D24" s="73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7"/>
      <c r="AI24" s="27"/>
      <c r="AJ24" s="75"/>
      <c r="AK24" s="75"/>
      <c r="AL24" s="75"/>
      <c r="AM24" s="75"/>
    </row>
    <row r="25" spans="1:39" ht="21.75" customHeight="1" x14ac:dyDescent="0.75">
      <c r="A25" s="79"/>
      <c r="B25" s="81" t="s">
        <v>191</v>
      </c>
      <c r="C25" s="74"/>
      <c r="D25" s="73"/>
      <c r="E25" s="75">
        <v>0</v>
      </c>
      <c r="F25" s="75"/>
      <c r="G25" s="75">
        <v>0</v>
      </c>
      <c r="H25" s="75"/>
      <c r="I25" s="75">
        <v>0</v>
      </c>
      <c r="J25" s="75"/>
      <c r="K25" s="75">
        <v>0</v>
      </c>
      <c r="L25" s="75"/>
      <c r="M25" s="75">
        <v>0</v>
      </c>
      <c r="N25" s="75"/>
      <c r="O25" s="75">
        <v>0</v>
      </c>
      <c r="P25" s="75"/>
      <c r="Q25" s="75">
        <v>0</v>
      </c>
      <c r="R25" s="75"/>
      <c r="S25" s="75">
        <v>0</v>
      </c>
      <c r="T25" s="75"/>
      <c r="U25" s="75">
        <v>0</v>
      </c>
      <c r="V25" s="75"/>
      <c r="W25" s="75">
        <v>0</v>
      </c>
      <c r="X25" s="75"/>
      <c r="Y25" s="75">
        <v>0</v>
      </c>
      <c r="Z25" s="75"/>
      <c r="AA25" s="75">
        <v>0</v>
      </c>
      <c r="AB25" s="75"/>
      <c r="AC25" s="75">
        <v>0</v>
      </c>
      <c r="AD25" s="75"/>
      <c r="AE25" s="75">
        <f>SUM(O25,Q25,S25,U25,W25,Y25,AA25,AC25)</f>
        <v>0</v>
      </c>
      <c r="AF25" s="75"/>
      <c r="AG25" s="75">
        <v>0</v>
      </c>
      <c r="AH25" s="77"/>
      <c r="AI25" s="27">
        <f>SUM(AG25,AE25,M25,K25,I25,G25,E25)</f>
        <v>0</v>
      </c>
      <c r="AJ25" s="75"/>
      <c r="AK25" s="75">
        <v>5838211</v>
      </c>
      <c r="AL25" s="75"/>
      <c r="AM25" s="75">
        <f>SUM(AI25:AK25)</f>
        <v>5838211</v>
      </c>
    </row>
    <row r="26" spans="1:39" ht="21.75" customHeight="1" x14ac:dyDescent="0.75">
      <c r="A26" s="79" t="s">
        <v>298</v>
      </c>
      <c r="C26" s="74"/>
      <c r="D26" s="73"/>
      <c r="E26" s="75">
        <v>0</v>
      </c>
      <c r="F26" s="75"/>
      <c r="G26" s="75">
        <v>0</v>
      </c>
      <c r="H26" s="75"/>
      <c r="I26" s="75">
        <v>0</v>
      </c>
      <c r="J26" s="75"/>
      <c r="K26" s="75">
        <v>0</v>
      </c>
      <c r="L26" s="75"/>
      <c r="M26" s="75">
        <v>1098314</v>
      </c>
      <c r="N26" s="75"/>
      <c r="O26" s="75">
        <v>0</v>
      </c>
      <c r="P26" s="75"/>
      <c r="Q26" s="75">
        <v>0</v>
      </c>
      <c r="R26" s="75"/>
      <c r="S26" s="75">
        <v>0</v>
      </c>
      <c r="T26" s="75"/>
      <c r="U26" s="75">
        <v>0</v>
      </c>
      <c r="V26" s="75"/>
      <c r="W26" s="75">
        <v>-895303</v>
      </c>
      <c r="X26" s="75"/>
      <c r="Y26" s="75">
        <v>0</v>
      </c>
      <c r="Z26" s="75"/>
      <c r="AA26" s="75">
        <v>0</v>
      </c>
      <c r="AB26" s="75"/>
      <c r="AC26" s="75">
        <v>0</v>
      </c>
      <c r="AD26" s="75"/>
      <c r="AE26" s="75">
        <f t="shared" si="0"/>
        <v>-895303</v>
      </c>
      <c r="AF26" s="75"/>
      <c r="AG26" s="75">
        <v>0</v>
      </c>
      <c r="AH26" s="77"/>
      <c r="AI26" s="27">
        <f t="shared" si="1"/>
        <v>203011</v>
      </c>
      <c r="AJ26" s="75"/>
      <c r="AK26" s="75">
        <v>0</v>
      </c>
      <c r="AL26" s="75"/>
      <c r="AM26" s="75">
        <f t="shared" ref="AM26:AM27" si="3">SUM(AI26:AK26)</f>
        <v>203011</v>
      </c>
    </row>
    <row r="27" spans="1:39" ht="21.75" customHeight="1" x14ac:dyDescent="0.75">
      <c r="A27" s="79" t="s">
        <v>192</v>
      </c>
      <c r="C27" s="74">
        <v>35</v>
      </c>
      <c r="D27" s="73"/>
      <c r="E27" s="75">
        <v>0</v>
      </c>
      <c r="F27" s="75"/>
      <c r="G27" s="75">
        <v>0</v>
      </c>
      <c r="H27" s="75"/>
      <c r="I27" s="75">
        <v>0</v>
      </c>
      <c r="J27" s="75"/>
      <c r="K27" s="75">
        <v>0</v>
      </c>
      <c r="L27" s="75"/>
      <c r="M27" s="75">
        <v>-3231489479</v>
      </c>
      <c r="N27" s="75"/>
      <c r="O27" s="75">
        <v>0</v>
      </c>
      <c r="P27" s="75"/>
      <c r="Q27" s="75">
        <v>0</v>
      </c>
      <c r="R27" s="75"/>
      <c r="S27" s="75">
        <v>0</v>
      </c>
      <c r="T27" s="75"/>
      <c r="U27" s="75">
        <v>0</v>
      </c>
      <c r="V27" s="75"/>
      <c r="W27" s="75">
        <v>0</v>
      </c>
      <c r="X27" s="75"/>
      <c r="Y27" s="75">
        <v>0</v>
      </c>
      <c r="Z27" s="75"/>
      <c r="AA27" s="75">
        <v>0</v>
      </c>
      <c r="AB27" s="75"/>
      <c r="AC27" s="75">
        <v>0</v>
      </c>
      <c r="AD27" s="75"/>
      <c r="AE27" s="75">
        <f t="shared" si="0"/>
        <v>0</v>
      </c>
      <c r="AF27" s="75"/>
      <c r="AG27" s="75">
        <v>0</v>
      </c>
      <c r="AH27" s="77"/>
      <c r="AI27" s="27">
        <f t="shared" si="1"/>
        <v>-3231489479</v>
      </c>
      <c r="AJ27" s="75"/>
      <c r="AK27" s="75">
        <v>-46126854</v>
      </c>
      <c r="AL27" s="75"/>
      <c r="AM27" s="75">
        <f t="shared" si="3"/>
        <v>-3277616333</v>
      </c>
    </row>
    <row r="28" spans="1:39" ht="21.75" customHeight="1" x14ac:dyDescent="0.75">
      <c r="A28" s="79" t="s">
        <v>193</v>
      </c>
      <c r="B28" s="82"/>
      <c r="E28" s="54"/>
      <c r="F28" s="54"/>
      <c r="G28" s="54"/>
      <c r="H28" s="54"/>
      <c r="I28" s="54"/>
      <c r="J28" s="54"/>
      <c r="K28" s="54"/>
      <c r="L28" s="54"/>
      <c r="M28" s="75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75">
        <f t="shared" si="0"/>
        <v>0</v>
      </c>
      <c r="AF28" s="54"/>
      <c r="AG28" s="54"/>
      <c r="AH28" s="54"/>
      <c r="AI28" s="54"/>
      <c r="AJ28" s="54"/>
      <c r="AK28" s="54"/>
      <c r="AL28" s="54"/>
      <c r="AM28" s="54"/>
    </row>
    <row r="29" spans="1:39" ht="21.75" customHeight="1" x14ac:dyDescent="0.75">
      <c r="A29" s="79"/>
      <c r="B29" s="82" t="s">
        <v>194</v>
      </c>
      <c r="C29" s="74"/>
      <c r="D29" s="73"/>
      <c r="E29" s="75">
        <v>0</v>
      </c>
      <c r="F29" s="27"/>
      <c r="G29" s="75">
        <v>0</v>
      </c>
      <c r="H29" s="27"/>
      <c r="I29" s="75">
        <v>0</v>
      </c>
      <c r="J29" s="27"/>
      <c r="K29" s="75">
        <v>0</v>
      </c>
      <c r="L29" s="27"/>
      <c r="M29" s="75">
        <v>-1725332608</v>
      </c>
      <c r="N29" s="27"/>
      <c r="O29" s="75">
        <v>0</v>
      </c>
      <c r="P29" s="27"/>
      <c r="Q29" s="75">
        <v>0</v>
      </c>
      <c r="R29" s="75"/>
      <c r="S29" s="75">
        <v>0</v>
      </c>
      <c r="T29" s="27"/>
      <c r="U29" s="75">
        <v>0</v>
      </c>
      <c r="V29" s="75"/>
      <c r="W29" s="75">
        <v>0</v>
      </c>
      <c r="X29" s="62"/>
      <c r="Y29" s="75">
        <v>0</v>
      </c>
      <c r="Z29" s="62"/>
      <c r="AA29" s="75">
        <v>0</v>
      </c>
      <c r="AB29" s="62"/>
      <c r="AC29" s="75">
        <v>0</v>
      </c>
      <c r="AD29" s="27"/>
      <c r="AE29" s="75">
        <f>SUM(O29,Q29,S29,U29,W29,Y29,AA29,AC29)</f>
        <v>0</v>
      </c>
      <c r="AF29" s="27"/>
      <c r="AG29" s="75">
        <v>0</v>
      </c>
      <c r="AH29" s="77"/>
      <c r="AI29" s="27">
        <f>SUM(AG29,AE29,M29,K29,I29,G29,E29)</f>
        <v>-1725332608</v>
      </c>
      <c r="AJ29" s="75"/>
      <c r="AK29" s="75">
        <v>0</v>
      </c>
      <c r="AL29" s="27"/>
      <c r="AM29" s="75">
        <f>SUM(AI29:AK29)</f>
        <v>-1725332608</v>
      </c>
    </row>
    <row r="30" spans="1:39" ht="21.75" customHeight="1" x14ac:dyDescent="0.75">
      <c r="A30" s="79" t="s">
        <v>195</v>
      </c>
      <c r="B30" s="82"/>
      <c r="C30" s="74"/>
      <c r="D30" s="73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</row>
    <row r="31" spans="1:39" ht="21.75" customHeight="1" x14ac:dyDescent="0.75">
      <c r="A31" s="79"/>
      <c r="B31" s="82" t="s">
        <v>196</v>
      </c>
      <c r="C31" s="74"/>
      <c r="D31" s="73"/>
      <c r="E31" s="83">
        <v>0</v>
      </c>
      <c r="F31" s="54"/>
      <c r="G31" s="83">
        <v>0</v>
      </c>
      <c r="H31" s="54"/>
      <c r="I31" s="83">
        <v>0</v>
      </c>
      <c r="J31" s="54"/>
      <c r="K31" s="83">
        <v>0</v>
      </c>
      <c r="L31" s="54"/>
      <c r="M31" s="84">
        <v>7692640450</v>
      </c>
      <c r="N31" s="54"/>
      <c r="O31" s="83">
        <v>0</v>
      </c>
      <c r="P31" s="54"/>
      <c r="Q31" s="83">
        <v>0</v>
      </c>
      <c r="R31" s="54"/>
      <c r="S31" s="83">
        <v>0</v>
      </c>
      <c r="T31" s="54"/>
      <c r="U31" s="83">
        <v>-4116065</v>
      </c>
      <c r="V31" s="44"/>
      <c r="W31" s="83">
        <v>5782134939</v>
      </c>
      <c r="X31" s="44"/>
      <c r="Y31" s="83">
        <v>62511658</v>
      </c>
      <c r="Z31" s="44"/>
      <c r="AA31" s="83">
        <v>105781316</v>
      </c>
      <c r="AB31" s="44"/>
      <c r="AC31" s="83">
        <v>222326800</v>
      </c>
      <c r="AD31" s="44"/>
      <c r="AE31" s="84">
        <f>SUM(O31,Q31,S31,U31,W31,Y31,AA31,AC31)</f>
        <v>6168638648</v>
      </c>
      <c r="AG31" s="83">
        <v>0</v>
      </c>
      <c r="AI31" s="84">
        <f>SUM(AG31,AE31,M31,K31,I31,G31,E31)</f>
        <v>13861279098</v>
      </c>
      <c r="AK31" s="83">
        <v>677896941</v>
      </c>
      <c r="AM31" s="84">
        <f>SUM(AI31:AK31)</f>
        <v>14539176039</v>
      </c>
    </row>
    <row r="32" spans="1:39" ht="6" customHeight="1" x14ac:dyDescent="0.75">
      <c r="A32" s="79"/>
      <c r="B32" s="82"/>
      <c r="C32" s="73"/>
      <c r="D32" s="73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</row>
    <row r="33" spans="1:39" ht="21.75" customHeight="1" x14ac:dyDescent="0.75">
      <c r="A33" s="72" t="s">
        <v>197</v>
      </c>
      <c r="B33" s="80"/>
      <c r="C33" s="73"/>
      <c r="D33" s="73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</row>
    <row r="34" spans="1:39" ht="21.75" customHeight="1" thickBot="1" x14ac:dyDescent="0.8">
      <c r="A34" s="72"/>
      <c r="B34" s="80" t="s">
        <v>6</v>
      </c>
      <c r="C34" s="73"/>
      <c r="D34" s="73"/>
      <c r="E34" s="21">
        <f>SUM(E17:E31)</f>
        <v>5669976977</v>
      </c>
      <c r="F34" s="14"/>
      <c r="G34" s="21">
        <f>SUM(G17:G31)</f>
        <v>36104971666</v>
      </c>
      <c r="H34" s="14"/>
      <c r="I34" s="21">
        <f>SUM(I17:I31)</f>
        <v>104788723</v>
      </c>
      <c r="J34" s="14"/>
      <c r="K34" s="21">
        <f>SUM(K17:K31)</f>
        <v>599792803</v>
      </c>
      <c r="L34" s="14"/>
      <c r="M34" s="21">
        <f>SUM(M17:M31)</f>
        <v>4140585130</v>
      </c>
      <c r="N34" s="14"/>
      <c r="O34" s="21">
        <f>SUM(O17:O31)</f>
        <v>-755412590</v>
      </c>
      <c r="P34" s="14"/>
      <c r="Q34" s="21">
        <f>SUM(Q17:Q31)</f>
        <v>-2189619013</v>
      </c>
      <c r="R34" s="14"/>
      <c r="S34" s="21">
        <f>SUM(S17:S31)</f>
        <v>267927308</v>
      </c>
      <c r="T34" s="14"/>
      <c r="U34" s="21">
        <f>SUM(U17:U31)</f>
        <v>-2212104</v>
      </c>
      <c r="V34" s="14"/>
      <c r="W34" s="21">
        <f>SUM(W17:W31)</f>
        <v>19023296100</v>
      </c>
      <c r="X34" s="14"/>
      <c r="Y34" s="21">
        <f>SUM(Y17:Y31)</f>
        <v>114755265</v>
      </c>
      <c r="Z34" s="14"/>
      <c r="AA34" s="21">
        <f>SUM(AA17:AA31)</f>
        <v>-174413109</v>
      </c>
      <c r="AB34" s="14"/>
      <c r="AC34" s="21">
        <f>SUM(AC17:AC31)</f>
        <v>-6117827703</v>
      </c>
      <c r="AD34" s="14"/>
      <c r="AE34" s="21">
        <f>SUM(AE17:AE31)</f>
        <v>10166494154</v>
      </c>
      <c r="AF34" s="14"/>
      <c r="AG34" s="21">
        <f>SUM(AG17:AG31)</f>
        <v>31047125825</v>
      </c>
      <c r="AH34" s="14"/>
      <c r="AI34" s="21">
        <f>SUM(AI17:AI31)</f>
        <v>87833735278</v>
      </c>
      <c r="AJ34" s="14"/>
      <c r="AK34" s="21">
        <f>SUM(AK17:AK31)</f>
        <v>11303095267</v>
      </c>
      <c r="AL34" s="14"/>
      <c r="AM34" s="21">
        <f>SUM(AM17:AM31)</f>
        <v>99136830545</v>
      </c>
    </row>
    <row r="35" spans="1:39" ht="21" customHeight="1" thickTop="1" x14ac:dyDescent="0.75">
      <c r="A35" s="79"/>
      <c r="B35" s="82"/>
      <c r="C35" s="65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</row>
    <row r="36" spans="1:39" ht="21" customHeight="1" x14ac:dyDescent="0.75">
      <c r="A36" s="79"/>
      <c r="B36" s="82"/>
      <c r="C36" s="65"/>
      <c r="D36" s="73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</row>
    <row r="37" spans="1:39" ht="21" customHeight="1" x14ac:dyDescent="0.75">
      <c r="A37" s="79"/>
      <c r="B37" s="82"/>
      <c r="C37" s="65"/>
      <c r="D37" s="73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</row>
    <row r="38" spans="1:39" ht="21" customHeight="1" x14ac:dyDescent="0.75">
      <c r="A38" s="79"/>
      <c r="B38" s="82"/>
      <c r="C38" s="65"/>
      <c r="D38" s="73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</row>
    <row r="39" spans="1:39" ht="21" customHeight="1" x14ac:dyDescent="0.75">
      <c r="A39" s="72"/>
      <c r="B39" s="80"/>
      <c r="C39" s="73"/>
      <c r="D39" s="73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</row>
    <row r="40" spans="1:39" ht="21" customHeight="1" x14ac:dyDescent="0.75">
      <c r="A40" s="72"/>
      <c r="B40" s="80"/>
      <c r="C40" s="73"/>
      <c r="D40" s="7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39" ht="21" customHeight="1" x14ac:dyDescent="0.75">
      <c r="A41" s="72"/>
      <c r="B41" s="80"/>
      <c r="C41" s="73"/>
      <c r="D41" s="7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ht="21" customHeight="1" x14ac:dyDescent="0.75">
      <c r="A42" s="72"/>
      <c r="B42" s="80"/>
      <c r="C42" s="73"/>
      <c r="D42" s="7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ht="21" customHeight="1" x14ac:dyDescent="0.75">
      <c r="A43" s="72"/>
      <c r="B43" s="80"/>
      <c r="C43" s="73"/>
      <c r="D43" s="7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ht="21" customHeight="1" x14ac:dyDescent="0.75">
      <c r="A44" s="72"/>
      <c r="B44" s="80"/>
      <c r="C44" s="73"/>
      <c r="D44" s="7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ht="21" customHeight="1" x14ac:dyDescent="0.75">
      <c r="A45" s="72"/>
      <c r="B45" s="80"/>
      <c r="C45" s="73"/>
      <c r="D45" s="7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ht="21" customHeight="1" x14ac:dyDescent="0.75">
      <c r="A46" s="72"/>
      <c r="B46" s="80"/>
      <c r="C46" s="73"/>
      <c r="D46" s="7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</row>
    <row r="47" spans="1:39" ht="24.75" customHeight="1" x14ac:dyDescent="0.75">
      <c r="A47" s="72"/>
      <c r="B47" s="80"/>
      <c r="C47" s="73"/>
      <c r="D47" s="7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</row>
    <row r="48" spans="1:39" ht="28.5" customHeight="1" x14ac:dyDescent="0.75">
      <c r="A48" s="72"/>
      <c r="B48" s="80"/>
      <c r="C48" s="73"/>
      <c r="D48" s="7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</row>
    <row r="49" spans="1:39" ht="22.15" customHeight="1" x14ac:dyDescent="0.75">
      <c r="A49" s="85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85"/>
      <c r="C49" s="86"/>
      <c r="D49" s="86"/>
      <c r="E49" s="20"/>
      <c r="F49" s="20"/>
      <c r="G49" s="20"/>
      <c r="H49" s="20"/>
      <c r="I49" s="20"/>
      <c r="J49" s="20"/>
      <c r="K49" s="20"/>
      <c r="L49" s="20"/>
      <c r="M49" s="83"/>
      <c r="N49" s="20"/>
      <c r="O49" s="20"/>
      <c r="P49" s="20"/>
      <c r="Q49" s="20"/>
      <c r="R49" s="20"/>
      <c r="S49" s="20"/>
      <c r="T49" s="20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</row>
  </sheetData>
  <mergeCells count="4">
    <mergeCell ref="E5:AM5"/>
    <mergeCell ref="E6:AI6"/>
    <mergeCell ref="O7:AE7"/>
    <mergeCell ref="U8:AC8"/>
  </mergeCells>
  <pageMargins left="0.3" right="0.3" top="0.5" bottom="0.6" header="0.49" footer="0.4"/>
  <pageSetup paperSize="9" scale="54" firstPageNumber="11" orientation="landscape" useFirstPageNumber="1" horizontalDpi="1200" verticalDpi="1200" r:id="rId1"/>
  <headerFooter scaleWithDoc="0">
    <oddFooter>&amp;R&amp;13&amp;P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E2E42-5C13-472E-8977-B4C67180A6CE}">
  <dimension ref="A1:AT57"/>
  <sheetViews>
    <sheetView topLeftCell="A4" zoomScale="51" zoomScaleNormal="130" zoomScaleSheetLayoutView="70" workbookViewId="0">
      <selection activeCell="AU33" sqref="AU33"/>
    </sheetView>
  </sheetViews>
  <sheetFormatPr defaultColWidth="9.09765625" defaultRowHeight="21.75" customHeight="1" x14ac:dyDescent="0.75"/>
  <cols>
    <col min="1" max="1" width="1.69921875" style="54" customWidth="1"/>
    <col min="2" max="2" width="27.09765625" style="54" customWidth="1"/>
    <col min="3" max="3" width="8.3984375" style="54" customWidth="1"/>
    <col min="4" max="4" width="0.59765625" style="54" customWidth="1"/>
    <col min="5" max="5" width="11.69921875" style="44" customWidth="1"/>
    <col min="6" max="6" width="0.59765625" style="44" customWidth="1"/>
    <col min="7" max="7" width="12.59765625" style="44" customWidth="1"/>
    <col min="8" max="8" width="0.59765625" style="44" customWidth="1"/>
    <col min="9" max="9" width="13.09765625" style="44" customWidth="1"/>
    <col min="10" max="10" width="0.3984375" style="44" customWidth="1"/>
    <col min="11" max="11" width="13.09765625" style="44" customWidth="1"/>
    <col min="12" max="12" width="0.59765625" style="44" customWidth="1"/>
    <col min="13" max="13" width="12.09765625" style="44" customWidth="1"/>
    <col min="14" max="14" width="0.59765625" style="15" customWidth="1"/>
    <col min="15" max="15" width="13.296875" style="13" customWidth="1"/>
    <col min="16" max="16" width="0.59765625" style="13" customWidth="1"/>
    <col min="17" max="17" width="12.09765625" style="44" bestFit="1" customWidth="1"/>
    <col min="18" max="18" width="0.3984375" style="44" customWidth="1"/>
    <col min="19" max="19" width="12.3984375" style="44" customWidth="1"/>
    <col min="20" max="20" width="0.59765625" style="44" customWidth="1"/>
    <col min="21" max="21" width="13.09765625" style="44" customWidth="1"/>
    <col min="22" max="22" width="0.59765625" style="44" customWidth="1"/>
    <col min="23" max="23" width="14" style="44" customWidth="1"/>
    <col min="24" max="24" width="0.59765625" style="44" customWidth="1"/>
    <col min="25" max="25" width="14.59765625" style="15" customWidth="1"/>
    <col min="26" max="26" width="0.59765625" style="15" customWidth="1"/>
    <col min="27" max="27" width="13" style="15" customWidth="1"/>
    <col min="28" max="28" width="0.59765625" style="15" customWidth="1"/>
    <col min="29" max="29" width="12.09765625" style="15" customWidth="1"/>
    <col min="30" max="30" width="0.59765625" style="15" customWidth="1"/>
    <col min="31" max="31" width="11.69921875" style="15" customWidth="1"/>
    <col min="32" max="32" width="0.59765625" style="15" customWidth="1"/>
    <col min="33" max="33" width="12.3984375" style="15" customWidth="1"/>
    <col min="34" max="34" width="0.59765625" style="15" customWidth="1"/>
    <col min="35" max="35" width="12.69921875" style="15" customWidth="1"/>
    <col min="36" max="36" width="0.59765625" style="15" customWidth="1"/>
    <col min="37" max="37" width="13.09765625" style="15" customWidth="1"/>
    <col min="38" max="38" width="0.59765625" style="44" customWidth="1"/>
    <col min="39" max="39" width="12.8984375" style="44" customWidth="1"/>
    <col min="40" max="40" width="0.59765625" style="44" customWidth="1"/>
    <col min="41" max="41" width="13.3984375" style="44" customWidth="1"/>
    <col min="42" max="42" width="0.59765625" style="44" customWidth="1"/>
    <col min="43" max="43" width="13.3984375" style="44" customWidth="1"/>
    <col min="44" max="44" width="0.59765625" style="44" customWidth="1"/>
    <col min="45" max="45" width="12.69921875" style="44" customWidth="1"/>
    <col min="46" max="16384" width="9.09765625" style="54"/>
  </cols>
  <sheetData>
    <row r="1" spans="1:45" ht="21.75" customHeight="1" x14ac:dyDescent="0.75">
      <c r="A1" s="53" t="s">
        <v>0</v>
      </c>
      <c r="N1" s="19"/>
      <c r="O1" s="14"/>
      <c r="P1" s="14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</row>
    <row r="2" spans="1:45" ht="21.75" customHeight="1" x14ac:dyDescent="0.75">
      <c r="A2" s="55" t="s">
        <v>130</v>
      </c>
      <c r="B2" s="55"/>
      <c r="C2" s="56"/>
      <c r="D2" s="56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24"/>
      <c r="P2" s="199"/>
      <c r="Q2" s="199"/>
      <c r="R2" s="199"/>
      <c r="S2" s="199"/>
      <c r="T2" s="199"/>
      <c r="U2" s="199"/>
      <c r="V2" s="199"/>
      <c r="W2" s="199"/>
      <c r="X2" s="199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14"/>
      <c r="AJ2" s="14"/>
      <c r="AK2" s="14"/>
      <c r="AL2" s="14"/>
      <c r="AM2" s="14"/>
      <c r="AN2" s="14"/>
      <c r="AO2" s="14"/>
      <c r="AP2" s="14"/>
      <c r="AQ2" s="166"/>
      <c r="AR2" s="14"/>
      <c r="AS2" s="166"/>
    </row>
    <row r="3" spans="1:45" ht="21.75" customHeight="1" x14ac:dyDescent="0.75">
      <c r="A3" s="58" t="s">
        <v>82</v>
      </c>
      <c r="B3" s="58"/>
      <c r="C3" s="59"/>
      <c r="D3" s="59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1"/>
      <c r="P3" s="200"/>
      <c r="Q3" s="200"/>
      <c r="R3" s="200"/>
      <c r="S3" s="200"/>
      <c r="T3" s="200"/>
      <c r="U3" s="200"/>
      <c r="V3" s="200"/>
      <c r="W3" s="200"/>
      <c r="X3" s="200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"/>
      <c r="AJ3" s="20"/>
      <c r="AK3" s="20"/>
      <c r="AL3" s="20"/>
      <c r="AM3" s="20"/>
      <c r="AN3" s="20"/>
      <c r="AO3" s="20"/>
      <c r="AP3" s="20"/>
      <c r="AQ3" s="201"/>
      <c r="AR3" s="20"/>
      <c r="AS3" s="201"/>
    </row>
    <row r="4" spans="1:45" ht="21.75" customHeight="1" x14ac:dyDescent="0.75">
      <c r="A4" s="55"/>
      <c r="B4" s="55"/>
      <c r="C4" s="56"/>
      <c r="D4" s="56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4"/>
      <c r="P4" s="199"/>
      <c r="Q4" s="199"/>
      <c r="R4" s="199"/>
      <c r="S4" s="199"/>
      <c r="T4" s="199"/>
      <c r="U4" s="199"/>
      <c r="V4" s="199"/>
      <c r="W4" s="199"/>
      <c r="X4" s="199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14"/>
      <c r="AJ4" s="14"/>
      <c r="AK4" s="14"/>
      <c r="AL4" s="14"/>
      <c r="AM4" s="14"/>
      <c r="AN4" s="14"/>
      <c r="AO4" s="14"/>
      <c r="AP4" s="14"/>
      <c r="AQ4" s="24"/>
      <c r="AR4" s="14"/>
      <c r="AS4" s="24"/>
    </row>
    <row r="5" spans="1:45" ht="21.75" customHeight="1" x14ac:dyDescent="0.75">
      <c r="A5" s="61"/>
      <c r="B5" s="61"/>
      <c r="C5" s="61"/>
      <c r="D5" s="61"/>
      <c r="E5" s="206" t="s">
        <v>131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</row>
    <row r="6" spans="1:45" ht="21.75" customHeight="1" x14ac:dyDescent="0.75">
      <c r="A6" s="61"/>
      <c r="B6" s="61"/>
      <c r="C6" s="61"/>
      <c r="D6" s="61"/>
      <c r="E6" s="207" t="s">
        <v>132</v>
      </c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62"/>
      <c r="AQ6" s="62"/>
      <c r="AR6" s="62"/>
      <c r="AS6" s="62"/>
    </row>
    <row r="7" spans="1:45" ht="21.75" customHeight="1" x14ac:dyDescent="0.75">
      <c r="A7" s="61"/>
      <c r="B7" s="61"/>
      <c r="C7" s="61"/>
      <c r="D7" s="61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207" t="s">
        <v>74</v>
      </c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62"/>
      <c r="AM7" s="62"/>
      <c r="AN7" s="62"/>
      <c r="AO7" s="62"/>
      <c r="AP7" s="62"/>
      <c r="AQ7" s="62"/>
      <c r="AR7" s="62"/>
      <c r="AS7" s="62"/>
    </row>
    <row r="8" spans="1:45" ht="21.75" customHeight="1" x14ac:dyDescent="0.75">
      <c r="A8" s="61"/>
      <c r="B8" s="61"/>
      <c r="C8" s="61"/>
      <c r="D8" s="61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207" t="s">
        <v>112</v>
      </c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62"/>
      <c r="AK8" s="62"/>
      <c r="AL8" s="62"/>
      <c r="AM8" s="62"/>
      <c r="AN8" s="62"/>
      <c r="AO8" s="62"/>
      <c r="AP8" s="62"/>
      <c r="AQ8" s="62"/>
      <c r="AR8" s="62"/>
      <c r="AS8" s="62"/>
    </row>
    <row r="9" spans="1:45" ht="21.75" customHeight="1" x14ac:dyDescent="0.75">
      <c r="A9" s="61"/>
      <c r="B9" s="61"/>
      <c r="C9" s="61"/>
      <c r="D9" s="61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3" t="s">
        <v>133</v>
      </c>
      <c r="Z9" s="63"/>
      <c r="AA9" s="63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</row>
    <row r="10" spans="1:45" ht="21.75" customHeight="1" x14ac:dyDescent="0.75">
      <c r="A10" s="61"/>
      <c r="B10" s="61"/>
      <c r="C10" s="61"/>
      <c r="D10" s="61"/>
      <c r="E10" s="64"/>
      <c r="F10" s="64"/>
      <c r="G10" s="64"/>
      <c r="H10" s="64"/>
      <c r="I10" s="11" t="s">
        <v>134</v>
      </c>
      <c r="J10" s="11"/>
      <c r="K10" s="11"/>
      <c r="L10" s="64"/>
      <c r="N10" s="64"/>
      <c r="O10" s="11"/>
      <c r="P10" s="64"/>
      <c r="Q10" s="64"/>
      <c r="R10" s="11"/>
      <c r="S10" s="64"/>
      <c r="T10" s="64"/>
      <c r="U10" s="63" t="s">
        <v>135</v>
      </c>
      <c r="V10" s="63"/>
      <c r="W10" s="63"/>
      <c r="X10" s="64"/>
      <c r="Y10" s="63" t="s">
        <v>136</v>
      </c>
      <c r="Z10" s="63"/>
      <c r="AA10" s="63"/>
      <c r="AB10" s="64"/>
      <c r="AC10" s="11" t="s">
        <v>198</v>
      </c>
      <c r="AD10" s="64"/>
      <c r="AE10" s="63"/>
      <c r="AF10" s="64"/>
      <c r="AG10" s="63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S10" s="63"/>
    </row>
    <row r="11" spans="1:45" s="61" customFormat="1" ht="21.75" customHeight="1" x14ac:dyDescent="0.75">
      <c r="C11" s="65"/>
      <c r="D11" s="65"/>
      <c r="E11" s="63"/>
      <c r="F11" s="63"/>
      <c r="G11" s="63"/>
      <c r="H11" s="63"/>
      <c r="I11" s="63" t="s">
        <v>137</v>
      </c>
      <c r="J11" s="63"/>
      <c r="K11" s="210" t="s">
        <v>199</v>
      </c>
      <c r="L11" s="210"/>
      <c r="M11" s="210"/>
      <c r="N11" s="210"/>
      <c r="O11" s="210"/>
      <c r="P11" s="63"/>
      <c r="Q11" s="63"/>
      <c r="R11" s="63"/>
      <c r="S11" s="63" t="s">
        <v>138</v>
      </c>
      <c r="T11" s="63"/>
      <c r="U11" s="63" t="s">
        <v>139</v>
      </c>
      <c r="V11" s="63"/>
      <c r="W11" s="63"/>
      <c r="X11" s="63"/>
      <c r="Y11" s="63" t="s">
        <v>140</v>
      </c>
      <c r="Z11" s="63"/>
      <c r="AA11" s="63"/>
      <c r="AB11" s="63"/>
      <c r="AC11" s="63" t="s">
        <v>161</v>
      </c>
      <c r="AD11" s="63"/>
      <c r="AE11" s="63"/>
      <c r="AF11" s="63"/>
      <c r="AG11" s="63"/>
      <c r="AH11" s="63"/>
      <c r="AI11" s="63"/>
      <c r="AJ11" s="63"/>
      <c r="AK11" s="66" t="s">
        <v>75</v>
      </c>
      <c r="AL11" s="63"/>
      <c r="AN11" s="63"/>
      <c r="AP11" s="63"/>
      <c r="AQ11" s="63"/>
      <c r="AS11" s="63"/>
    </row>
    <row r="12" spans="1:45" s="61" customFormat="1" ht="21.75" customHeight="1" x14ac:dyDescent="0.75">
      <c r="C12" s="65"/>
      <c r="D12" s="65"/>
      <c r="E12" s="11"/>
      <c r="F12" s="10"/>
      <c r="G12" s="11"/>
      <c r="H12" s="11"/>
      <c r="I12" s="11" t="s">
        <v>141</v>
      </c>
      <c r="J12" s="11"/>
      <c r="K12" s="209" t="s">
        <v>200</v>
      </c>
      <c r="L12" s="209"/>
      <c r="M12" s="209"/>
      <c r="N12" s="53"/>
      <c r="P12" s="11"/>
      <c r="Q12" s="11"/>
      <c r="R12" s="11"/>
      <c r="S12" s="11" t="s">
        <v>142</v>
      </c>
      <c r="T12" s="10"/>
      <c r="U12" s="63" t="s">
        <v>143</v>
      </c>
      <c r="V12" s="63"/>
      <c r="W12" s="11" t="s">
        <v>144</v>
      </c>
      <c r="X12" s="11"/>
      <c r="Y12" s="63" t="s">
        <v>145</v>
      </c>
      <c r="Z12" s="63"/>
      <c r="AA12" s="63" t="s">
        <v>146</v>
      </c>
      <c r="AB12" s="11"/>
      <c r="AC12" s="11" t="s">
        <v>178</v>
      </c>
      <c r="AD12" s="11"/>
      <c r="AE12" s="63" t="s">
        <v>147</v>
      </c>
      <c r="AF12" s="11"/>
      <c r="AG12" s="63" t="s">
        <v>148</v>
      </c>
      <c r="AH12" s="11"/>
      <c r="AI12" s="63"/>
      <c r="AJ12" s="63"/>
      <c r="AK12" s="67" t="s">
        <v>149</v>
      </c>
      <c r="AM12" s="66" t="s">
        <v>150</v>
      </c>
      <c r="AO12" s="67" t="s">
        <v>151</v>
      </c>
      <c r="AP12" s="63"/>
      <c r="AQ12" s="67" t="s">
        <v>152</v>
      </c>
      <c r="AR12" s="63"/>
      <c r="AS12" s="63"/>
    </row>
    <row r="13" spans="1:45" s="61" customFormat="1" ht="21.75" customHeight="1" x14ac:dyDescent="0.75">
      <c r="C13" s="65"/>
      <c r="D13" s="65"/>
      <c r="E13" s="11" t="s">
        <v>153</v>
      </c>
      <c r="F13" s="10"/>
      <c r="G13" s="11" t="s">
        <v>154</v>
      </c>
      <c r="H13" s="11"/>
      <c r="I13" s="11" t="s">
        <v>155</v>
      </c>
      <c r="J13" s="11"/>
      <c r="K13" s="63" t="s">
        <v>156</v>
      </c>
      <c r="L13" s="10"/>
      <c r="M13" s="63"/>
      <c r="N13" s="10"/>
      <c r="O13" s="66"/>
      <c r="P13" s="11"/>
      <c r="Q13" s="11"/>
      <c r="R13" s="11"/>
      <c r="S13" s="11" t="s">
        <v>158</v>
      </c>
      <c r="T13" s="10"/>
      <c r="U13" s="11" t="s">
        <v>159</v>
      </c>
      <c r="V13" s="11"/>
      <c r="W13" s="11" t="s">
        <v>160</v>
      </c>
      <c r="X13" s="11"/>
      <c r="Y13" s="63" t="s">
        <v>161</v>
      </c>
      <c r="Z13" s="63"/>
      <c r="AA13" s="63" t="s">
        <v>162</v>
      </c>
      <c r="AB13" s="11"/>
      <c r="AC13" s="11" t="s">
        <v>201</v>
      </c>
      <c r="AD13" s="11"/>
      <c r="AE13" s="63" t="s">
        <v>163</v>
      </c>
      <c r="AF13" s="11"/>
      <c r="AG13" s="63" t="s">
        <v>164</v>
      </c>
      <c r="AH13" s="11"/>
      <c r="AI13" s="11" t="s">
        <v>165</v>
      </c>
      <c r="AJ13" s="11"/>
      <c r="AK13" s="66" t="s">
        <v>166</v>
      </c>
      <c r="AM13" s="67" t="s">
        <v>167</v>
      </c>
      <c r="AO13" s="66" t="s">
        <v>168</v>
      </c>
      <c r="AP13" s="63"/>
      <c r="AQ13" s="63" t="s">
        <v>169</v>
      </c>
      <c r="AS13" s="67" t="s">
        <v>151</v>
      </c>
    </row>
    <row r="14" spans="1:45" s="61" customFormat="1" ht="21.75" customHeight="1" x14ac:dyDescent="0.75">
      <c r="C14" s="87" t="s">
        <v>7</v>
      </c>
      <c r="D14" s="65"/>
      <c r="E14" s="68" t="s">
        <v>170</v>
      </c>
      <c r="F14" s="10"/>
      <c r="G14" s="68" t="s">
        <v>171</v>
      </c>
      <c r="H14" s="11"/>
      <c r="I14" s="68" t="s">
        <v>172</v>
      </c>
      <c r="J14" s="11"/>
      <c r="K14" s="69" t="s">
        <v>173</v>
      </c>
      <c r="L14" s="10"/>
      <c r="M14" s="68" t="s">
        <v>202</v>
      </c>
      <c r="N14" s="10"/>
      <c r="O14" s="69" t="s">
        <v>203</v>
      </c>
      <c r="P14" s="11"/>
      <c r="Q14" s="68" t="s">
        <v>202</v>
      </c>
      <c r="R14" s="11"/>
      <c r="S14" s="68" t="s">
        <v>175</v>
      </c>
      <c r="T14" s="10"/>
      <c r="U14" s="68" t="s">
        <v>176</v>
      </c>
      <c r="V14" s="11"/>
      <c r="W14" s="68" t="s">
        <v>177</v>
      </c>
      <c r="X14" s="11"/>
      <c r="Y14" s="69" t="s">
        <v>178</v>
      </c>
      <c r="Z14" s="63"/>
      <c r="AA14" s="69" t="s">
        <v>179</v>
      </c>
      <c r="AB14" s="11"/>
      <c r="AC14" s="69" t="s">
        <v>204</v>
      </c>
      <c r="AD14" s="11"/>
      <c r="AE14" s="69" t="s">
        <v>180</v>
      </c>
      <c r="AF14" s="11"/>
      <c r="AG14" s="69" t="s">
        <v>163</v>
      </c>
      <c r="AH14" s="11"/>
      <c r="AI14" s="68" t="s">
        <v>181</v>
      </c>
      <c r="AJ14" s="11"/>
      <c r="AK14" s="70" t="s">
        <v>182</v>
      </c>
      <c r="AM14" s="69" t="s">
        <v>183</v>
      </c>
      <c r="AO14" s="69" t="s">
        <v>184</v>
      </c>
      <c r="AP14" s="63"/>
      <c r="AQ14" s="69" t="s">
        <v>185</v>
      </c>
      <c r="AS14" s="71" t="s">
        <v>182</v>
      </c>
    </row>
    <row r="15" spans="1:45" s="61" customFormat="1" ht="6" customHeight="1" x14ac:dyDescent="0.75">
      <c r="D15" s="65"/>
      <c r="E15" s="11"/>
      <c r="F15" s="10"/>
      <c r="G15" s="11"/>
      <c r="H15" s="11"/>
      <c r="I15" s="10"/>
      <c r="J15" s="10"/>
      <c r="K15" s="63"/>
      <c r="L15" s="10"/>
      <c r="M15" s="63"/>
      <c r="N15" s="10"/>
      <c r="O15" s="63"/>
      <c r="P15" s="11"/>
      <c r="Q15" s="10"/>
      <c r="R15" s="10"/>
      <c r="S15" s="10"/>
      <c r="T15" s="10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M15" s="63"/>
      <c r="AO15" s="63"/>
      <c r="AP15" s="63"/>
      <c r="AQ15" s="63"/>
      <c r="AS15" s="63"/>
    </row>
    <row r="16" spans="1:45" s="53" customFormat="1" ht="21.75" customHeight="1" x14ac:dyDescent="0.75">
      <c r="A16" s="72" t="s">
        <v>186</v>
      </c>
      <c r="B16" s="55"/>
      <c r="C16" s="74"/>
      <c r="D16" s="73"/>
    </row>
    <row r="17" spans="1:46" s="53" customFormat="1" ht="21.75" customHeight="1" x14ac:dyDescent="0.75">
      <c r="A17" s="72"/>
      <c r="B17" s="55" t="s">
        <v>320</v>
      </c>
      <c r="C17" s="74"/>
      <c r="D17" s="73"/>
      <c r="E17" s="44">
        <v>5669976977</v>
      </c>
      <c r="F17" s="44"/>
      <c r="G17" s="44">
        <v>36104971666</v>
      </c>
      <c r="H17" s="44"/>
      <c r="I17" s="44">
        <v>104788723</v>
      </c>
      <c r="J17" s="44"/>
      <c r="K17" s="44">
        <v>599792803</v>
      </c>
      <c r="L17" s="44"/>
      <c r="M17" s="44">
        <v>0</v>
      </c>
      <c r="N17" s="44"/>
      <c r="O17" s="44">
        <v>4140585130</v>
      </c>
      <c r="P17" s="44"/>
      <c r="Q17" s="44">
        <v>0</v>
      </c>
      <c r="R17" s="44"/>
      <c r="S17" s="44">
        <v>-755412590</v>
      </c>
      <c r="T17" s="44"/>
      <c r="U17" s="44">
        <v>-2189619013</v>
      </c>
      <c r="V17" s="44"/>
      <c r="W17" s="44">
        <v>267927308</v>
      </c>
      <c r="X17" s="44"/>
      <c r="Y17" s="44">
        <v>-2212104</v>
      </c>
      <c r="Z17" s="44"/>
      <c r="AA17" s="44">
        <v>19023296100</v>
      </c>
      <c r="AB17" s="44"/>
      <c r="AC17" s="44">
        <v>0</v>
      </c>
      <c r="AD17" s="44"/>
      <c r="AE17" s="44">
        <v>114755265</v>
      </c>
      <c r="AF17" s="44"/>
      <c r="AG17" s="44">
        <v>-174413109</v>
      </c>
      <c r="AH17" s="44"/>
      <c r="AI17" s="44">
        <v>-6117827703</v>
      </c>
      <c r="AJ17" s="44"/>
      <c r="AK17" s="75">
        <f>SUM(S17,U17,W17,Y17,AA17,AC17,AE17,AG17,AI17)</f>
        <v>10166494154</v>
      </c>
      <c r="AL17" s="44"/>
      <c r="AM17" s="14">
        <v>31047125825</v>
      </c>
      <c r="AN17" s="44"/>
      <c r="AO17" s="14">
        <f>SUM(E17:O17,AK17:AM17)</f>
        <v>87833735278</v>
      </c>
      <c r="AP17" s="44"/>
      <c r="AQ17" s="14">
        <v>11303095267</v>
      </c>
      <c r="AR17" s="44"/>
      <c r="AS17" s="27">
        <f t="shared" ref="AS17" si="0">SUM(AO17:AQ17)</f>
        <v>99136830545</v>
      </c>
    </row>
    <row r="18" spans="1:46" s="53" customFormat="1" ht="21.75" customHeight="1" x14ac:dyDescent="0.75">
      <c r="A18" s="79" t="s">
        <v>205</v>
      </c>
      <c r="B18" s="79"/>
      <c r="AT18" s="4"/>
    </row>
    <row r="19" spans="1:46" s="53" customFormat="1" ht="21.75" customHeight="1" x14ac:dyDescent="0.75">
      <c r="A19" s="79"/>
      <c r="B19" s="79" t="s">
        <v>206</v>
      </c>
      <c r="C19" s="135">
        <v>3</v>
      </c>
      <c r="D19" s="177"/>
      <c r="E19" s="83">
        <v>0</v>
      </c>
      <c r="F19" s="54"/>
      <c r="G19" s="83">
        <v>0</v>
      </c>
      <c r="H19" s="54"/>
      <c r="I19" s="83">
        <v>0</v>
      </c>
      <c r="J19" s="44"/>
      <c r="K19" s="83">
        <v>0</v>
      </c>
      <c r="L19" s="54"/>
      <c r="M19" s="83">
        <v>0</v>
      </c>
      <c r="N19" s="54"/>
      <c r="O19" s="84">
        <v>-409963654</v>
      </c>
      <c r="P19" s="54"/>
      <c r="Q19" s="83">
        <v>0</v>
      </c>
      <c r="R19" s="44"/>
      <c r="S19" s="83">
        <v>0</v>
      </c>
      <c r="T19" s="54"/>
      <c r="U19" s="83">
        <v>0</v>
      </c>
      <c r="V19" s="54"/>
      <c r="W19" s="83">
        <v>0</v>
      </c>
      <c r="X19" s="54"/>
      <c r="Y19" s="83">
        <v>0</v>
      </c>
      <c r="Z19" s="44"/>
      <c r="AA19" s="83">
        <v>0</v>
      </c>
      <c r="AB19" s="44"/>
      <c r="AC19" s="83">
        <v>0</v>
      </c>
      <c r="AD19" s="44"/>
      <c r="AE19" s="83">
        <v>0</v>
      </c>
      <c r="AF19" s="44"/>
      <c r="AG19" s="83">
        <v>0</v>
      </c>
      <c r="AH19" s="44"/>
      <c r="AI19" s="83">
        <v>0</v>
      </c>
      <c r="AJ19" s="44"/>
      <c r="AK19" s="84">
        <f>SUM(S19,U19,W19,Y19,AA19,AC19,AE19,AG19,AI19)</f>
        <v>0</v>
      </c>
      <c r="AL19" s="44"/>
      <c r="AM19" s="83">
        <v>0</v>
      </c>
      <c r="AN19" s="44"/>
      <c r="AO19" s="84">
        <f>SUM(E19:O19,AK19:AM19)</f>
        <v>-409963654</v>
      </c>
      <c r="AP19" s="44"/>
      <c r="AQ19" s="83">
        <v>-17660894</v>
      </c>
      <c r="AR19" s="44"/>
      <c r="AS19" s="84">
        <f>SUM(AO19:AQ19)</f>
        <v>-427624548</v>
      </c>
      <c r="AT19" s="4"/>
    </row>
    <row r="20" spans="1:46" s="53" customFormat="1" ht="21.75" customHeight="1" x14ac:dyDescent="0.75">
      <c r="A20" s="8" t="s">
        <v>207</v>
      </c>
      <c r="B20" s="72"/>
      <c r="C20" s="135"/>
      <c r="D20" s="177"/>
      <c r="E20" s="181">
        <f>SUM(E17,E19)</f>
        <v>5669976977</v>
      </c>
      <c r="F20" s="177"/>
      <c r="G20" s="181">
        <f>SUM(G17,G19)</f>
        <v>36104971666</v>
      </c>
      <c r="H20" s="177"/>
      <c r="I20" s="181">
        <f>SUM(I17,I19)</f>
        <v>104788723</v>
      </c>
      <c r="J20" s="181"/>
      <c r="K20" s="181">
        <f>SUM(K17,K19)</f>
        <v>599792803</v>
      </c>
      <c r="L20" s="177"/>
      <c r="M20" s="181">
        <f>SUM(M17,M19)</f>
        <v>0</v>
      </c>
      <c r="N20" s="177"/>
      <c r="O20" s="181">
        <f>SUM(O17,O19)</f>
        <v>3730621476</v>
      </c>
      <c r="P20" s="177"/>
      <c r="Q20" s="181">
        <f>SUM(Q17,Q19)</f>
        <v>0</v>
      </c>
      <c r="R20" s="181"/>
      <c r="S20" s="181">
        <f>SUM(S17,S19)</f>
        <v>-755412590</v>
      </c>
      <c r="T20" s="177"/>
      <c r="U20" s="181">
        <f>SUM(U17,U19)</f>
        <v>-2189619013</v>
      </c>
      <c r="V20" s="177"/>
      <c r="W20" s="181">
        <f>SUM(W17,W19)</f>
        <v>267927308</v>
      </c>
      <c r="X20" s="4"/>
      <c r="Y20" s="181">
        <f>SUM(Y17,Y19)</f>
        <v>-2212104</v>
      </c>
      <c r="Z20" s="4"/>
      <c r="AA20" s="181">
        <f>SUM(AA17,AA19)</f>
        <v>19023296100</v>
      </c>
      <c r="AB20" s="4"/>
      <c r="AC20" s="181">
        <f>SUM(AC17,AC19)</f>
        <v>0</v>
      </c>
      <c r="AD20" s="4"/>
      <c r="AE20" s="181">
        <f>SUM(AE17,AE19)</f>
        <v>114755265</v>
      </c>
      <c r="AF20" s="4"/>
      <c r="AG20" s="181">
        <f>SUM(AG17,AG19)</f>
        <v>-174413109</v>
      </c>
      <c r="AH20" s="4"/>
      <c r="AI20" s="181">
        <f>SUM(AI17,AI19)</f>
        <v>-6117827703</v>
      </c>
      <c r="AJ20" s="177"/>
      <c r="AK20" s="181">
        <f>SUM(AK17,AK19)</f>
        <v>10166494154</v>
      </c>
      <c r="AL20" s="177"/>
      <c r="AM20" s="181">
        <f>SUM(AM17,AM19)</f>
        <v>31047125825</v>
      </c>
      <c r="AN20" s="8"/>
      <c r="AO20" s="181">
        <f>SUM(AO17,AO19)</f>
        <v>87423771624</v>
      </c>
      <c r="AP20" s="177"/>
      <c r="AQ20" s="181">
        <f>SUM(AQ17,AQ19)</f>
        <v>11285434373</v>
      </c>
      <c r="AR20" s="177"/>
      <c r="AS20" s="181">
        <f>SUM(AS17,AS19)</f>
        <v>98709205997</v>
      </c>
      <c r="AT20" s="4"/>
    </row>
    <row r="21" spans="1:46" s="53" customFormat="1" ht="6" customHeight="1" x14ac:dyDescent="0.75">
      <c r="A21" s="72"/>
      <c r="B21" s="55"/>
      <c r="C21" s="74"/>
      <c r="D21" s="73"/>
      <c r="E21" s="44"/>
      <c r="F21" s="54"/>
      <c r="G21" s="44"/>
      <c r="H21" s="54"/>
      <c r="I21" s="44"/>
      <c r="J21" s="44"/>
      <c r="K21" s="44"/>
      <c r="L21" s="54"/>
      <c r="M21" s="44"/>
      <c r="N21" s="54"/>
      <c r="O21" s="44"/>
      <c r="P21" s="54"/>
      <c r="Q21" s="44"/>
      <c r="R21" s="44"/>
      <c r="S21" s="44"/>
      <c r="T21" s="54"/>
      <c r="U21" s="44"/>
      <c r="V21" s="54"/>
      <c r="W21" s="44"/>
      <c r="X21" s="5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</row>
    <row r="22" spans="1:46" s="53" customFormat="1" ht="21.75" customHeight="1" x14ac:dyDescent="0.75">
      <c r="A22" s="76" t="s">
        <v>187</v>
      </c>
      <c r="B22" s="54"/>
      <c r="C22" s="74"/>
      <c r="D22" s="73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44"/>
      <c r="AL22" s="75"/>
      <c r="AM22" s="44"/>
      <c r="AN22" s="75"/>
      <c r="AO22" s="44"/>
      <c r="AP22" s="77"/>
      <c r="AQ22" s="78"/>
      <c r="AR22" s="77"/>
      <c r="AS22" s="77"/>
    </row>
    <row r="23" spans="1:46" s="53" customFormat="1" ht="21.75" customHeight="1" x14ac:dyDescent="0.75">
      <c r="A23" s="76"/>
      <c r="B23" s="53" t="s">
        <v>188</v>
      </c>
      <c r="C23" s="74"/>
      <c r="D23" s="73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44"/>
      <c r="AL23" s="75"/>
      <c r="AM23" s="44"/>
      <c r="AN23" s="75"/>
      <c r="AO23" s="44"/>
      <c r="AP23" s="77"/>
      <c r="AQ23" s="78"/>
      <c r="AR23" s="77"/>
      <c r="AS23" s="77"/>
    </row>
    <row r="24" spans="1:46" ht="21.75" customHeight="1" x14ac:dyDescent="0.75">
      <c r="A24" s="79" t="s">
        <v>295</v>
      </c>
      <c r="C24" s="74"/>
      <c r="D24" s="73"/>
      <c r="E24" s="75">
        <v>0</v>
      </c>
      <c r="F24" s="75"/>
      <c r="G24" s="75">
        <v>0</v>
      </c>
      <c r="H24" s="75"/>
      <c r="I24" s="75">
        <v>0</v>
      </c>
      <c r="J24" s="75"/>
      <c r="K24" s="75">
        <v>0</v>
      </c>
      <c r="L24" s="75"/>
      <c r="M24" s="75">
        <v>0</v>
      </c>
      <c r="N24" s="75"/>
      <c r="O24" s="75">
        <v>0</v>
      </c>
      <c r="P24" s="75"/>
      <c r="Q24" s="75">
        <v>0</v>
      </c>
      <c r="R24" s="75"/>
      <c r="S24" s="75">
        <v>0</v>
      </c>
      <c r="T24" s="75"/>
      <c r="U24" s="75">
        <v>0</v>
      </c>
      <c r="V24" s="75"/>
      <c r="W24" s="75">
        <v>0</v>
      </c>
      <c r="X24" s="75"/>
      <c r="Y24" s="75">
        <v>0</v>
      </c>
      <c r="Z24" s="75"/>
      <c r="AA24" s="75">
        <v>0</v>
      </c>
      <c r="AB24" s="75"/>
      <c r="AC24" s="75">
        <v>0</v>
      </c>
      <c r="AD24" s="75"/>
      <c r="AE24" s="75">
        <v>0</v>
      </c>
      <c r="AF24" s="75"/>
      <c r="AG24" s="75">
        <v>0</v>
      </c>
      <c r="AH24" s="75"/>
      <c r="AI24" s="75">
        <v>0</v>
      </c>
      <c r="AJ24" s="75"/>
      <c r="AK24" s="75">
        <f t="shared" ref="AK24:AK28" si="1">SUM(S24,U24,W24,Y24,AA24,AC24,AE24,AG24,AI24)</f>
        <v>0</v>
      </c>
      <c r="AL24" s="75"/>
      <c r="AM24" s="75">
        <v>0</v>
      </c>
      <c r="AN24" s="77"/>
      <c r="AO24" s="27">
        <f>SUM(E24:Q24,AK24:AM24)</f>
        <v>0</v>
      </c>
      <c r="AP24" s="75"/>
      <c r="AQ24" s="75">
        <v>490000</v>
      </c>
      <c r="AR24" s="75"/>
      <c r="AS24" s="75">
        <f>SUM(AO24:AQ24)</f>
        <v>490000</v>
      </c>
    </row>
    <row r="25" spans="1:46" ht="21.75" customHeight="1" x14ac:dyDescent="0.75">
      <c r="A25" s="79" t="s">
        <v>325</v>
      </c>
      <c r="C25" s="74"/>
      <c r="D25" s="73"/>
      <c r="E25" s="75">
        <v>0</v>
      </c>
      <c r="F25" s="75"/>
      <c r="G25" s="75">
        <v>0</v>
      </c>
      <c r="H25" s="75"/>
      <c r="I25" s="75">
        <v>0</v>
      </c>
      <c r="J25" s="75"/>
      <c r="K25" s="75">
        <v>0</v>
      </c>
      <c r="L25" s="75"/>
      <c r="M25" s="75">
        <v>0</v>
      </c>
      <c r="N25" s="75"/>
      <c r="O25" s="75">
        <v>0</v>
      </c>
      <c r="P25" s="75"/>
      <c r="Q25" s="75">
        <v>0</v>
      </c>
      <c r="R25" s="75"/>
      <c r="S25" s="75">
        <v>0</v>
      </c>
      <c r="T25" s="75"/>
      <c r="U25" s="75">
        <v>0</v>
      </c>
      <c r="V25" s="75"/>
      <c r="W25" s="75">
        <v>0</v>
      </c>
      <c r="X25" s="75"/>
      <c r="Y25" s="75">
        <v>0</v>
      </c>
      <c r="Z25" s="75"/>
      <c r="AA25" s="75">
        <v>0</v>
      </c>
      <c r="AB25" s="75"/>
      <c r="AC25" s="75">
        <v>0</v>
      </c>
      <c r="AD25" s="75"/>
      <c r="AE25" s="75">
        <v>0</v>
      </c>
      <c r="AF25" s="75"/>
      <c r="AG25" s="75">
        <v>0</v>
      </c>
      <c r="AH25" s="75"/>
      <c r="AI25" s="75">
        <v>0</v>
      </c>
      <c r="AJ25" s="75"/>
      <c r="AK25" s="75">
        <f t="shared" si="1"/>
        <v>0</v>
      </c>
      <c r="AL25" s="75"/>
      <c r="AM25" s="75">
        <v>0</v>
      </c>
      <c r="AN25" s="77"/>
      <c r="AO25" s="27">
        <f>SUM(E25:Q25,AK25:AM25)</f>
        <v>0</v>
      </c>
      <c r="AP25" s="75"/>
      <c r="AQ25" s="75">
        <v>-937290000</v>
      </c>
      <c r="AR25" s="75"/>
      <c r="AS25" s="75">
        <f>SUM(AO25:AQ25)</f>
        <v>-937290000</v>
      </c>
    </row>
    <row r="26" spans="1:46" ht="21.75" customHeight="1" x14ac:dyDescent="0.75">
      <c r="A26" s="79" t="s">
        <v>202</v>
      </c>
      <c r="C26" s="74">
        <v>28</v>
      </c>
      <c r="D26" s="73"/>
      <c r="E26" s="75">
        <v>0</v>
      </c>
      <c r="F26" s="75"/>
      <c r="G26" s="75">
        <v>0</v>
      </c>
      <c r="H26" s="75"/>
      <c r="I26" s="75">
        <v>0</v>
      </c>
      <c r="J26" s="75"/>
      <c r="K26" s="75">
        <v>0</v>
      </c>
      <c r="L26" s="75"/>
      <c r="M26" s="75">
        <v>272665000</v>
      </c>
      <c r="N26" s="75"/>
      <c r="O26" s="75">
        <v>-272665000</v>
      </c>
      <c r="P26" s="75"/>
      <c r="Q26" s="75">
        <v>-272665000</v>
      </c>
      <c r="R26" s="75"/>
      <c r="S26" s="75">
        <v>0</v>
      </c>
      <c r="T26" s="75"/>
      <c r="U26" s="75">
        <v>0</v>
      </c>
      <c r="V26" s="75"/>
      <c r="W26" s="75">
        <v>0</v>
      </c>
      <c r="X26" s="75"/>
      <c r="Y26" s="75">
        <v>0</v>
      </c>
      <c r="Z26" s="75"/>
      <c r="AA26" s="75">
        <v>0</v>
      </c>
      <c r="AB26" s="75"/>
      <c r="AC26" s="75">
        <v>0</v>
      </c>
      <c r="AD26" s="75"/>
      <c r="AE26" s="75">
        <v>0</v>
      </c>
      <c r="AF26" s="75"/>
      <c r="AG26" s="75">
        <v>0</v>
      </c>
      <c r="AH26" s="75"/>
      <c r="AI26" s="75">
        <v>0</v>
      </c>
      <c r="AJ26" s="75"/>
      <c r="AK26" s="75">
        <f t="shared" si="1"/>
        <v>0</v>
      </c>
      <c r="AL26" s="75"/>
      <c r="AM26" s="75">
        <v>0</v>
      </c>
      <c r="AN26" s="77"/>
      <c r="AO26" s="27">
        <f>SUM(E26:Q26,AK26:AM26)</f>
        <v>-272665000</v>
      </c>
      <c r="AP26" s="75"/>
      <c r="AQ26" s="75">
        <v>0</v>
      </c>
      <c r="AR26" s="75"/>
      <c r="AS26" s="75">
        <f>SUM(AO26:AQ26)</f>
        <v>-272665000</v>
      </c>
    </row>
    <row r="27" spans="1:46" ht="21.75" customHeight="1" x14ac:dyDescent="0.75">
      <c r="A27" s="79" t="s">
        <v>208</v>
      </c>
      <c r="B27" s="81"/>
      <c r="C27" s="74"/>
      <c r="D27" s="73"/>
      <c r="E27" s="75">
        <v>0</v>
      </c>
      <c r="F27" s="75"/>
      <c r="G27" s="75">
        <v>0</v>
      </c>
      <c r="H27" s="75"/>
      <c r="I27" s="75">
        <v>0</v>
      </c>
      <c r="J27" s="75"/>
      <c r="K27" s="75">
        <v>0</v>
      </c>
      <c r="L27" s="75"/>
      <c r="M27" s="75">
        <v>0</v>
      </c>
      <c r="N27" s="75"/>
      <c r="O27" s="75">
        <v>-6228911</v>
      </c>
      <c r="P27" s="75"/>
      <c r="Q27" s="75">
        <v>0</v>
      </c>
      <c r="R27" s="75"/>
      <c r="S27" s="75">
        <v>0</v>
      </c>
      <c r="T27" s="75"/>
      <c r="U27" s="75">
        <v>6245775</v>
      </c>
      <c r="V27" s="75"/>
      <c r="W27" s="75">
        <v>0</v>
      </c>
      <c r="X27" s="75"/>
      <c r="Y27" s="75">
        <v>0</v>
      </c>
      <c r="Z27" s="75"/>
      <c r="AA27" s="75">
        <v>0</v>
      </c>
      <c r="AB27" s="75"/>
      <c r="AC27" s="75">
        <v>0</v>
      </c>
      <c r="AD27" s="75"/>
      <c r="AE27" s="75">
        <v>0</v>
      </c>
      <c r="AF27" s="75"/>
      <c r="AG27" s="75">
        <v>0</v>
      </c>
      <c r="AH27" s="75"/>
      <c r="AI27" s="75">
        <v>0</v>
      </c>
      <c r="AJ27" s="75"/>
      <c r="AK27" s="75">
        <f t="shared" si="1"/>
        <v>6245775</v>
      </c>
      <c r="AL27" s="75"/>
      <c r="AM27" s="75">
        <v>0</v>
      </c>
      <c r="AN27" s="77"/>
      <c r="AO27" s="27">
        <f>SUM(E27:O27,AK27:AM27)</f>
        <v>16864</v>
      </c>
      <c r="AP27" s="75"/>
      <c r="AQ27" s="75">
        <v>207909085</v>
      </c>
      <c r="AR27" s="75"/>
      <c r="AS27" s="75">
        <f>SUM(AO27:AQ27)</f>
        <v>207925949</v>
      </c>
    </row>
    <row r="28" spans="1:46" ht="21.75" customHeight="1" x14ac:dyDescent="0.75">
      <c r="A28" s="79" t="s">
        <v>298</v>
      </c>
      <c r="C28" s="74"/>
      <c r="D28" s="73"/>
      <c r="E28" s="75">
        <v>0</v>
      </c>
      <c r="F28" s="75"/>
      <c r="G28" s="75">
        <v>0</v>
      </c>
      <c r="H28" s="75"/>
      <c r="I28" s="75">
        <v>0</v>
      </c>
      <c r="J28" s="75"/>
      <c r="K28" s="75">
        <v>0</v>
      </c>
      <c r="L28" s="75"/>
      <c r="M28" s="75">
        <v>0</v>
      </c>
      <c r="N28" s="75"/>
      <c r="O28" s="75">
        <v>55174916</v>
      </c>
      <c r="P28" s="75"/>
      <c r="Q28" s="75">
        <v>0</v>
      </c>
      <c r="R28" s="75"/>
      <c r="S28" s="75">
        <v>0</v>
      </c>
      <c r="T28" s="75"/>
      <c r="U28" s="75">
        <v>0</v>
      </c>
      <c r="V28" s="75"/>
      <c r="W28" s="75">
        <v>0</v>
      </c>
      <c r="X28" s="75"/>
      <c r="Y28" s="75">
        <v>0</v>
      </c>
      <c r="Z28" s="75"/>
      <c r="AA28" s="75">
        <v>-55174916</v>
      </c>
      <c r="AB28" s="75"/>
      <c r="AC28" s="75">
        <v>0</v>
      </c>
      <c r="AD28" s="75"/>
      <c r="AE28" s="75">
        <v>0</v>
      </c>
      <c r="AF28" s="75"/>
      <c r="AG28" s="75">
        <v>0</v>
      </c>
      <c r="AH28" s="75"/>
      <c r="AI28" s="75">
        <v>0</v>
      </c>
      <c r="AJ28" s="75"/>
      <c r="AK28" s="75">
        <f t="shared" si="1"/>
        <v>-55174916</v>
      </c>
      <c r="AL28" s="75"/>
      <c r="AM28" s="75">
        <v>0</v>
      </c>
      <c r="AN28" s="77"/>
      <c r="AO28" s="27">
        <f>SUM(E28:O28,AK28:AM28)</f>
        <v>0</v>
      </c>
      <c r="AP28" s="75"/>
      <c r="AQ28" s="75">
        <v>0</v>
      </c>
      <c r="AR28" s="75"/>
      <c r="AS28" s="75">
        <f t="shared" ref="AS28:AS31" si="2">SUM(AO28:AQ28)</f>
        <v>0</v>
      </c>
    </row>
    <row r="29" spans="1:46" ht="21.75" customHeight="1" x14ac:dyDescent="0.75">
      <c r="A29" s="79" t="s">
        <v>299</v>
      </c>
      <c r="B29" s="80"/>
      <c r="C29" s="73"/>
      <c r="D29" s="7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27"/>
      <c r="AP29" s="14"/>
      <c r="AQ29" s="14"/>
      <c r="AR29" s="14"/>
      <c r="AS29" s="14"/>
    </row>
    <row r="30" spans="1:46" ht="21.75" customHeight="1" x14ac:dyDescent="0.75">
      <c r="A30" s="79"/>
      <c r="B30" s="81" t="s">
        <v>300</v>
      </c>
      <c r="C30" s="74">
        <v>16</v>
      </c>
      <c r="D30" s="73"/>
      <c r="E30" s="75">
        <v>0</v>
      </c>
      <c r="F30" s="75"/>
      <c r="G30" s="75">
        <v>0</v>
      </c>
      <c r="H30" s="75"/>
      <c r="I30" s="75">
        <v>0</v>
      </c>
      <c r="J30" s="75"/>
      <c r="K30" s="75">
        <v>0</v>
      </c>
      <c r="L30" s="75"/>
      <c r="M30" s="75">
        <v>0</v>
      </c>
      <c r="N30" s="75"/>
      <c r="O30" s="75">
        <v>0</v>
      </c>
      <c r="P30" s="75"/>
      <c r="Q30" s="75">
        <v>0</v>
      </c>
      <c r="R30" s="75"/>
      <c r="S30" s="75">
        <v>0</v>
      </c>
      <c r="T30" s="75"/>
      <c r="U30" s="75">
        <v>-324736187</v>
      </c>
      <c r="V30" s="75"/>
      <c r="W30" s="75">
        <v>0</v>
      </c>
      <c r="X30" s="75"/>
      <c r="Y30" s="75">
        <v>0</v>
      </c>
      <c r="Z30" s="75"/>
      <c r="AA30" s="75">
        <v>0</v>
      </c>
      <c r="AB30" s="75"/>
      <c r="AC30" s="75">
        <v>0</v>
      </c>
      <c r="AD30" s="75"/>
      <c r="AE30" s="75">
        <v>0</v>
      </c>
      <c r="AF30" s="75"/>
      <c r="AG30" s="75">
        <v>0</v>
      </c>
      <c r="AH30" s="75"/>
      <c r="AI30" s="75">
        <v>0</v>
      </c>
      <c r="AJ30" s="75"/>
      <c r="AK30" s="75">
        <f>SUM(S30,U30,W30,Y30,AA30,AC30,AE30,AG30,AI30)</f>
        <v>-324736187</v>
      </c>
      <c r="AL30" s="75"/>
      <c r="AM30" s="75">
        <v>0</v>
      </c>
      <c r="AN30" s="77"/>
      <c r="AO30" s="44">
        <f>SUM(E30:O30,AK30:AM30)</f>
        <v>-324736187</v>
      </c>
      <c r="AP30" s="75"/>
      <c r="AQ30" s="75">
        <v>-3535926181</v>
      </c>
      <c r="AR30" s="75"/>
      <c r="AS30" s="75">
        <f>SUM(AO30:AQ30)</f>
        <v>-3860662368</v>
      </c>
    </row>
    <row r="31" spans="1:46" ht="21.75" customHeight="1" x14ac:dyDescent="0.75">
      <c r="A31" s="79" t="s">
        <v>192</v>
      </c>
      <c r="C31" s="74">
        <v>35</v>
      </c>
      <c r="D31" s="73"/>
      <c r="E31" s="75">
        <v>0</v>
      </c>
      <c r="F31" s="75"/>
      <c r="G31" s="75">
        <v>0</v>
      </c>
      <c r="H31" s="75"/>
      <c r="I31" s="75">
        <v>0</v>
      </c>
      <c r="J31" s="75"/>
      <c r="K31" s="75">
        <v>0</v>
      </c>
      <c r="L31" s="75"/>
      <c r="M31" s="75">
        <v>0</v>
      </c>
      <c r="N31" s="75"/>
      <c r="O31" s="75">
        <v>-3685268072</v>
      </c>
      <c r="P31" s="75"/>
      <c r="Q31" s="75">
        <v>0</v>
      </c>
      <c r="R31" s="75"/>
      <c r="S31" s="75">
        <v>0</v>
      </c>
      <c r="T31" s="75"/>
      <c r="U31" s="75">
        <v>0</v>
      </c>
      <c r="V31" s="75"/>
      <c r="W31" s="75">
        <v>0</v>
      </c>
      <c r="X31" s="75"/>
      <c r="Y31" s="75">
        <v>0</v>
      </c>
      <c r="Z31" s="75"/>
      <c r="AA31" s="75">
        <v>0</v>
      </c>
      <c r="AB31" s="75"/>
      <c r="AC31" s="75">
        <v>0</v>
      </c>
      <c r="AD31" s="75"/>
      <c r="AE31" s="75">
        <v>0</v>
      </c>
      <c r="AF31" s="75"/>
      <c r="AG31" s="75">
        <v>0</v>
      </c>
      <c r="AH31" s="75"/>
      <c r="AI31" s="75">
        <v>0</v>
      </c>
      <c r="AJ31" s="75"/>
      <c r="AK31" s="75">
        <f t="shared" ref="AK31:AK33" si="3">SUM(S31,U31,W31,Y31,AA31,AC31,AE31,AG31,AI31)</f>
        <v>0</v>
      </c>
      <c r="AL31" s="75"/>
      <c r="AM31" s="75">
        <v>0</v>
      </c>
      <c r="AN31" s="77"/>
      <c r="AO31" s="27">
        <f>SUM(E31:O31,AK31:AM31)</f>
        <v>-3685268072</v>
      </c>
      <c r="AP31" s="75"/>
      <c r="AQ31" s="75">
        <v>-98856026</v>
      </c>
      <c r="AR31" s="75"/>
      <c r="AS31" s="75">
        <f t="shared" si="2"/>
        <v>-3784124098</v>
      </c>
    </row>
    <row r="32" spans="1:46" ht="21.75" customHeight="1" x14ac:dyDescent="0.75">
      <c r="A32" s="79" t="s">
        <v>193</v>
      </c>
      <c r="B32" s="82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75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75"/>
      <c r="AL32" s="54"/>
      <c r="AM32" s="54"/>
      <c r="AN32" s="54"/>
      <c r="AO32" s="54"/>
      <c r="AP32" s="54"/>
      <c r="AQ32" s="54"/>
      <c r="AR32" s="54"/>
      <c r="AS32" s="54"/>
    </row>
    <row r="33" spans="1:45" ht="21.75" customHeight="1" x14ac:dyDescent="0.75">
      <c r="A33" s="79"/>
      <c r="B33" s="82" t="s">
        <v>194</v>
      </c>
      <c r="C33" s="74">
        <v>36</v>
      </c>
      <c r="D33" s="73"/>
      <c r="E33" s="75">
        <v>0</v>
      </c>
      <c r="F33" s="27"/>
      <c r="G33" s="75">
        <v>0</v>
      </c>
      <c r="H33" s="27"/>
      <c r="I33" s="75">
        <v>0</v>
      </c>
      <c r="J33" s="75"/>
      <c r="K33" s="75">
        <v>0</v>
      </c>
      <c r="L33" s="27"/>
      <c r="M33" s="75">
        <v>0</v>
      </c>
      <c r="N33" s="27"/>
      <c r="O33" s="75">
        <v>-1704923546</v>
      </c>
      <c r="P33" s="27"/>
      <c r="Q33" s="75">
        <v>0</v>
      </c>
      <c r="R33" s="75"/>
      <c r="S33" s="75">
        <v>0</v>
      </c>
      <c r="T33" s="27"/>
      <c r="U33" s="75">
        <v>0</v>
      </c>
      <c r="V33" s="75"/>
      <c r="W33" s="75">
        <v>0</v>
      </c>
      <c r="X33" s="27"/>
      <c r="Y33" s="75">
        <v>0</v>
      </c>
      <c r="Z33" s="75"/>
      <c r="AA33" s="75">
        <v>0</v>
      </c>
      <c r="AB33" s="62"/>
      <c r="AC33" s="75">
        <v>0</v>
      </c>
      <c r="AD33" s="62"/>
      <c r="AE33" s="75">
        <v>0</v>
      </c>
      <c r="AF33" s="62"/>
      <c r="AG33" s="75">
        <v>0</v>
      </c>
      <c r="AH33" s="62"/>
      <c r="AI33" s="75">
        <v>0</v>
      </c>
      <c r="AJ33" s="27"/>
      <c r="AK33" s="75">
        <f t="shared" si="3"/>
        <v>0</v>
      </c>
      <c r="AL33" s="27"/>
      <c r="AM33" s="75">
        <v>0</v>
      </c>
      <c r="AN33" s="77"/>
      <c r="AO33" s="27">
        <f>SUM(E33:O33,AK33:AM33)</f>
        <v>-1704923546</v>
      </c>
      <c r="AP33" s="75"/>
      <c r="AQ33" s="75">
        <v>0</v>
      </c>
      <c r="AR33" s="27"/>
      <c r="AS33" s="75">
        <f>SUM(AO33:AQ33)</f>
        <v>-1704923546</v>
      </c>
    </row>
    <row r="34" spans="1:45" ht="21.75" customHeight="1" x14ac:dyDescent="0.75">
      <c r="A34" s="79" t="s">
        <v>195</v>
      </c>
      <c r="B34" s="82"/>
      <c r="C34" s="74"/>
      <c r="D34" s="73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</row>
    <row r="35" spans="1:45" ht="21.75" customHeight="1" x14ac:dyDescent="0.75">
      <c r="A35" s="79"/>
      <c r="B35" s="82" t="s">
        <v>196</v>
      </c>
      <c r="C35" s="74"/>
      <c r="D35" s="73"/>
      <c r="E35" s="83">
        <v>0</v>
      </c>
      <c r="F35" s="54"/>
      <c r="G35" s="83">
        <v>0</v>
      </c>
      <c r="H35" s="54"/>
      <c r="I35" s="83">
        <v>0</v>
      </c>
      <c r="K35" s="83">
        <v>0</v>
      </c>
      <c r="L35" s="54"/>
      <c r="M35" s="83">
        <v>0</v>
      </c>
      <c r="N35" s="54"/>
      <c r="O35" s="84">
        <v>9009342427</v>
      </c>
      <c r="P35" s="54"/>
      <c r="Q35" s="83">
        <v>0</v>
      </c>
      <c r="S35" s="83">
        <v>0</v>
      </c>
      <c r="T35" s="54"/>
      <c r="U35" s="83">
        <v>0</v>
      </c>
      <c r="V35" s="54"/>
      <c r="W35" s="83">
        <v>0</v>
      </c>
      <c r="X35" s="54"/>
      <c r="Y35" s="83">
        <v>910500</v>
      </c>
      <c r="Z35" s="44"/>
      <c r="AA35" s="83">
        <v>750205828</v>
      </c>
      <c r="AB35" s="44"/>
      <c r="AC35" s="83">
        <v>15012695</v>
      </c>
      <c r="AD35" s="44"/>
      <c r="AE35" s="83">
        <v>164129003</v>
      </c>
      <c r="AF35" s="44"/>
      <c r="AG35" s="83">
        <v>-211738356</v>
      </c>
      <c r="AH35" s="44"/>
      <c r="AI35" s="83">
        <v>-1893919442</v>
      </c>
      <c r="AJ35" s="44"/>
      <c r="AK35" s="84">
        <f>SUM(S35,U35,W35,Y35,AA35,AC35,AE35,AG35,AI35)</f>
        <v>-1175399772</v>
      </c>
      <c r="AM35" s="83">
        <v>0</v>
      </c>
      <c r="AO35" s="84">
        <f>SUM(E35:O35,AK35:AM35)</f>
        <v>7833942655</v>
      </c>
      <c r="AQ35" s="83">
        <v>793757569</v>
      </c>
      <c r="AS35" s="84">
        <f>SUM(AO35:AQ35)</f>
        <v>8627700224</v>
      </c>
    </row>
    <row r="36" spans="1:45" ht="6" customHeight="1" x14ac:dyDescent="0.75">
      <c r="A36" s="79"/>
      <c r="B36" s="82"/>
      <c r="C36" s="73"/>
      <c r="D36" s="73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</row>
    <row r="37" spans="1:45" ht="21.75" customHeight="1" x14ac:dyDescent="0.75">
      <c r="A37" s="72" t="s">
        <v>197</v>
      </c>
      <c r="B37" s="80"/>
      <c r="C37" s="73"/>
      <c r="D37" s="73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</row>
    <row r="38" spans="1:45" ht="21.75" customHeight="1" thickBot="1" x14ac:dyDescent="0.8">
      <c r="A38" s="72"/>
      <c r="B38" s="80" t="s">
        <v>5</v>
      </c>
      <c r="C38" s="73"/>
      <c r="D38" s="73"/>
      <c r="E38" s="21">
        <f>SUM(E20:E35)</f>
        <v>5669976977</v>
      </c>
      <c r="F38" s="14"/>
      <c r="G38" s="21">
        <f>SUM(G20:G35)</f>
        <v>36104971666</v>
      </c>
      <c r="H38" s="14"/>
      <c r="I38" s="21">
        <f>SUM(I20:I35)</f>
        <v>104788723</v>
      </c>
      <c r="J38" s="14"/>
      <c r="K38" s="21">
        <f>SUM(K20:K35)</f>
        <v>599792803</v>
      </c>
      <c r="L38" s="14"/>
      <c r="M38" s="21">
        <f>SUM(M20:M35)</f>
        <v>272665000</v>
      </c>
      <c r="N38" s="14"/>
      <c r="O38" s="21">
        <f>SUM(O20:O35)</f>
        <v>7126053290</v>
      </c>
      <c r="P38" s="14"/>
      <c r="Q38" s="21">
        <f>SUM(Q20:Q35)</f>
        <v>-272665000</v>
      </c>
      <c r="R38" s="14"/>
      <c r="S38" s="21">
        <f>SUM(S20:S35)</f>
        <v>-755412590</v>
      </c>
      <c r="T38" s="14"/>
      <c r="U38" s="21">
        <f>SUM(U20:U35)</f>
        <v>-2508109425</v>
      </c>
      <c r="V38" s="14"/>
      <c r="W38" s="21">
        <f>SUM(W20:W35)</f>
        <v>267927308</v>
      </c>
      <c r="X38" s="14"/>
      <c r="Y38" s="21">
        <f>SUM(Y20:Y35)</f>
        <v>-1301604</v>
      </c>
      <c r="Z38" s="14"/>
      <c r="AA38" s="21">
        <f>SUM(AA20:AA35)</f>
        <v>19718327012</v>
      </c>
      <c r="AB38" s="14"/>
      <c r="AC38" s="21">
        <f>SUM(AC20:AC35)</f>
        <v>15012695</v>
      </c>
      <c r="AD38" s="14"/>
      <c r="AE38" s="21">
        <f>SUM(AE20:AE35)</f>
        <v>278884268</v>
      </c>
      <c r="AF38" s="14"/>
      <c r="AG38" s="21">
        <f>SUM(AG20:AG35)</f>
        <v>-386151465</v>
      </c>
      <c r="AH38" s="14"/>
      <c r="AI38" s="21">
        <f>SUM(AI20:AI35)</f>
        <v>-8011747145</v>
      </c>
      <c r="AJ38" s="14"/>
      <c r="AK38" s="21">
        <f>SUM(AK20:AK35)</f>
        <v>8617429054</v>
      </c>
      <c r="AL38" s="14"/>
      <c r="AM38" s="21">
        <f>SUM(AM20:AM35)</f>
        <v>31047125825</v>
      </c>
      <c r="AN38" s="14"/>
      <c r="AO38" s="21">
        <f>SUM(AO20:AO35)</f>
        <v>89270138338</v>
      </c>
      <c r="AP38" s="14"/>
      <c r="AQ38" s="21">
        <f>SUM(AQ20:AQ35)</f>
        <v>7715518820</v>
      </c>
      <c r="AR38" s="14"/>
      <c r="AS38" s="21">
        <f>SUM(AS20:AS35)</f>
        <v>96985657158</v>
      </c>
    </row>
    <row r="39" spans="1:45" ht="21.75" customHeight="1" thickTop="1" x14ac:dyDescent="0.75">
      <c r="A39" s="72"/>
      <c r="B39" s="80"/>
      <c r="C39" s="73"/>
      <c r="D39" s="73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</row>
    <row r="40" spans="1:45" ht="21.75" customHeight="1" x14ac:dyDescent="0.75">
      <c r="A40" s="72"/>
      <c r="B40" s="80"/>
      <c r="C40" s="73"/>
      <c r="D40" s="7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45" ht="21.75" customHeight="1" x14ac:dyDescent="0.75">
      <c r="A41" s="72"/>
      <c r="B41" s="80"/>
      <c r="C41" s="73"/>
      <c r="D41" s="7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</row>
    <row r="42" spans="1:45" ht="21.75" customHeight="1" x14ac:dyDescent="0.75">
      <c r="A42" s="72"/>
      <c r="B42" s="80"/>
      <c r="C42" s="73"/>
      <c r="D42" s="7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</row>
    <row r="43" spans="1:45" ht="21.75" customHeight="1" x14ac:dyDescent="0.75">
      <c r="A43" s="72"/>
      <c r="B43" s="80"/>
      <c r="C43" s="73"/>
      <c r="D43" s="7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</row>
    <row r="44" spans="1:45" ht="21.75" customHeight="1" x14ac:dyDescent="0.75">
      <c r="A44" s="72"/>
      <c r="B44" s="80"/>
      <c r="C44" s="73"/>
      <c r="D44" s="7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</row>
    <row r="45" spans="1:45" ht="21.75" customHeight="1" x14ac:dyDescent="0.75">
      <c r="A45" s="72"/>
      <c r="B45" s="80"/>
      <c r="C45" s="73"/>
      <c r="D45" s="7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</row>
    <row r="46" spans="1:45" ht="21.75" customHeight="1" x14ac:dyDescent="0.75">
      <c r="A46" s="72"/>
      <c r="B46" s="80"/>
      <c r="C46" s="73"/>
      <c r="D46" s="7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</row>
    <row r="47" spans="1:45" ht="21.75" customHeight="1" x14ac:dyDescent="0.75">
      <c r="A47" s="72"/>
      <c r="B47" s="80"/>
      <c r="C47" s="73"/>
      <c r="D47" s="7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</row>
    <row r="48" spans="1:45" ht="21.75" customHeight="1" x14ac:dyDescent="0.75">
      <c r="A48" s="72"/>
      <c r="B48" s="80"/>
      <c r="C48" s="73"/>
      <c r="D48" s="7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</row>
    <row r="49" spans="1:45" ht="21.75" customHeight="1" x14ac:dyDescent="0.75">
      <c r="A49" s="72"/>
      <c r="B49" s="80"/>
      <c r="C49" s="73"/>
      <c r="D49" s="7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</row>
    <row r="50" spans="1:45" ht="21.75" customHeight="1" x14ac:dyDescent="0.75">
      <c r="A50" s="72"/>
      <c r="B50" s="80"/>
      <c r="C50" s="73"/>
      <c r="D50" s="7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</row>
    <row r="51" spans="1:45" ht="21.75" customHeight="1" x14ac:dyDescent="0.75">
      <c r="A51" s="72"/>
      <c r="B51" s="80"/>
      <c r="C51" s="73"/>
      <c r="D51" s="7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</row>
    <row r="52" spans="1:45" ht="21.75" customHeight="1" x14ac:dyDescent="0.75">
      <c r="A52" s="72"/>
      <c r="B52" s="80"/>
      <c r="C52" s="73"/>
      <c r="D52" s="7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</row>
    <row r="53" spans="1:45" ht="10.5" customHeight="1" x14ac:dyDescent="0.75">
      <c r="A53" s="72"/>
      <c r="B53" s="80"/>
      <c r="C53" s="73"/>
      <c r="D53" s="7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</row>
    <row r="54" spans="1:45" ht="22.15" customHeight="1" x14ac:dyDescent="0.75">
      <c r="A54" s="208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54" s="208"/>
      <c r="C54" s="208"/>
      <c r="D54" s="208"/>
      <c r="E54" s="208"/>
      <c r="F54" s="208"/>
      <c r="G54" s="208"/>
      <c r="H54" s="208"/>
      <c r="I54" s="208"/>
      <c r="J54" s="20"/>
      <c r="K54" s="20"/>
      <c r="L54" s="20"/>
      <c r="M54" s="20"/>
      <c r="N54" s="20"/>
      <c r="O54" s="83"/>
      <c r="P54" s="20"/>
      <c r="Q54" s="20"/>
      <c r="R54" s="20"/>
      <c r="S54" s="20"/>
      <c r="T54" s="20"/>
      <c r="U54" s="20"/>
      <c r="V54" s="20"/>
      <c r="W54" s="20"/>
      <c r="X54" s="20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</row>
    <row r="56" spans="1:45" ht="21.75" customHeight="1" x14ac:dyDescent="0.75">
      <c r="O56" s="44"/>
      <c r="Y56" s="44"/>
      <c r="AA56" s="44"/>
      <c r="AC56" s="44"/>
      <c r="AE56" s="44"/>
      <c r="AG56" s="44"/>
      <c r="AI56" s="44"/>
      <c r="AK56" s="44"/>
    </row>
    <row r="57" spans="1:45" ht="21.75" customHeight="1" x14ac:dyDescent="0.75">
      <c r="O57" s="44"/>
      <c r="Y57" s="44"/>
      <c r="AA57" s="44"/>
      <c r="AC57" s="44"/>
      <c r="AE57" s="44"/>
      <c r="AG57" s="44"/>
      <c r="AI57" s="44"/>
      <c r="AK57" s="44"/>
    </row>
  </sheetData>
  <mergeCells count="7">
    <mergeCell ref="E5:AS5"/>
    <mergeCell ref="E6:AO6"/>
    <mergeCell ref="A54:I54"/>
    <mergeCell ref="K12:M12"/>
    <mergeCell ref="K11:O11"/>
    <mergeCell ref="S7:AK7"/>
    <mergeCell ref="Y8:AI8"/>
  </mergeCells>
  <pageMargins left="0.3" right="0.3" top="0.5" bottom="0.6" header="0.49" footer="0.4"/>
  <pageSetup paperSize="9" scale="49" firstPageNumber="12" orientation="landscape" useFirstPageNumber="1" horizontalDpi="1200" verticalDpi="1200" r:id="rId1"/>
  <headerFooter scaleWithDoc="0">
    <oddFooter>&amp;R&amp;13&amp;P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DC379-4D40-45D4-83FF-04B768D65431}">
  <dimension ref="A1:Z37"/>
  <sheetViews>
    <sheetView zoomScale="81" zoomScaleNormal="81" zoomScaleSheetLayoutView="100" workbookViewId="0">
      <selection activeCell="N12" sqref="N12"/>
    </sheetView>
  </sheetViews>
  <sheetFormatPr defaultColWidth="12.59765625" defaultRowHeight="21.75" customHeight="1" x14ac:dyDescent="0.75"/>
  <cols>
    <col min="1" max="1" width="36.8984375" style="28" customWidth="1"/>
    <col min="2" max="2" width="8.09765625" style="162" customWidth="1"/>
    <col min="3" max="3" width="0.8984375" style="28" customWidth="1"/>
    <col min="4" max="4" width="12" style="90" customWidth="1"/>
    <col min="5" max="5" width="0.8984375" style="90" customWidth="1"/>
    <col min="6" max="6" width="12.69921875" style="91" customWidth="1"/>
    <col min="7" max="7" width="0.8984375" style="91" customWidth="1"/>
    <col min="8" max="8" width="11" style="91" customWidth="1"/>
    <col min="9" max="9" width="0.8984375" style="91" customWidth="1"/>
    <col min="10" max="10" width="13.69921875" style="90" customWidth="1"/>
    <col min="11" max="11" width="0.8984375" style="90" customWidth="1"/>
    <col min="12" max="12" width="15.09765625" style="22" customWidth="1"/>
    <col min="13" max="13" width="0.8984375" style="22" customWidth="1"/>
    <col min="14" max="14" width="16.09765625" style="22" customWidth="1"/>
    <col min="15" max="15" width="0.8984375" style="22" customWidth="1"/>
    <col min="16" max="16" width="13.09765625" style="22" customWidth="1"/>
    <col min="17" max="17" width="0.8984375" style="22" customWidth="1"/>
    <col min="18" max="18" width="13.69921875" style="22" bestFit="1" customWidth="1"/>
    <col min="19" max="19" width="0.8984375" style="22" customWidth="1"/>
    <col min="20" max="20" width="12.59765625" style="22" customWidth="1"/>
    <col min="21" max="21" width="0.8984375" style="22" customWidth="1"/>
    <col min="22" max="22" width="15.8984375" style="22" customWidth="1"/>
    <col min="23" max="23" width="0.8984375" style="22" customWidth="1"/>
    <col min="24" max="24" width="14.09765625" style="22" bestFit="1" customWidth="1"/>
    <col min="25" max="25" width="0.8984375" style="22" customWidth="1"/>
    <col min="26" max="26" width="14.69921875" style="22" bestFit="1" customWidth="1"/>
    <col min="27" max="16384" width="12.59765625" style="28"/>
  </cols>
  <sheetData>
    <row r="1" spans="1:26" ht="21.75" customHeight="1" x14ac:dyDescent="0.75">
      <c r="A1" s="88" t="s">
        <v>0</v>
      </c>
    </row>
    <row r="2" spans="1:26" ht="21.75" customHeight="1" x14ac:dyDescent="0.75">
      <c r="A2" s="92" t="s">
        <v>130</v>
      </c>
      <c r="B2" s="163"/>
      <c r="C2" s="93"/>
      <c r="D2" s="94"/>
      <c r="E2" s="94"/>
      <c r="J2" s="94"/>
      <c r="K2" s="94"/>
    </row>
    <row r="3" spans="1:26" ht="21.75" customHeight="1" x14ac:dyDescent="0.75">
      <c r="A3" s="95" t="s">
        <v>82</v>
      </c>
      <c r="B3" s="164"/>
      <c r="C3" s="97"/>
      <c r="D3" s="98"/>
      <c r="E3" s="98"/>
      <c r="F3" s="99"/>
      <c r="G3" s="99"/>
      <c r="H3" s="99"/>
      <c r="I3" s="99"/>
      <c r="J3" s="98"/>
      <c r="K3" s="98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</row>
    <row r="4" spans="1:26" ht="21.75" customHeight="1" x14ac:dyDescent="0.75">
      <c r="A4" s="101"/>
      <c r="B4" s="165"/>
      <c r="C4" s="103"/>
      <c r="D4" s="104"/>
      <c r="E4" s="104"/>
      <c r="F4" s="105"/>
      <c r="G4" s="105"/>
      <c r="H4" s="105"/>
      <c r="I4" s="105"/>
      <c r="J4" s="104"/>
      <c r="K4" s="94"/>
    </row>
    <row r="5" spans="1:26" ht="21.75" customHeight="1" x14ac:dyDescent="0.6">
      <c r="A5" s="88"/>
      <c r="D5" s="211" t="s">
        <v>209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</row>
    <row r="6" spans="1:26" ht="21.75" customHeight="1" x14ac:dyDescent="0.6">
      <c r="A6" s="88"/>
      <c r="D6" s="106"/>
      <c r="E6" s="106"/>
      <c r="F6" s="106"/>
      <c r="G6" s="106"/>
      <c r="H6" s="106"/>
      <c r="I6" s="106"/>
      <c r="J6" s="106"/>
      <c r="K6" s="106"/>
      <c r="L6" s="211" t="s">
        <v>74</v>
      </c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106"/>
      <c r="X6" s="106"/>
      <c r="Y6" s="106"/>
      <c r="Z6" s="106"/>
    </row>
    <row r="7" spans="1:26" ht="21.75" customHeight="1" x14ac:dyDescent="0.6">
      <c r="A7" s="88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212" t="s">
        <v>112</v>
      </c>
      <c r="O7" s="212"/>
      <c r="P7" s="212"/>
      <c r="Q7" s="212"/>
      <c r="R7" s="212"/>
      <c r="S7" s="212"/>
      <c r="T7" s="212"/>
      <c r="U7" s="107"/>
      <c r="V7" s="107"/>
      <c r="W7" s="106"/>
      <c r="X7" s="106"/>
      <c r="Y7" s="106"/>
      <c r="Z7" s="106"/>
    </row>
    <row r="8" spans="1:26" ht="21.75" customHeight="1" x14ac:dyDescent="0.6">
      <c r="A8" s="88"/>
      <c r="D8" s="106"/>
      <c r="E8" s="106"/>
      <c r="F8" s="106"/>
      <c r="G8" s="106"/>
      <c r="I8" s="106"/>
      <c r="K8" s="106"/>
      <c r="L8" s="106"/>
      <c r="M8" s="106"/>
      <c r="N8" s="108" t="s">
        <v>133</v>
      </c>
      <c r="O8" s="108"/>
      <c r="P8" s="108"/>
      <c r="Q8" s="108"/>
      <c r="R8" s="108"/>
      <c r="S8" s="108"/>
      <c r="T8" s="108"/>
      <c r="U8" s="108"/>
      <c r="W8" s="28"/>
      <c r="X8" s="106"/>
      <c r="Y8" s="28"/>
      <c r="Z8" s="106"/>
    </row>
    <row r="9" spans="1:26" ht="21.75" customHeight="1" x14ac:dyDescent="0.6">
      <c r="A9" s="88"/>
      <c r="D9" s="106"/>
      <c r="E9" s="106"/>
      <c r="F9" s="106"/>
      <c r="G9" s="106"/>
      <c r="I9" s="106"/>
      <c r="K9" s="106"/>
      <c r="L9" s="106"/>
      <c r="M9" s="106"/>
      <c r="N9" s="108" t="s">
        <v>136</v>
      </c>
      <c r="O9" s="108"/>
      <c r="P9" s="108"/>
      <c r="Q9" s="108"/>
      <c r="R9" s="108"/>
      <c r="S9" s="108"/>
      <c r="T9" s="108"/>
      <c r="U9" s="108"/>
      <c r="W9" s="28"/>
      <c r="X9" s="106"/>
      <c r="Y9" s="28"/>
      <c r="Z9" s="106"/>
    </row>
    <row r="10" spans="1:26" ht="21.75" customHeight="1" x14ac:dyDescent="0.6">
      <c r="A10" s="88"/>
      <c r="D10" s="106"/>
      <c r="E10" s="106"/>
      <c r="F10" s="106"/>
      <c r="G10" s="106"/>
      <c r="I10" s="106"/>
      <c r="K10" s="106"/>
      <c r="L10" s="108" t="s">
        <v>210</v>
      </c>
      <c r="M10" s="106"/>
      <c r="N10" s="108" t="s">
        <v>140</v>
      </c>
      <c r="O10" s="108"/>
      <c r="P10" s="108"/>
      <c r="Q10" s="108"/>
      <c r="R10" s="108"/>
      <c r="S10" s="108"/>
      <c r="T10" s="108"/>
      <c r="U10" s="108"/>
      <c r="W10" s="28"/>
      <c r="X10" s="106"/>
      <c r="Y10" s="28"/>
      <c r="Z10" s="106"/>
    </row>
    <row r="11" spans="1:26" s="109" customFormat="1" ht="21.75" customHeight="1" x14ac:dyDescent="0.75">
      <c r="D11" s="110"/>
      <c r="E11" s="111"/>
      <c r="F11" s="112"/>
      <c r="G11" s="111"/>
      <c r="I11" s="108"/>
      <c r="J11" s="108"/>
      <c r="K11" s="108"/>
      <c r="L11" s="108" t="s">
        <v>211</v>
      </c>
      <c r="M11" s="110"/>
      <c r="N11" s="108" t="s">
        <v>212</v>
      </c>
      <c r="O11" s="108"/>
      <c r="P11" s="63" t="s">
        <v>146</v>
      </c>
      <c r="Q11" s="108"/>
      <c r="R11" s="108" t="s">
        <v>147</v>
      </c>
      <c r="S11" s="108"/>
      <c r="T11" s="108" t="s">
        <v>148</v>
      </c>
      <c r="U11" s="108"/>
      <c r="Z11" s="108"/>
    </row>
    <row r="12" spans="1:26" s="109" customFormat="1" ht="21.75" customHeight="1" x14ac:dyDescent="0.6">
      <c r="B12" s="162"/>
      <c r="D12" s="110" t="s">
        <v>153</v>
      </c>
      <c r="E12" s="111"/>
      <c r="F12" s="110" t="s">
        <v>154</v>
      </c>
      <c r="G12" s="111"/>
      <c r="H12" s="108" t="s">
        <v>156</v>
      </c>
      <c r="I12" s="108"/>
      <c r="J12" s="108" t="s">
        <v>199</v>
      </c>
      <c r="K12" s="108"/>
      <c r="L12" s="108" t="s">
        <v>213</v>
      </c>
      <c r="M12" s="110"/>
      <c r="N12" s="108" t="s">
        <v>214</v>
      </c>
      <c r="O12" s="108"/>
      <c r="P12" s="63" t="s">
        <v>162</v>
      </c>
      <c r="Q12" s="108"/>
      <c r="R12" s="108" t="s">
        <v>215</v>
      </c>
      <c r="S12" s="108"/>
      <c r="T12" s="108" t="s">
        <v>164</v>
      </c>
      <c r="U12" s="108"/>
      <c r="V12" s="113" t="s">
        <v>216</v>
      </c>
      <c r="X12" s="108" t="s">
        <v>217</v>
      </c>
      <c r="Z12" s="108" t="s">
        <v>151</v>
      </c>
    </row>
    <row r="13" spans="1:26" s="109" customFormat="1" ht="21.75" customHeight="1" x14ac:dyDescent="0.75">
      <c r="B13" s="126" t="s">
        <v>7</v>
      </c>
      <c r="D13" s="114" t="s">
        <v>170</v>
      </c>
      <c r="E13" s="111"/>
      <c r="F13" s="114" t="s">
        <v>171</v>
      </c>
      <c r="G13" s="111"/>
      <c r="H13" s="115" t="s">
        <v>173</v>
      </c>
      <c r="I13" s="108"/>
      <c r="J13" s="115" t="s">
        <v>218</v>
      </c>
      <c r="K13" s="108"/>
      <c r="L13" s="114" t="s">
        <v>219</v>
      </c>
      <c r="M13" s="110"/>
      <c r="N13" s="115" t="s">
        <v>178</v>
      </c>
      <c r="O13" s="108"/>
      <c r="P13" s="69" t="s">
        <v>179</v>
      </c>
      <c r="Q13" s="108"/>
      <c r="R13" s="115" t="s">
        <v>220</v>
      </c>
      <c r="S13" s="108"/>
      <c r="T13" s="115" t="s">
        <v>163</v>
      </c>
      <c r="U13" s="108"/>
      <c r="V13" s="116" t="s">
        <v>221</v>
      </c>
      <c r="X13" s="115" t="s">
        <v>183</v>
      </c>
      <c r="Z13" s="115" t="s">
        <v>182</v>
      </c>
    </row>
    <row r="14" spans="1:26" s="109" customFormat="1" ht="21.75" customHeight="1" x14ac:dyDescent="0.75">
      <c r="B14" s="162"/>
      <c r="D14" s="110"/>
      <c r="E14" s="111"/>
      <c r="F14" s="110"/>
      <c r="G14" s="111"/>
      <c r="H14" s="111"/>
      <c r="I14" s="111"/>
      <c r="J14" s="108"/>
      <c r="K14" s="108"/>
      <c r="L14" s="108"/>
      <c r="M14" s="110"/>
      <c r="N14" s="108"/>
      <c r="O14" s="108"/>
      <c r="P14" s="108"/>
      <c r="Q14" s="108"/>
      <c r="R14" s="108"/>
      <c r="S14" s="108"/>
      <c r="T14" s="108"/>
      <c r="U14" s="108"/>
      <c r="X14" s="108"/>
      <c r="Z14" s="108"/>
    </row>
    <row r="15" spans="1:26" s="88" customFormat="1" ht="21.75" customHeight="1" x14ac:dyDescent="0.75">
      <c r="A15" s="5" t="s">
        <v>222</v>
      </c>
      <c r="B15" s="92"/>
      <c r="C15" s="117"/>
      <c r="D15" s="118">
        <v>5595798073</v>
      </c>
      <c r="E15" s="118"/>
      <c r="F15" s="118">
        <v>33853952070</v>
      </c>
      <c r="G15" s="118"/>
      <c r="H15" s="118">
        <v>599792803</v>
      </c>
      <c r="I15" s="118"/>
      <c r="J15" s="118">
        <v>6911620191</v>
      </c>
      <c r="K15" s="118"/>
      <c r="L15" s="118">
        <v>-587397515</v>
      </c>
      <c r="M15" s="118"/>
      <c r="N15" s="118">
        <v>-120692</v>
      </c>
      <c r="O15" s="118"/>
      <c r="P15" s="118">
        <v>30068014</v>
      </c>
      <c r="Q15" s="118"/>
      <c r="R15" s="118">
        <v>-2187781253</v>
      </c>
      <c r="S15" s="118"/>
      <c r="T15" s="118">
        <v>-319164085</v>
      </c>
      <c r="U15" s="118"/>
      <c r="V15" s="91">
        <v>-3064395531</v>
      </c>
      <c r="W15" s="118"/>
      <c r="X15" s="22">
        <v>31047125825</v>
      </c>
      <c r="Y15" s="118"/>
      <c r="Z15" s="22">
        <v>74943893431</v>
      </c>
    </row>
    <row r="16" spans="1:26" s="88" customFormat="1" ht="6" customHeight="1" x14ac:dyDescent="0.75">
      <c r="A16" s="5"/>
      <c r="B16" s="92"/>
      <c r="C16" s="117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</row>
    <row r="17" spans="1:26" ht="21.75" customHeight="1" x14ac:dyDescent="0.75">
      <c r="A17" s="5" t="s">
        <v>223</v>
      </c>
      <c r="B17" s="117"/>
      <c r="C17" s="117"/>
      <c r="D17" s="91"/>
      <c r="E17" s="91"/>
      <c r="J17" s="91"/>
      <c r="K17" s="22"/>
      <c r="L17" s="91"/>
      <c r="M17" s="91"/>
      <c r="N17" s="91"/>
      <c r="W17" s="28"/>
      <c r="Y17" s="28"/>
    </row>
    <row r="18" spans="1:26" ht="21.75" customHeight="1" x14ac:dyDescent="0.75">
      <c r="A18" s="16" t="s">
        <v>189</v>
      </c>
      <c r="B18" s="117"/>
      <c r="C18" s="117"/>
      <c r="D18" s="91">
        <v>74178904</v>
      </c>
      <c r="E18" s="91"/>
      <c r="F18" s="91">
        <v>2225367220</v>
      </c>
      <c r="H18" s="91">
        <v>0</v>
      </c>
      <c r="J18" s="91">
        <v>0</v>
      </c>
      <c r="K18" s="22"/>
      <c r="L18" s="91">
        <v>0</v>
      </c>
      <c r="M18" s="91"/>
      <c r="N18" s="91">
        <v>0</v>
      </c>
      <c r="P18" s="91">
        <v>0</v>
      </c>
      <c r="R18" s="91">
        <v>0</v>
      </c>
      <c r="T18" s="91">
        <v>0</v>
      </c>
      <c r="V18" s="91">
        <f t="shared" ref="V18:V21" si="0">SUM(L18,N18,P18,R18,T18)</f>
        <v>0</v>
      </c>
      <c r="W18" s="28"/>
      <c r="X18" s="91">
        <v>0</v>
      </c>
      <c r="Y18" s="28"/>
      <c r="Z18" s="22">
        <f t="shared" ref="Z18:Z21" si="1">SUM(X18,V18,J18,H18,F18,D18)</f>
        <v>2299546124</v>
      </c>
    </row>
    <row r="19" spans="1:26" ht="21.75" customHeight="1" x14ac:dyDescent="0.75">
      <c r="A19" s="16" t="s">
        <v>192</v>
      </c>
      <c r="B19" s="117">
        <v>35</v>
      </c>
      <c r="C19" s="117"/>
      <c r="D19" s="91">
        <v>0</v>
      </c>
      <c r="E19" s="91"/>
      <c r="F19" s="91">
        <v>0</v>
      </c>
      <c r="H19" s="91">
        <v>0</v>
      </c>
      <c r="J19" s="91">
        <v>-3231489479</v>
      </c>
      <c r="K19" s="22"/>
      <c r="L19" s="91">
        <v>0</v>
      </c>
      <c r="M19" s="91"/>
      <c r="N19" s="91">
        <v>0</v>
      </c>
      <c r="P19" s="91">
        <v>0</v>
      </c>
      <c r="R19" s="91">
        <v>0</v>
      </c>
      <c r="T19" s="91">
        <v>0</v>
      </c>
      <c r="V19" s="91">
        <f t="shared" si="0"/>
        <v>0</v>
      </c>
      <c r="W19" s="28"/>
      <c r="X19" s="91">
        <v>0</v>
      </c>
      <c r="Y19" s="28"/>
      <c r="Z19" s="22">
        <f t="shared" si="1"/>
        <v>-3231489479</v>
      </c>
    </row>
    <row r="20" spans="1:26" ht="21.75" customHeight="1" x14ac:dyDescent="0.75">
      <c r="A20" s="119" t="s">
        <v>224</v>
      </c>
      <c r="B20" s="117"/>
      <c r="C20" s="117"/>
      <c r="D20" s="91">
        <v>0</v>
      </c>
      <c r="E20" s="118"/>
      <c r="F20" s="91">
        <v>0</v>
      </c>
      <c r="G20" s="118"/>
      <c r="H20" s="91">
        <v>0</v>
      </c>
      <c r="I20" s="118"/>
      <c r="J20" s="91">
        <v>-1725332608</v>
      </c>
      <c r="K20" s="118"/>
      <c r="L20" s="91">
        <v>0</v>
      </c>
      <c r="M20" s="118"/>
      <c r="N20" s="91">
        <v>0</v>
      </c>
      <c r="O20" s="118"/>
      <c r="P20" s="91">
        <v>0</v>
      </c>
      <c r="Q20" s="118"/>
      <c r="R20" s="91">
        <v>0</v>
      </c>
      <c r="S20" s="118"/>
      <c r="T20" s="91">
        <v>0</v>
      </c>
      <c r="U20" s="118"/>
      <c r="V20" s="91">
        <f t="shared" si="0"/>
        <v>0</v>
      </c>
      <c r="W20" s="118"/>
      <c r="X20" s="91">
        <v>0</v>
      </c>
      <c r="Y20" s="118"/>
      <c r="Z20" s="118">
        <f t="shared" si="1"/>
        <v>-1725332608</v>
      </c>
    </row>
    <row r="21" spans="1:26" ht="21.75" customHeight="1" x14ac:dyDescent="0.75">
      <c r="A21" s="119" t="s">
        <v>128</v>
      </c>
      <c r="B21" s="117"/>
      <c r="C21" s="117"/>
      <c r="D21" s="99">
        <v>0</v>
      </c>
      <c r="E21" s="118"/>
      <c r="F21" s="99">
        <v>0</v>
      </c>
      <c r="G21" s="118"/>
      <c r="H21" s="99">
        <v>0</v>
      </c>
      <c r="I21" s="118"/>
      <c r="J21" s="99">
        <v>2707368211</v>
      </c>
      <c r="K21" s="118"/>
      <c r="L21" s="99">
        <v>0</v>
      </c>
      <c r="M21" s="118"/>
      <c r="N21" s="99">
        <v>-954815</v>
      </c>
      <c r="O21" s="118"/>
      <c r="P21" s="99">
        <v>1299200</v>
      </c>
      <c r="Q21" s="118"/>
      <c r="R21" s="99">
        <v>1038968148</v>
      </c>
      <c r="S21" s="118"/>
      <c r="T21" s="99">
        <v>116944701</v>
      </c>
      <c r="U21" s="118"/>
      <c r="V21" s="120">
        <f t="shared" si="0"/>
        <v>1156257234</v>
      </c>
      <c r="W21" s="118"/>
      <c r="X21" s="99">
        <v>0</v>
      </c>
      <c r="Y21" s="118"/>
      <c r="Z21" s="121">
        <f t="shared" si="1"/>
        <v>3863625445</v>
      </c>
    </row>
    <row r="22" spans="1:26" s="109" customFormat="1" ht="6" customHeight="1" x14ac:dyDescent="0.75">
      <c r="D22" s="110"/>
      <c r="E22" s="111"/>
      <c r="F22" s="110"/>
      <c r="G22" s="111"/>
      <c r="H22" s="110"/>
      <c r="I22" s="111"/>
      <c r="J22" s="110"/>
      <c r="K22" s="108"/>
      <c r="L22" s="110"/>
      <c r="M22" s="110"/>
      <c r="N22" s="110"/>
      <c r="O22" s="108"/>
      <c r="P22" s="110"/>
      <c r="Q22" s="108"/>
      <c r="R22" s="108"/>
      <c r="S22" s="108"/>
      <c r="T22" s="108"/>
      <c r="U22" s="108"/>
      <c r="X22" s="108"/>
      <c r="Z22" s="108"/>
    </row>
    <row r="23" spans="1:26" ht="21.75" customHeight="1" thickBot="1" x14ac:dyDescent="0.65">
      <c r="A23" s="122" t="s">
        <v>225</v>
      </c>
      <c r="B23" s="117"/>
      <c r="C23" s="117"/>
      <c r="D23" s="123">
        <f>SUM(D15:D22)</f>
        <v>5669976977</v>
      </c>
      <c r="E23" s="22"/>
      <c r="F23" s="123">
        <f>SUM(F15:F22)</f>
        <v>36079319290</v>
      </c>
      <c r="G23" s="22"/>
      <c r="H23" s="123">
        <f>SUM(H15:H22)</f>
        <v>599792803</v>
      </c>
      <c r="I23" s="22"/>
      <c r="J23" s="123">
        <f>SUM(J15:J22)</f>
        <v>4662166315</v>
      </c>
      <c r="K23" s="22"/>
      <c r="L23" s="123">
        <f>SUM(L15:L22)</f>
        <v>-587397515</v>
      </c>
      <c r="N23" s="123">
        <f>SUM(N15:N22)</f>
        <v>-1075507</v>
      </c>
      <c r="P23" s="123">
        <f>SUM(P15:P22)</f>
        <v>31367214</v>
      </c>
      <c r="R23" s="123">
        <f>SUM(R15:R22)</f>
        <v>-1148813105</v>
      </c>
      <c r="T23" s="123">
        <f>SUM(T15:T22)</f>
        <v>-202219384</v>
      </c>
      <c r="V23" s="123">
        <f>SUM(V15:V22)</f>
        <v>-1908138297</v>
      </c>
      <c r="X23" s="123">
        <f>SUM(X15:X22)</f>
        <v>31047125825</v>
      </c>
      <c r="Z23" s="123">
        <f>SUM(Z15:Z22)</f>
        <v>76150242913</v>
      </c>
    </row>
    <row r="24" spans="1:26" ht="21.75" customHeight="1" thickTop="1" x14ac:dyDescent="0.75">
      <c r="A24" s="92"/>
      <c r="C24" s="117"/>
      <c r="D24" s="22"/>
      <c r="E24" s="91"/>
      <c r="F24" s="22"/>
      <c r="H24" s="22"/>
      <c r="J24" s="22"/>
      <c r="K24" s="91"/>
      <c r="M24" s="91"/>
      <c r="W24" s="28"/>
      <c r="X24" s="28"/>
      <c r="Y24" s="28"/>
      <c r="Z24" s="28"/>
    </row>
    <row r="25" spans="1:26" ht="21.75" customHeight="1" x14ac:dyDescent="0.75">
      <c r="A25" s="92"/>
      <c r="C25" s="117"/>
      <c r="D25" s="22"/>
      <c r="E25" s="91"/>
      <c r="F25" s="22"/>
      <c r="H25" s="22"/>
      <c r="J25" s="22"/>
      <c r="K25" s="91"/>
      <c r="M25" s="91"/>
    </row>
    <row r="26" spans="1:26" ht="21.75" customHeight="1" x14ac:dyDescent="0.75">
      <c r="A26" s="92"/>
      <c r="B26" s="117"/>
      <c r="C26" s="117"/>
      <c r="D26" s="22"/>
      <c r="E26" s="22"/>
      <c r="F26" s="22"/>
      <c r="G26" s="22"/>
      <c r="H26" s="22"/>
      <c r="I26" s="22"/>
      <c r="J26" s="22"/>
      <c r="K26" s="22"/>
    </row>
    <row r="27" spans="1:26" ht="21.75" customHeight="1" x14ac:dyDescent="0.75">
      <c r="A27" s="92"/>
      <c r="B27" s="117"/>
      <c r="C27" s="117"/>
      <c r="D27" s="22"/>
      <c r="E27" s="91"/>
      <c r="F27" s="22"/>
      <c r="H27" s="22"/>
      <c r="J27" s="22"/>
      <c r="K27" s="91"/>
      <c r="M27" s="91"/>
      <c r="W27" s="28"/>
      <c r="X27" s="28"/>
      <c r="Y27" s="28"/>
      <c r="Z27" s="28"/>
    </row>
    <row r="28" spans="1:26" ht="21.75" customHeight="1" x14ac:dyDescent="0.75">
      <c r="A28" s="92"/>
      <c r="B28" s="117"/>
      <c r="C28" s="117"/>
      <c r="D28" s="22"/>
      <c r="E28" s="91"/>
      <c r="F28" s="22"/>
      <c r="H28" s="22"/>
      <c r="J28" s="22"/>
      <c r="K28" s="91"/>
      <c r="M28" s="91"/>
      <c r="W28" s="28"/>
      <c r="X28" s="28"/>
      <c r="Y28" s="28"/>
      <c r="Z28" s="28"/>
    </row>
    <row r="29" spans="1:26" ht="21.75" customHeight="1" x14ac:dyDescent="0.75">
      <c r="A29" s="92"/>
      <c r="B29" s="117"/>
      <c r="C29" s="117"/>
      <c r="D29" s="22"/>
      <c r="E29" s="91"/>
      <c r="F29" s="22"/>
      <c r="H29" s="22"/>
      <c r="J29" s="22"/>
      <c r="K29" s="91"/>
      <c r="M29" s="91"/>
      <c r="W29" s="28"/>
      <c r="X29" s="28"/>
      <c r="Y29" s="28"/>
      <c r="Z29" s="28"/>
    </row>
    <row r="30" spans="1:26" ht="21.75" customHeight="1" x14ac:dyDescent="0.75">
      <c r="A30" s="92"/>
      <c r="B30" s="117"/>
      <c r="C30" s="117"/>
      <c r="D30" s="22"/>
      <c r="E30" s="91"/>
      <c r="F30" s="22"/>
      <c r="H30" s="22"/>
      <c r="J30" s="22"/>
      <c r="K30" s="91"/>
      <c r="M30" s="91"/>
      <c r="W30" s="28"/>
      <c r="X30" s="28"/>
      <c r="Y30" s="28"/>
      <c r="Z30" s="28"/>
    </row>
    <row r="31" spans="1:26" ht="21.75" customHeight="1" x14ac:dyDescent="0.75">
      <c r="A31" s="92"/>
      <c r="B31" s="117"/>
      <c r="C31" s="117"/>
      <c r="D31" s="22"/>
      <c r="E31" s="91"/>
      <c r="F31" s="22"/>
      <c r="H31" s="22"/>
      <c r="J31" s="22"/>
      <c r="K31" s="91"/>
      <c r="M31" s="91"/>
      <c r="W31" s="28"/>
      <c r="X31" s="28"/>
      <c r="Y31" s="28"/>
      <c r="Z31" s="28"/>
    </row>
    <row r="32" spans="1:26" ht="21.75" customHeight="1" x14ac:dyDescent="0.75">
      <c r="A32" s="92"/>
      <c r="B32" s="117"/>
      <c r="C32" s="117"/>
      <c r="D32" s="22"/>
      <c r="E32" s="91"/>
      <c r="F32" s="22"/>
      <c r="H32" s="22"/>
      <c r="J32" s="22"/>
      <c r="K32" s="91"/>
      <c r="M32" s="91"/>
      <c r="W32" s="28"/>
      <c r="X32" s="28"/>
      <c r="Y32" s="28"/>
      <c r="Z32" s="28"/>
    </row>
    <row r="33" spans="1:26" ht="21.75" customHeight="1" x14ac:dyDescent="0.75">
      <c r="A33" s="92"/>
      <c r="B33" s="117"/>
      <c r="C33" s="117"/>
      <c r="D33" s="22"/>
      <c r="E33" s="91"/>
      <c r="F33" s="22"/>
      <c r="H33" s="22"/>
      <c r="J33" s="22"/>
      <c r="K33" s="91"/>
      <c r="M33" s="91"/>
      <c r="W33" s="28"/>
      <c r="X33" s="28"/>
      <c r="Y33" s="28"/>
      <c r="Z33" s="28"/>
    </row>
    <row r="34" spans="1:26" ht="21.75" customHeight="1" x14ac:dyDescent="0.75">
      <c r="A34" s="92"/>
      <c r="B34" s="117"/>
      <c r="C34" s="117"/>
      <c r="D34" s="22"/>
      <c r="E34" s="91"/>
      <c r="F34" s="22"/>
      <c r="H34" s="22"/>
      <c r="J34" s="22"/>
      <c r="K34" s="91"/>
      <c r="M34" s="91"/>
      <c r="W34" s="28"/>
      <c r="X34" s="28"/>
      <c r="Y34" s="28"/>
      <c r="Z34" s="28"/>
    </row>
    <row r="35" spans="1:26" ht="21.75" customHeight="1" x14ac:dyDescent="0.75">
      <c r="A35" s="92"/>
      <c r="B35" s="117"/>
      <c r="C35" s="117"/>
      <c r="D35" s="22"/>
      <c r="E35" s="91"/>
      <c r="F35" s="22"/>
      <c r="H35" s="22"/>
      <c r="J35" s="22"/>
      <c r="K35" s="91"/>
      <c r="M35" s="91"/>
      <c r="W35" s="28"/>
      <c r="X35" s="28"/>
      <c r="Y35" s="28"/>
      <c r="Z35" s="28"/>
    </row>
    <row r="36" spans="1:26" ht="18" customHeight="1" x14ac:dyDescent="0.75">
      <c r="A36" s="92"/>
      <c r="B36" s="117"/>
      <c r="C36" s="117"/>
      <c r="D36" s="22"/>
      <c r="E36" s="91"/>
      <c r="F36" s="22"/>
      <c r="H36" s="22"/>
      <c r="J36" s="22"/>
      <c r="K36" s="91"/>
      <c r="M36" s="91"/>
      <c r="W36" s="28"/>
      <c r="X36" s="28"/>
      <c r="Y36" s="28"/>
      <c r="Z36" s="28"/>
    </row>
    <row r="37" spans="1:26" ht="22.15" customHeight="1" x14ac:dyDescent="0.75">
      <c r="A37" s="124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37" s="125"/>
      <c r="C37" s="125"/>
      <c r="D37" s="100"/>
      <c r="E37" s="99"/>
      <c r="F37" s="100"/>
      <c r="G37" s="99"/>
      <c r="H37" s="100"/>
      <c r="I37" s="99"/>
      <c r="J37" s="100"/>
      <c r="K37" s="99"/>
      <c r="L37" s="100"/>
      <c r="M37" s="99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</row>
  </sheetData>
  <mergeCells count="3">
    <mergeCell ref="D5:Z5"/>
    <mergeCell ref="L6:V6"/>
    <mergeCell ref="N7:T7"/>
  </mergeCells>
  <pageMargins left="0.3" right="0.3" top="0.5" bottom="0.6" header="0.49" footer="0.4"/>
  <pageSetup paperSize="9" scale="71" firstPageNumber="13" orientation="landscape" useFirstPageNumber="1" horizontalDpi="1200" verticalDpi="1200" r:id="rId1"/>
  <headerFooter scaleWithDoc="0">
    <oddFooter>&amp;R&amp;13&amp;P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43"/>
  <sheetViews>
    <sheetView topLeftCell="A2" zoomScale="69" zoomScaleNormal="145" zoomScaleSheetLayoutView="100" workbookViewId="0">
      <selection activeCell="Z27" sqref="Z27"/>
    </sheetView>
  </sheetViews>
  <sheetFormatPr defaultColWidth="12.59765625" defaultRowHeight="21.75" customHeight="1" x14ac:dyDescent="0.75"/>
  <cols>
    <col min="1" max="1" width="34.69921875" style="28" customWidth="1"/>
    <col min="2" max="2" width="7.69921875" style="89" customWidth="1"/>
    <col min="3" max="3" width="0.69921875" style="28" customWidth="1"/>
    <col min="4" max="4" width="12.3984375" style="90" bestFit="1" customWidth="1"/>
    <col min="5" max="5" width="0.69921875" style="90" customWidth="1"/>
    <col min="6" max="6" width="13.3984375" style="91" bestFit="1" customWidth="1"/>
    <col min="7" max="7" width="0.69921875" style="91" customWidth="1"/>
    <col min="8" max="8" width="11.59765625" style="91" customWidth="1"/>
    <col min="9" max="9" width="0.8984375" style="91" customWidth="1"/>
    <col min="10" max="10" width="11.59765625" style="91" customWidth="1"/>
    <col min="11" max="11" width="0.69921875" style="91" customWidth="1"/>
    <col min="12" max="12" width="13.59765625" style="90" customWidth="1"/>
    <col min="13" max="13" width="0.69921875" style="90" customWidth="1"/>
    <col min="14" max="14" width="12.59765625" style="91" customWidth="1"/>
    <col min="15" max="15" width="0.69921875" style="91" customWidth="1"/>
    <col min="16" max="16" width="14.3984375" style="22" customWidth="1"/>
    <col min="17" max="17" width="0.69921875" style="22" customWidth="1"/>
    <col min="18" max="18" width="15.59765625" style="22" customWidth="1"/>
    <col min="19" max="19" width="0.69921875" style="22" customWidth="1"/>
    <col min="20" max="20" width="13.69921875" style="22" customWidth="1"/>
    <col min="21" max="21" width="0.69921875" style="22" customWidth="1"/>
    <col min="22" max="22" width="13.296875" style="22" customWidth="1"/>
    <col min="23" max="23" width="0.69921875" style="22" customWidth="1"/>
    <col min="24" max="24" width="12.69921875" style="22" customWidth="1"/>
    <col min="25" max="25" width="0.69921875" style="22" customWidth="1"/>
    <col min="26" max="26" width="15.59765625" style="22" customWidth="1"/>
    <col min="27" max="27" width="0.69921875" style="22" customWidth="1"/>
    <col min="28" max="28" width="13.3984375" style="22" customWidth="1"/>
    <col min="29" max="29" width="0.69921875" style="22" customWidth="1"/>
    <col min="30" max="30" width="13.8984375" style="22" customWidth="1"/>
    <col min="31" max="16384" width="12.59765625" style="28"/>
  </cols>
  <sheetData>
    <row r="1" spans="1:30" ht="21.75" customHeight="1" x14ac:dyDescent="0.75">
      <c r="A1" s="88" t="s">
        <v>0</v>
      </c>
    </row>
    <row r="2" spans="1:30" ht="21.75" customHeight="1" x14ac:dyDescent="0.75">
      <c r="A2" s="92" t="s">
        <v>130</v>
      </c>
      <c r="B2" s="163"/>
      <c r="C2" s="93"/>
      <c r="D2" s="94"/>
      <c r="E2" s="94"/>
      <c r="L2" s="94"/>
      <c r="M2" s="94"/>
    </row>
    <row r="3" spans="1:30" ht="21.75" customHeight="1" x14ac:dyDescent="0.75">
      <c r="A3" s="95" t="s">
        <v>82</v>
      </c>
      <c r="B3" s="96"/>
      <c r="C3" s="97"/>
      <c r="D3" s="98"/>
      <c r="E3" s="98"/>
      <c r="F3" s="99"/>
      <c r="G3" s="99"/>
      <c r="H3" s="99"/>
      <c r="I3" s="99"/>
      <c r="J3" s="99"/>
      <c r="K3" s="99"/>
      <c r="L3" s="98"/>
      <c r="M3" s="98"/>
      <c r="N3" s="99"/>
      <c r="O3" s="99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</row>
    <row r="4" spans="1:30" ht="21.75" customHeight="1" x14ac:dyDescent="0.75">
      <c r="A4" s="101"/>
      <c r="B4" s="102"/>
      <c r="C4" s="103"/>
      <c r="D4" s="104"/>
      <c r="E4" s="104"/>
      <c r="F4" s="105"/>
      <c r="G4" s="105"/>
      <c r="H4" s="105"/>
      <c r="I4" s="105"/>
      <c r="J4" s="105"/>
      <c r="K4" s="105"/>
      <c r="L4" s="104"/>
      <c r="M4" s="94"/>
      <c r="N4" s="105"/>
      <c r="O4" s="105"/>
    </row>
    <row r="5" spans="1:30" ht="21.75" customHeight="1" x14ac:dyDescent="0.6">
      <c r="A5" s="88"/>
      <c r="D5" s="211" t="s">
        <v>209</v>
      </c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</row>
    <row r="6" spans="1:30" ht="21.75" customHeight="1" x14ac:dyDescent="0.6">
      <c r="A6" s="88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211" t="s">
        <v>74</v>
      </c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106"/>
      <c r="AB6" s="106"/>
      <c r="AC6" s="106"/>
      <c r="AD6" s="106"/>
    </row>
    <row r="7" spans="1:30" ht="21.75" customHeight="1" x14ac:dyDescent="0.6">
      <c r="A7" s="88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212" t="s">
        <v>112</v>
      </c>
      <c r="S7" s="212"/>
      <c r="T7" s="212"/>
      <c r="U7" s="212"/>
      <c r="V7" s="212"/>
      <c r="W7" s="212"/>
      <c r="X7" s="212"/>
      <c r="Y7" s="107"/>
      <c r="Z7" s="107"/>
      <c r="AA7" s="106"/>
      <c r="AB7" s="106"/>
      <c r="AC7" s="106"/>
      <c r="AD7" s="106"/>
    </row>
    <row r="8" spans="1:30" ht="21.75" customHeight="1" x14ac:dyDescent="0.6">
      <c r="A8" s="88"/>
      <c r="D8" s="106"/>
      <c r="E8" s="106"/>
      <c r="F8" s="106"/>
      <c r="G8" s="106"/>
      <c r="K8" s="106"/>
      <c r="M8" s="106"/>
      <c r="N8" s="106"/>
      <c r="O8" s="106"/>
      <c r="P8" s="106"/>
      <c r="Q8" s="106"/>
      <c r="R8" s="108" t="s">
        <v>133</v>
      </c>
      <c r="S8" s="108"/>
      <c r="T8" s="108"/>
      <c r="U8" s="108"/>
      <c r="V8" s="108"/>
      <c r="W8" s="108"/>
      <c r="X8" s="108"/>
      <c r="Y8" s="108"/>
      <c r="AA8" s="28"/>
      <c r="AB8" s="106"/>
      <c r="AC8" s="28"/>
      <c r="AD8" s="106"/>
    </row>
    <row r="9" spans="1:30" ht="21.75" customHeight="1" x14ac:dyDescent="0.6">
      <c r="A9" s="88"/>
      <c r="D9" s="106"/>
      <c r="E9" s="106"/>
      <c r="F9" s="106"/>
      <c r="G9" s="106"/>
      <c r="K9" s="106"/>
      <c r="M9" s="106"/>
      <c r="N9" s="106"/>
      <c r="O9" s="106"/>
      <c r="P9" s="106"/>
      <c r="Q9" s="106"/>
      <c r="R9" s="108" t="s">
        <v>136</v>
      </c>
      <c r="S9" s="108"/>
      <c r="T9" s="108"/>
      <c r="U9" s="108"/>
      <c r="V9" s="108"/>
      <c r="W9" s="108"/>
      <c r="X9" s="108"/>
      <c r="Y9" s="108"/>
      <c r="AA9" s="28"/>
      <c r="AB9" s="106"/>
      <c r="AC9" s="28"/>
      <c r="AD9" s="106"/>
    </row>
    <row r="10" spans="1:30" ht="21.75" customHeight="1" x14ac:dyDescent="0.6">
      <c r="A10" s="88"/>
      <c r="D10" s="106"/>
      <c r="E10" s="106"/>
      <c r="F10" s="106"/>
      <c r="G10" s="106"/>
      <c r="H10" s="210" t="s">
        <v>199</v>
      </c>
      <c r="I10" s="210"/>
      <c r="J10" s="210"/>
      <c r="K10" s="210"/>
      <c r="L10" s="210"/>
      <c r="M10" s="106"/>
      <c r="N10" s="106"/>
      <c r="O10" s="106"/>
      <c r="P10" s="108" t="s">
        <v>210</v>
      </c>
      <c r="Q10" s="106"/>
      <c r="R10" s="108" t="s">
        <v>140</v>
      </c>
      <c r="S10" s="108"/>
      <c r="T10" s="108"/>
      <c r="U10" s="108"/>
      <c r="V10" s="108"/>
      <c r="W10" s="108"/>
      <c r="X10" s="108"/>
      <c r="Y10" s="108"/>
      <c r="AA10" s="28"/>
      <c r="AB10" s="106"/>
      <c r="AC10" s="28"/>
      <c r="AD10" s="106"/>
    </row>
    <row r="11" spans="1:30" s="109" customFormat="1" ht="21.75" customHeight="1" x14ac:dyDescent="0.75">
      <c r="D11" s="110"/>
      <c r="E11" s="111"/>
      <c r="F11" s="112"/>
      <c r="G11" s="111"/>
      <c r="H11" s="213" t="s">
        <v>200</v>
      </c>
      <c r="I11" s="213"/>
      <c r="J11" s="213"/>
      <c r="K11" s="10"/>
      <c r="L11" s="61"/>
      <c r="M11" s="108"/>
      <c r="N11" s="111"/>
      <c r="O11" s="111"/>
      <c r="P11" s="108" t="s">
        <v>211</v>
      </c>
      <c r="Q11" s="110"/>
      <c r="R11" s="108" t="s">
        <v>212</v>
      </c>
      <c r="S11" s="108"/>
      <c r="T11" s="63" t="s">
        <v>146</v>
      </c>
      <c r="U11" s="108"/>
      <c r="V11" s="108" t="s">
        <v>147</v>
      </c>
      <c r="W11" s="108"/>
      <c r="X11" s="108" t="s">
        <v>148</v>
      </c>
      <c r="Y11" s="108"/>
      <c r="AD11" s="108"/>
    </row>
    <row r="12" spans="1:30" s="109" customFormat="1" ht="21.75" customHeight="1" x14ac:dyDescent="0.6">
      <c r="D12" s="110" t="s">
        <v>153</v>
      </c>
      <c r="E12" s="111"/>
      <c r="F12" s="110" t="s">
        <v>154</v>
      </c>
      <c r="G12" s="111"/>
      <c r="H12" s="63" t="s">
        <v>156</v>
      </c>
      <c r="I12" s="10"/>
      <c r="J12" s="10"/>
      <c r="K12" s="10"/>
      <c r="L12" s="63"/>
      <c r="M12" s="108"/>
      <c r="N12" s="111"/>
      <c r="O12" s="111"/>
      <c r="P12" s="108" t="s">
        <v>213</v>
      </c>
      <c r="Q12" s="110"/>
      <c r="R12" s="108" t="s">
        <v>214</v>
      </c>
      <c r="S12" s="108"/>
      <c r="T12" s="63" t="s">
        <v>162</v>
      </c>
      <c r="U12" s="108"/>
      <c r="V12" s="108" t="s">
        <v>215</v>
      </c>
      <c r="W12" s="108"/>
      <c r="X12" s="108" t="s">
        <v>164</v>
      </c>
      <c r="Y12" s="108"/>
      <c r="Z12" s="113" t="s">
        <v>216</v>
      </c>
      <c r="AB12" s="108" t="s">
        <v>217</v>
      </c>
      <c r="AD12" s="108" t="s">
        <v>151</v>
      </c>
    </row>
    <row r="13" spans="1:30" s="109" customFormat="1" ht="21.75" customHeight="1" x14ac:dyDescent="0.75">
      <c r="B13" s="126" t="s">
        <v>7</v>
      </c>
      <c r="D13" s="114" t="s">
        <v>170</v>
      </c>
      <c r="E13" s="111"/>
      <c r="F13" s="114" t="s">
        <v>171</v>
      </c>
      <c r="G13" s="111"/>
      <c r="H13" s="69" t="s">
        <v>173</v>
      </c>
      <c r="I13" s="10"/>
      <c r="J13" s="68" t="s">
        <v>202</v>
      </c>
      <c r="K13" s="10"/>
      <c r="L13" s="69" t="s">
        <v>203</v>
      </c>
      <c r="M13" s="108"/>
      <c r="N13" s="115" t="s">
        <v>202</v>
      </c>
      <c r="O13" s="111"/>
      <c r="P13" s="114" t="s">
        <v>219</v>
      </c>
      <c r="Q13" s="110"/>
      <c r="R13" s="115" t="s">
        <v>178</v>
      </c>
      <c r="S13" s="108"/>
      <c r="T13" s="69" t="s">
        <v>179</v>
      </c>
      <c r="U13" s="108"/>
      <c r="V13" s="115" t="s">
        <v>220</v>
      </c>
      <c r="W13" s="108"/>
      <c r="X13" s="115" t="s">
        <v>163</v>
      </c>
      <c r="Y13" s="108"/>
      <c r="Z13" s="116" t="s">
        <v>221</v>
      </c>
      <c r="AB13" s="115" t="s">
        <v>183</v>
      </c>
      <c r="AD13" s="115" t="s">
        <v>182</v>
      </c>
    </row>
    <row r="14" spans="1:30" s="109" customFormat="1" ht="21.75" customHeight="1" x14ac:dyDescent="0.75">
      <c r="D14" s="110"/>
      <c r="E14" s="111"/>
      <c r="F14" s="110"/>
      <c r="G14" s="111"/>
      <c r="H14" s="111"/>
      <c r="I14" s="111"/>
      <c r="J14" s="111"/>
      <c r="K14" s="111"/>
      <c r="L14" s="108"/>
      <c r="M14" s="108"/>
      <c r="N14" s="111"/>
      <c r="O14" s="111"/>
      <c r="P14" s="108"/>
      <c r="Q14" s="110"/>
      <c r="R14" s="108"/>
      <c r="S14" s="108"/>
      <c r="T14" s="108"/>
      <c r="U14" s="108"/>
      <c r="V14" s="108"/>
      <c r="W14" s="108"/>
      <c r="X14" s="108"/>
      <c r="Y14" s="108"/>
      <c r="AB14" s="108"/>
      <c r="AD14" s="108"/>
    </row>
    <row r="15" spans="1:30" s="88" customFormat="1" ht="21.75" customHeight="1" x14ac:dyDescent="0.75">
      <c r="A15" s="5" t="s">
        <v>226</v>
      </c>
      <c r="B15" s="92"/>
      <c r="C15" s="117"/>
      <c r="D15" s="118">
        <v>5669976977</v>
      </c>
      <c r="E15" s="118"/>
      <c r="F15" s="118">
        <v>36079319290</v>
      </c>
      <c r="G15" s="118"/>
      <c r="H15" s="118">
        <v>599792803</v>
      </c>
      <c r="I15" s="118"/>
      <c r="J15" s="118">
        <v>0</v>
      </c>
      <c r="K15" s="118"/>
      <c r="L15" s="118">
        <v>4662166315</v>
      </c>
      <c r="M15" s="118"/>
      <c r="N15" s="118">
        <v>0</v>
      </c>
      <c r="O15" s="118"/>
      <c r="P15" s="118">
        <v>-587397515</v>
      </c>
      <c r="Q15" s="118"/>
      <c r="R15" s="118">
        <v>-1075507</v>
      </c>
      <c r="S15" s="118"/>
      <c r="T15" s="118">
        <v>31367214</v>
      </c>
      <c r="U15" s="118"/>
      <c r="V15" s="118">
        <v>-1148813105</v>
      </c>
      <c r="W15" s="118"/>
      <c r="X15" s="118">
        <v>-202219384</v>
      </c>
      <c r="Y15" s="118"/>
      <c r="Z15" s="91">
        <f t="shared" ref="Z15" si="0">SUM(P15,R15,T15,V15,X15)</f>
        <v>-1908138297</v>
      </c>
      <c r="AA15" s="118"/>
      <c r="AB15" s="22">
        <v>31047125825</v>
      </c>
      <c r="AC15" s="118"/>
      <c r="AD15" s="22">
        <f>SUM(AB15,Z15,N15,L15,H15,F15,D15,J15)</f>
        <v>76150242913</v>
      </c>
    </row>
    <row r="16" spans="1:30" s="88" customFormat="1" ht="6" customHeight="1" x14ac:dyDescent="0.75">
      <c r="A16" s="5"/>
      <c r="B16" s="92"/>
      <c r="C16" s="117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</row>
    <row r="17" spans="1:30" ht="21.75" customHeight="1" x14ac:dyDescent="0.75">
      <c r="A17" s="5" t="s">
        <v>223</v>
      </c>
      <c r="B17" s="117"/>
      <c r="C17" s="117"/>
      <c r="D17" s="91"/>
      <c r="E17" s="91"/>
      <c r="L17" s="91"/>
      <c r="M17" s="22"/>
      <c r="P17" s="91"/>
      <c r="Q17" s="91"/>
      <c r="R17" s="91"/>
      <c r="AA17" s="28"/>
      <c r="AC17" s="28"/>
    </row>
    <row r="18" spans="1:30" ht="21.75" customHeight="1" x14ac:dyDescent="0.75">
      <c r="A18" s="16" t="s">
        <v>202</v>
      </c>
      <c r="B18" s="117">
        <v>28</v>
      </c>
      <c r="C18" s="117"/>
      <c r="D18" s="91">
        <v>0</v>
      </c>
      <c r="E18" s="91"/>
      <c r="F18" s="91">
        <v>0</v>
      </c>
      <c r="H18" s="91">
        <v>0</v>
      </c>
      <c r="J18" s="91">
        <v>272665000</v>
      </c>
      <c r="L18" s="91">
        <v>-272665000</v>
      </c>
      <c r="M18" s="22"/>
      <c r="N18" s="91">
        <v>-272665000</v>
      </c>
      <c r="P18" s="91">
        <v>0</v>
      </c>
      <c r="Q18" s="91"/>
      <c r="R18" s="91">
        <v>0</v>
      </c>
      <c r="T18" s="91">
        <v>0</v>
      </c>
      <c r="V18" s="91">
        <v>0</v>
      </c>
      <c r="X18" s="91">
        <v>0</v>
      </c>
      <c r="Z18" s="91">
        <f t="shared" ref="Z18:Z19" si="1">SUM(P18,R18,T18,V18,X18)</f>
        <v>0</v>
      </c>
      <c r="AA18" s="28"/>
      <c r="AB18" s="91">
        <v>0</v>
      </c>
      <c r="AC18" s="28"/>
      <c r="AD18" s="22">
        <f>SUM(AB18,Z18,N18,L18,H18,F18,D18,J18)</f>
        <v>-272665000</v>
      </c>
    </row>
    <row r="19" spans="1:30" ht="21.75" customHeight="1" x14ac:dyDescent="0.75">
      <c r="A19" s="16" t="s">
        <v>192</v>
      </c>
      <c r="B19" s="117">
        <v>35</v>
      </c>
      <c r="C19" s="117"/>
      <c r="D19" s="91">
        <v>0</v>
      </c>
      <c r="E19" s="91"/>
      <c r="F19" s="91">
        <v>0</v>
      </c>
      <c r="H19" s="91">
        <v>0</v>
      </c>
      <c r="J19" s="91">
        <v>0</v>
      </c>
      <c r="L19" s="91">
        <v>-3685268072</v>
      </c>
      <c r="M19" s="22"/>
      <c r="N19" s="91">
        <v>0</v>
      </c>
      <c r="P19" s="91">
        <v>0</v>
      </c>
      <c r="Q19" s="91"/>
      <c r="R19" s="91">
        <v>0</v>
      </c>
      <c r="T19" s="91">
        <v>0</v>
      </c>
      <c r="V19" s="91">
        <v>0</v>
      </c>
      <c r="X19" s="91">
        <v>0</v>
      </c>
      <c r="Z19" s="91">
        <f t="shared" si="1"/>
        <v>0</v>
      </c>
      <c r="AA19" s="28"/>
      <c r="AB19" s="91">
        <v>0</v>
      </c>
      <c r="AC19" s="28"/>
      <c r="AD19" s="22">
        <f>SUM(AB19,Z19,N19,L19,H19,F19,D19,J19)</f>
        <v>-3685268072</v>
      </c>
    </row>
    <row r="20" spans="1:30" ht="21.75" customHeight="1" x14ac:dyDescent="0.75">
      <c r="A20" s="119" t="s">
        <v>224</v>
      </c>
      <c r="B20" s="117">
        <v>36</v>
      </c>
      <c r="C20" s="117"/>
      <c r="D20" s="91">
        <v>0</v>
      </c>
      <c r="E20" s="118"/>
      <c r="F20" s="91">
        <v>0</v>
      </c>
      <c r="G20" s="118"/>
      <c r="H20" s="91">
        <v>0</v>
      </c>
      <c r="J20" s="91">
        <v>0</v>
      </c>
      <c r="K20" s="118"/>
      <c r="L20" s="91">
        <v>-1704923546</v>
      </c>
      <c r="M20" s="118"/>
      <c r="N20" s="91">
        <v>0</v>
      </c>
      <c r="O20" s="118"/>
      <c r="P20" s="91">
        <v>0</v>
      </c>
      <c r="Q20" s="118"/>
      <c r="R20" s="91">
        <v>0</v>
      </c>
      <c r="S20" s="118"/>
      <c r="T20" s="91">
        <v>0</v>
      </c>
      <c r="U20" s="118"/>
      <c r="V20" s="91">
        <v>0</v>
      </c>
      <c r="W20" s="118"/>
      <c r="X20" s="91">
        <v>0</v>
      </c>
      <c r="Y20" s="118"/>
      <c r="Z20" s="91">
        <f t="shared" ref="Z20:Z21" si="2">SUM(P20,R20,T20,V20,X20)</f>
        <v>0</v>
      </c>
      <c r="AA20" s="118"/>
      <c r="AB20" s="91">
        <v>0</v>
      </c>
      <c r="AC20" s="118"/>
      <c r="AD20" s="22">
        <f>SUM(AB20,Z20,N20,L20,H20,F20,D20,J20)</f>
        <v>-1704923546</v>
      </c>
    </row>
    <row r="21" spans="1:30" ht="21.75" customHeight="1" x14ac:dyDescent="0.75">
      <c r="A21" s="119" t="s">
        <v>128</v>
      </c>
      <c r="B21" s="117"/>
      <c r="C21" s="117"/>
      <c r="D21" s="99">
        <v>0</v>
      </c>
      <c r="E21" s="118"/>
      <c r="F21" s="99">
        <v>0</v>
      </c>
      <c r="G21" s="118"/>
      <c r="H21" s="99">
        <v>0</v>
      </c>
      <c r="I21" s="182"/>
      <c r="J21" s="99">
        <v>0</v>
      </c>
      <c r="K21" s="118"/>
      <c r="L21" s="99">
        <v>12561088037</v>
      </c>
      <c r="M21" s="118"/>
      <c r="N21" s="99">
        <v>0</v>
      </c>
      <c r="O21" s="118"/>
      <c r="P21" s="99">
        <v>0</v>
      </c>
      <c r="Q21" s="118"/>
      <c r="R21" s="99">
        <v>-949034</v>
      </c>
      <c r="S21" s="118"/>
      <c r="T21" s="99">
        <v>0</v>
      </c>
      <c r="U21" s="118"/>
      <c r="V21" s="99">
        <v>763457550</v>
      </c>
      <c r="W21" s="118"/>
      <c r="X21" s="99">
        <v>-201837584</v>
      </c>
      <c r="Y21" s="118"/>
      <c r="Z21" s="120">
        <f t="shared" si="2"/>
        <v>560670932</v>
      </c>
      <c r="AA21" s="118"/>
      <c r="AB21" s="99">
        <v>0</v>
      </c>
      <c r="AC21" s="118"/>
      <c r="AD21" s="100">
        <f>SUM(AB21,Z21,N21,L21,H21,F21,D21,J21)</f>
        <v>13121758969</v>
      </c>
    </row>
    <row r="22" spans="1:30" s="109" customFormat="1" ht="6" customHeight="1" x14ac:dyDescent="0.75">
      <c r="D22" s="110"/>
      <c r="E22" s="111"/>
      <c r="F22" s="110"/>
      <c r="G22" s="111"/>
      <c r="H22" s="110"/>
      <c r="I22" s="110"/>
      <c r="J22" s="110"/>
      <c r="K22" s="111"/>
      <c r="L22" s="110"/>
      <c r="M22" s="108"/>
      <c r="N22" s="110"/>
      <c r="O22" s="111"/>
      <c r="P22" s="110"/>
      <c r="Q22" s="110"/>
      <c r="R22" s="110"/>
      <c r="S22" s="108"/>
      <c r="T22" s="110"/>
      <c r="U22" s="108"/>
      <c r="V22" s="108"/>
      <c r="W22" s="108"/>
      <c r="X22" s="108"/>
      <c r="Y22" s="108"/>
      <c r="AB22" s="108"/>
      <c r="AD22" s="108"/>
    </row>
    <row r="23" spans="1:30" ht="21.75" customHeight="1" thickBot="1" x14ac:dyDescent="0.65">
      <c r="A23" s="122" t="s">
        <v>227</v>
      </c>
      <c r="B23" s="117"/>
      <c r="C23" s="117"/>
      <c r="D23" s="123">
        <f>SUM(D15:D22)</f>
        <v>5669976977</v>
      </c>
      <c r="E23" s="22"/>
      <c r="F23" s="123">
        <f>SUM(F15:F22)</f>
        <v>36079319290</v>
      </c>
      <c r="G23" s="22"/>
      <c r="H23" s="123">
        <f>SUM(H15:H22)</f>
        <v>599792803</v>
      </c>
      <c r="I23" s="22"/>
      <c r="J23" s="123">
        <f>SUM(J15:J22)</f>
        <v>272665000</v>
      </c>
      <c r="K23" s="22"/>
      <c r="L23" s="123">
        <f>SUM(L15:L22)</f>
        <v>11560397734</v>
      </c>
      <c r="M23" s="22"/>
      <c r="N23" s="123">
        <f>SUM(N15:N22)</f>
        <v>-272665000</v>
      </c>
      <c r="O23" s="22"/>
      <c r="P23" s="123">
        <f>SUM(P15:P22)</f>
        <v>-587397515</v>
      </c>
      <c r="R23" s="123">
        <f>SUM(R15:R22)</f>
        <v>-2024541</v>
      </c>
      <c r="T23" s="123">
        <f>SUM(T15:T22)</f>
        <v>31367214</v>
      </c>
      <c r="V23" s="123">
        <f>SUM(V15:V22)</f>
        <v>-385355555</v>
      </c>
      <c r="X23" s="123">
        <f>SUM(X15:X22)</f>
        <v>-404056968</v>
      </c>
      <c r="Z23" s="123">
        <f>SUM(Z15:Z22)</f>
        <v>-1347467365</v>
      </c>
      <c r="AB23" s="123">
        <f>SUM(AB15:AB22)</f>
        <v>31047125825</v>
      </c>
      <c r="AD23" s="123">
        <f>SUM(AD15:AD22)</f>
        <v>83609145264</v>
      </c>
    </row>
    <row r="24" spans="1:30" ht="21.75" customHeight="1" thickTop="1" x14ac:dyDescent="0.75">
      <c r="A24" s="92"/>
      <c r="B24" s="117"/>
      <c r="C24" s="117"/>
      <c r="D24" s="22"/>
      <c r="E24" s="91"/>
      <c r="F24" s="22"/>
      <c r="H24" s="22"/>
      <c r="I24" s="22"/>
      <c r="J24" s="22"/>
      <c r="L24" s="22"/>
      <c r="M24" s="91"/>
      <c r="Q24" s="91"/>
      <c r="AA24" s="28"/>
      <c r="AB24" s="28"/>
      <c r="AC24" s="28"/>
      <c r="AD24" s="28"/>
    </row>
    <row r="25" spans="1:30" ht="21.75" customHeight="1" x14ac:dyDescent="0.75">
      <c r="A25" s="92"/>
      <c r="B25" s="117"/>
      <c r="C25" s="117"/>
      <c r="D25" s="22"/>
      <c r="E25" s="91"/>
      <c r="F25" s="22"/>
      <c r="H25" s="22"/>
      <c r="I25" s="22"/>
      <c r="J25" s="22"/>
      <c r="L25" s="22"/>
      <c r="M25" s="91"/>
      <c r="Q25" s="91"/>
      <c r="AA25" s="28"/>
      <c r="AB25" s="28"/>
      <c r="AC25" s="28"/>
      <c r="AD25" s="28"/>
    </row>
    <row r="26" spans="1:30" ht="21.75" customHeight="1" x14ac:dyDescent="0.75">
      <c r="A26" s="92"/>
      <c r="B26" s="117"/>
      <c r="C26" s="117"/>
      <c r="D26" s="22"/>
      <c r="E26" s="91"/>
      <c r="F26" s="22"/>
      <c r="H26" s="22"/>
      <c r="I26" s="22"/>
      <c r="J26" s="22"/>
      <c r="L26" s="22"/>
      <c r="M26" s="91"/>
      <c r="Q26" s="91"/>
    </row>
    <row r="27" spans="1:30" ht="21.75" customHeight="1" x14ac:dyDescent="0.75">
      <c r="A27" s="92"/>
      <c r="B27" s="117"/>
      <c r="C27" s="117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30" ht="21.75" customHeight="1" x14ac:dyDescent="0.75">
      <c r="A28" s="92"/>
      <c r="B28" s="117"/>
      <c r="C28" s="117"/>
      <c r="D28" s="22"/>
      <c r="E28" s="91"/>
      <c r="F28" s="22"/>
      <c r="H28" s="22"/>
      <c r="I28" s="22"/>
      <c r="J28" s="22"/>
      <c r="L28" s="22"/>
      <c r="M28" s="91"/>
      <c r="Q28" s="91"/>
      <c r="AA28" s="28"/>
      <c r="AB28" s="28"/>
      <c r="AC28" s="28"/>
      <c r="AD28" s="28"/>
    </row>
    <row r="29" spans="1:30" ht="21.75" customHeight="1" x14ac:dyDescent="0.75">
      <c r="A29" s="92"/>
      <c r="B29" s="117"/>
      <c r="C29" s="117"/>
      <c r="D29" s="22"/>
      <c r="E29" s="91"/>
      <c r="F29" s="22"/>
      <c r="H29" s="22"/>
      <c r="I29" s="22"/>
      <c r="J29" s="22"/>
      <c r="L29" s="22"/>
      <c r="M29" s="91"/>
      <c r="Q29" s="91"/>
      <c r="AA29" s="28"/>
      <c r="AB29" s="28"/>
      <c r="AC29" s="28"/>
      <c r="AD29" s="28"/>
    </row>
    <row r="30" spans="1:30" ht="21.75" customHeight="1" x14ac:dyDescent="0.75">
      <c r="A30" s="92"/>
      <c r="B30" s="117"/>
      <c r="C30" s="117"/>
      <c r="D30" s="22"/>
      <c r="E30" s="91"/>
      <c r="F30" s="22"/>
      <c r="H30" s="22"/>
      <c r="I30" s="22"/>
      <c r="J30" s="22"/>
      <c r="L30" s="22"/>
      <c r="M30" s="91"/>
      <c r="Q30" s="91"/>
      <c r="AA30" s="28"/>
      <c r="AB30" s="28"/>
      <c r="AC30" s="28"/>
      <c r="AD30" s="28"/>
    </row>
    <row r="31" spans="1:30" ht="21.75" customHeight="1" x14ac:dyDescent="0.75">
      <c r="A31" s="92"/>
      <c r="B31" s="117"/>
      <c r="C31" s="117"/>
      <c r="D31" s="22"/>
      <c r="E31" s="91"/>
      <c r="F31" s="22"/>
      <c r="H31" s="22"/>
      <c r="I31" s="22"/>
      <c r="J31" s="22"/>
      <c r="L31" s="22"/>
      <c r="M31" s="91"/>
      <c r="Q31" s="91"/>
      <c r="AA31" s="28"/>
      <c r="AB31" s="28"/>
      <c r="AC31" s="28"/>
      <c r="AD31" s="28"/>
    </row>
    <row r="32" spans="1:30" ht="21.75" customHeight="1" x14ac:dyDescent="0.75">
      <c r="A32" s="92"/>
      <c r="B32" s="117"/>
      <c r="C32" s="117"/>
      <c r="D32" s="22"/>
      <c r="E32" s="91"/>
      <c r="F32" s="22"/>
      <c r="H32" s="22"/>
      <c r="I32" s="22"/>
      <c r="J32" s="22"/>
      <c r="L32" s="22"/>
      <c r="M32" s="91"/>
      <c r="Q32" s="91"/>
      <c r="AA32" s="28"/>
      <c r="AB32" s="28"/>
      <c r="AC32" s="28"/>
      <c r="AD32" s="28"/>
    </row>
    <row r="33" spans="1:30" ht="21.75" customHeight="1" x14ac:dyDescent="0.75">
      <c r="A33" s="92"/>
      <c r="B33" s="117"/>
      <c r="C33" s="117"/>
      <c r="D33" s="22"/>
      <c r="E33" s="91"/>
      <c r="F33" s="22"/>
      <c r="H33" s="22"/>
      <c r="I33" s="22"/>
      <c r="J33" s="22"/>
      <c r="L33" s="22"/>
      <c r="M33" s="91"/>
      <c r="Q33" s="91"/>
      <c r="AA33" s="28"/>
      <c r="AB33" s="28"/>
      <c r="AC33" s="28"/>
      <c r="AD33" s="28"/>
    </row>
    <row r="34" spans="1:30" ht="21.75" customHeight="1" x14ac:dyDescent="0.75">
      <c r="A34" s="92"/>
      <c r="B34" s="117"/>
      <c r="C34" s="117"/>
      <c r="D34" s="22"/>
      <c r="E34" s="91"/>
      <c r="F34" s="22"/>
      <c r="H34" s="22"/>
      <c r="I34" s="22"/>
      <c r="J34" s="22"/>
      <c r="L34" s="22"/>
      <c r="M34" s="91"/>
      <c r="Q34" s="91"/>
      <c r="AA34" s="28"/>
      <c r="AB34" s="28"/>
      <c r="AC34" s="28"/>
      <c r="AD34" s="28"/>
    </row>
    <row r="35" spans="1:30" ht="21.75" customHeight="1" x14ac:dyDescent="0.75">
      <c r="A35" s="92"/>
      <c r="B35" s="117"/>
      <c r="C35" s="117"/>
      <c r="D35" s="22"/>
      <c r="E35" s="91"/>
      <c r="F35" s="22"/>
      <c r="H35" s="22"/>
      <c r="I35" s="22"/>
      <c r="J35" s="22"/>
      <c r="L35" s="22"/>
      <c r="M35" s="91"/>
      <c r="Q35" s="91"/>
      <c r="AA35" s="28"/>
      <c r="AB35" s="28"/>
      <c r="AC35" s="28"/>
      <c r="AD35" s="28"/>
    </row>
    <row r="36" spans="1:30" ht="21.75" customHeight="1" x14ac:dyDescent="0.75">
      <c r="A36" s="92"/>
      <c r="B36" s="117"/>
      <c r="C36" s="117"/>
      <c r="D36" s="22"/>
      <c r="E36" s="91"/>
      <c r="F36" s="22"/>
      <c r="H36" s="22"/>
      <c r="I36" s="22"/>
      <c r="J36" s="22"/>
      <c r="L36" s="22"/>
      <c r="M36" s="91"/>
      <c r="Q36" s="91"/>
      <c r="AA36" s="28"/>
      <c r="AB36" s="28"/>
      <c r="AC36" s="28"/>
      <c r="AD36" s="28"/>
    </row>
    <row r="37" spans="1:30" ht="24" customHeight="1" x14ac:dyDescent="0.75">
      <c r="A37" s="92"/>
      <c r="B37" s="117"/>
      <c r="C37" s="117"/>
      <c r="D37" s="22"/>
      <c r="E37" s="91"/>
      <c r="F37" s="22"/>
      <c r="H37" s="22"/>
      <c r="I37" s="22"/>
      <c r="J37" s="22"/>
      <c r="L37" s="22"/>
      <c r="M37" s="91"/>
      <c r="Q37" s="91"/>
      <c r="AA37" s="28"/>
      <c r="AB37" s="28"/>
      <c r="AC37" s="28"/>
      <c r="AD37" s="28"/>
    </row>
    <row r="38" spans="1:30" ht="22.5" customHeight="1" x14ac:dyDescent="0.75">
      <c r="A38" s="92"/>
      <c r="B38" s="117"/>
      <c r="C38" s="117"/>
      <c r="D38" s="22"/>
      <c r="E38" s="91"/>
      <c r="F38" s="22"/>
      <c r="H38" s="22"/>
      <c r="I38" s="22"/>
      <c r="J38" s="22"/>
      <c r="L38" s="22"/>
      <c r="M38" s="91"/>
      <c r="Q38" s="91"/>
      <c r="AA38" s="28"/>
      <c r="AB38" s="28"/>
      <c r="AC38" s="28"/>
      <c r="AD38" s="28"/>
    </row>
    <row r="39" spans="1:30" ht="23.25" customHeight="1" x14ac:dyDescent="0.75">
      <c r="A39" s="92"/>
      <c r="B39" s="117"/>
      <c r="C39" s="117"/>
      <c r="D39" s="22"/>
      <c r="E39" s="91"/>
      <c r="F39" s="22"/>
      <c r="H39" s="22"/>
      <c r="I39" s="22"/>
      <c r="J39" s="22"/>
      <c r="L39" s="22"/>
      <c r="M39" s="91"/>
      <c r="Q39" s="91"/>
      <c r="AA39" s="28"/>
      <c r="AB39" s="28"/>
      <c r="AC39" s="28"/>
      <c r="AD39" s="28"/>
    </row>
    <row r="40" spans="1:30" ht="22.4" customHeight="1" x14ac:dyDescent="0.75">
      <c r="A40" s="124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40" s="125"/>
      <c r="C40" s="125"/>
      <c r="D40" s="100"/>
      <c r="E40" s="99"/>
      <c r="F40" s="100"/>
      <c r="G40" s="99"/>
      <c r="H40" s="100"/>
      <c r="I40" s="100"/>
      <c r="J40" s="100"/>
      <c r="K40" s="99"/>
      <c r="L40" s="100"/>
      <c r="M40" s="99"/>
      <c r="N40" s="99"/>
      <c r="O40" s="99"/>
      <c r="P40" s="100"/>
      <c r="Q40" s="99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</row>
    <row r="42" spans="1:30" ht="21.75" customHeight="1" x14ac:dyDescent="0.75">
      <c r="F42" s="90"/>
      <c r="H42" s="90"/>
      <c r="I42" s="90"/>
      <c r="J42" s="90"/>
      <c r="N42" s="90"/>
      <c r="P42" s="90"/>
      <c r="R42" s="90"/>
      <c r="T42" s="90"/>
      <c r="V42" s="90"/>
      <c r="X42" s="90"/>
      <c r="Z42" s="90"/>
      <c r="AB42" s="90"/>
      <c r="AD42" s="90"/>
    </row>
    <row r="43" spans="1:30" ht="21.75" customHeight="1" x14ac:dyDescent="0.75">
      <c r="F43" s="90"/>
      <c r="H43" s="90"/>
      <c r="I43" s="90"/>
      <c r="J43" s="90"/>
      <c r="N43" s="90"/>
      <c r="P43" s="90"/>
      <c r="R43" s="90"/>
      <c r="T43" s="90"/>
      <c r="V43" s="90"/>
      <c r="X43" s="90"/>
      <c r="Z43" s="90"/>
      <c r="AB43" s="90"/>
      <c r="AD43" s="90"/>
    </row>
  </sheetData>
  <mergeCells count="5">
    <mergeCell ref="D5:AD5"/>
    <mergeCell ref="P6:Z6"/>
    <mergeCell ref="R7:X7"/>
    <mergeCell ref="H10:L10"/>
    <mergeCell ref="H11:J11"/>
  </mergeCells>
  <pageMargins left="0.3" right="0.3" top="0.5" bottom="0.6" header="0.49" footer="0.4"/>
  <pageSetup paperSize="9" scale="65" firstPageNumber="14" orientation="landscape" useFirstPageNumber="1" horizontalDpi="1200" verticalDpi="1200" r:id="rId1"/>
  <headerFooter scaleWithDoc="0">
    <oddFooter>&amp;R&amp;13&amp;P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49"/>
  <sheetViews>
    <sheetView topLeftCell="A29" zoomScale="145" zoomScaleNormal="145" zoomScaleSheetLayoutView="90" workbookViewId="0">
      <selection activeCell="A41" sqref="A41"/>
    </sheetView>
  </sheetViews>
  <sheetFormatPr defaultColWidth="9.09765625" defaultRowHeight="21.75" customHeight="1" x14ac:dyDescent="0.75"/>
  <cols>
    <col min="1" max="1" width="52.69921875" style="79" customWidth="1"/>
    <col min="2" max="2" width="8.09765625" style="79" customWidth="1"/>
    <col min="3" max="3" width="0.69921875" style="79" customWidth="1"/>
    <col min="4" max="4" width="14.69921875" style="15" customWidth="1"/>
    <col min="5" max="5" width="0.69921875" style="15" customWidth="1"/>
    <col min="6" max="6" width="14.69921875" style="15" customWidth="1"/>
    <col min="7" max="7" width="0.69921875" style="13" customWidth="1"/>
    <col min="8" max="8" width="14.69921875" style="15" customWidth="1"/>
    <col min="9" max="9" width="0.69921875" style="15" customWidth="1"/>
    <col min="10" max="10" width="14.69921875" style="15" customWidth="1"/>
    <col min="11" max="16384" width="9.09765625" style="79"/>
  </cols>
  <sheetData>
    <row r="1" spans="1:10" ht="21.75" customHeight="1" x14ac:dyDescent="0.75">
      <c r="A1" s="55" t="s">
        <v>0</v>
      </c>
      <c r="B1" s="56"/>
      <c r="C1" s="56"/>
      <c r="D1" s="3"/>
      <c r="E1" s="3"/>
      <c r="F1" s="3"/>
      <c r="H1" s="3"/>
      <c r="I1" s="3"/>
      <c r="J1" s="3"/>
    </row>
    <row r="2" spans="1:10" ht="21.75" customHeight="1" x14ac:dyDescent="0.75">
      <c r="A2" s="80" t="s">
        <v>228</v>
      </c>
      <c r="B2" s="56"/>
      <c r="C2" s="56"/>
      <c r="D2" s="3"/>
      <c r="E2" s="3"/>
      <c r="F2" s="3"/>
      <c r="H2" s="3"/>
      <c r="I2" s="3"/>
      <c r="J2" s="3"/>
    </row>
    <row r="3" spans="1:10" ht="21.75" customHeight="1" x14ac:dyDescent="0.75">
      <c r="A3" s="58" t="str">
        <f>'9-10'!A3</f>
        <v>สำหรับปีสิ้นสุดวันที่ 31 ธันวาคม พ.ศ. 2568</v>
      </c>
      <c r="B3" s="59"/>
      <c r="C3" s="59"/>
      <c r="D3" s="6"/>
      <c r="E3" s="6"/>
      <c r="F3" s="6"/>
      <c r="G3" s="20"/>
      <c r="H3" s="6"/>
      <c r="I3" s="6"/>
      <c r="J3" s="6"/>
    </row>
    <row r="4" spans="1:10" ht="21.75" customHeight="1" x14ac:dyDescent="0.75">
      <c r="A4" s="82"/>
      <c r="B4" s="73"/>
      <c r="C4" s="73"/>
      <c r="D4" s="13"/>
      <c r="E4" s="13"/>
      <c r="F4" s="13"/>
      <c r="H4" s="13"/>
      <c r="I4" s="13"/>
      <c r="J4" s="13"/>
    </row>
    <row r="5" spans="1:10" ht="21.75" customHeight="1" x14ac:dyDescent="0.75">
      <c r="A5" s="53"/>
      <c r="B5" s="61"/>
      <c r="C5" s="61"/>
      <c r="D5" s="202" t="s">
        <v>3</v>
      </c>
      <c r="E5" s="202"/>
      <c r="F5" s="202"/>
      <c r="G5" s="174"/>
      <c r="H5" s="202" t="s">
        <v>4</v>
      </c>
      <c r="I5" s="202"/>
      <c r="J5" s="202"/>
    </row>
    <row r="6" spans="1:10" ht="21.75" customHeight="1" x14ac:dyDescent="0.75">
      <c r="A6" s="54"/>
      <c r="B6" s="65"/>
      <c r="C6" s="65"/>
      <c r="D6" s="10" t="s">
        <v>5</v>
      </c>
      <c r="E6" s="11"/>
      <c r="F6" s="10" t="s">
        <v>6</v>
      </c>
      <c r="G6" s="10"/>
      <c r="H6" s="10" t="s">
        <v>5</v>
      </c>
      <c r="I6" s="11"/>
      <c r="J6" s="10" t="s">
        <v>6</v>
      </c>
    </row>
    <row r="7" spans="1:10" ht="21.75" customHeight="1" x14ac:dyDescent="0.75">
      <c r="A7" s="54"/>
      <c r="B7" s="184" t="s">
        <v>7</v>
      </c>
      <c r="C7" s="55"/>
      <c r="D7" s="68" t="s">
        <v>8</v>
      </c>
      <c r="E7" s="167"/>
      <c r="F7" s="68" t="s">
        <v>8</v>
      </c>
      <c r="G7" s="167"/>
      <c r="H7" s="68" t="s">
        <v>8</v>
      </c>
      <c r="I7" s="167"/>
      <c r="J7" s="68" t="s">
        <v>8</v>
      </c>
    </row>
    <row r="8" spans="1:10" ht="21.75" customHeight="1" x14ac:dyDescent="0.75">
      <c r="A8" s="53" t="s">
        <v>229</v>
      </c>
      <c r="B8" s="73"/>
      <c r="C8" s="73"/>
      <c r="D8" s="166"/>
      <c r="E8" s="166"/>
      <c r="F8" s="166"/>
      <c r="G8" s="167"/>
      <c r="H8" s="167"/>
      <c r="I8" s="167"/>
      <c r="J8" s="167"/>
    </row>
    <row r="9" spans="1:10" ht="21.75" customHeight="1" x14ac:dyDescent="0.75">
      <c r="A9" s="79" t="s">
        <v>103</v>
      </c>
      <c r="B9" s="73"/>
      <c r="C9" s="73"/>
      <c r="D9" s="13">
        <v>13154585757</v>
      </c>
      <c r="E9" s="13"/>
      <c r="F9" s="13">
        <v>11237966839</v>
      </c>
      <c r="H9" s="13">
        <v>12493130104</v>
      </c>
      <c r="I9" s="13"/>
      <c r="J9" s="13">
        <v>2761529058</v>
      </c>
    </row>
    <row r="10" spans="1:10" ht="21.75" customHeight="1" x14ac:dyDescent="0.75">
      <c r="A10" s="82" t="s">
        <v>230</v>
      </c>
      <c r="B10" s="73"/>
      <c r="C10" s="73"/>
      <c r="D10" s="13"/>
      <c r="E10" s="13"/>
      <c r="F10" s="13"/>
      <c r="H10" s="13"/>
      <c r="I10" s="13"/>
      <c r="J10" s="13"/>
    </row>
    <row r="11" spans="1:10" ht="21.75" customHeight="1" x14ac:dyDescent="0.75">
      <c r="A11" s="82" t="s">
        <v>231</v>
      </c>
      <c r="B11" s="73" t="s">
        <v>232</v>
      </c>
      <c r="C11" s="73"/>
      <c r="D11" s="13">
        <v>21552514843</v>
      </c>
      <c r="E11" s="13"/>
      <c r="F11" s="13">
        <v>21447847198</v>
      </c>
      <c r="H11" s="13">
        <v>109348695</v>
      </c>
      <c r="I11" s="13"/>
      <c r="J11" s="13">
        <v>109010579</v>
      </c>
    </row>
    <row r="12" spans="1:10" ht="21.75" customHeight="1" x14ac:dyDescent="0.75">
      <c r="A12" s="82" t="s">
        <v>233</v>
      </c>
      <c r="B12" s="73">
        <v>23</v>
      </c>
      <c r="C12" s="73"/>
      <c r="D12" s="13">
        <v>421326960</v>
      </c>
      <c r="E12" s="13"/>
      <c r="F12" s="13">
        <v>388876367</v>
      </c>
      <c r="H12" s="13">
        <v>256642810</v>
      </c>
      <c r="I12" s="13"/>
      <c r="J12" s="13">
        <v>220865026</v>
      </c>
    </row>
    <row r="13" spans="1:10" ht="21.75" customHeight="1" x14ac:dyDescent="0.75">
      <c r="A13" s="82" t="s">
        <v>234</v>
      </c>
      <c r="B13" s="73">
        <v>32</v>
      </c>
      <c r="C13" s="73"/>
      <c r="D13" s="13">
        <v>35239557</v>
      </c>
      <c r="E13" s="13"/>
      <c r="F13" s="13">
        <v>-164643647</v>
      </c>
      <c r="H13" s="13">
        <v>-106912</v>
      </c>
      <c r="I13" s="13"/>
      <c r="J13" s="13">
        <v>-86782</v>
      </c>
    </row>
    <row r="14" spans="1:10" ht="21.75" customHeight="1" x14ac:dyDescent="0.75">
      <c r="A14" s="82" t="s">
        <v>235</v>
      </c>
      <c r="B14" s="73">
        <v>12</v>
      </c>
      <c r="C14" s="73"/>
      <c r="D14" s="13">
        <v>-20323760</v>
      </c>
      <c r="E14" s="13"/>
      <c r="F14" s="13">
        <v>18494319</v>
      </c>
      <c r="H14" s="13">
        <v>0</v>
      </c>
      <c r="I14" s="13"/>
      <c r="J14" s="13">
        <v>0</v>
      </c>
    </row>
    <row r="15" spans="1:10" ht="21.75" customHeight="1" x14ac:dyDescent="0.75">
      <c r="A15" s="54" t="s">
        <v>236</v>
      </c>
      <c r="D15" s="13"/>
      <c r="E15" s="79"/>
      <c r="F15" s="13"/>
      <c r="G15" s="79"/>
      <c r="H15" s="13"/>
      <c r="I15" s="79"/>
      <c r="J15" s="13"/>
    </row>
    <row r="16" spans="1:10" ht="21.75" customHeight="1" x14ac:dyDescent="0.75">
      <c r="A16" s="54" t="s">
        <v>303</v>
      </c>
      <c r="B16" s="73">
        <v>16</v>
      </c>
      <c r="C16" s="73"/>
      <c r="D16" s="13">
        <v>-1436240538</v>
      </c>
      <c r="E16" s="13"/>
      <c r="F16" s="13">
        <v>-1046985541</v>
      </c>
      <c r="H16" s="13">
        <v>0</v>
      </c>
      <c r="I16" s="13"/>
      <c r="J16" s="13">
        <v>0</v>
      </c>
    </row>
    <row r="17" spans="1:10" ht="21.75" customHeight="1" x14ac:dyDescent="0.75">
      <c r="A17" s="54" t="s">
        <v>237</v>
      </c>
      <c r="B17" s="73"/>
      <c r="C17" s="73"/>
      <c r="D17" s="13">
        <v>9306492943</v>
      </c>
      <c r="E17" s="13"/>
      <c r="F17" s="13">
        <v>11366145858</v>
      </c>
      <c r="H17" s="13">
        <v>3271176318</v>
      </c>
      <c r="I17" s="13"/>
      <c r="J17" s="13">
        <v>4646973967</v>
      </c>
    </row>
    <row r="18" spans="1:10" ht="21.75" customHeight="1" x14ac:dyDescent="0.75">
      <c r="A18" s="54" t="s">
        <v>238</v>
      </c>
      <c r="B18" s="73"/>
      <c r="C18" s="73"/>
      <c r="D18" s="13">
        <v>-910848576</v>
      </c>
      <c r="E18" s="13"/>
      <c r="F18" s="13">
        <v>-1245157220</v>
      </c>
      <c r="H18" s="13">
        <v>-6731634294</v>
      </c>
      <c r="I18" s="13"/>
      <c r="J18" s="13">
        <v>-7366746033</v>
      </c>
    </row>
    <row r="19" spans="1:10" ht="21.75" customHeight="1" x14ac:dyDescent="0.75">
      <c r="A19" s="82" t="s">
        <v>239</v>
      </c>
      <c r="B19" s="73"/>
      <c r="C19" s="73"/>
      <c r="D19" s="13">
        <v>-514389</v>
      </c>
      <c r="E19" s="13"/>
      <c r="F19" s="13">
        <v>-28684007</v>
      </c>
      <c r="H19" s="13">
        <v>-11150467916</v>
      </c>
      <c r="I19" s="13"/>
      <c r="J19" s="13">
        <v>-1737626716</v>
      </c>
    </row>
    <row r="20" spans="1:10" ht="21.75" customHeight="1" x14ac:dyDescent="0.75">
      <c r="A20" s="82" t="s">
        <v>240</v>
      </c>
      <c r="B20" s="73"/>
      <c r="C20" s="73"/>
      <c r="D20" s="13">
        <v>-3424575128</v>
      </c>
      <c r="E20" s="13"/>
      <c r="F20" s="13">
        <v>1550948120</v>
      </c>
      <c r="H20" s="13">
        <v>-965799858</v>
      </c>
      <c r="I20" s="13"/>
      <c r="J20" s="13">
        <v>3210209144</v>
      </c>
    </row>
    <row r="21" spans="1:10" ht="21.75" customHeight="1" x14ac:dyDescent="0.75">
      <c r="A21" s="54" t="s">
        <v>310</v>
      </c>
      <c r="B21" s="73"/>
      <c r="C21" s="73"/>
      <c r="D21" s="13">
        <v>-317147200</v>
      </c>
      <c r="E21" s="13"/>
      <c r="F21" s="13">
        <v>-1738435</v>
      </c>
      <c r="H21" s="13">
        <v>0</v>
      </c>
      <c r="I21" s="13"/>
      <c r="J21" s="13">
        <v>0</v>
      </c>
    </row>
    <row r="22" spans="1:10" ht="21.75" customHeight="1" x14ac:dyDescent="0.75">
      <c r="A22" s="54" t="s">
        <v>304</v>
      </c>
      <c r="B22" s="73"/>
      <c r="C22" s="73"/>
      <c r="D22" s="13">
        <v>-372648202</v>
      </c>
      <c r="E22" s="13"/>
      <c r="F22" s="13">
        <v>1741700</v>
      </c>
      <c r="H22" s="13">
        <v>0</v>
      </c>
      <c r="I22" s="13"/>
      <c r="J22" s="13">
        <v>0</v>
      </c>
    </row>
    <row r="23" spans="1:10" ht="21.75" customHeight="1" x14ac:dyDescent="0.75">
      <c r="A23" s="82" t="s">
        <v>296</v>
      </c>
      <c r="B23" s="73" t="s">
        <v>241</v>
      </c>
      <c r="C23" s="73"/>
      <c r="D23" s="13">
        <v>-818348463</v>
      </c>
      <c r="F23" s="13">
        <v>-274908805</v>
      </c>
      <c r="H23" s="13">
        <v>0</v>
      </c>
      <c r="J23" s="13">
        <v>0</v>
      </c>
    </row>
    <row r="24" spans="1:10" ht="21.75" customHeight="1" x14ac:dyDescent="0.75">
      <c r="A24" s="82" t="s">
        <v>242</v>
      </c>
      <c r="B24" s="73"/>
      <c r="C24" s="73"/>
      <c r="D24" s="13"/>
      <c r="E24" s="13"/>
      <c r="F24" s="13"/>
      <c r="H24" s="13"/>
      <c r="I24" s="13"/>
      <c r="J24" s="13"/>
    </row>
    <row r="25" spans="1:10" ht="21.75" customHeight="1" x14ac:dyDescent="0.75">
      <c r="A25" s="82" t="s">
        <v>243</v>
      </c>
      <c r="B25" s="73"/>
      <c r="C25" s="73"/>
      <c r="D25" s="13"/>
      <c r="E25" s="13"/>
      <c r="F25" s="13"/>
      <c r="H25" s="13"/>
      <c r="I25" s="13"/>
      <c r="J25" s="13"/>
    </row>
    <row r="26" spans="1:10" ht="21.75" customHeight="1" x14ac:dyDescent="0.75">
      <c r="A26" s="82" t="s">
        <v>244</v>
      </c>
      <c r="B26" s="73"/>
      <c r="C26" s="73"/>
      <c r="D26" s="13">
        <v>5646520</v>
      </c>
      <c r="E26" s="13"/>
      <c r="F26" s="13">
        <v>1553145678</v>
      </c>
      <c r="H26" s="13">
        <v>6586852</v>
      </c>
      <c r="I26" s="13"/>
      <c r="J26" s="13">
        <v>41984</v>
      </c>
    </row>
    <row r="27" spans="1:10" ht="21.75" customHeight="1" x14ac:dyDescent="0.75">
      <c r="A27" s="82" t="s">
        <v>245</v>
      </c>
      <c r="B27" s="73">
        <v>26</v>
      </c>
      <c r="D27" s="13">
        <v>92582335</v>
      </c>
      <c r="F27" s="13">
        <v>249568608</v>
      </c>
      <c r="H27" s="13">
        <v>7038125</v>
      </c>
      <c r="J27" s="13">
        <v>5163702</v>
      </c>
    </row>
    <row r="28" spans="1:10" ht="21.75" customHeight="1" x14ac:dyDescent="0.75">
      <c r="A28" s="82" t="s">
        <v>246</v>
      </c>
      <c r="B28" s="73"/>
      <c r="D28" s="13"/>
      <c r="F28" s="13"/>
      <c r="H28" s="13"/>
      <c r="J28" s="13"/>
    </row>
    <row r="29" spans="1:10" ht="21.75" customHeight="1" x14ac:dyDescent="0.75">
      <c r="A29" s="185" t="s">
        <v>247</v>
      </c>
      <c r="B29" s="73"/>
      <c r="D29" s="13">
        <v>3258635801</v>
      </c>
      <c r="F29" s="13">
        <v>-4082048085</v>
      </c>
      <c r="H29" s="13">
        <v>3177083570</v>
      </c>
      <c r="J29" s="13">
        <v>-3929049409</v>
      </c>
    </row>
    <row r="30" spans="1:10" ht="21.75" customHeight="1" x14ac:dyDescent="0.75">
      <c r="A30" s="55" t="s">
        <v>248</v>
      </c>
      <c r="B30" s="73"/>
      <c r="C30" s="73"/>
      <c r="D30" s="13"/>
      <c r="E30" s="13"/>
      <c r="F30" s="13"/>
      <c r="H30" s="13"/>
      <c r="I30" s="13"/>
      <c r="J30" s="13"/>
    </row>
    <row r="31" spans="1:10" ht="21.75" customHeight="1" x14ac:dyDescent="0.75">
      <c r="A31" s="82" t="s">
        <v>249</v>
      </c>
      <c r="B31" s="73"/>
      <c r="C31" s="73"/>
      <c r="D31" s="13">
        <v>-3455060269</v>
      </c>
      <c r="E31" s="13"/>
      <c r="F31" s="13">
        <v>5029403657</v>
      </c>
      <c r="H31" s="13">
        <v>737114945</v>
      </c>
      <c r="I31" s="13"/>
      <c r="J31" s="13">
        <v>3222323542</v>
      </c>
    </row>
    <row r="32" spans="1:10" ht="21.75" customHeight="1" x14ac:dyDescent="0.75">
      <c r="A32" s="82" t="s">
        <v>250</v>
      </c>
      <c r="B32" s="73"/>
      <c r="C32" s="73"/>
      <c r="D32" s="13">
        <v>89119548</v>
      </c>
      <c r="E32" s="13"/>
      <c r="F32" s="13">
        <v>-48056582</v>
      </c>
      <c r="H32" s="13">
        <v>-415992</v>
      </c>
      <c r="I32" s="13"/>
      <c r="J32" s="13">
        <v>-646632</v>
      </c>
    </row>
    <row r="33" spans="1:10" ht="21.75" customHeight="1" x14ac:dyDescent="0.75">
      <c r="A33" s="82" t="s">
        <v>251</v>
      </c>
      <c r="B33" s="73"/>
      <c r="C33" s="73"/>
      <c r="D33" s="13">
        <v>-305348684</v>
      </c>
      <c r="E33" s="13"/>
      <c r="F33" s="13">
        <v>-265270676</v>
      </c>
      <c r="H33" s="13">
        <v>0</v>
      </c>
      <c r="I33" s="13"/>
      <c r="J33" s="13">
        <v>0</v>
      </c>
    </row>
    <row r="34" spans="1:10" ht="21.75" customHeight="1" x14ac:dyDescent="0.75">
      <c r="A34" s="82" t="s">
        <v>252</v>
      </c>
      <c r="B34" s="73"/>
      <c r="C34" s="73"/>
      <c r="D34" s="13">
        <v>-673800711</v>
      </c>
      <c r="E34" s="13"/>
      <c r="F34" s="13">
        <v>473083809</v>
      </c>
      <c r="H34" s="13">
        <v>261093</v>
      </c>
      <c r="I34" s="13"/>
      <c r="J34" s="13">
        <v>2026322</v>
      </c>
    </row>
    <row r="35" spans="1:10" ht="21.75" customHeight="1" x14ac:dyDescent="0.75">
      <c r="A35" s="82" t="s">
        <v>253</v>
      </c>
      <c r="B35" s="73"/>
      <c r="C35" s="73"/>
      <c r="D35" s="13">
        <v>-340718395</v>
      </c>
      <c r="E35" s="13"/>
      <c r="F35" s="13">
        <v>284656584</v>
      </c>
      <c r="H35" s="13">
        <v>2620394</v>
      </c>
      <c r="I35" s="13"/>
      <c r="J35" s="13">
        <v>384721</v>
      </c>
    </row>
    <row r="36" spans="1:10" ht="21.75" customHeight="1" x14ac:dyDescent="0.75">
      <c r="A36" s="82" t="s">
        <v>254</v>
      </c>
      <c r="B36" s="73"/>
      <c r="C36" s="73"/>
      <c r="D36" s="13">
        <v>1340220129</v>
      </c>
      <c r="E36" s="13"/>
      <c r="F36" s="13">
        <v>-1228407457</v>
      </c>
      <c r="H36" s="13">
        <v>399663897</v>
      </c>
      <c r="I36" s="13"/>
      <c r="J36" s="13">
        <v>142786293</v>
      </c>
    </row>
    <row r="37" spans="1:10" ht="21.75" customHeight="1" x14ac:dyDescent="0.75">
      <c r="A37" s="82" t="s">
        <v>255</v>
      </c>
      <c r="B37" s="73"/>
      <c r="C37" s="73"/>
      <c r="D37" s="13">
        <v>50982069</v>
      </c>
      <c r="E37" s="13"/>
      <c r="F37" s="13">
        <v>289532253</v>
      </c>
      <c r="H37" s="13">
        <v>23277222</v>
      </c>
      <c r="I37" s="13"/>
      <c r="J37" s="13">
        <v>34977942</v>
      </c>
    </row>
    <row r="38" spans="1:10" ht="21.75" customHeight="1" x14ac:dyDescent="0.75">
      <c r="A38" s="82" t="s">
        <v>324</v>
      </c>
      <c r="B38" s="73">
        <v>26</v>
      </c>
      <c r="C38" s="73"/>
      <c r="D38" s="13">
        <v>-169268181</v>
      </c>
      <c r="E38" s="13"/>
      <c r="F38" s="13">
        <v>-137651924</v>
      </c>
      <c r="H38" s="13">
        <v>-1986095</v>
      </c>
      <c r="I38" s="13"/>
      <c r="J38" s="13">
        <v>0</v>
      </c>
    </row>
    <row r="39" spans="1:10" ht="21.75" customHeight="1" x14ac:dyDescent="0.75">
      <c r="A39" s="82" t="s">
        <v>256</v>
      </c>
      <c r="B39" s="73"/>
      <c r="C39" s="73"/>
      <c r="D39" s="20">
        <v>-79316611</v>
      </c>
      <c r="E39" s="13"/>
      <c r="F39" s="20">
        <v>-654554924</v>
      </c>
      <c r="H39" s="20">
        <v>24226952</v>
      </c>
      <c r="I39" s="13"/>
      <c r="J39" s="20">
        <v>24291619</v>
      </c>
    </row>
    <row r="40" spans="1:10" ht="6" customHeight="1" x14ac:dyDescent="0.75">
      <c r="A40" s="54"/>
      <c r="B40" s="186"/>
      <c r="C40" s="55"/>
      <c r="D40" s="167"/>
      <c r="E40" s="167"/>
      <c r="F40" s="167"/>
      <c r="G40" s="167"/>
      <c r="H40" s="167"/>
      <c r="I40" s="167"/>
      <c r="J40" s="167"/>
    </row>
    <row r="41" spans="1:10" ht="21.75" customHeight="1" x14ac:dyDescent="0.75">
      <c r="A41" s="55" t="s">
        <v>257</v>
      </c>
      <c r="B41" s="73"/>
      <c r="C41" s="73"/>
      <c r="D41" s="13">
        <f>SUM(D9:D39)</f>
        <v>36983187355</v>
      </c>
      <c r="E41" s="13"/>
      <c r="F41" s="13">
        <f>SUM(F9:F39)</f>
        <v>44713303687</v>
      </c>
      <c r="H41" s="13">
        <f>SUM(H9:H39)</f>
        <v>1657759910</v>
      </c>
      <c r="I41" s="13"/>
      <c r="J41" s="13">
        <f>SUM(J9:J39)</f>
        <v>1346428327</v>
      </c>
    </row>
    <row r="42" spans="1:10" ht="21.75" customHeight="1" x14ac:dyDescent="0.75">
      <c r="A42" s="82" t="s">
        <v>258</v>
      </c>
      <c r="B42" s="73"/>
      <c r="C42" s="73"/>
      <c r="D42" s="20">
        <v>-3822692352</v>
      </c>
      <c r="E42" s="13"/>
      <c r="F42" s="20">
        <v>-3922607276</v>
      </c>
      <c r="H42" s="20">
        <v>-4147717</v>
      </c>
      <c r="I42" s="13"/>
      <c r="J42" s="20">
        <v>-25901524</v>
      </c>
    </row>
    <row r="43" spans="1:10" ht="6" customHeight="1" x14ac:dyDescent="0.75">
      <c r="A43" s="54"/>
      <c r="B43" s="186"/>
      <c r="C43" s="55"/>
      <c r="D43" s="167"/>
      <c r="E43" s="167"/>
      <c r="F43" s="167"/>
      <c r="G43" s="167"/>
      <c r="H43" s="167"/>
      <c r="I43" s="167"/>
      <c r="J43" s="167"/>
    </row>
    <row r="44" spans="1:10" ht="21.75" customHeight="1" x14ac:dyDescent="0.75">
      <c r="A44" s="55" t="s">
        <v>259</v>
      </c>
      <c r="B44" s="73"/>
      <c r="C44" s="73"/>
      <c r="D44" s="20">
        <f>SUM(D41:D42)</f>
        <v>33160495003</v>
      </c>
      <c r="E44" s="13"/>
      <c r="F44" s="20">
        <f>SUM(F41:F42)</f>
        <v>40790696411</v>
      </c>
      <c r="H44" s="20">
        <f>SUM(H41:H42)</f>
        <v>1653612193</v>
      </c>
      <c r="I44" s="13"/>
      <c r="J44" s="20">
        <f>SUM(J41:J42)</f>
        <v>1320526803</v>
      </c>
    </row>
    <row r="45" spans="1:10" ht="21.75" customHeight="1" x14ac:dyDescent="0.75">
      <c r="A45" s="55"/>
      <c r="B45" s="73"/>
      <c r="C45" s="73"/>
      <c r="D45" s="14"/>
      <c r="E45" s="13"/>
      <c r="F45" s="14"/>
      <c r="H45" s="14"/>
      <c r="I45" s="13"/>
      <c r="J45" s="14"/>
    </row>
    <row r="46" spans="1:10" ht="24" customHeight="1" x14ac:dyDescent="0.75">
      <c r="A46" s="55"/>
      <c r="B46" s="73"/>
      <c r="C46" s="73"/>
      <c r="D46" s="14"/>
      <c r="E46" s="13"/>
      <c r="F46" s="14"/>
      <c r="H46" s="14"/>
      <c r="I46" s="13"/>
      <c r="J46" s="14"/>
    </row>
    <row r="47" spans="1:10" ht="20.25" customHeight="1" x14ac:dyDescent="0.75">
      <c r="A47" s="55"/>
      <c r="B47" s="73"/>
      <c r="C47" s="73"/>
      <c r="D47" s="14"/>
      <c r="E47" s="13"/>
      <c r="F47" s="14"/>
      <c r="H47" s="14"/>
      <c r="I47" s="13"/>
      <c r="J47" s="14"/>
    </row>
    <row r="48" spans="1:10" ht="22.15" customHeight="1" x14ac:dyDescent="0.75">
      <c r="A48" s="187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48" s="86"/>
      <c r="C48" s="86"/>
      <c r="D48" s="20"/>
      <c r="E48" s="20"/>
      <c r="F48" s="20"/>
      <c r="G48" s="20"/>
      <c r="H48" s="20"/>
      <c r="I48" s="20"/>
      <c r="J48" s="20"/>
    </row>
    <row r="49" spans="1:10" ht="21.75" customHeight="1" x14ac:dyDescent="0.75">
      <c r="A49" s="55" t="s">
        <v>0</v>
      </c>
      <c r="B49" s="56"/>
      <c r="C49" s="56"/>
      <c r="D49" s="3"/>
      <c r="E49" s="3"/>
      <c r="F49" s="3"/>
      <c r="H49" s="3"/>
      <c r="I49" s="3"/>
      <c r="J49" s="3"/>
    </row>
    <row r="50" spans="1:10" ht="21.75" customHeight="1" x14ac:dyDescent="0.75">
      <c r="A50" s="55" t="s">
        <v>228</v>
      </c>
      <c r="B50" s="56"/>
      <c r="C50" s="56"/>
      <c r="D50" s="3"/>
      <c r="E50" s="3"/>
      <c r="F50" s="3"/>
      <c r="H50" s="3"/>
      <c r="I50" s="3"/>
      <c r="J50" s="3"/>
    </row>
    <row r="51" spans="1:10" ht="21.75" customHeight="1" x14ac:dyDescent="0.75">
      <c r="A51" s="58" t="str">
        <f>A3</f>
        <v>สำหรับปีสิ้นสุดวันที่ 31 ธันวาคม พ.ศ. 2568</v>
      </c>
      <c r="B51" s="59"/>
      <c r="C51" s="59"/>
      <c r="D51" s="6"/>
      <c r="E51" s="6"/>
      <c r="F51" s="6"/>
      <c r="G51" s="20"/>
      <c r="H51" s="6"/>
      <c r="I51" s="6"/>
      <c r="J51" s="6"/>
    </row>
    <row r="52" spans="1:10" ht="19.5" customHeight="1" x14ac:dyDescent="0.75">
      <c r="A52" s="55"/>
      <c r="B52" s="56"/>
      <c r="C52" s="56"/>
      <c r="D52" s="7"/>
      <c r="E52" s="7"/>
      <c r="F52" s="7"/>
      <c r="G52" s="175"/>
      <c r="H52" s="7"/>
      <c r="I52" s="7"/>
      <c r="J52" s="7"/>
    </row>
    <row r="53" spans="1:10" s="183" customFormat="1" ht="19.5" customHeight="1" x14ac:dyDescent="0.75">
      <c r="A53" s="188"/>
      <c r="B53" s="189"/>
      <c r="C53" s="189"/>
      <c r="D53" s="214" t="s">
        <v>3</v>
      </c>
      <c r="E53" s="214"/>
      <c r="F53" s="214"/>
      <c r="G53" s="176"/>
      <c r="H53" s="214" t="s">
        <v>4</v>
      </c>
      <c r="I53" s="214"/>
      <c r="J53" s="214"/>
    </row>
    <row r="54" spans="1:10" s="183" customFormat="1" ht="19.5" customHeight="1" x14ac:dyDescent="0.75">
      <c r="A54" s="190"/>
      <c r="B54" s="191"/>
      <c r="C54" s="191"/>
      <c r="D54" s="10" t="s">
        <v>5</v>
      </c>
      <c r="E54" s="11"/>
      <c r="F54" s="10" t="s">
        <v>6</v>
      </c>
      <c r="G54" s="10"/>
      <c r="H54" s="10" t="s">
        <v>5</v>
      </c>
      <c r="I54" s="127"/>
      <c r="J54" s="10" t="s">
        <v>6</v>
      </c>
    </row>
    <row r="55" spans="1:10" s="183" customFormat="1" ht="19.5" customHeight="1" x14ac:dyDescent="0.75">
      <c r="A55" s="190"/>
      <c r="B55" s="192" t="s">
        <v>7</v>
      </c>
      <c r="C55" s="193"/>
      <c r="D55" s="168" t="s">
        <v>8</v>
      </c>
      <c r="E55" s="172"/>
      <c r="F55" s="168" t="s">
        <v>8</v>
      </c>
      <c r="G55" s="172"/>
      <c r="H55" s="168" t="s">
        <v>8</v>
      </c>
      <c r="I55" s="172"/>
      <c r="J55" s="168" t="s">
        <v>8</v>
      </c>
    </row>
    <row r="56" spans="1:10" s="183" customFormat="1" ht="19.5" customHeight="1" x14ac:dyDescent="0.75">
      <c r="A56" s="188" t="s">
        <v>260</v>
      </c>
      <c r="B56" s="194"/>
      <c r="C56" s="194"/>
      <c r="D56" s="169"/>
      <c r="E56" s="169"/>
      <c r="F56" s="169"/>
      <c r="G56" s="170"/>
      <c r="H56" s="169"/>
      <c r="I56" s="169"/>
      <c r="J56" s="169"/>
    </row>
    <row r="57" spans="1:10" s="183" customFormat="1" ht="19.5" customHeight="1" x14ac:dyDescent="0.75">
      <c r="A57" s="190" t="s">
        <v>261</v>
      </c>
      <c r="B57" s="194"/>
      <c r="C57" s="194"/>
      <c r="D57" s="170">
        <v>-584609051</v>
      </c>
      <c r="E57" s="169"/>
      <c r="F57" s="170">
        <v>-1473515859</v>
      </c>
      <c r="G57" s="170"/>
      <c r="H57" s="170">
        <v>-38460207163</v>
      </c>
      <c r="I57" s="170"/>
      <c r="J57" s="170">
        <v>-10284825854</v>
      </c>
    </row>
    <row r="58" spans="1:10" s="183" customFormat="1" ht="19.5" customHeight="1" x14ac:dyDescent="0.75">
      <c r="A58" s="190" t="s">
        <v>262</v>
      </c>
      <c r="B58" s="194">
        <v>17</v>
      </c>
      <c r="C58" s="194"/>
      <c r="D58" s="170">
        <v>164384077</v>
      </c>
      <c r="E58" s="170"/>
      <c r="F58" s="170">
        <v>190661085</v>
      </c>
      <c r="G58" s="170"/>
      <c r="H58" s="170">
        <v>19248546328</v>
      </c>
      <c r="I58" s="170"/>
      <c r="J58" s="170">
        <v>13765464998</v>
      </c>
    </row>
    <row r="59" spans="1:10" s="183" customFormat="1" ht="19.5" customHeight="1" x14ac:dyDescent="0.75">
      <c r="A59" s="190" t="s">
        <v>263</v>
      </c>
      <c r="B59" s="194"/>
      <c r="C59" s="194"/>
      <c r="D59" s="170">
        <v>116972202</v>
      </c>
      <c r="E59" s="170"/>
      <c r="F59" s="170">
        <v>77651468</v>
      </c>
      <c r="G59" s="170"/>
      <c r="H59" s="170">
        <v>-50000</v>
      </c>
      <c r="I59" s="170"/>
      <c r="J59" s="170">
        <v>-20000</v>
      </c>
    </row>
    <row r="60" spans="1:10" s="183" customFormat="1" ht="19.5" customHeight="1" x14ac:dyDescent="0.75">
      <c r="A60" s="195" t="s">
        <v>311</v>
      </c>
      <c r="B60" s="194"/>
      <c r="C60" s="194"/>
      <c r="D60" s="170">
        <v>-373885209</v>
      </c>
      <c r="E60" s="170"/>
      <c r="F60" s="170">
        <v>0</v>
      </c>
      <c r="G60" s="170"/>
      <c r="H60" s="170">
        <v>0</v>
      </c>
      <c r="I60" s="170"/>
      <c r="J60" s="170">
        <v>0</v>
      </c>
    </row>
    <row r="61" spans="1:10" s="183" customFormat="1" ht="19.5" customHeight="1" x14ac:dyDescent="0.75">
      <c r="A61" s="195" t="s">
        <v>309</v>
      </c>
      <c r="B61" s="194">
        <v>16</v>
      </c>
      <c r="C61" s="194"/>
      <c r="D61" s="170">
        <v>0</v>
      </c>
      <c r="E61" s="170"/>
      <c r="F61" s="170">
        <v>0</v>
      </c>
      <c r="G61" s="170"/>
      <c r="H61" s="170">
        <v>-750000</v>
      </c>
      <c r="I61" s="170"/>
      <c r="J61" s="170">
        <v>-538267081</v>
      </c>
    </row>
    <row r="62" spans="1:10" s="183" customFormat="1" ht="19.5" customHeight="1" x14ac:dyDescent="0.75">
      <c r="A62" s="195" t="s">
        <v>312</v>
      </c>
      <c r="B62" s="194">
        <v>16</v>
      </c>
      <c r="C62" s="194"/>
      <c r="D62" s="170">
        <v>-175130110</v>
      </c>
      <c r="E62" s="170"/>
      <c r="F62" s="170">
        <v>-3209504</v>
      </c>
      <c r="G62" s="170"/>
      <c r="H62" s="170">
        <v>0</v>
      </c>
      <c r="I62" s="170"/>
      <c r="J62" s="170">
        <v>0</v>
      </c>
    </row>
    <row r="63" spans="1:10" s="183" customFormat="1" ht="19.5" customHeight="1" x14ac:dyDescent="0.75">
      <c r="A63" s="195" t="s">
        <v>313</v>
      </c>
      <c r="B63" s="194">
        <v>16</v>
      </c>
      <c r="C63" s="194"/>
      <c r="D63" s="170">
        <v>-395991249</v>
      </c>
      <c r="E63" s="170"/>
      <c r="F63" s="170">
        <v>-34723418</v>
      </c>
      <c r="G63" s="170"/>
      <c r="H63" s="170">
        <v>0</v>
      </c>
      <c r="I63" s="170"/>
      <c r="J63" s="170">
        <v>0</v>
      </c>
    </row>
    <row r="64" spans="1:10" s="183" customFormat="1" ht="19.5" customHeight="1" x14ac:dyDescent="0.75">
      <c r="A64" s="195" t="s">
        <v>307</v>
      </c>
      <c r="B64" s="194"/>
      <c r="C64" s="194"/>
      <c r="D64" s="170"/>
      <c r="E64" s="170"/>
      <c r="F64" s="170"/>
      <c r="G64" s="170"/>
      <c r="H64" s="170"/>
      <c r="I64" s="170"/>
      <c r="J64" s="170"/>
    </row>
    <row r="65" spans="1:10" s="183" customFormat="1" ht="19.5" customHeight="1" x14ac:dyDescent="0.75">
      <c r="A65" s="195" t="s">
        <v>308</v>
      </c>
      <c r="B65" s="194"/>
      <c r="C65" s="194"/>
      <c r="D65" s="170">
        <v>-6326646</v>
      </c>
      <c r="E65" s="170"/>
      <c r="F65" s="170">
        <v>1510686</v>
      </c>
      <c r="G65" s="170"/>
      <c r="H65" s="170">
        <v>0</v>
      </c>
      <c r="I65" s="170"/>
      <c r="J65" s="170">
        <v>0</v>
      </c>
    </row>
    <row r="66" spans="1:10" s="183" customFormat="1" ht="19.5" customHeight="1" x14ac:dyDescent="0.75">
      <c r="A66" s="195" t="s">
        <v>305</v>
      </c>
      <c r="B66" s="194"/>
      <c r="C66" s="194"/>
      <c r="D66" s="170">
        <v>0</v>
      </c>
      <c r="E66" s="170"/>
      <c r="F66" s="170">
        <v>37500000</v>
      </c>
      <c r="G66" s="170"/>
      <c r="H66" s="170">
        <v>0</v>
      </c>
      <c r="I66" s="170"/>
      <c r="J66" s="170">
        <v>0</v>
      </c>
    </row>
    <row r="67" spans="1:10" s="183" customFormat="1" ht="19.5" customHeight="1" x14ac:dyDescent="0.75">
      <c r="A67" s="195" t="s">
        <v>88</v>
      </c>
      <c r="B67" s="194"/>
      <c r="C67" s="194"/>
      <c r="D67" s="170">
        <v>965595969</v>
      </c>
      <c r="E67" s="170"/>
      <c r="F67" s="170">
        <v>1297961150</v>
      </c>
      <c r="G67" s="170"/>
      <c r="H67" s="170">
        <v>6806467280</v>
      </c>
      <c r="I67" s="170"/>
      <c r="J67" s="170">
        <v>7649130920</v>
      </c>
    </row>
    <row r="68" spans="1:10" s="183" customFormat="1" ht="19.5" customHeight="1" x14ac:dyDescent="0.75">
      <c r="A68" s="195" t="s">
        <v>87</v>
      </c>
      <c r="B68" s="194"/>
      <c r="C68" s="194"/>
      <c r="D68" s="170">
        <v>433408392</v>
      </c>
      <c r="E68" s="170"/>
      <c r="F68" s="170">
        <v>331575724</v>
      </c>
      <c r="G68" s="170"/>
      <c r="H68" s="170">
        <v>11150467916</v>
      </c>
      <c r="I68" s="170"/>
      <c r="J68" s="170">
        <v>1737626716</v>
      </c>
    </row>
    <row r="69" spans="1:10" s="183" customFormat="1" ht="19.5" customHeight="1" x14ac:dyDescent="0.75">
      <c r="A69" s="195" t="s">
        <v>264</v>
      </c>
      <c r="B69" s="194">
        <v>18</v>
      </c>
      <c r="C69" s="194"/>
      <c r="D69" s="170">
        <v>-23524483</v>
      </c>
      <c r="E69" s="170"/>
      <c r="F69" s="170">
        <v>-93039669</v>
      </c>
      <c r="G69" s="170"/>
      <c r="H69" s="170">
        <v>0</v>
      </c>
      <c r="I69" s="170"/>
      <c r="J69" s="170">
        <v>0</v>
      </c>
    </row>
    <row r="70" spans="1:10" s="183" customFormat="1" ht="19.5" customHeight="1" x14ac:dyDescent="0.75">
      <c r="A70" s="195" t="s">
        <v>265</v>
      </c>
      <c r="B70" s="194"/>
      <c r="C70" s="194"/>
      <c r="D70" s="170">
        <v>-7883919319</v>
      </c>
      <c r="E70" s="170"/>
      <c r="F70" s="170">
        <v>-9104185570</v>
      </c>
      <c r="G70" s="170"/>
      <c r="H70" s="170">
        <v>-9359063</v>
      </c>
      <c r="I70" s="170"/>
      <c r="J70" s="170">
        <v>-11809963</v>
      </c>
    </row>
    <row r="71" spans="1:10" s="183" customFormat="1" ht="19.5" customHeight="1" x14ac:dyDescent="0.75">
      <c r="A71" s="195" t="s">
        <v>266</v>
      </c>
      <c r="B71" s="194"/>
      <c r="C71" s="194"/>
      <c r="D71" s="170">
        <v>-1528820167</v>
      </c>
      <c r="E71" s="170"/>
      <c r="F71" s="170">
        <v>-1106723618</v>
      </c>
      <c r="G71" s="170"/>
      <c r="H71" s="170">
        <v>-24505878</v>
      </c>
      <c r="I71" s="170"/>
      <c r="J71" s="170">
        <v>-4928628</v>
      </c>
    </row>
    <row r="72" spans="1:10" s="183" customFormat="1" ht="19.5" customHeight="1" x14ac:dyDescent="0.75">
      <c r="A72" s="183" t="s">
        <v>306</v>
      </c>
      <c r="D72" s="170">
        <v>538334303</v>
      </c>
      <c r="F72" s="13">
        <v>18016439</v>
      </c>
      <c r="H72" s="170">
        <v>0</v>
      </c>
      <c r="J72" s="170">
        <v>0</v>
      </c>
    </row>
    <row r="73" spans="1:10" s="183" customFormat="1" ht="19.5" customHeight="1" x14ac:dyDescent="0.75">
      <c r="A73" s="195" t="s">
        <v>267</v>
      </c>
      <c r="B73" s="194"/>
      <c r="C73" s="194"/>
      <c r="D73" s="170">
        <v>3970182370</v>
      </c>
      <c r="E73" s="170"/>
      <c r="F73" s="13">
        <v>1015657350</v>
      </c>
      <c r="G73" s="170"/>
      <c r="H73" s="170">
        <v>0</v>
      </c>
      <c r="I73" s="170"/>
      <c r="J73" s="170">
        <v>0</v>
      </c>
    </row>
    <row r="74" spans="1:10" s="183" customFormat="1" ht="19.5" customHeight="1" x14ac:dyDescent="0.75">
      <c r="A74" s="195" t="s">
        <v>268</v>
      </c>
      <c r="B74" s="194"/>
      <c r="C74" s="194"/>
      <c r="E74" s="170"/>
      <c r="G74" s="170"/>
      <c r="I74" s="170"/>
    </row>
    <row r="75" spans="1:10" s="183" customFormat="1" ht="19.5" customHeight="1" x14ac:dyDescent="0.75">
      <c r="A75" s="195" t="s">
        <v>269</v>
      </c>
      <c r="B75" s="194"/>
      <c r="C75" s="194"/>
      <c r="D75" s="171">
        <v>585553527</v>
      </c>
      <c r="E75" s="170"/>
      <c r="F75" s="171">
        <v>201301668</v>
      </c>
      <c r="G75" s="170"/>
      <c r="H75" s="171">
        <v>0</v>
      </c>
      <c r="I75" s="170"/>
      <c r="J75" s="171">
        <v>68662</v>
      </c>
    </row>
    <row r="76" spans="1:10" s="183" customFormat="1" ht="6" customHeight="1" x14ac:dyDescent="0.75">
      <c r="A76" s="190"/>
      <c r="B76" s="196"/>
      <c r="C76" s="193"/>
      <c r="D76" s="172"/>
      <c r="E76" s="172"/>
      <c r="F76" s="172"/>
      <c r="G76" s="172"/>
      <c r="H76" s="172"/>
      <c r="I76" s="172"/>
      <c r="J76" s="172"/>
    </row>
    <row r="77" spans="1:10" s="183" customFormat="1" ht="19.5" customHeight="1" x14ac:dyDescent="0.75">
      <c r="A77" s="193" t="s">
        <v>270</v>
      </c>
      <c r="B77" s="194"/>
      <c r="C77" s="194"/>
      <c r="D77" s="171">
        <f>SUM(D57:D75)</f>
        <v>-4197775394</v>
      </c>
      <c r="E77" s="170"/>
      <c r="F77" s="171">
        <f>SUM(F57:F75)</f>
        <v>-8643562068</v>
      </c>
      <c r="G77" s="170"/>
      <c r="H77" s="171">
        <f>SUM(H57:H75)</f>
        <v>-1289390580</v>
      </c>
      <c r="I77" s="170"/>
      <c r="J77" s="171">
        <f>SUM(J57:J75)</f>
        <v>12312439770</v>
      </c>
    </row>
    <row r="78" spans="1:10" s="183" customFormat="1" ht="19.5" customHeight="1" x14ac:dyDescent="0.75">
      <c r="A78" s="193"/>
      <c r="B78" s="194"/>
      <c r="C78" s="194"/>
      <c r="D78" s="170"/>
      <c r="E78" s="170"/>
      <c r="F78" s="170"/>
      <c r="G78" s="170"/>
      <c r="H78" s="170"/>
      <c r="I78" s="170"/>
      <c r="J78" s="170"/>
    </row>
    <row r="79" spans="1:10" s="183" customFormat="1" ht="19.5" customHeight="1" x14ac:dyDescent="0.75">
      <c r="A79" s="188" t="s">
        <v>271</v>
      </c>
      <c r="B79" s="194"/>
      <c r="C79" s="194"/>
      <c r="D79" s="197"/>
      <c r="E79" s="197"/>
      <c r="F79" s="197"/>
      <c r="G79" s="170"/>
      <c r="H79" s="170"/>
      <c r="I79" s="170"/>
      <c r="J79" s="170"/>
    </row>
    <row r="80" spans="1:10" s="183" customFormat="1" ht="19.5" customHeight="1" x14ac:dyDescent="0.75">
      <c r="A80" s="190" t="s">
        <v>272</v>
      </c>
      <c r="B80" s="194">
        <v>17</v>
      </c>
      <c r="C80" s="194"/>
      <c r="D80" s="170">
        <v>0</v>
      </c>
      <c r="E80" s="170"/>
      <c r="F80" s="170">
        <v>0</v>
      </c>
      <c r="G80" s="170"/>
      <c r="H80" s="170">
        <v>1183005521</v>
      </c>
      <c r="I80" s="170"/>
      <c r="J80" s="170">
        <v>2277002411</v>
      </c>
    </row>
    <row r="81" spans="1:10" s="183" customFormat="1" ht="19.5" customHeight="1" x14ac:dyDescent="0.75">
      <c r="A81" s="190" t="s">
        <v>314</v>
      </c>
      <c r="B81" s="194">
        <v>17</v>
      </c>
      <c r="C81" s="194"/>
      <c r="D81" s="170">
        <v>0</v>
      </c>
      <c r="E81" s="170"/>
      <c r="F81" s="170">
        <v>0</v>
      </c>
      <c r="G81" s="170"/>
      <c r="H81" s="170">
        <v>-1195078603</v>
      </c>
      <c r="I81" s="170"/>
      <c r="J81" s="170">
        <v>-1766157514</v>
      </c>
    </row>
    <row r="82" spans="1:10" s="183" customFormat="1" ht="19.5" customHeight="1" x14ac:dyDescent="0.75">
      <c r="A82" s="195" t="s">
        <v>273</v>
      </c>
      <c r="B82" s="194"/>
      <c r="C82" s="194"/>
      <c r="D82" s="170">
        <v>50875000000</v>
      </c>
      <c r="E82" s="170"/>
      <c r="F82" s="170">
        <v>69950000000</v>
      </c>
      <c r="G82" s="170"/>
      <c r="H82" s="170">
        <v>50875000000</v>
      </c>
      <c r="I82" s="170"/>
      <c r="J82" s="170">
        <v>69950000000</v>
      </c>
    </row>
    <row r="83" spans="1:10" s="183" customFormat="1" ht="19.5" customHeight="1" x14ac:dyDescent="0.75">
      <c r="A83" s="195" t="s">
        <v>274</v>
      </c>
      <c r="B83" s="194"/>
      <c r="C83" s="194"/>
      <c r="D83" s="170">
        <v>-50875000000</v>
      </c>
      <c r="E83" s="170"/>
      <c r="F83" s="170">
        <v>-72050000000</v>
      </c>
      <c r="G83" s="170"/>
      <c r="H83" s="170">
        <v>-50875000000</v>
      </c>
      <c r="I83" s="170"/>
      <c r="J83" s="170">
        <v>-72050000000</v>
      </c>
    </row>
    <row r="84" spans="1:10" s="183" customFormat="1" ht="19.5" customHeight="1" x14ac:dyDescent="0.75">
      <c r="A84" s="195" t="s">
        <v>275</v>
      </c>
      <c r="B84" s="194">
        <v>23</v>
      </c>
      <c r="C84" s="194"/>
      <c r="D84" s="170">
        <v>18056220010</v>
      </c>
      <c r="E84" s="170"/>
      <c r="F84" s="170">
        <v>8145316335</v>
      </c>
      <c r="G84" s="170"/>
      <c r="H84" s="170">
        <v>10652410630</v>
      </c>
      <c r="I84" s="170"/>
      <c r="J84" s="170">
        <v>5828843680</v>
      </c>
    </row>
    <row r="85" spans="1:10" s="183" customFormat="1" ht="19.5" customHeight="1" x14ac:dyDescent="0.75">
      <c r="A85" s="195" t="s">
        <v>276</v>
      </c>
      <c r="B85" s="194">
        <v>23</v>
      </c>
      <c r="C85" s="194"/>
      <c r="D85" s="170">
        <v>-10296307013</v>
      </c>
      <c r="E85" s="170"/>
      <c r="F85" s="170">
        <v>-10541762118</v>
      </c>
      <c r="G85" s="170"/>
      <c r="H85" s="170">
        <v>-6469636791</v>
      </c>
      <c r="I85" s="170"/>
      <c r="J85" s="170">
        <v>-7594156545</v>
      </c>
    </row>
    <row r="86" spans="1:10" s="183" customFormat="1" ht="19.5" customHeight="1" x14ac:dyDescent="0.75">
      <c r="A86" s="195" t="s">
        <v>277</v>
      </c>
      <c r="B86" s="194">
        <v>23</v>
      </c>
      <c r="C86" s="194"/>
      <c r="D86" s="170">
        <v>15522544510</v>
      </c>
      <c r="E86" s="170"/>
      <c r="F86" s="170">
        <v>7982880000</v>
      </c>
      <c r="G86" s="170"/>
      <c r="H86" s="170">
        <v>15522544510</v>
      </c>
      <c r="I86" s="170"/>
      <c r="J86" s="170">
        <v>7982880000</v>
      </c>
    </row>
    <row r="87" spans="1:10" s="183" customFormat="1" ht="19.5" customHeight="1" x14ac:dyDescent="0.75">
      <c r="A87" s="195" t="s">
        <v>278</v>
      </c>
      <c r="B87" s="194">
        <v>23</v>
      </c>
      <c r="C87" s="194"/>
      <c r="D87" s="170">
        <v>-24999890000</v>
      </c>
      <c r="E87" s="170"/>
      <c r="F87" s="170">
        <v>-11301000000</v>
      </c>
      <c r="G87" s="170"/>
      <c r="H87" s="170">
        <v>-10209030000</v>
      </c>
      <c r="I87" s="170"/>
      <c r="J87" s="170">
        <v>-11301000000</v>
      </c>
    </row>
    <row r="88" spans="1:10" s="183" customFormat="1" ht="19.5" customHeight="1" x14ac:dyDescent="0.75">
      <c r="A88" s="195" t="s">
        <v>315</v>
      </c>
      <c r="B88" s="194"/>
      <c r="C88" s="194"/>
      <c r="D88" s="170">
        <v>-11824665813</v>
      </c>
      <c r="E88" s="170"/>
      <c r="F88" s="170">
        <v>-10880450675</v>
      </c>
      <c r="G88" s="170"/>
      <c r="H88" s="170">
        <v>-346834738</v>
      </c>
      <c r="I88" s="170"/>
      <c r="J88" s="170">
        <v>-171208515</v>
      </c>
    </row>
    <row r="89" spans="1:10" s="183" customFormat="1" ht="19.5" customHeight="1" x14ac:dyDescent="0.75">
      <c r="A89" s="195" t="s">
        <v>279</v>
      </c>
      <c r="B89" s="194"/>
      <c r="C89" s="194"/>
      <c r="D89" s="170">
        <v>-9750378685</v>
      </c>
      <c r="E89" s="170"/>
      <c r="F89" s="170">
        <v>-10968223311</v>
      </c>
      <c r="G89" s="170"/>
      <c r="H89" s="170">
        <v>-3400191422</v>
      </c>
      <c r="I89" s="170"/>
      <c r="J89" s="170">
        <v>-4333557355</v>
      </c>
    </row>
    <row r="90" spans="1:10" s="183" customFormat="1" ht="19.5" customHeight="1" x14ac:dyDescent="0.75">
      <c r="A90" s="195" t="s">
        <v>280</v>
      </c>
      <c r="B90" s="194"/>
      <c r="C90" s="194"/>
      <c r="D90" s="170">
        <v>0</v>
      </c>
      <c r="E90" s="170"/>
      <c r="F90" s="170">
        <v>2299546124</v>
      </c>
      <c r="G90" s="170"/>
      <c r="H90" s="170">
        <v>0</v>
      </c>
      <c r="I90" s="170"/>
      <c r="J90" s="170">
        <v>2299546124</v>
      </c>
    </row>
    <row r="91" spans="1:10" s="183" customFormat="1" ht="19.5" customHeight="1" x14ac:dyDescent="0.75">
      <c r="A91" s="195" t="s">
        <v>281</v>
      </c>
      <c r="B91" s="194">
        <v>28</v>
      </c>
      <c r="C91" s="194"/>
      <c r="D91" s="170">
        <v>-237325000</v>
      </c>
      <c r="E91" s="170"/>
      <c r="F91" s="170">
        <v>0</v>
      </c>
      <c r="G91" s="170"/>
      <c r="H91" s="170">
        <v>-237325000</v>
      </c>
      <c r="I91" s="170"/>
      <c r="J91" s="170">
        <v>0</v>
      </c>
    </row>
    <row r="92" spans="1:10" s="183" customFormat="1" ht="19.5" customHeight="1" x14ac:dyDescent="0.75">
      <c r="A92" s="195" t="s">
        <v>224</v>
      </c>
      <c r="B92" s="194">
        <v>36</v>
      </c>
      <c r="C92" s="194"/>
      <c r="D92" s="170">
        <v>-1704923546</v>
      </c>
      <c r="E92" s="170"/>
      <c r="F92" s="170">
        <v>-1725332608</v>
      </c>
      <c r="G92" s="170"/>
      <c r="H92" s="170">
        <v>-1704923543</v>
      </c>
      <c r="I92" s="170"/>
      <c r="J92" s="170">
        <v>-1725332608</v>
      </c>
    </row>
    <row r="93" spans="1:10" s="183" customFormat="1" ht="19.5" customHeight="1" x14ac:dyDescent="0.75">
      <c r="A93" s="195" t="s">
        <v>282</v>
      </c>
      <c r="B93" s="194"/>
      <c r="C93" s="194"/>
      <c r="D93" s="170"/>
      <c r="E93" s="170"/>
      <c r="F93" s="170"/>
      <c r="G93" s="170"/>
      <c r="H93" s="170"/>
      <c r="I93" s="170"/>
      <c r="J93" s="170"/>
    </row>
    <row r="94" spans="1:10" s="183" customFormat="1" ht="19.5" customHeight="1" x14ac:dyDescent="0.75">
      <c r="A94" s="195" t="s">
        <v>283</v>
      </c>
      <c r="B94" s="194"/>
      <c r="C94" s="194"/>
      <c r="D94" s="170">
        <v>-3860172368</v>
      </c>
      <c r="E94" s="170"/>
      <c r="F94" s="170">
        <v>0</v>
      </c>
      <c r="G94" s="170"/>
      <c r="H94" s="170">
        <v>0</v>
      </c>
      <c r="I94" s="170"/>
      <c r="J94" s="170">
        <v>0</v>
      </c>
    </row>
    <row r="95" spans="1:10" s="183" customFormat="1" ht="19.5" customHeight="1" x14ac:dyDescent="0.75">
      <c r="A95" s="195" t="s">
        <v>284</v>
      </c>
      <c r="B95" s="194">
        <v>35</v>
      </c>
      <c r="C95" s="194"/>
      <c r="D95" s="170">
        <v>-3685268072</v>
      </c>
      <c r="E95" s="170"/>
      <c r="F95" s="170">
        <v>-3231489479</v>
      </c>
      <c r="G95" s="170"/>
      <c r="H95" s="170">
        <v>-3685268072</v>
      </c>
      <c r="I95" s="170"/>
      <c r="J95" s="170">
        <v>-3231489479</v>
      </c>
    </row>
    <row r="96" spans="1:10" s="183" customFormat="1" ht="19.5" customHeight="1" x14ac:dyDescent="0.75">
      <c r="A96" s="195" t="s">
        <v>316</v>
      </c>
      <c r="B96" s="194"/>
      <c r="C96" s="194"/>
      <c r="D96" s="171">
        <v>-98856026</v>
      </c>
      <c r="E96" s="170"/>
      <c r="F96" s="171">
        <v>-46126854</v>
      </c>
      <c r="G96" s="170"/>
      <c r="H96" s="171">
        <v>0</v>
      </c>
      <c r="I96" s="170"/>
      <c r="J96" s="171">
        <v>0</v>
      </c>
    </row>
    <row r="97" spans="1:10" s="183" customFormat="1" ht="6" customHeight="1" x14ac:dyDescent="0.75">
      <c r="A97" s="190"/>
      <c r="B97" s="196"/>
      <c r="C97" s="193"/>
      <c r="D97" s="172"/>
      <c r="E97" s="172"/>
      <c r="F97" s="172"/>
      <c r="G97" s="172"/>
      <c r="H97" s="172"/>
      <c r="I97" s="172"/>
      <c r="J97" s="172"/>
    </row>
    <row r="98" spans="1:10" s="183" customFormat="1" ht="19.5" customHeight="1" x14ac:dyDescent="0.75">
      <c r="A98" s="193" t="s">
        <v>285</v>
      </c>
      <c r="B98" s="194"/>
      <c r="C98" s="194"/>
      <c r="D98" s="171">
        <f>SUM(D80:D96)</f>
        <v>-32879022003</v>
      </c>
      <c r="E98" s="170"/>
      <c r="F98" s="171">
        <f>SUM(F80:F96)</f>
        <v>-32366642586</v>
      </c>
      <c r="G98" s="170"/>
      <c r="H98" s="171">
        <f>SUM(H80:H96)</f>
        <v>109672492</v>
      </c>
      <c r="I98" s="170"/>
      <c r="J98" s="171">
        <f>SUM(J80:J96)</f>
        <v>-13834629801</v>
      </c>
    </row>
    <row r="99" spans="1:10" s="183" customFormat="1" ht="19.5" customHeight="1" x14ac:dyDescent="0.75">
      <c r="A99" s="195"/>
      <c r="B99" s="194"/>
      <c r="C99" s="194"/>
      <c r="D99" s="170"/>
      <c r="E99" s="170"/>
      <c r="F99" s="170"/>
      <c r="G99" s="170"/>
      <c r="H99" s="170"/>
      <c r="I99" s="170"/>
      <c r="J99" s="170"/>
    </row>
    <row r="100" spans="1:10" s="183" customFormat="1" ht="16.5" customHeight="1" x14ac:dyDescent="0.75">
      <c r="A100" s="195"/>
      <c r="B100" s="194"/>
      <c r="C100" s="194"/>
      <c r="D100" s="170"/>
      <c r="E100" s="170"/>
      <c r="F100" s="170"/>
      <c r="G100" s="170"/>
      <c r="H100" s="170"/>
      <c r="I100" s="170"/>
      <c r="J100" s="170"/>
    </row>
    <row r="101" spans="1:10" ht="22.15" customHeight="1" x14ac:dyDescent="0.75">
      <c r="A101" s="187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01" s="86"/>
      <c r="C101" s="86"/>
      <c r="D101" s="20"/>
      <c r="E101" s="20"/>
      <c r="F101" s="20"/>
      <c r="G101" s="20"/>
      <c r="H101" s="20"/>
      <c r="I101" s="20"/>
      <c r="J101" s="20"/>
    </row>
    <row r="102" spans="1:10" ht="21.75" customHeight="1" x14ac:dyDescent="0.75">
      <c r="A102" s="55" t="s">
        <v>0</v>
      </c>
      <c r="B102" s="56"/>
      <c r="C102" s="56"/>
      <c r="D102" s="3"/>
      <c r="E102" s="3"/>
      <c r="F102" s="3"/>
      <c r="H102" s="3"/>
      <c r="I102" s="3"/>
      <c r="J102" s="3"/>
    </row>
    <row r="103" spans="1:10" ht="21.75" customHeight="1" x14ac:dyDescent="0.75">
      <c r="A103" s="55" t="s">
        <v>228</v>
      </c>
      <c r="B103" s="56"/>
      <c r="C103" s="56"/>
      <c r="D103" s="13"/>
      <c r="E103" s="13"/>
      <c r="F103" s="13"/>
      <c r="H103" s="13"/>
      <c r="I103" s="13"/>
      <c r="J103" s="13"/>
    </row>
    <row r="104" spans="1:10" ht="21.75" customHeight="1" x14ac:dyDescent="0.75">
      <c r="A104" s="58" t="str">
        <f>A3</f>
        <v>สำหรับปีสิ้นสุดวันที่ 31 ธันวาคม พ.ศ. 2568</v>
      </c>
      <c r="B104" s="59"/>
      <c r="C104" s="59"/>
      <c r="D104" s="6"/>
      <c r="E104" s="6"/>
      <c r="F104" s="6"/>
      <c r="G104" s="20"/>
      <c r="H104" s="6"/>
      <c r="I104" s="6"/>
      <c r="J104" s="6"/>
    </row>
    <row r="105" spans="1:10" ht="21.75" customHeight="1" x14ac:dyDescent="0.75">
      <c r="A105" s="55"/>
      <c r="B105" s="56"/>
      <c r="C105" s="56"/>
      <c r="D105" s="3"/>
      <c r="E105" s="3"/>
      <c r="F105" s="3"/>
      <c r="H105" s="3"/>
      <c r="I105" s="3"/>
      <c r="J105" s="3"/>
    </row>
    <row r="106" spans="1:10" ht="21.75" customHeight="1" x14ac:dyDescent="0.75">
      <c r="A106" s="54"/>
      <c r="B106" s="54"/>
      <c r="C106" s="54"/>
      <c r="D106" s="202" t="s">
        <v>3</v>
      </c>
      <c r="E106" s="202"/>
      <c r="F106" s="202"/>
      <c r="G106" s="174"/>
      <c r="H106" s="202" t="s">
        <v>4</v>
      </c>
      <c r="I106" s="202"/>
      <c r="J106" s="202"/>
    </row>
    <row r="107" spans="1:10" ht="21.75" customHeight="1" x14ac:dyDescent="0.75">
      <c r="A107" s="54"/>
      <c r="B107" s="54"/>
      <c r="C107" s="54"/>
      <c r="D107" s="10" t="s">
        <v>5</v>
      </c>
      <c r="E107" s="11"/>
      <c r="F107" s="10" t="s">
        <v>6</v>
      </c>
      <c r="G107" s="10"/>
      <c r="H107" s="10" t="s">
        <v>5</v>
      </c>
      <c r="I107" s="167"/>
      <c r="J107" s="10" t="s">
        <v>6</v>
      </c>
    </row>
    <row r="108" spans="1:10" ht="21.75" customHeight="1" x14ac:dyDescent="0.75">
      <c r="A108" s="54"/>
      <c r="B108" s="184" t="s">
        <v>7</v>
      </c>
      <c r="C108" s="54"/>
      <c r="D108" s="68" t="s">
        <v>8</v>
      </c>
      <c r="E108" s="167"/>
      <c r="F108" s="68" t="s">
        <v>8</v>
      </c>
      <c r="G108" s="167"/>
      <c r="H108" s="68" t="s">
        <v>8</v>
      </c>
      <c r="I108" s="167"/>
      <c r="J108" s="68" t="s">
        <v>8</v>
      </c>
    </row>
    <row r="109" spans="1:10" ht="21.75" customHeight="1" x14ac:dyDescent="0.75">
      <c r="A109" s="54"/>
      <c r="B109" s="186"/>
      <c r="C109" s="55"/>
      <c r="D109" s="167"/>
      <c r="E109" s="167"/>
      <c r="F109" s="167"/>
      <c r="G109" s="167"/>
      <c r="H109" s="167"/>
      <c r="I109" s="167"/>
      <c r="J109" s="167"/>
    </row>
    <row r="110" spans="1:10" ht="21.75" customHeight="1" x14ac:dyDescent="0.75">
      <c r="A110" s="80" t="s">
        <v>286</v>
      </c>
      <c r="B110" s="73"/>
      <c r="C110" s="73"/>
      <c r="D110" s="13">
        <v>-3916302394</v>
      </c>
      <c r="E110" s="13"/>
      <c r="F110" s="13">
        <f>SUM(F98,F77,F44)</f>
        <v>-219508243</v>
      </c>
      <c r="H110" s="13">
        <v>473894105</v>
      </c>
      <c r="I110" s="13"/>
      <c r="J110" s="13">
        <f>SUM(J98,J77,J44)</f>
        <v>-201663228</v>
      </c>
    </row>
    <row r="111" spans="1:10" ht="21.75" customHeight="1" x14ac:dyDescent="0.75">
      <c r="A111" s="81" t="s">
        <v>317</v>
      </c>
      <c r="B111" s="73"/>
      <c r="C111" s="73"/>
      <c r="D111" s="13">
        <v>13212069471</v>
      </c>
      <c r="E111" s="13"/>
      <c r="F111" s="13">
        <v>14259801156</v>
      </c>
      <c r="H111" s="13">
        <v>452755511</v>
      </c>
      <c r="I111" s="13"/>
      <c r="J111" s="13">
        <v>654418739</v>
      </c>
    </row>
    <row r="112" spans="1:10" ht="21.75" customHeight="1" x14ac:dyDescent="0.75">
      <c r="A112" s="82" t="s">
        <v>287</v>
      </c>
      <c r="B112" s="73"/>
      <c r="C112" s="73"/>
      <c r="D112" s="20">
        <v>282641250</v>
      </c>
      <c r="E112" s="13"/>
      <c r="F112" s="20">
        <v>-828223442</v>
      </c>
      <c r="H112" s="20">
        <v>0</v>
      </c>
      <c r="I112" s="13"/>
      <c r="J112" s="20">
        <v>0</v>
      </c>
    </row>
    <row r="113" spans="1:10" ht="6" customHeight="1" x14ac:dyDescent="0.75">
      <c r="A113" s="54"/>
      <c r="B113" s="186"/>
      <c r="C113" s="55"/>
      <c r="D113" s="167"/>
      <c r="E113" s="167"/>
      <c r="F113" s="167"/>
      <c r="G113" s="167"/>
      <c r="H113" s="167"/>
      <c r="I113" s="167"/>
      <c r="J113" s="167"/>
    </row>
    <row r="114" spans="1:10" ht="21.75" customHeight="1" thickBot="1" x14ac:dyDescent="0.8">
      <c r="A114" s="80" t="s">
        <v>318</v>
      </c>
      <c r="B114" s="73"/>
      <c r="C114" s="73"/>
      <c r="D114" s="21">
        <f>SUM(D110:D113)</f>
        <v>9578408327</v>
      </c>
      <c r="E114" s="13"/>
      <c r="F114" s="21">
        <f>SUM(F110:F113)</f>
        <v>13212069471</v>
      </c>
      <c r="H114" s="21">
        <f>SUM(H110:H113)</f>
        <v>926649616</v>
      </c>
      <c r="I114" s="13"/>
      <c r="J114" s="21">
        <f>SUM(J110:J113)</f>
        <v>452755511</v>
      </c>
    </row>
    <row r="115" spans="1:10" ht="21.75" customHeight="1" thickTop="1" x14ac:dyDescent="0.75">
      <c r="A115" s="81"/>
      <c r="B115" s="73"/>
      <c r="C115" s="73"/>
      <c r="D115" s="13"/>
      <c r="E115" s="13"/>
      <c r="F115" s="13"/>
      <c r="H115" s="13"/>
      <c r="I115" s="13"/>
      <c r="J115" s="13"/>
    </row>
    <row r="116" spans="1:10" ht="21.75" customHeight="1" x14ac:dyDescent="0.75">
      <c r="A116" s="55" t="s">
        <v>288</v>
      </c>
      <c r="B116" s="73"/>
      <c r="C116" s="73"/>
      <c r="D116" s="13"/>
      <c r="E116" s="13"/>
      <c r="F116" s="13"/>
      <c r="H116" s="13"/>
      <c r="I116" s="13"/>
      <c r="J116" s="13"/>
    </row>
    <row r="117" spans="1:10" ht="21.75" customHeight="1" x14ac:dyDescent="0.75">
      <c r="A117" s="54"/>
      <c r="B117" s="54"/>
      <c r="C117" s="54"/>
      <c r="D117" s="202" t="s">
        <v>3</v>
      </c>
      <c r="E117" s="202"/>
      <c r="F117" s="202"/>
      <c r="G117" s="174"/>
      <c r="H117" s="202" t="s">
        <v>4</v>
      </c>
      <c r="I117" s="202"/>
      <c r="J117" s="202"/>
    </row>
    <row r="118" spans="1:10" ht="21.75" customHeight="1" x14ac:dyDescent="0.75">
      <c r="A118" s="81"/>
      <c r="B118" s="73"/>
      <c r="C118" s="73"/>
      <c r="D118" s="10" t="s">
        <v>5</v>
      </c>
      <c r="E118" s="11"/>
      <c r="F118" s="10" t="s">
        <v>6</v>
      </c>
      <c r="G118" s="10"/>
      <c r="H118" s="10" t="s">
        <v>5</v>
      </c>
      <c r="I118" s="167"/>
      <c r="J118" s="10" t="s">
        <v>6</v>
      </c>
    </row>
    <row r="119" spans="1:10" ht="21.75" customHeight="1" x14ac:dyDescent="0.75">
      <c r="A119" s="81"/>
      <c r="B119" s="73"/>
      <c r="C119" s="73"/>
      <c r="D119" s="12" t="s">
        <v>8</v>
      </c>
      <c r="E119" s="167"/>
      <c r="F119" s="12" t="s">
        <v>8</v>
      </c>
      <c r="G119" s="167"/>
      <c r="H119" s="12" t="s">
        <v>8</v>
      </c>
      <c r="I119" s="167"/>
      <c r="J119" s="12" t="s">
        <v>8</v>
      </c>
    </row>
    <row r="120" spans="1:10" ht="21.75" customHeight="1" x14ac:dyDescent="0.75">
      <c r="A120" s="54"/>
      <c r="B120" s="186"/>
      <c r="C120" s="55"/>
      <c r="D120" s="167"/>
      <c r="E120" s="167"/>
      <c r="F120" s="167"/>
      <c r="G120" s="167"/>
      <c r="H120" s="167"/>
      <c r="I120" s="167"/>
      <c r="J120" s="167"/>
    </row>
    <row r="121" spans="1:10" ht="21.75" customHeight="1" x14ac:dyDescent="0.75">
      <c r="A121" s="82" t="s">
        <v>289</v>
      </c>
      <c r="B121" s="73">
        <v>9</v>
      </c>
      <c r="C121" s="73"/>
      <c r="D121" s="14">
        <v>9596482348</v>
      </c>
      <c r="E121" s="14"/>
      <c r="F121" s="14">
        <v>13318965221</v>
      </c>
      <c r="G121" s="14"/>
      <c r="H121" s="14">
        <v>926649616</v>
      </c>
      <c r="I121" s="14"/>
      <c r="J121" s="14">
        <v>452755511</v>
      </c>
    </row>
    <row r="122" spans="1:10" ht="21.75" customHeight="1" x14ac:dyDescent="0.75">
      <c r="A122" s="82" t="s">
        <v>290</v>
      </c>
      <c r="B122" s="73">
        <v>23</v>
      </c>
      <c r="C122" s="73"/>
      <c r="D122" s="20">
        <v>-18074021</v>
      </c>
      <c r="E122" s="13"/>
      <c r="F122" s="20">
        <v>-106895750</v>
      </c>
      <c r="H122" s="20">
        <v>0</v>
      </c>
      <c r="I122" s="13"/>
      <c r="J122" s="20">
        <v>0</v>
      </c>
    </row>
    <row r="123" spans="1:10" ht="6" customHeight="1" x14ac:dyDescent="0.75">
      <c r="A123" s="54"/>
      <c r="B123" s="186"/>
      <c r="C123" s="55"/>
      <c r="D123" s="167"/>
      <c r="E123" s="167"/>
      <c r="F123" s="167"/>
      <c r="G123" s="167"/>
      <c r="H123" s="167"/>
      <c r="I123" s="167"/>
      <c r="J123" s="167"/>
    </row>
    <row r="124" spans="1:10" ht="21.75" customHeight="1" thickBot="1" x14ac:dyDescent="0.8">
      <c r="A124" s="82"/>
      <c r="B124" s="73"/>
      <c r="C124" s="73"/>
      <c r="D124" s="21">
        <f>SUM(D121:D123)</f>
        <v>9578408327</v>
      </c>
      <c r="E124" s="13"/>
      <c r="F124" s="21">
        <f>SUM(F121:F123)</f>
        <v>13212069471</v>
      </c>
      <c r="H124" s="21">
        <f>SUM(H121:H123)</f>
        <v>926649616</v>
      </c>
      <c r="I124" s="13"/>
      <c r="J124" s="21">
        <f>SUM(J121:J123)</f>
        <v>452755511</v>
      </c>
    </row>
    <row r="125" spans="1:10" ht="21.75" customHeight="1" thickTop="1" x14ac:dyDescent="0.75">
      <c r="A125" s="82"/>
      <c r="B125" s="73"/>
      <c r="C125" s="73"/>
      <c r="D125" s="13"/>
      <c r="E125" s="13"/>
      <c r="F125" s="13"/>
      <c r="H125" s="13"/>
      <c r="I125" s="13"/>
      <c r="J125" s="13"/>
    </row>
    <row r="126" spans="1:10" ht="21.75" customHeight="1" x14ac:dyDescent="0.75">
      <c r="A126" s="55" t="s">
        <v>291</v>
      </c>
      <c r="B126" s="56"/>
      <c r="C126" s="56"/>
      <c r="D126" s="3"/>
      <c r="E126" s="3"/>
      <c r="F126" s="3"/>
      <c r="G126" s="3"/>
      <c r="H126" s="3"/>
      <c r="I126" s="3"/>
      <c r="J126" s="3"/>
    </row>
    <row r="127" spans="1:10" ht="21.75" customHeight="1" x14ac:dyDescent="0.75">
      <c r="A127" s="55"/>
      <c r="B127" s="56"/>
      <c r="C127" s="56"/>
      <c r="D127" s="3"/>
      <c r="E127" s="3"/>
      <c r="F127" s="3"/>
      <c r="G127" s="3"/>
      <c r="H127" s="3"/>
      <c r="I127" s="3"/>
      <c r="J127" s="3"/>
    </row>
    <row r="128" spans="1:10" ht="21.75" customHeight="1" x14ac:dyDescent="0.75">
      <c r="A128" s="55" t="s">
        <v>292</v>
      </c>
      <c r="B128" s="56"/>
      <c r="C128" s="56"/>
      <c r="D128" s="3"/>
      <c r="E128" s="3"/>
      <c r="F128" s="3"/>
      <c r="H128" s="3"/>
      <c r="I128" s="3"/>
      <c r="J128" s="3"/>
    </row>
    <row r="129" spans="1:10" ht="21.75" customHeight="1" x14ac:dyDescent="0.75">
      <c r="A129" s="55"/>
      <c r="B129" s="56"/>
      <c r="C129" s="56"/>
      <c r="D129" s="3"/>
      <c r="E129" s="3"/>
      <c r="F129" s="3"/>
      <c r="H129" s="3"/>
      <c r="I129" s="3"/>
      <c r="J129" s="3"/>
    </row>
    <row r="130" spans="1:10" ht="21.75" customHeight="1" x14ac:dyDescent="0.75">
      <c r="A130" s="82" t="s">
        <v>293</v>
      </c>
      <c r="B130" s="56"/>
      <c r="C130" s="56"/>
      <c r="D130" s="3"/>
      <c r="E130" s="3"/>
      <c r="F130" s="3"/>
      <c r="H130" s="3"/>
      <c r="I130" s="3"/>
      <c r="J130" s="3"/>
    </row>
    <row r="131" spans="1:10" ht="21.75" customHeight="1" x14ac:dyDescent="0.75">
      <c r="A131" s="82"/>
      <c r="B131" s="56"/>
      <c r="C131" s="56"/>
      <c r="D131" s="3"/>
      <c r="E131" s="3"/>
      <c r="F131" s="3"/>
      <c r="H131" s="3"/>
      <c r="I131" s="3"/>
      <c r="J131" s="3"/>
    </row>
    <row r="132" spans="1:10" ht="21.75" customHeight="1" x14ac:dyDescent="0.75">
      <c r="A132" s="82"/>
      <c r="B132" s="56"/>
      <c r="C132" s="56"/>
      <c r="D132" s="202" t="s">
        <v>3</v>
      </c>
      <c r="E132" s="202"/>
      <c r="F132" s="202"/>
      <c r="H132" s="202" t="s">
        <v>4</v>
      </c>
      <c r="I132" s="202"/>
      <c r="J132" s="202"/>
    </row>
    <row r="133" spans="1:10" ht="21.75" customHeight="1" x14ac:dyDescent="0.75">
      <c r="A133" s="82"/>
      <c r="B133" s="56"/>
      <c r="C133" s="56"/>
      <c r="D133" s="10" t="s">
        <v>5</v>
      </c>
      <c r="E133" s="11"/>
      <c r="F133" s="10" t="s">
        <v>6</v>
      </c>
      <c r="G133" s="10"/>
      <c r="H133" s="10" t="s">
        <v>5</v>
      </c>
      <c r="I133" s="167"/>
      <c r="J133" s="10" t="s">
        <v>6</v>
      </c>
    </row>
    <row r="134" spans="1:10" ht="21.75" customHeight="1" x14ac:dyDescent="0.75">
      <c r="A134" s="82"/>
      <c r="B134" s="186"/>
      <c r="C134" s="56"/>
      <c r="D134" s="68" t="s">
        <v>8</v>
      </c>
      <c r="E134" s="167"/>
      <c r="F134" s="68" t="s">
        <v>8</v>
      </c>
      <c r="H134" s="68" t="s">
        <v>8</v>
      </c>
      <c r="I134" s="167"/>
      <c r="J134" s="68" t="s">
        <v>8</v>
      </c>
    </row>
    <row r="135" spans="1:10" ht="21.75" customHeight="1" x14ac:dyDescent="0.75">
      <c r="A135" s="82"/>
      <c r="B135" s="56"/>
      <c r="C135" s="56"/>
      <c r="D135" s="3"/>
      <c r="E135" s="3"/>
      <c r="F135" s="3"/>
      <c r="H135" s="3"/>
      <c r="I135" s="3"/>
      <c r="J135" s="3"/>
    </row>
    <row r="136" spans="1:10" ht="21.75" customHeight="1" x14ac:dyDescent="0.75">
      <c r="A136" s="82" t="s">
        <v>319</v>
      </c>
      <c r="B136" s="73"/>
      <c r="C136" s="56"/>
      <c r="D136" s="13">
        <v>1689932276</v>
      </c>
      <c r="E136" s="3"/>
      <c r="F136" s="13">
        <v>1764999745</v>
      </c>
      <c r="H136" s="13">
        <v>161580.84112149532</v>
      </c>
      <c r="I136" s="3"/>
      <c r="J136" s="13">
        <v>1581031.719626168</v>
      </c>
    </row>
    <row r="137" spans="1:10" ht="21.75" customHeight="1" x14ac:dyDescent="0.75">
      <c r="A137" s="82" t="s">
        <v>294</v>
      </c>
      <c r="B137" s="73">
        <v>20</v>
      </c>
      <c r="C137" s="56"/>
      <c r="D137" s="13">
        <v>15143775796.294168</v>
      </c>
      <c r="E137" s="13"/>
      <c r="F137" s="13">
        <v>10060288403.352861</v>
      </c>
      <c r="H137" s="13">
        <v>1069165197.6556826</v>
      </c>
      <c r="I137" s="13"/>
      <c r="J137" s="13">
        <v>0</v>
      </c>
    </row>
    <row r="138" spans="1:10" ht="21.75" customHeight="1" x14ac:dyDescent="0.75">
      <c r="A138" s="82"/>
      <c r="B138" s="56"/>
      <c r="C138" s="56"/>
      <c r="D138" s="13"/>
      <c r="E138" s="13"/>
      <c r="F138" s="13"/>
      <c r="H138" s="13"/>
      <c r="I138" s="13"/>
      <c r="J138" s="13"/>
    </row>
    <row r="139" spans="1:10" ht="21.75" customHeight="1" x14ac:dyDescent="0.75">
      <c r="A139" s="82"/>
      <c r="B139" s="56"/>
      <c r="C139" s="56"/>
      <c r="D139" s="13"/>
      <c r="E139" s="13"/>
      <c r="F139" s="13"/>
      <c r="H139" s="13"/>
      <c r="I139" s="13"/>
      <c r="J139" s="13"/>
    </row>
    <row r="140" spans="1:10" ht="21.75" customHeight="1" x14ac:dyDescent="0.75">
      <c r="A140" s="82"/>
      <c r="B140" s="56"/>
      <c r="C140" s="56"/>
      <c r="D140" s="13"/>
      <c r="E140" s="13"/>
      <c r="F140" s="13"/>
      <c r="H140" s="13"/>
      <c r="I140" s="13"/>
      <c r="J140" s="13"/>
    </row>
    <row r="141" spans="1:10" ht="21.75" customHeight="1" x14ac:dyDescent="0.75">
      <c r="A141" s="82"/>
      <c r="B141" s="56"/>
      <c r="C141" s="56"/>
      <c r="D141" s="13"/>
      <c r="E141" s="13"/>
      <c r="F141" s="13"/>
      <c r="H141" s="13"/>
      <c r="I141" s="13"/>
      <c r="J141" s="13"/>
    </row>
    <row r="142" spans="1:10" ht="21.75" customHeight="1" x14ac:dyDescent="0.75">
      <c r="A142" s="82"/>
      <c r="B142" s="56"/>
      <c r="C142" s="56"/>
      <c r="D142" s="13"/>
      <c r="E142" s="13"/>
      <c r="F142" s="13"/>
      <c r="H142" s="13"/>
      <c r="I142" s="13"/>
      <c r="J142" s="13"/>
    </row>
    <row r="143" spans="1:10" ht="21.75" customHeight="1" x14ac:dyDescent="0.75">
      <c r="A143" s="82"/>
      <c r="B143" s="56"/>
      <c r="C143" s="56"/>
      <c r="D143" s="13"/>
      <c r="E143" s="13"/>
      <c r="F143" s="13"/>
      <c r="H143" s="13"/>
      <c r="I143" s="13"/>
      <c r="J143" s="13"/>
    </row>
    <row r="144" spans="1:10" ht="21.75" customHeight="1" x14ac:dyDescent="0.75">
      <c r="A144" s="82"/>
      <c r="B144" s="56"/>
      <c r="C144" s="56"/>
      <c r="D144" s="13"/>
      <c r="E144" s="13"/>
      <c r="F144" s="13"/>
      <c r="H144" s="13"/>
      <c r="I144" s="13"/>
      <c r="J144" s="13"/>
    </row>
    <row r="145" spans="1:10" ht="21.75" customHeight="1" x14ac:dyDescent="0.75">
      <c r="A145" s="82"/>
      <c r="B145" s="56"/>
      <c r="C145" s="56"/>
      <c r="D145" s="13"/>
      <c r="E145" s="13"/>
      <c r="F145" s="13"/>
      <c r="H145" s="13"/>
      <c r="I145" s="13"/>
      <c r="J145" s="13"/>
    </row>
    <row r="146" spans="1:10" ht="21.75" customHeight="1" x14ac:dyDescent="0.75">
      <c r="A146" s="82"/>
      <c r="B146" s="56"/>
      <c r="C146" s="56"/>
      <c r="D146" s="13"/>
      <c r="E146" s="13"/>
      <c r="F146" s="13"/>
      <c r="H146" s="13"/>
      <c r="I146" s="13"/>
      <c r="J146" s="13"/>
    </row>
    <row r="147" spans="1:10" ht="22.5" customHeight="1" x14ac:dyDescent="0.75">
      <c r="A147" s="82"/>
      <c r="B147" s="56"/>
      <c r="C147" s="56"/>
      <c r="D147" s="13"/>
      <c r="E147" s="13"/>
      <c r="F147" s="13"/>
      <c r="H147" s="13"/>
      <c r="I147" s="13"/>
      <c r="J147" s="13"/>
    </row>
    <row r="148" spans="1:10" ht="21" customHeight="1" x14ac:dyDescent="0.75">
      <c r="A148" s="82"/>
      <c r="B148" s="56"/>
      <c r="C148" s="56"/>
      <c r="D148" s="13"/>
      <c r="E148" s="13"/>
      <c r="F148" s="13"/>
      <c r="H148" s="13"/>
      <c r="I148" s="13"/>
      <c r="J148" s="13"/>
    </row>
    <row r="149" spans="1:10" ht="22.4" customHeight="1" x14ac:dyDescent="0.75">
      <c r="A149" s="85" t="str">
        <f>'6-8'!A47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49" s="198"/>
      <c r="C149" s="198"/>
      <c r="D149" s="173"/>
      <c r="E149" s="173"/>
      <c r="F149" s="173"/>
      <c r="G149" s="20"/>
      <c r="H149" s="173"/>
      <c r="I149" s="173"/>
      <c r="J149" s="173"/>
    </row>
  </sheetData>
  <mergeCells count="10">
    <mergeCell ref="D132:F132"/>
    <mergeCell ref="H132:J132"/>
    <mergeCell ref="D5:F5"/>
    <mergeCell ref="H5:J5"/>
    <mergeCell ref="D53:F53"/>
    <mergeCell ref="H53:J53"/>
    <mergeCell ref="D106:F106"/>
    <mergeCell ref="H106:J106"/>
    <mergeCell ref="D117:F117"/>
    <mergeCell ref="H117:J117"/>
  </mergeCells>
  <pageMargins left="0.8" right="0.5" top="0.5" bottom="0.6" header="0.49" footer="0.4"/>
  <pageSetup paperSize="9" scale="80" firstPageNumber="15" orientation="portrait" useFirstPageNumber="1" horizontalDpi="1200" verticalDpi="1200" r:id="rId1"/>
  <headerFooter scaleWithDoc="0">
    <oddFooter>&amp;R&amp;13&amp;P</oddFooter>
  </headerFooter>
  <rowBreaks count="2" manualBreakCount="2">
    <brk id="48" max="16383" man="1"/>
    <brk id="101" max="16383" man="1"/>
  </rowBreaks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99ecc63c0a0fb36b44b687b612f86f37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97ceb519738ca18921e89350946d1a50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T5H3HEATW2TJ-878241894-46577</_dlc_DocId>
    <_dlc_DocIdUrl xmlns="e9ff2aa0-ac65-4789-9546-1cd3bf6095f9">
      <Url>https://minorgroup.sharepoint.com/sites/mint/CorpSecretary/_layouts/15/DocIdRedir.aspx?ID=T5H3HEATW2TJ-878241894-46577</Url>
      <Description>T5H3HEATW2TJ-878241894-46577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9BD496B-6035-49DD-824C-DFC8114ED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f2aa0-ac65-4789-9546-1cd3bf6095f9"/>
    <ds:schemaRef ds:uri="e2b31520-c3e7-42d0-bf07-110cdbe5b5f8"/>
    <ds:schemaRef ds:uri="e3c9920c-760c-43c3-a784-0ddb37dd10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2C85A0-CD34-4CF0-9F33-69A5FD3DA3C4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48eac372-adb8-4669-a335-edc47b426e6c"/>
    <ds:schemaRef ds:uri="http://schemas.microsoft.com/sharepoint/v3"/>
    <ds:schemaRef ds:uri="bd255cd4-3828-4559-a09e-259aa315cf02"/>
    <ds:schemaRef ds:uri="http://schemas.openxmlformats.org/package/2006/metadata/core-properties"/>
    <ds:schemaRef ds:uri="9c784ece-320f-46e9-a0bf-61d0570459bd"/>
    <ds:schemaRef ds:uri="http://purl.org/dc/terms/"/>
    <ds:schemaRef ds:uri="e2b31520-c3e7-42d0-bf07-110cdbe5b5f8"/>
    <ds:schemaRef ds:uri="e9ff2aa0-ac65-4789-9546-1cd3bf6095f9"/>
  </ds:schemaRefs>
</ds:datastoreItem>
</file>

<file path=customXml/itemProps3.xml><?xml version="1.0" encoding="utf-8"?>
<ds:datastoreItem xmlns:ds="http://schemas.openxmlformats.org/officeDocument/2006/customXml" ds:itemID="{47650BBD-4D16-494A-A298-433E07C27EB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53111DC-10DE-4F5D-A5A8-881B6245F56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6-8</vt:lpstr>
      <vt:lpstr>9-10</vt:lpstr>
      <vt:lpstr>11</vt:lpstr>
      <vt:lpstr>12</vt:lpstr>
      <vt:lpstr>13</vt:lpstr>
      <vt:lpstr>14</vt:lpstr>
      <vt:lpstr>15-17</vt:lpstr>
      <vt:lpstr>'14'!Print_Area</vt:lpstr>
      <vt:lpstr>'15-17'!Print_Area</vt:lpstr>
      <vt:lpstr>'6-8'!Print_Area</vt:lpstr>
      <vt:lpstr>'9-10'!Print_Area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Rujira Yaruang</dc:creator>
  <cp:keywords/>
  <dc:description/>
  <cp:lastModifiedBy>Napapatch Kitpitak</cp:lastModifiedBy>
  <cp:revision/>
  <cp:lastPrinted>2026-02-13T03:34:42Z</cp:lastPrinted>
  <dcterms:created xsi:type="dcterms:W3CDTF">2001-04-26T01:24:58Z</dcterms:created>
  <dcterms:modified xsi:type="dcterms:W3CDTF">2026-02-13T03:51:12Z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0x010100E0487E694034BC4BB070FFF6E3F6BC3D</vt:lpwstr>
  </property>
  <property fmtid="{D5CDD505-2E9C-101B-9397-08002B2CF9AE}" pid="5" name="MediaServiceImageTags">
    <vt:lpwstr/>
  </property>
  <property fmtid="{D5CDD505-2E9C-101B-9397-08002B2CF9AE}" pid="6" name="_dlc_DocIdItemGuid">
    <vt:lpwstr>9310a3b4-1d50-4e05-9903-7172c8adae25</vt:lpwstr>
  </property>
</Properties>
</file>