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Minor International Public Company Limited\Minor International (MINT) Q2 June 25\"/>
    </mc:Choice>
  </mc:AlternateContent>
  <xr:revisionPtr revIDLastSave="0" documentId="13_ncr:1_{9448D0AA-4DA8-4B2F-BC49-B83A9918F605}" xr6:coauthVersionLast="47" xr6:coauthVersionMax="47" xr10:uidLastSave="{00000000-0000-0000-0000-000000000000}"/>
  <bookViews>
    <workbookView xWindow="-120" yWindow="-120" windowWidth="21840" windowHeight="13020" tabRatio="855" activeTab="6" xr2:uid="{8DB3FA6D-71C0-4C8E-AC04-269826722498}"/>
  </bookViews>
  <sheets>
    <sheet name="2-4" sheetId="1" r:id="rId1"/>
    <sheet name="5-6 (3m)" sheetId="2" r:id="rId2"/>
    <sheet name="7-8 (6m)" sheetId="3" r:id="rId3"/>
    <sheet name="9" sheetId="4" r:id="rId4"/>
    <sheet name="10" sheetId="5" r:id="rId5"/>
    <sheet name="11" sheetId="6" r:id="rId6"/>
    <sheet name="12" sheetId="7" r:id="rId7"/>
    <sheet name="13-15" sheetId="8" r:id="rId8"/>
  </sheets>
  <definedNames>
    <definedName name="_xlnm._FilterDatabase" localSheetId="7" hidden="1">'13-15'!$A$10:$J$150</definedName>
    <definedName name="Connection">#REF!</definedName>
    <definedName name="CUSTOM1_TOP">#REF!</definedName>
    <definedName name="CUSTOM2_TOP">#REF!</definedName>
    <definedName name="CUSTOM3_TOP">#REF!</definedName>
    <definedName name="ICP_Top">#REF!</definedName>
    <definedName name="Period">#REF!</definedName>
    <definedName name="_xlnm.Print_Area" localSheetId="4">'10'!$A$1:$AO$57</definedName>
    <definedName name="_xlnm.Print_Area" localSheetId="6">'12'!$A$1:$AA$37</definedName>
    <definedName name="_xlnm.Print_Area" localSheetId="7">'13-15'!$A$1:$J$154</definedName>
    <definedName name="_xlnm.Print_Area" localSheetId="0">'2-4'!$A$1:$M$145</definedName>
    <definedName name="_xlnm.Print_Area" localSheetId="1">'5-6 (3m)'!$A$1:$J$100</definedName>
    <definedName name="_xlnm.Print_Area" localSheetId="2">'7-8 (6m)'!$A$1:$J$100</definedName>
    <definedName name="Scale">#REF!</definedName>
    <definedName name="View">#REF!</definedName>
    <definedName name="น117">#REF!</definedName>
    <definedName name="ิ3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4" i="3" l="1"/>
  <c r="D82" i="3"/>
  <c r="J124" i="8" l="1"/>
  <c r="F124" i="8"/>
  <c r="D124" i="8"/>
  <c r="H124" i="8"/>
  <c r="A103" i="8"/>
  <c r="A154" i="8" s="1"/>
  <c r="J101" i="8"/>
  <c r="F101" i="8"/>
  <c r="H101" i="8"/>
  <c r="D101" i="8"/>
  <c r="J83" i="8"/>
  <c r="F83" i="8"/>
  <c r="H83" i="8"/>
  <c r="D83" i="8"/>
  <c r="A37" i="7"/>
  <c r="Y23" i="7"/>
  <c r="S23" i="7"/>
  <c r="Q23" i="7"/>
  <c r="M23" i="7"/>
  <c r="I23" i="7"/>
  <c r="G23" i="7"/>
  <c r="E23" i="7"/>
  <c r="W21" i="7"/>
  <c r="O23" i="7"/>
  <c r="W19" i="7"/>
  <c r="AK26" i="5"/>
  <c r="AO26" i="5" s="1"/>
  <c r="W18" i="7"/>
  <c r="W15" i="7"/>
  <c r="W23" i="7" s="1"/>
  <c r="U23" i="7"/>
  <c r="A39" i="6"/>
  <c r="Y24" i="6"/>
  <c r="U24" i="6"/>
  <c r="S24" i="6"/>
  <c r="Q24" i="6"/>
  <c r="O24" i="6"/>
  <c r="M24" i="6"/>
  <c r="K24" i="6"/>
  <c r="I24" i="6"/>
  <c r="G24" i="6"/>
  <c r="E24" i="6"/>
  <c r="W22" i="6"/>
  <c r="AA22" i="6" s="1"/>
  <c r="AA20" i="6"/>
  <c r="W20" i="6"/>
  <c r="W19" i="6"/>
  <c r="AA19" i="6" s="1"/>
  <c r="W18" i="6"/>
  <c r="W24" i="6" s="1"/>
  <c r="AA15" i="6"/>
  <c r="W15" i="6"/>
  <c r="A2" i="6"/>
  <c r="A2" i="7" s="1"/>
  <c r="A57" i="5"/>
  <c r="AG28" i="5"/>
  <c r="AG26" i="5"/>
  <c r="AG25" i="5"/>
  <c r="AG24" i="5"/>
  <c r="Y30" i="5"/>
  <c r="AG23" i="5"/>
  <c r="AK23" i="5" s="1"/>
  <c r="AO23" i="5" s="1"/>
  <c r="AM20" i="5"/>
  <c r="AM30" i="5" s="1"/>
  <c r="AI20" i="5"/>
  <c r="AI30" i="5" s="1"/>
  <c r="AC20" i="5"/>
  <c r="AC30" i="5" s="1"/>
  <c r="AA20" i="5"/>
  <c r="AA30" i="5" s="1"/>
  <c r="Y20" i="5"/>
  <c r="W20" i="5"/>
  <c r="W30" i="5" s="1"/>
  <c r="U20" i="5"/>
  <c r="U30" i="5" s="1"/>
  <c r="S20" i="5"/>
  <c r="S30" i="5" s="1"/>
  <c r="Q20" i="5"/>
  <c r="Q30" i="5" s="1"/>
  <c r="O20" i="5"/>
  <c r="M20" i="5"/>
  <c r="M30" i="5" s="1"/>
  <c r="K20" i="5"/>
  <c r="K30" i="5" s="1"/>
  <c r="I20" i="5"/>
  <c r="I30" i="5" s="1"/>
  <c r="G20" i="5"/>
  <c r="G30" i="5" s="1"/>
  <c r="AG18" i="5"/>
  <c r="AK18" i="5" s="1"/>
  <c r="AO18" i="5" s="1"/>
  <c r="AE17" i="5"/>
  <c r="AG17" i="5" s="1"/>
  <c r="A52" i="4"/>
  <c r="AM28" i="4"/>
  <c r="AI28" i="4"/>
  <c r="AE28" i="4"/>
  <c r="AC28" i="4"/>
  <c r="AA28" i="4"/>
  <c r="Y28" i="4"/>
  <c r="W28" i="4"/>
  <c r="U28" i="4"/>
  <c r="S28" i="4"/>
  <c r="Q28" i="4"/>
  <c r="O28" i="4"/>
  <c r="M28" i="4"/>
  <c r="K28" i="4"/>
  <c r="I28" i="4"/>
  <c r="G28" i="4"/>
  <c r="AG26" i="4"/>
  <c r="AK26" i="4" s="1"/>
  <c r="AO26" i="4" s="1"/>
  <c r="AG24" i="4"/>
  <c r="AK24" i="4" s="1"/>
  <c r="AO24" i="4" s="1"/>
  <c r="AG23" i="4"/>
  <c r="AK23" i="4" s="1"/>
  <c r="AO23" i="4" s="1"/>
  <c r="AG22" i="4"/>
  <c r="AK22" i="4" s="1"/>
  <c r="AO22" i="4" s="1"/>
  <c r="AG21" i="4"/>
  <c r="AK21" i="4" s="1"/>
  <c r="AO21" i="4" s="1"/>
  <c r="AG19" i="4"/>
  <c r="AK19" i="4" s="1"/>
  <c r="AO19" i="4" s="1"/>
  <c r="AG16" i="4"/>
  <c r="A3" i="4"/>
  <c r="A3" i="5" s="1"/>
  <c r="A3" i="6" s="1"/>
  <c r="A3" i="7" s="1"/>
  <c r="A3" i="8" s="1"/>
  <c r="A100" i="3"/>
  <c r="J82" i="3"/>
  <c r="F82" i="3"/>
  <c r="H82" i="3"/>
  <c r="A57" i="3"/>
  <c r="J33" i="3"/>
  <c r="F33" i="3"/>
  <c r="H33" i="3"/>
  <c r="D33" i="3"/>
  <c r="J20" i="3"/>
  <c r="J35" i="3" s="1"/>
  <c r="J40" i="3" s="1"/>
  <c r="F20" i="3"/>
  <c r="F35" i="3" s="1"/>
  <c r="F40" i="3" s="1"/>
  <c r="H20" i="2"/>
  <c r="D20" i="2"/>
  <c r="A100" i="2"/>
  <c r="J82" i="2"/>
  <c r="F82" i="2"/>
  <c r="A57" i="2"/>
  <c r="J33" i="2"/>
  <c r="F33" i="2"/>
  <c r="J20" i="2"/>
  <c r="J35" i="2" s="1"/>
  <c r="J40" i="2" s="1"/>
  <c r="J43" i="2" s="1"/>
  <c r="F20" i="2"/>
  <c r="F35" i="2" s="1"/>
  <c r="F40" i="2" s="1"/>
  <c r="F43" i="2" s="1"/>
  <c r="A145" i="1"/>
  <c r="M133" i="1"/>
  <c r="M136" i="1" s="1"/>
  <c r="M139" i="1" s="1"/>
  <c r="I133" i="1"/>
  <c r="I136" i="1" s="1"/>
  <c r="I139" i="1" s="1"/>
  <c r="A97" i="1"/>
  <c r="M93" i="1"/>
  <c r="M141" i="1" s="1"/>
  <c r="M91" i="1"/>
  <c r="I91" i="1"/>
  <c r="I93" i="1" s="1"/>
  <c r="I141" i="1" s="1"/>
  <c r="K91" i="1"/>
  <c r="M79" i="1"/>
  <c r="I79" i="1"/>
  <c r="K79" i="1"/>
  <c r="A52" i="1"/>
  <c r="A100" i="1" s="1"/>
  <c r="M42" i="1"/>
  <c r="M44" i="1" s="1"/>
  <c r="I42" i="1"/>
  <c r="I44" i="1" s="1"/>
  <c r="M25" i="1"/>
  <c r="K25" i="1"/>
  <c r="I25" i="1"/>
  <c r="G25" i="1"/>
  <c r="AE20" i="5" l="1"/>
  <c r="AE30" i="5" s="1"/>
  <c r="AG28" i="4"/>
  <c r="F43" i="3"/>
  <c r="F45" i="8"/>
  <c r="F48" i="8" s="1"/>
  <c r="F114" i="8" s="1"/>
  <c r="F118" i="8" s="1"/>
  <c r="G91" i="1"/>
  <c r="J45" i="8"/>
  <c r="J48" i="8" s="1"/>
  <c r="J114" i="8" s="1"/>
  <c r="J118" i="8" s="1"/>
  <c r="J43" i="3"/>
  <c r="D33" i="2"/>
  <c r="D35" i="2" s="1"/>
  <c r="D40" i="2" s="1"/>
  <c r="D43" i="2" s="1"/>
  <c r="F84" i="2"/>
  <c r="F91" i="2" s="1"/>
  <c r="F49" i="2"/>
  <c r="K93" i="1"/>
  <c r="J49" i="2"/>
  <c r="J84" i="2"/>
  <c r="J91" i="2" s="1"/>
  <c r="AA24" i="6"/>
  <c r="K42" i="1"/>
  <c r="A54" i="8"/>
  <c r="A106" i="8"/>
  <c r="AK17" i="5"/>
  <c r="AG20" i="5"/>
  <c r="AG30" i="5" s="1"/>
  <c r="G79" i="1"/>
  <c r="D20" i="3"/>
  <c r="AK16" i="4"/>
  <c r="AA18" i="6"/>
  <c r="AA15" i="7"/>
  <c r="G133" i="1"/>
  <c r="H20" i="3"/>
  <c r="AA18" i="7"/>
  <c r="G42" i="1"/>
  <c r="AK24" i="5"/>
  <c r="AO24" i="5" s="1"/>
  <c r="K133" i="1"/>
  <c r="AK25" i="5"/>
  <c r="AO25" i="5" s="1"/>
  <c r="AA19" i="7"/>
  <c r="H82" i="2"/>
  <c r="D49" i="2" l="1"/>
  <c r="D46" i="2" s="1"/>
  <c r="J84" i="3"/>
  <c r="J91" i="3" s="1"/>
  <c r="J49" i="3"/>
  <c r="AK20" i="5"/>
  <c r="AO17" i="5"/>
  <c r="AO20" i="5" s="1"/>
  <c r="K136" i="1"/>
  <c r="G44" i="1"/>
  <c r="G93" i="1"/>
  <c r="H35" i="3"/>
  <c r="H33" i="2"/>
  <c r="H35" i="2" s="1"/>
  <c r="H40" i="2" s="1"/>
  <c r="H43" i="2" s="1"/>
  <c r="K44" i="1"/>
  <c r="G136" i="1"/>
  <c r="AO16" i="4"/>
  <c r="AO28" i="4" s="1"/>
  <c r="AK28" i="4"/>
  <c r="D35" i="3"/>
  <c r="F84" i="3"/>
  <c r="F91" i="3" s="1"/>
  <c r="F49" i="3"/>
  <c r="H40" i="3" l="1"/>
  <c r="G141" i="1"/>
  <c r="G139" i="1"/>
  <c r="H49" i="2"/>
  <c r="H46" i="2" s="1"/>
  <c r="H84" i="2"/>
  <c r="H91" i="2" s="1"/>
  <c r="K139" i="1"/>
  <c r="D40" i="3"/>
  <c r="K141" i="1" l="1"/>
  <c r="H45" i="8"/>
  <c r="H48" i="8" s="1"/>
  <c r="H114" i="8" s="1"/>
  <c r="H118" i="8" s="1"/>
  <c r="H43" i="3"/>
  <c r="D43" i="3"/>
  <c r="D45" i="8"/>
  <c r="D48" i="8" s="1"/>
  <c r="D114" i="8" s="1"/>
  <c r="D118" i="8" s="1"/>
  <c r="H49" i="3" l="1"/>
  <c r="D49" i="3"/>
  <c r="H84" i="3" l="1"/>
  <c r="H91" i="3" l="1"/>
  <c r="AK28" i="5" l="1"/>
  <c r="O30" i="5"/>
  <c r="AA21" i="7"/>
  <c r="K23" i="7"/>
  <c r="AA23" i="7" l="1"/>
  <c r="AO28" i="5"/>
  <c r="AK30" i="5"/>
  <c r="AO30" i="5" l="1"/>
  <c r="D91" i="3" l="1"/>
  <c r="D82" i="2" l="1"/>
  <c r="D84" i="2" s="1"/>
  <c r="D91" i="2" s="1"/>
</calcChain>
</file>

<file path=xl/sharedStrings.xml><?xml version="1.0" encoding="utf-8"?>
<sst xmlns="http://schemas.openxmlformats.org/spreadsheetml/2006/main" count="697" uniqueCount="305">
  <si>
    <t>Minor International Public Company Limited</t>
  </si>
  <si>
    <t>Statement of Financial Position</t>
  </si>
  <si>
    <t>As at 30 June 2025</t>
  </si>
  <si>
    <t>Consolidated</t>
  </si>
  <si>
    <t>Separate</t>
  </si>
  <si>
    <t>financial information</t>
  </si>
  <si>
    <t>(Unaudited)</t>
  </si>
  <si>
    <t>(Audited)</t>
  </si>
  <si>
    <t>30 June</t>
  </si>
  <si>
    <t>31 December</t>
  </si>
  <si>
    <t>2025</t>
  </si>
  <si>
    <t>2024</t>
  </si>
  <si>
    <t>Notes</t>
  </si>
  <si>
    <t>Baht’000</t>
  </si>
  <si>
    <t>Assets</t>
  </si>
  <si>
    <t>Current assets</t>
  </si>
  <si>
    <t>Cash and cash equivalents</t>
  </si>
  <si>
    <t>Trade and other current receivables, net</t>
  </si>
  <si>
    <t>Inventories</t>
  </si>
  <si>
    <t>Land and real estates projects for sales</t>
  </si>
  <si>
    <t>Derivative assets</t>
  </si>
  <si>
    <t>Other current assets</t>
  </si>
  <si>
    <t>Non-current assets classified as held-for-sale</t>
  </si>
  <si>
    <t>Total current assets</t>
  </si>
  <si>
    <t>Non-current assets</t>
  </si>
  <si>
    <t>Trade and other non-current receivables, net</t>
  </si>
  <si>
    <t>Investments in subsidiaries</t>
  </si>
  <si>
    <t>Investments in associates</t>
  </si>
  <si>
    <t>Interests in joint ventures</t>
  </si>
  <si>
    <t>Long-term loans to related parties</t>
  </si>
  <si>
    <t>Investment properties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</si>
  <si>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</si>
  <si>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</si>
  <si>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</si>
  <si>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</si>
  <si>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</si>
  <si>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</si>
  <si>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</si>
  <si>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r>
      <t>Director   ______________________________________</t>
    </r>
    <r>
      <rPr>
        <u/>
        <sz val="13"/>
        <rFont val="Cordia New"/>
        <family val="2"/>
      </rPr>
      <t xml:space="preserve">     </t>
    </r>
  </si>
  <si>
    <t>The accompanying notes are an integral part of these interim financial information.</t>
  </si>
  <si>
    <r>
      <t>Statement of Financial Position</t>
    </r>
    <r>
      <rPr>
        <sz val="13"/>
        <rFont val="Cordia New"/>
        <family val="2"/>
      </rPr>
      <t xml:space="preserve"> </t>
    </r>
  </si>
  <si>
    <t>Liabilities and equity</t>
  </si>
  <si>
    <t>Current liabilities</t>
  </si>
  <si>
    <t>Bank overdrafts and short-term borrowings</t>
  </si>
  <si>
    <t>from financial institutions</t>
  </si>
  <si>
    <t>Trade and other current payables</t>
  </si>
  <si>
    <t>Short-term borrowings from related parties</t>
  </si>
  <si>
    <t xml:space="preserve">Current portion of long-term borrowings  </t>
  </si>
  <si>
    <t>Current portion of debentures</t>
  </si>
  <si>
    <t>Current portion of deferred income</t>
  </si>
  <si>
    <t>Corporate income tax payable</t>
  </si>
  <si>
    <t>Current portion of lease liabilities</t>
  </si>
  <si>
    <t>Derivative liabilities</t>
  </si>
  <si>
    <t>Other current liabilities</t>
  </si>
  <si>
    <t>Total current liabilities</t>
  </si>
  <si>
    <t>Non-current liabilities</t>
  </si>
  <si>
    <t>Long-term borrowings from financial institutions</t>
  </si>
  <si>
    <t>Debentures</t>
  </si>
  <si>
    <t>Lease liabilities</t>
  </si>
  <si>
    <t>Employee benefit obligations</t>
  </si>
  <si>
    <t>Deferred tax liabilities</t>
  </si>
  <si>
    <t>Other non-current liabilities</t>
  </si>
  <si>
    <t>Total non-current liabilities</t>
  </si>
  <si>
    <t>Total liabilities</t>
  </si>
  <si>
    <t xml:space="preserve">Statement of Financial Position </t>
  </si>
  <si>
    <t>Note</t>
  </si>
  <si>
    <r>
      <t>Liabilities and equity</t>
    </r>
    <r>
      <rPr>
        <sz val="13"/>
        <rFont val="Cordia New"/>
        <family val="2"/>
      </rPr>
      <t xml:space="preserve"> (Cont’d)</t>
    </r>
  </si>
  <si>
    <t>Equity</t>
  </si>
  <si>
    <t>Share capital</t>
  </si>
  <si>
    <t xml:space="preserve">   </t>
  </si>
  <si>
    <t>Authorised share capital</t>
  </si>
  <si>
    <t xml:space="preserve">5,997,928,025 ordinary shares,  </t>
  </si>
  <si>
    <t>at par value of  Baht 1 each</t>
  </si>
  <si>
    <t>(2024: 5,997,928,025 ordinary shares,</t>
  </si>
  <si>
    <t xml:space="preserve">     </t>
  </si>
  <si>
    <t>at par value of Baht 1 each)</t>
  </si>
  <si>
    <t>Issued and paid-up share capital</t>
  </si>
  <si>
    <t>5,669,976,977 ordinary shares,</t>
  </si>
  <si>
    <t>(2024: 5,669,976,977 ordinary shares,</t>
  </si>
  <si>
    <t xml:space="preserve">         </t>
  </si>
  <si>
    <t>Share premium ordinary shares</t>
  </si>
  <si>
    <t>Expired warrants in a subsidiary</t>
  </si>
  <si>
    <t>Retained earnings</t>
  </si>
  <si>
    <t>Appropriated - legal reserve</t>
  </si>
  <si>
    <t>Unappropriated</t>
  </si>
  <si>
    <t>Other components of equity</t>
  </si>
  <si>
    <t>Total</t>
  </si>
  <si>
    <t>Perpetual debentures</t>
  </si>
  <si>
    <t>Equity attributable to owners of the parent</t>
  </si>
  <si>
    <t>Non-controlling interests</t>
  </si>
  <si>
    <t>Total equity</t>
  </si>
  <si>
    <t>Total liabilities and equity</t>
  </si>
  <si>
    <t>Income Statement (Unaudited)</t>
  </si>
  <si>
    <t>For the three-month period ended 30 June 2025</t>
  </si>
  <si>
    <t>Revenues</t>
  </si>
  <si>
    <t>Revenues from hotel and related services operations</t>
  </si>
  <si>
    <t>Revenues from mixed use and other operations</t>
  </si>
  <si>
    <t>Sales of food and beverage and manufacturing</t>
  </si>
  <si>
    <t>Dividend income</t>
  </si>
  <si>
    <t>Interest income</t>
  </si>
  <si>
    <t>Other income</t>
  </si>
  <si>
    <t>Total revenues</t>
  </si>
  <si>
    <t>Expenses</t>
  </si>
  <si>
    <t>Direct cost of hotel and related services operations</t>
  </si>
  <si>
    <t>Direct cost of mixed use and other operations</t>
  </si>
  <si>
    <t>Cost of sales of food and beverage</t>
  </si>
  <si>
    <t>and manufacturing</t>
  </si>
  <si>
    <t>Selling expenses</t>
  </si>
  <si>
    <t>Administrative expenses</t>
  </si>
  <si>
    <t>Other (gains) losses, net</t>
  </si>
  <si>
    <t>Finance costs</t>
  </si>
  <si>
    <t>Total expenses</t>
  </si>
  <si>
    <t>Operating profit (loss)</t>
  </si>
  <si>
    <t xml:space="preserve">Share of profit of investments in </t>
  </si>
  <si>
    <t>associates and joint ventures</t>
  </si>
  <si>
    <t xml:space="preserve">Profit (loss) before income tax </t>
  </si>
  <si>
    <t>Income tax</t>
  </si>
  <si>
    <t>Profit (loss) for the period</t>
  </si>
  <si>
    <t>Profit (loss) attributable to:</t>
  </si>
  <si>
    <t>Owners of the parent</t>
  </si>
  <si>
    <t>Earnings (loss) per share (Baht)</t>
  </si>
  <si>
    <t xml:space="preserve">  Basic earnings (loss) per share</t>
  </si>
  <si>
    <t>Statement of Comprehensive Income (Unaudited)</t>
  </si>
  <si>
    <t>Other comprehensive income (expense):</t>
  </si>
  <si>
    <t xml:space="preserve">Items that will not be reclassified subsequently </t>
  </si>
  <si>
    <t xml:space="preserve">   to income statement</t>
  </si>
  <si>
    <t>Gains on revaluation of land</t>
  </si>
  <si>
    <t>Gain (loss) on remeasurement of</t>
  </si>
  <si>
    <t>equity investments at fair value through</t>
  </si>
  <si>
    <t>other comprehensive income (expense)</t>
  </si>
  <si>
    <t xml:space="preserve">Items that will be reclassified subsequently </t>
  </si>
  <si>
    <t>Cash flow hedges</t>
  </si>
  <si>
    <t>Cost of hedging reserve</t>
  </si>
  <si>
    <t>Exchange differences on translation</t>
  </si>
  <si>
    <t>Other comprehensive income (expense)</t>
  </si>
  <si>
    <t xml:space="preserve">   for the period, net of tax</t>
  </si>
  <si>
    <t>Total comprehensive income (expense) for the period</t>
  </si>
  <si>
    <t>Total comprehensive income (expense) attributable to:</t>
  </si>
  <si>
    <t xml:space="preserve">   Owners of the parent</t>
  </si>
  <si>
    <t xml:space="preserve">   Non-controlling interests</t>
  </si>
  <si>
    <t>For the six-month period ended 30 June 2025</t>
  </si>
  <si>
    <t>Statement of Changes in Equity (Unaudited)</t>
  </si>
  <si>
    <t>Consolidated financial information (Baht'000)</t>
  </si>
  <si>
    <t>Attributable to owners of the parent</t>
  </si>
  <si>
    <t>Discount on</t>
  </si>
  <si>
    <t>Remeasuring of</t>
  </si>
  <si>
    <t>Share</t>
  </si>
  <si>
    <t xml:space="preserve"> business</t>
  </si>
  <si>
    <t>Change</t>
  </si>
  <si>
    <t>equity investments</t>
  </si>
  <si>
    <t>Issued and</t>
  </si>
  <si>
    <t>premium</t>
  </si>
  <si>
    <t>Expired</t>
  </si>
  <si>
    <t>combination</t>
  </si>
  <si>
    <t>interest of</t>
  </si>
  <si>
    <t>Impact from</t>
  </si>
  <si>
    <t>at fair value through</t>
  </si>
  <si>
    <t>Cost of</t>
  </si>
  <si>
    <t>other</t>
  </si>
  <si>
    <t>owners</t>
  </si>
  <si>
    <t>Non-</t>
  </si>
  <si>
    <t>paid-up</t>
  </si>
  <si>
    <t>ordinary</t>
  </si>
  <si>
    <t>warrants in</t>
  </si>
  <si>
    <t>Legal</t>
  </si>
  <si>
    <t>retained</t>
  </si>
  <si>
    <t>under common</t>
  </si>
  <si>
    <t>investment in</t>
  </si>
  <si>
    <t>hyperinflationary</t>
  </si>
  <si>
    <t>other comprehensive</t>
  </si>
  <si>
    <t>revaluation</t>
  </si>
  <si>
    <t>Cash flow</t>
  </si>
  <si>
    <t>hedging</t>
  </si>
  <si>
    <t>Translation</t>
  </si>
  <si>
    <t>components</t>
  </si>
  <si>
    <t>Perpetual</t>
  </si>
  <si>
    <t xml:space="preserve"> of the</t>
  </si>
  <si>
    <t>controlling</t>
  </si>
  <si>
    <t>share capital</t>
  </si>
  <si>
    <t>shares</t>
  </si>
  <si>
    <t>a subsidiary</t>
  </si>
  <si>
    <t>reserve</t>
  </si>
  <si>
    <t>earnings</t>
  </si>
  <si>
    <t>control</t>
  </si>
  <si>
    <t>subsidiaries</t>
  </si>
  <si>
    <t>economy</t>
  </si>
  <si>
    <t xml:space="preserve"> income (expense)</t>
  </si>
  <si>
    <t>surplus</t>
  </si>
  <si>
    <t>hedges</t>
  </si>
  <si>
    <t>adjustment</t>
  </si>
  <si>
    <t>of equity</t>
  </si>
  <si>
    <t>debentures</t>
  </si>
  <si>
    <t xml:space="preserve"> parent</t>
  </si>
  <si>
    <t>interests</t>
  </si>
  <si>
    <t>equity</t>
  </si>
  <si>
    <t>Opening balance as at 1 January 2024</t>
  </si>
  <si>
    <t>Changes in equity for the period</t>
  </si>
  <si>
    <t>Issuance of ordinary shares</t>
  </si>
  <si>
    <t>Adjustments of change interest of</t>
  </si>
  <si>
    <t>investments in subsidiaries</t>
  </si>
  <si>
    <t>Assets disposal</t>
  </si>
  <si>
    <t>Dividend paid</t>
  </si>
  <si>
    <t>Interest paid on perpetual debentures</t>
  </si>
  <si>
    <t xml:space="preserve">Total comprehensive income (expense) </t>
  </si>
  <si>
    <t>.</t>
  </si>
  <si>
    <t>for the period</t>
  </si>
  <si>
    <t>Closing balance as at 30 June 2024</t>
  </si>
  <si>
    <t>Opening balance as at 1 January 2025</t>
  </si>
  <si>
    <t>(as previously reported)</t>
  </si>
  <si>
    <t>Impact from changes in accounting standard</t>
  </si>
  <si>
    <t xml:space="preserve">Opening balance after adjustment </t>
  </si>
  <si>
    <t>Change status of investments</t>
  </si>
  <si>
    <t>Closing balance as at 30 June 2025</t>
  </si>
  <si>
    <t>Separate financial information (Baht'000)</t>
  </si>
  <si>
    <t>Discount</t>
  </si>
  <si>
    <t xml:space="preserve"> </t>
  </si>
  <si>
    <t>on business</t>
  </si>
  <si>
    <t>combination under</t>
  </si>
  <si>
    <t>common control</t>
  </si>
  <si>
    <t>Total comprehensive income (expense)</t>
  </si>
  <si>
    <t>Statements of Cash Flows (Unaudited)</t>
  </si>
  <si>
    <t>Cash flows from operating activities</t>
  </si>
  <si>
    <t>Profit (loss) before income tax</t>
  </si>
  <si>
    <t>Adjustments for:</t>
  </si>
  <si>
    <t xml:space="preserve">   Depreciation and amortisation</t>
  </si>
  <si>
    <t xml:space="preserve">   Amortisation of financial fees</t>
  </si>
  <si>
    <t xml:space="preserve">   Expected credit loss (reversal)</t>
  </si>
  <si>
    <t xml:space="preserve">   Inventory obsolescence (reversal)</t>
  </si>
  <si>
    <t xml:space="preserve">   Share of profit of investments in associates </t>
  </si>
  <si>
    <t xml:space="preserve">      and interests in joint ventures</t>
  </si>
  <si>
    <t xml:space="preserve">   Finance costs</t>
  </si>
  <si>
    <t xml:space="preserve">   Interest income</t>
  </si>
  <si>
    <t xml:space="preserve">   Dividend income</t>
  </si>
  <si>
    <t>(Gain) loss on exchange rate</t>
  </si>
  <si>
    <t>(Gain) loss on disposals of interests in joint ventures</t>
  </si>
  <si>
    <t>(Gain) loss from change status of investments</t>
  </si>
  <si>
    <t xml:space="preserve">      classified as held-for-sale</t>
  </si>
  <si>
    <t xml:space="preserve">      of property, plant and equipment, investment </t>
  </si>
  <si>
    <t xml:space="preserve">      properties, intangible assets and right-of-use assets</t>
  </si>
  <si>
    <t xml:space="preserve">   Unrealised (gain) loss from fair value adjustment</t>
  </si>
  <si>
    <t xml:space="preserve">       to derivatives and financial liabilities</t>
  </si>
  <si>
    <t>Changes in operating assets and liabilities</t>
  </si>
  <si>
    <t xml:space="preserve">   Trade and other receivables</t>
  </si>
  <si>
    <t xml:space="preserve">   Inventories</t>
  </si>
  <si>
    <t xml:space="preserve">   Land and real estates project for sales</t>
  </si>
  <si>
    <t xml:space="preserve">   Other current assets</t>
  </si>
  <si>
    <t xml:space="preserve">   Other non-current assets</t>
  </si>
  <si>
    <t xml:space="preserve">   Trade and other current payables</t>
  </si>
  <si>
    <t xml:space="preserve">   Other current liabilities</t>
  </si>
  <si>
    <t xml:space="preserve">   Employee benefit obligations</t>
  </si>
  <si>
    <t xml:space="preserve">   Other non-current liabilities</t>
  </si>
  <si>
    <t>Cash generated from (used in) operations</t>
  </si>
  <si>
    <t xml:space="preserve">   Income tax received (paid)</t>
  </si>
  <si>
    <t>Net cash generated from (used in) operating activities</t>
  </si>
  <si>
    <t xml:space="preserve">Cash flows from investing activities </t>
  </si>
  <si>
    <t>Cash paid for long-term loans to related parties</t>
  </si>
  <si>
    <t>Cash received from long-term loans to related parties</t>
  </si>
  <si>
    <t>Acquisition of subsidiaries</t>
  </si>
  <si>
    <t>Cash invested in investments in subsidiaries</t>
  </si>
  <si>
    <t>Cash invested in investments in associate</t>
  </si>
  <si>
    <t>Cash invested in interests in joint ventures</t>
  </si>
  <si>
    <t xml:space="preserve">Cash paid for change status to </t>
  </si>
  <si>
    <t xml:space="preserve">    investments in subsidiaries, net cash received</t>
  </si>
  <si>
    <t>Interest received</t>
  </si>
  <si>
    <t xml:space="preserve">Dividends received </t>
  </si>
  <si>
    <t>Purchases of investment properties</t>
  </si>
  <si>
    <t>Purchases of property, plant and equipment</t>
  </si>
  <si>
    <t>Purchases of intangible assets</t>
  </si>
  <si>
    <t>Proceeds from disposal of interests in joint ventures</t>
  </si>
  <si>
    <t>Proceeds from disposal of non-current assets classified</t>
  </si>
  <si>
    <t xml:space="preserve">   as held-for-sale</t>
  </si>
  <si>
    <t xml:space="preserve">Proceeds from disposals of property, plant and equipment, </t>
  </si>
  <si>
    <t xml:space="preserve">    investment properties and intangible assets</t>
  </si>
  <si>
    <t>Net cash received from (used in) investing activities</t>
  </si>
  <si>
    <t>Cash flows from financing activities</t>
  </si>
  <si>
    <t>Receipts from short-term borrowings from related parties</t>
  </si>
  <si>
    <t>Repayments of short-term borrowings from related parties</t>
  </si>
  <si>
    <t>Receipts from short-term borrowings from financial institutions</t>
  </si>
  <si>
    <t>Repayments of short-term borrowings from financial institutions</t>
  </si>
  <si>
    <t>Receipts from long-term borrowings from financial institutions</t>
  </si>
  <si>
    <t>Repayments of long-term borrowings from financial institutions</t>
  </si>
  <si>
    <t>Receipts from issuance of debentures</t>
  </si>
  <si>
    <t>Repayments of debentures</t>
  </si>
  <si>
    <t>Repayments of lease liabilities</t>
  </si>
  <si>
    <t>Cash paid for interest</t>
  </si>
  <si>
    <t>Receipts from issuance of ordinary shares by exercise of warrant</t>
  </si>
  <si>
    <t>Dividends paid to shareholders</t>
  </si>
  <si>
    <t>Dividends of subsidiaries paid to non-controlling interests</t>
  </si>
  <si>
    <t xml:space="preserve">Net cash received from (used in) financing activities </t>
  </si>
  <si>
    <t xml:space="preserve">Statements of Cash Flows (Unaudited) </t>
  </si>
  <si>
    <t xml:space="preserve">Net increase (decrease) in cash and cash equivalents  </t>
  </si>
  <si>
    <t>Cash and cash equivalents, at the beginning</t>
  </si>
  <si>
    <t>Gain (loss) on exchange rate</t>
  </si>
  <si>
    <t>Cash and cash equivalents, closing balance</t>
  </si>
  <si>
    <t>Cash and cash equivalents as at 30 June</t>
  </si>
  <si>
    <t>Cash and deposits with banks</t>
  </si>
  <si>
    <t>Bank overdraft</t>
  </si>
  <si>
    <t xml:space="preserve">Supplementary information for cash flows </t>
  </si>
  <si>
    <t>Non-cash transactions</t>
  </si>
  <si>
    <t>Significant non-cash transactions for the periods ended 30 June 2025 and 2024 are as follows:</t>
  </si>
  <si>
    <t xml:space="preserve">Acquisition of property, plant and equipment and </t>
  </si>
  <si>
    <t xml:space="preserve">    intangible assets by payable</t>
  </si>
  <si>
    <t>Decrease (increase) in loans to other companies</t>
  </si>
  <si>
    <t>(Gain) loss on disposals of non-current assets</t>
  </si>
  <si>
    <t>(Gain) loss on disposals, write-off and impairment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</si>
</sst>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_(* #,##0_);_(* \(#,##0\);_(* &quot;-&quot;??_);_(@_)"/>
    <numFmt numFmtId="167" formatCode="#,##0.00;\(#,##0.00\);&quot;-&quot;;@"/>
    <numFmt numFmtId="168" formatCode="#,##0.0000;\(#,##0.0000\);&quot;-&quot;;@"/>
    <numFmt numFmtId="169" formatCode="#,##0;\(#,##0\)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name val="Cordia New"/>
      <family val="2"/>
    </font>
    <font>
      <b/>
      <sz val="13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u/>
      <sz val="13"/>
      <name val="Cordia New"/>
      <family val="2"/>
    </font>
    <font>
      <b/>
      <sz val="13"/>
      <color theme="1"/>
      <name val="Cordia New"/>
      <family val="2"/>
    </font>
    <font>
      <sz val="13"/>
      <color theme="1"/>
      <name val="Cordia New"/>
      <family val="2"/>
    </font>
    <font>
      <b/>
      <u/>
      <sz val="13"/>
      <color theme="1"/>
      <name val="Cordia New"/>
      <family val="2"/>
    </font>
    <font>
      <b/>
      <sz val="13"/>
      <color theme="8" tint="-0.249977111117893"/>
      <name val="Cordia New"/>
      <family val="2"/>
    </font>
    <font>
      <sz val="13"/>
      <color theme="8" tint="-0.249977111117893"/>
      <name val="Cordia Ne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07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Continuous" vertical="center"/>
    </xf>
    <xf numFmtId="165" fontId="3" fillId="0" borderId="0" xfId="3" applyNumberFormat="1" applyFont="1" applyFill="1" applyBorder="1" applyAlignment="1">
      <alignment horizontal="right" vertical="center"/>
    </xf>
    <xf numFmtId="165" fontId="3" fillId="0" borderId="0" xfId="3" quotePrefix="1" applyNumberFormat="1" applyFont="1" applyFill="1" applyAlignment="1">
      <alignment horizontal="left" vertical="center"/>
    </xf>
    <xf numFmtId="165" fontId="3" fillId="0" borderId="0" xfId="3" applyNumberFormat="1" applyFont="1" applyFill="1" applyAlignment="1">
      <alignment horizontal="right" vertical="center"/>
    </xf>
    <xf numFmtId="0" fontId="3" fillId="0" borderId="0" xfId="2" applyFont="1" applyAlignment="1">
      <alignment vertical="center"/>
    </xf>
    <xf numFmtId="0" fontId="3" fillId="0" borderId="1" xfId="4" applyFont="1" applyBorder="1" applyAlignment="1">
      <alignment horizontal="left" vertical="center"/>
    </xf>
    <xf numFmtId="0" fontId="3" fillId="0" borderId="1" xfId="2" applyFont="1" applyBorder="1" applyAlignment="1">
      <alignment horizontal="centerContinuous" vertical="center"/>
    </xf>
    <xf numFmtId="165" fontId="3" fillId="0" borderId="1" xfId="3" applyNumberFormat="1" applyFont="1" applyFill="1" applyBorder="1" applyAlignment="1">
      <alignment horizontal="right" vertical="center"/>
    </xf>
    <xf numFmtId="165" fontId="3" fillId="0" borderId="2" xfId="3" applyNumberFormat="1" applyFont="1" applyFill="1" applyBorder="1" applyAlignment="1">
      <alignment horizontal="right" vertical="center"/>
    </xf>
    <xf numFmtId="165" fontId="3" fillId="0" borderId="0" xfId="3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165" fontId="3" fillId="0" borderId="0" xfId="3" quotePrefix="1" applyNumberFormat="1" applyFont="1" applyFill="1" applyBorder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65" fontId="4" fillId="0" borderId="0" xfId="3" applyNumberFormat="1" applyFont="1" applyFill="1" applyBorder="1" applyAlignment="1">
      <alignment horizontal="right" vertical="center"/>
    </xf>
    <xf numFmtId="165" fontId="4" fillId="0" borderId="0" xfId="3" applyNumberFormat="1" applyFont="1" applyFill="1" applyAlignment="1">
      <alignment horizontal="right" vertical="center"/>
    </xf>
    <xf numFmtId="0" fontId="4" fillId="0" borderId="0" xfId="2" quotePrefix="1" applyFont="1" applyAlignment="1">
      <alignment horizontal="left" vertical="center"/>
    </xf>
    <xf numFmtId="166" fontId="4" fillId="0" borderId="0" xfId="3" applyNumberFormat="1" applyFont="1" applyFill="1" applyBorder="1" applyAlignment="1">
      <alignment horizontal="right" vertical="center"/>
    </xf>
    <xf numFmtId="165" fontId="4" fillId="0" borderId="0" xfId="2" applyNumberFormat="1" applyFont="1" applyAlignment="1">
      <alignment vertical="center"/>
    </xf>
    <xf numFmtId="0" fontId="4" fillId="0" borderId="0" xfId="2" applyFont="1" applyAlignment="1">
      <alignment horizontal="left" vertical="center"/>
    </xf>
    <xf numFmtId="165" fontId="4" fillId="0" borderId="1" xfId="3" applyNumberFormat="1" applyFont="1" applyFill="1" applyBorder="1" applyAlignment="1">
      <alignment horizontal="right" vertical="center"/>
    </xf>
    <xf numFmtId="165" fontId="4" fillId="0" borderId="1" xfId="5" applyNumberFormat="1" applyFont="1" applyFill="1" applyBorder="1" applyAlignment="1">
      <alignment horizontal="right" vertical="center"/>
    </xf>
    <xf numFmtId="165" fontId="4" fillId="0" borderId="1" xfId="6" applyNumberFormat="1" applyFont="1" applyFill="1" applyBorder="1" applyAlignment="1">
      <alignment horizontal="right" vertical="center"/>
    </xf>
    <xf numFmtId="165" fontId="4" fillId="0" borderId="3" xfId="5" applyNumberFormat="1" applyFont="1" applyFill="1" applyBorder="1" applyAlignment="1">
      <alignment horizontal="right" vertical="center"/>
    </xf>
    <xf numFmtId="165" fontId="4" fillId="0" borderId="3" xfId="6" applyNumberFormat="1" applyFont="1" applyFill="1" applyBorder="1" applyAlignment="1">
      <alignment horizontal="right" vertical="center"/>
    </xf>
    <xf numFmtId="165" fontId="4" fillId="0" borderId="0" xfId="3" applyNumberFormat="1" applyFont="1" applyFill="1" applyBorder="1" applyAlignment="1">
      <alignment vertical="center"/>
    </xf>
    <xf numFmtId="0" fontId="4" fillId="0" borderId="1" xfId="2" quotePrefix="1" applyFont="1" applyBorder="1" applyAlignment="1">
      <alignment vertical="center"/>
    </xf>
    <xf numFmtId="0" fontId="4" fillId="0" borderId="1" xfId="2" quotePrefix="1" applyFont="1" applyBorder="1" applyAlignment="1">
      <alignment vertical="center" wrapText="1"/>
    </xf>
    <xf numFmtId="165" fontId="4" fillId="0" borderId="1" xfId="2" quotePrefix="1" applyNumberFormat="1" applyFont="1" applyBorder="1" applyAlignment="1">
      <alignment vertical="center" wrapText="1"/>
    </xf>
    <xf numFmtId="0" fontId="3" fillId="0" borderId="1" xfId="2" applyFont="1" applyBorder="1" applyAlignment="1">
      <alignment horizontal="left" vertical="center"/>
    </xf>
    <xf numFmtId="165" fontId="4" fillId="0" borderId="0" xfId="3" applyNumberFormat="1" applyFont="1" applyFill="1" applyBorder="1" applyAlignment="1">
      <alignment horizontal="center" vertical="center"/>
    </xf>
    <xf numFmtId="0" fontId="4" fillId="0" borderId="0" xfId="2" quotePrefix="1" applyFont="1" applyAlignment="1">
      <alignment vertical="center"/>
    </xf>
    <xf numFmtId="165" fontId="4" fillId="0" borderId="3" xfId="3" applyNumberFormat="1" applyFont="1" applyFill="1" applyBorder="1" applyAlignment="1">
      <alignment horizontal="right" vertical="center"/>
    </xf>
    <xf numFmtId="165" fontId="4" fillId="0" borderId="0" xfId="6" applyNumberFormat="1" applyFont="1" applyFill="1" applyBorder="1" applyAlignment="1">
      <alignment horizontal="right" vertical="center"/>
    </xf>
    <xf numFmtId="4" fontId="4" fillId="0" borderId="0" xfId="2" applyNumberFormat="1" applyFont="1" applyAlignment="1">
      <alignment vertical="center"/>
    </xf>
    <xf numFmtId="0" fontId="4" fillId="0" borderId="0" xfId="7" applyFont="1" applyAlignment="1">
      <alignment vertical="center"/>
    </xf>
    <xf numFmtId="0" fontId="4" fillId="0" borderId="0" xfId="7" applyFont="1" applyAlignment="1">
      <alignment horizontal="center" vertical="center"/>
    </xf>
    <xf numFmtId="165" fontId="4" fillId="0" borderId="0" xfId="7" applyNumberFormat="1" applyFont="1" applyAlignment="1">
      <alignment vertical="center"/>
    </xf>
    <xf numFmtId="0" fontId="6" fillId="0" borderId="0" xfId="2" applyFont="1" applyAlignment="1">
      <alignment horizontal="center" vertical="center"/>
    </xf>
    <xf numFmtId="165" fontId="3" fillId="0" borderId="0" xfId="2" applyNumberFormat="1" applyFont="1" applyAlignment="1">
      <alignment horizontal="left" vertical="center"/>
    </xf>
    <xf numFmtId="165" fontId="3" fillId="0" borderId="0" xfId="2" applyNumberFormat="1" applyFont="1" applyAlignment="1">
      <alignment horizontal="centerContinuous" vertical="center"/>
    </xf>
    <xf numFmtId="165" fontId="3" fillId="0" borderId="0" xfId="8" applyNumberFormat="1" applyFont="1" applyFill="1" applyBorder="1" applyAlignment="1">
      <alignment horizontal="right" vertical="center"/>
    </xf>
    <xf numFmtId="165" fontId="3" fillId="0" borderId="0" xfId="8" quotePrefix="1" applyNumberFormat="1" applyFont="1" applyFill="1" applyAlignment="1">
      <alignment horizontal="right" vertical="center"/>
    </xf>
    <xf numFmtId="165" fontId="3" fillId="0" borderId="0" xfId="8" applyNumberFormat="1" applyFont="1" applyFill="1" applyAlignment="1">
      <alignment horizontal="right" vertical="center"/>
    </xf>
    <xf numFmtId="0" fontId="3" fillId="0" borderId="1" xfId="9" applyFont="1" applyBorder="1" applyAlignment="1">
      <alignment horizontal="left" vertical="center"/>
    </xf>
    <xf numFmtId="165" fontId="3" fillId="0" borderId="1" xfId="2" applyNumberFormat="1" applyFont="1" applyBorder="1" applyAlignment="1">
      <alignment horizontal="centerContinuous" vertical="center"/>
    </xf>
    <xf numFmtId="165" fontId="3" fillId="0" borderId="1" xfId="8" applyNumberFormat="1" applyFont="1" applyFill="1" applyBorder="1" applyAlignment="1">
      <alignment horizontal="right" vertical="center"/>
    </xf>
    <xf numFmtId="165" fontId="3" fillId="0" borderId="0" xfId="8" applyNumberFormat="1" applyFont="1" applyFill="1" applyBorder="1" applyAlignment="1">
      <alignment horizontal="center" vertical="center"/>
    </xf>
    <xf numFmtId="165" fontId="3" fillId="0" borderId="0" xfId="2" applyNumberFormat="1" applyFont="1" applyAlignment="1">
      <alignment vertical="center"/>
    </xf>
    <xf numFmtId="165" fontId="3" fillId="0" borderId="0" xfId="2" applyNumberFormat="1" applyFont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5" fontId="3" fillId="0" borderId="0" xfId="2" quotePrefix="1" applyNumberFormat="1" applyFont="1" applyAlignment="1">
      <alignment horizontal="left" vertical="center"/>
    </xf>
    <xf numFmtId="165" fontId="4" fillId="0" borderId="0" xfId="2" applyNumberFormat="1" applyFont="1" applyAlignment="1">
      <alignment horizontal="center" vertical="center"/>
    </xf>
    <xf numFmtId="165" fontId="4" fillId="0" borderId="0" xfId="8" applyNumberFormat="1" applyFont="1" applyFill="1" applyAlignment="1">
      <alignment horizontal="right" vertical="center"/>
    </xf>
    <xf numFmtId="165" fontId="4" fillId="0" borderId="0" xfId="8" applyNumberFormat="1" applyFont="1" applyFill="1" applyBorder="1" applyAlignment="1">
      <alignment horizontal="right" vertical="center"/>
    </xf>
    <xf numFmtId="165" fontId="4" fillId="0" borderId="0" xfId="2" applyNumberFormat="1" applyFont="1" applyAlignment="1">
      <alignment horizontal="left" vertical="center"/>
    </xf>
    <xf numFmtId="165" fontId="4" fillId="0" borderId="1" xfId="8" applyNumberFormat="1" applyFont="1" applyFill="1" applyBorder="1" applyAlignment="1">
      <alignment horizontal="right" vertical="center"/>
    </xf>
    <xf numFmtId="165" fontId="4" fillId="0" borderId="0" xfId="2" applyNumberFormat="1" applyFont="1" applyAlignment="1">
      <alignment horizontal="left" vertical="center" indent="1"/>
    </xf>
    <xf numFmtId="165" fontId="4" fillId="0" borderId="0" xfId="8" quotePrefix="1" applyNumberFormat="1" applyFont="1" applyFill="1" applyBorder="1" applyAlignment="1">
      <alignment horizontal="right" vertical="center"/>
    </xf>
    <xf numFmtId="0" fontId="3" fillId="0" borderId="0" xfId="9" applyFont="1" applyAlignment="1">
      <alignment horizontal="left" vertical="center"/>
    </xf>
    <xf numFmtId="165" fontId="4" fillId="0" borderId="3" xfId="8" applyNumberFormat="1" applyFont="1" applyFill="1" applyBorder="1" applyAlignment="1">
      <alignment horizontal="right" vertical="center"/>
    </xf>
    <xf numFmtId="165" fontId="4" fillId="0" borderId="0" xfId="10" applyNumberFormat="1" applyFont="1" applyFill="1" applyBorder="1" applyAlignment="1">
      <alignment horizontal="right" vertical="center"/>
    </xf>
    <xf numFmtId="167" fontId="4" fillId="0" borderId="0" xfId="8" applyNumberFormat="1" applyFont="1" applyFill="1" applyBorder="1" applyAlignment="1">
      <alignment horizontal="right" vertical="center"/>
    </xf>
    <xf numFmtId="168" fontId="4" fillId="0" borderId="0" xfId="8" applyNumberFormat="1" applyFont="1" applyFill="1" applyBorder="1" applyAlignment="1">
      <alignment horizontal="right" vertical="center"/>
    </xf>
    <xf numFmtId="165" fontId="3" fillId="0" borderId="1" xfId="2" applyNumberFormat="1" applyFont="1" applyBorder="1" applyAlignment="1">
      <alignment horizontal="left" vertical="center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left" vertical="center"/>
    </xf>
    <xf numFmtId="0" fontId="3" fillId="0" borderId="0" xfId="9" applyFont="1" applyAlignment="1">
      <alignment horizontal="centerContinuous" vertical="center"/>
    </xf>
    <xf numFmtId="165" fontId="4" fillId="0" borderId="0" xfId="9" applyNumberFormat="1" applyFont="1" applyAlignment="1">
      <alignment vertical="center"/>
    </xf>
    <xf numFmtId="0" fontId="3" fillId="0" borderId="0" xfId="9" applyFont="1" applyAlignment="1">
      <alignment vertical="center"/>
    </xf>
    <xf numFmtId="165" fontId="4" fillId="0" borderId="0" xfId="9" applyNumberFormat="1" applyFont="1" applyAlignment="1">
      <alignment horizontal="center" vertical="center"/>
    </xf>
    <xf numFmtId="0" fontId="3" fillId="0" borderId="0" xfId="9" applyFont="1" applyAlignment="1">
      <alignment horizontal="center" vertical="center"/>
    </xf>
    <xf numFmtId="165" fontId="3" fillId="0" borderId="0" xfId="9" applyNumberFormat="1" applyFont="1" applyAlignment="1">
      <alignment horizontal="center" vertical="center"/>
    </xf>
    <xf numFmtId="0" fontId="4" fillId="0" borderId="0" xfId="2" applyFont="1" applyAlignment="1">
      <alignment horizontal="left" vertical="center" indent="1"/>
    </xf>
    <xf numFmtId="0" fontId="4" fillId="0" borderId="0" xfId="2" applyFont="1" applyAlignment="1">
      <alignment horizontal="left" vertical="center" indent="2"/>
    </xf>
    <xf numFmtId="0" fontId="4" fillId="0" borderId="0" xfId="9" applyFont="1" applyAlignment="1">
      <alignment horizontal="center" vertical="center"/>
    </xf>
    <xf numFmtId="165" fontId="4" fillId="0" borderId="0" xfId="8" applyNumberFormat="1" applyFont="1" applyFill="1" applyAlignment="1">
      <alignment horizontal="center" vertical="center"/>
    </xf>
    <xf numFmtId="9" fontId="4" fillId="0" borderId="0" xfId="1" applyFont="1" applyAlignment="1">
      <alignment vertical="center"/>
    </xf>
    <xf numFmtId="9" fontId="4" fillId="0" borderId="0" xfId="1" applyFont="1" applyFill="1" applyBorder="1" applyAlignment="1">
      <alignment horizontal="right" vertical="center"/>
    </xf>
    <xf numFmtId="169" fontId="4" fillId="0" borderId="0" xfId="9" applyNumberFormat="1" applyFont="1" applyAlignment="1">
      <alignment vertical="center"/>
    </xf>
    <xf numFmtId="165" fontId="4" fillId="0" borderId="0" xfId="11" applyNumberFormat="1" applyFont="1" applyFill="1" applyAlignment="1">
      <alignment horizontal="right" vertical="center"/>
    </xf>
    <xf numFmtId="165" fontId="4" fillId="0" borderId="0" xfId="9" applyNumberFormat="1" applyFont="1" applyAlignment="1">
      <alignment horizontal="right" vertical="center"/>
    </xf>
    <xf numFmtId="169" fontId="3" fillId="0" borderId="0" xfId="9" applyNumberFormat="1" applyFont="1" applyAlignment="1">
      <alignment horizontal="left" vertical="center"/>
    </xf>
    <xf numFmtId="169" fontId="3" fillId="0" borderId="0" xfId="9" applyNumberFormat="1" applyFont="1" applyAlignment="1">
      <alignment horizontal="centerContinuous" vertical="center"/>
    </xf>
    <xf numFmtId="165" fontId="3" fillId="0" borderId="0" xfId="11" applyNumberFormat="1" applyFont="1" applyFill="1" applyBorder="1" applyAlignment="1">
      <alignment horizontal="right" vertical="center"/>
    </xf>
    <xf numFmtId="165" fontId="3" fillId="0" borderId="0" xfId="11" applyNumberFormat="1" applyFont="1" applyFill="1" applyAlignment="1">
      <alignment horizontal="right" vertical="center"/>
    </xf>
    <xf numFmtId="169" fontId="3" fillId="0" borderId="1" xfId="9" applyNumberFormat="1" applyFont="1" applyBorder="1" applyAlignment="1">
      <alignment horizontal="left" vertical="center"/>
    </xf>
    <xf numFmtId="169" fontId="3" fillId="0" borderId="1" xfId="9" applyNumberFormat="1" applyFont="1" applyBorder="1" applyAlignment="1">
      <alignment horizontal="centerContinuous" vertical="center"/>
    </xf>
    <xf numFmtId="165" fontId="3" fillId="0" borderId="1" xfId="11" applyNumberFormat="1" applyFont="1" applyFill="1" applyBorder="1" applyAlignment="1">
      <alignment horizontal="right" vertical="center"/>
    </xf>
    <xf numFmtId="165" fontId="4" fillId="0" borderId="1" xfId="9" applyNumberFormat="1" applyFont="1" applyBorder="1" applyAlignment="1">
      <alignment horizontal="right" vertical="center"/>
    </xf>
    <xf numFmtId="169" fontId="3" fillId="0" borderId="2" xfId="9" applyNumberFormat="1" applyFont="1" applyBorder="1" applyAlignment="1">
      <alignment horizontal="left" vertical="center"/>
    </xf>
    <xf numFmtId="169" fontId="3" fillId="0" borderId="2" xfId="9" applyNumberFormat="1" applyFont="1" applyBorder="1" applyAlignment="1">
      <alignment horizontal="centerContinuous" vertical="center"/>
    </xf>
    <xf numFmtId="165" fontId="3" fillId="0" borderId="2" xfId="11" applyNumberFormat="1" applyFont="1" applyFill="1" applyBorder="1" applyAlignment="1">
      <alignment horizontal="right" vertical="center"/>
    </xf>
    <xf numFmtId="165" fontId="4" fillId="0" borderId="2" xfId="9" applyNumberFormat="1" applyFont="1" applyBorder="1" applyAlignment="1">
      <alignment horizontal="right" vertical="center"/>
    </xf>
    <xf numFmtId="169" fontId="3" fillId="0" borderId="0" xfId="9" applyNumberFormat="1" applyFont="1" applyAlignment="1">
      <alignment vertical="center"/>
    </xf>
    <xf numFmtId="169" fontId="3" fillId="0" borderId="0" xfId="9" applyNumberFormat="1" applyFont="1" applyAlignment="1">
      <alignment horizontal="center" vertical="center"/>
    </xf>
    <xf numFmtId="165" fontId="3" fillId="0" borderId="0" xfId="9" applyNumberFormat="1" applyFont="1" applyAlignment="1">
      <alignment vertical="center"/>
    </xf>
    <xf numFmtId="169" fontId="5" fillId="0" borderId="0" xfId="9" applyNumberFormat="1" applyFont="1" applyAlignment="1">
      <alignment horizontal="center" vertical="center"/>
    </xf>
    <xf numFmtId="165" fontId="3" fillId="0" borderId="0" xfId="9" applyNumberFormat="1" applyFont="1" applyAlignment="1">
      <alignment horizontal="right" vertical="center"/>
    </xf>
    <xf numFmtId="165" fontId="3" fillId="0" borderId="0" xfId="11" quotePrefix="1" applyNumberFormat="1" applyFont="1" applyFill="1" applyBorder="1" applyAlignment="1">
      <alignment horizontal="right" vertical="center"/>
    </xf>
    <xf numFmtId="169" fontId="3" fillId="0" borderId="0" xfId="9" applyNumberFormat="1" applyFont="1" applyAlignment="1">
      <alignment horizontal="right" vertical="center"/>
    </xf>
    <xf numFmtId="165" fontId="3" fillId="0" borderId="1" xfId="9" applyNumberFormat="1" applyFont="1" applyBorder="1" applyAlignment="1">
      <alignment horizontal="right" vertical="center"/>
    </xf>
    <xf numFmtId="169" fontId="4" fillId="0" borderId="0" xfId="9" applyNumberFormat="1" applyFont="1" applyAlignment="1">
      <alignment horizontal="center" vertical="center"/>
    </xf>
    <xf numFmtId="165" fontId="4" fillId="0" borderId="0" xfId="11" applyNumberFormat="1" applyFont="1" applyFill="1" applyBorder="1" applyAlignment="1">
      <alignment horizontal="right" vertical="center"/>
    </xf>
    <xf numFmtId="169" fontId="3" fillId="0" borderId="0" xfId="9" quotePrefix="1" applyNumberFormat="1" applyFont="1" applyAlignment="1">
      <alignment horizontal="left" vertical="center"/>
    </xf>
    <xf numFmtId="166" fontId="4" fillId="0" borderId="0" xfId="8" applyNumberFormat="1" applyFont="1" applyFill="1" applyAlignment="1">
      <alignment horizontal="center" vertical="center"/>
    </xf>
    <xf numFmtId="166" fontId="3" fillId="0" borderId="0" xfId="8" applyNumberFormat="1" applyFont="1" applyFill="1" applyAlignment="1">
      <alignment horizontal="center" vertical="center"/>
    </xf>
    <xf numFmtId="169" fontId="4" fillId="0" borderId="0" xfId="9" applyNumberFormat="1" applyFont="1" applyAlignment="1">
      <alignment horizontal="left" vertical="center"/>
    </xf>
    <xf numFmtId="165" fontId="4" fillId="0" borderId="1" xfId="11" applyNumberFormat="1" applyFont="1" applyFill="1" applyBorder="1" applyAlignment="1">
      <alignment horizontal="right" vertical="center"/>
    </xf>
    <xf numFmtId="165" fontId="4" fillId="0" borderId="1" xfId="9" applyNumberFormat="1" applyFont="1" applyBorder="1" applyAlignment="1">
      <alignment vertical="center"/>
    </xf>
    <xf numFmtId="165" fontId="4" fillId="0" borderId="3" xfId="11" applyNumberFormat="1" applyFont="1" applyFill="1" applyBorder="1" applyAlignment="1">
      <alignment horizontal="right" vertical="center"/>
    </xf>
    <xf numFmtId="169" fontId="3" fillId="0" borderId="1" xfId="9" applyNumberFormat="1" applyFont="1" applyBorder="1" applyAlignment="1">
      <alignment horizontal="center" vertical="center"/>
    </xf>
    <xf numFmtId="164" fontId="3" fillId="0" borderId="0" xfId="9" applyNumberFormat="1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169" fontId="8" fillId="0" borderId="0" xfId="2" applyNumberFormat="1" applyFont="1" applyAlignment="1">
      <alignment vertical="center"/>
    </xf>
    <xf numFmtId="169" fontId="8" fillId="0" borderId="0" xfId="11" applyNumberFormat="1" applyFont="1" applyFill="1" applyAlignment="1">
      <alignment horizontal="right" vertical="center"/>
    </xf>
    <xf numFmtId="169" fontId="7" fillId="0" borderId="0" xfId="2" applyNumberFormat="1" applyFont="1" applyAlignment="1">
      <alignment horizontal="left" vertical="center"/>
    </xf>
    <xf numFmtId="169" fontId="7" fillId="0" borderId="0" xfId="2" applyNumberFormat="1" applyFont="1" applyAlignment="1">
      <alignment horizontal="centerContinuous" vertical="center"/>
    </xf>
    <xf numFmtId="169" fontId="7" fillId="0" borderId="0" xfId="11" applyNumberFormat="1" applyFont="1" applyFill="1" applyBorder="1" applyAlignment="1">
      <alignment horizontal="right" vertical="center"/>
    </xf>
    <xf numFmtId="169" fontId="7" fillId="0" borderId="0" xfId="11" applyNumberFormat="1" applyFont="1" applyFill="1" applyAlignment="1">
      <alignment horizontal="right" vertical="center"/>
    </xf>
    <xf numFmtId="169" fontId="7" fillId="0" borderId="1" xfId="2" applyNumberFormat="1" applyFont="1" applyBorder="1" applyAlignment="1">
      <alignment horizontal="left" vertical="center"/>
    </xf>
    <xf numFmtId="169" fontId="8" fillId="0" borderId="1" xfId="2" applyNumberFormat="1" applyFont="1" applyBorder="1" applyAlignment="1">
      <alignment vertical="center"/>
    </xf>
    <xf numFmtId="169" fontId="7" fillId="0" borderId="1" xfId="11" applyNumberFormat="1" applyFont="1" applyFill="1" applyBorder="1" applyAlignment="1">
      <alignment horizontal="right" vertical="center"/>
    </xf>
    <xf numFmtId="169" fontId="7" fillId="0" borderId="0" xfId="2" applyNumberFormat="1" applyFont="1" applyAlignment="1">
      <alignment vertical="center"/>
    </xf>
    <xf numFmtId="169" fontId="7" fillId="0" borderId="2" xfId="2" applyNumberFormat="1" applyFont="1" applyBorder="1" applyAlignment="1">
      <alignment horizontal="center" vertical="center"/>
    </xf>
    <xf numFmtId="169" fontId="8" fillId="0" borderId="2" xfId="2" applyNumberFormat="1" applyFont="1" applyBorder="1" applyAlignment="1">
      <alignment horizontal="right" vertical="center"/>
    </xf>
    <xf numFmtId="169" fontId="7" fillId="0" borderId="0" xfId="2" applyNumberFormat="1" applyFont="1" applyAlignment="1">
      <alignment horizontal="center" vertical="center"/>
    </xf>
    <xf numFmtId="169" fontId="8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165" fontId="7" fillId="0" borderId="2" xfId="9" applyNumberFormat="1" applyFont="1" applyBorder="1" applyAlignment="1">
      <alignment vertical="center"/>
    </xf>
    <xf numFmtId="165" fontId="7" fillId="0" borderId="0" xfId="9" applyNumberFormat="1" applyFont="1" applyAlignment="1">
      <alignment horizontal="center" vertical="center"/>
    </xf>
    <xf numFmtId="165" fontId="7" fillId="0" borderId="0" xfId="9" applyNumberFormat="1" applyFont="1" applyAlignment="1">
      <alignment horizontal="right" vertical="center"/>
    </xf>
    <xf numFmtId="169" fontId="7" fillId="0" borderId="0" xfId="9" applyNumberFormat="1" applyFont="1" applyAlignment="1">
      <alignment horizontal="center" vertical="center"/>
    </xf>
    <xf numFmtId="165" fontId="7" fillId="0" borderId="0" xfId="9" applyNumberFormat="1" applyFont="1" applyAlignment="1">
      <alignment vertical="center"/>
    </xf>
    <xf numFmtId="169" fontId="7" fillId="0" borderId="0" xfId="2" applyNumberFormat="1" applyFont="1" applyAlignment="1">
      <alignment horizontal="right" vertical="center"/>
    </xf>
    <xf numFmtId="169" fontId="7" fillId="0" borderId="0" xfId="9" applyNumberFormat="1" applyFont="1" applyAlignment="1">
      <alignment horizontal="right" vertical="center"/>
    </xf>
    <xf numFmtId="0" fontId="7" fillId="0" borderId="0" xfId="9" applyFont="1" applyAlignment="1">
      <alignment horizontal="center" vertical="center"/>
    </xf>
    <xf numFmtId="165" fontId="7" fillId="0" borderId="0" xfId="8" applyNumberFormat="1" applyFont="1" applyFill="1" applyBorder="1" applyAlignment="1">
      <alignment horizontal="right" vertical="center"/>
    </xf>
    <xf numFmtId="169" fontId="9" fillId="0" borderId="0" xfId="2" applyNumberFormat="1" applyFont="1" applyAlignment="1">
      <alignment horizontal="center" vertical="center"/>
    </xf>
    <xf numFmtId="169" fontId="7" fillId="0" borderId="0" xfId="11" quotePrefix="1" applyNumberFormat="1" applyFont="1" applyFill="1" applyBorder="1" applyAlignment="1">
      <alignment horizontal="right" vertical="center"/>
    </xf>
    <xf numFmtId="165" fontId="7" fillId="0" borderId="0" xfId="2" applyNumberFormat="1" applyFont="1" applyAlignment="1">
      <alignment horizontal="right" vertical="center"/>
    </xf>
    <xf numFmtId="165" fontId="7" fillId="0" borderId="1" xfId="8" applyNumberFormat="1" applyFont="1" applyFill="1" applyBorder="1" applyAlignment="1">
      <alignment horizontal="right" vertical="center"/>
    </xf>
    <xf numFmtId="169" fontId="7" fillId="0" borderId="1" xfId="2" applyNumberFormat="1" applyFont="1" applyBorder="1" applyAlignment="1">
      <alignment horizontal="right" vertical="center"/>
    </xf>
    <xf numFmtId="169" fontId="7" fillId="0" borderId="1" xfId="9" applyNumberFormat="1" applyFont="1" applyBorder="1" applyAlignment="1">
      <alignment horizontal="right" vertical="center"/>
    </xf>
    <xf numFmtId="165" fontId="7" fillId="0" borderId="1" xfId="2" applyNumberFormat="1" applyFont="1" applyBorder="1" applyAlignment="1">
      <alignment horizontal="right" vertical="center"/>
    </xf>
    <xf numFmtId="165" fontId="7" fillId="0" borderId="1" xfId="12" applyNumberFormat="1" applyFont="1" applyFill="1" applyBorder="1" applyAlignment="1">
      <alignment horizontal="right" vertical="center"/>
    </xf>
    <xf numFmtId="165" fontId="7" fillId="0" borderId="1" xfId="9" applyNumberFormat="1" applyFont="1" applyBorder="1" applyAlignment="1">
      <alignment horizontal="right" vertical="center"/>
    </xf>
    <xf numFmtId="165" fontId="8" fillId="0" borderId="0" xfId="11" applyNumberFormat="1" applyFont="1" applyFill="1" applyBorder="1" applyAlignment="1">
      <alignment horizontal="right" vertical="center"/>
    </xf>
    <xf numFmtId="169" fontId="8" fillId="0" borderId="0" xfId="11" applyNumberFormat="1" applyFont="1" applyFill="1" applyBorder="1" applyAlignment="1">
      <alignment horizontal="right" vertical="center"/>
    </xf>
    <xf numFmtId="169" fontId="8" fillId="0" borderId="0" xfId="2" applyNumberFormat="1" applyFont="1" applyAlignment="1">
      <alignment horizontal="left" vertical="center"/>
    </xf>
    <xf numFmtId="169" fontId="4" fillId="0" borderId="0" xfId="2" applyNumberFormat="1" applyFont="1" applyAlignment="1">
      <alignment horizontal="center" vertical="center"/>
    </xf>
    <xf numFmtId="165" fontId="4" fillId="0" borderId="0" xfId="2" applyNumberFormat="1" applyFont="1" applyAlignment="1">
      <alignment horizontal="right" vertical="center"/>
    </xf>
    <xf numFmtId="169" fontId="8" fillId="0" borderId="0" xfId="9" applyNumberFormat="1" applyFont="1" applyAlignment="1">
      <alignment vertical="center"/>
    </xf>
    <xf numFmtId="169" fontId="8" fillId="0" borderId="0" xfId="2" applyNumberFormat="1" applyFont="1" applyAlignment="1">
      <alignment horizontal="center" vertical="center"/>
    </xf>
    <xf numFmtId="165" fontId="8" fillId="0" borderId="1" xfId="11" applyNumberFormat="1" applyFont="1" applyFill="1" applyBorder="1" applyAlignment="1">
      <alignment horizontal="right" vertical="center"/>
    </xf>
    <xf numFmtId="169" fontId="4" fillId="0" borderId="0" xfId="11" applyNumberFormat="1" applyFont="1" applyFill="1" applyBorder="1" applyAlignment="1">
      <alignment horizontal="right" vertical="center"/>
    </xf>
    <xf numFmtId="169" fontId="4" fillId="0" borderId="0" xfId="11" quotePrefix="1" applyNumberFormat="1" applyFont="1" applyFill="1" applyBorder="1" applyAlignment="1">
      <alignment horizontal="right" vertical="center"/>
    </xf>
    <xf numFmtId="169" fontId="4" fillId="0" borderId="0" xfId="2" applyNumberFormat="1" applyFont="1" applyAlignment="1">
      <alignment horizontal="right" vertical="center"/>
    </xf>
    <xf numFmtId="169" fontId="10" fillId="0" borderId="0" xfId="2" applyNumberFormat="1" applyFont="1" applyAlignment="1">
      <alignment horizontal="left" vertical="center"/>
    </xf>
    <xf numFmtId="169" fontId="11" fillId="0" borderId="0" xfId="2" applyNumberFormat="1" applyFont="1" applyAlignment="1">
      <alignment vertical="center"/>
    </xf>
    <xf numFmtId="169" fontId="11" fillId="0" borderId="0" xfId="2" applyNumberFormat="1" applyFont="1" applyAlignment="1">
      <alignment horizontal="center" vertical="center"/>
    </xf>
    <xf numFmtId="165" fontId="8" fillId="0" borderId="0" xfId="2" applyNumberFormat="1" applyFont="1" applyAlignment="1">
      <alignment horizontal="right" vertical="center"/>
    </xf>
    <xf numFmtId="165" fontId="11" fillId="0" borderId="0" xfId="11" applyNumberFormat="1" applyFont="1" applyFill="1" applyBorder="1" applyAlignment="1">
      <alignment horizontal="right" vertical="center"/>
    </xf>
    <xf numFmtId="169" fontId="8" fillId="0" borderId="1" xfId="11" applyNumberFormat="1" applyFont="1" applyFill="1" applyBorder="1" applyAlignment="1">
      <alignment horizontal="right" vertical="center"/>
    </xf>
    <xf numFmtId="165" fontId="7" fillId="0" borderId="0" xfId="11" applyNumberFormat="1" applyFont="1" applyFill="1" applyBorder="1" applyAlignment="1">
      <alignment horizontal="right" vertical="center"/>
    </xf>
    <xf numFmtId="165" fontId="7" fillId="0" borderId="0" xfId="11" applyNumberFormat="1" applyFont="1" applyFill="1" applyAlignment="1">
      <alignment horizontal="right" vertical="center"/>
    </xf>
    <xf numFmtId="165" fontId="8" fillId="0" borderId="0" xfId="9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9" fontId="11" fillId="0" borderId="0" xfId="11" applyNumberFormat="1" applyFont="1" applyFill="1" applyBorder="1" applyAlignment="1">
      <alignment horizontal="right" vertical="center"/>
    </xf>
    <xf numFmtId="165" fontId="3" fillId="0" borderId="0" xfId="8" quotePrefix="1" applyNumberFormat="1" applyFont="1" applyFill="1" applyAlignment="1">
      <alignment horizontal="left" vertical="center"/>
    </xf>
    <xf numFmtId="0" fontId="4" fillId="0" borderId="0" xfId="13" applyFont="1"/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horizontal="centerContinuous" vertical="center"/>
    </xf>
    <xf numFmtId="165" fontId="3" fillId="0" borderId="2" xfId="8" applyNumberFormat="1" applyFont="1" applyFill="1" applyBorder="1" applyAlignment="1">
      <alignment horizontal="right" vertical="center"/>
    </xf>
    <xf numFmtId="165" fontId="3" fillId="0" borderId="0" xfId="8" applyNumberFormat="1" applyFont="1" applyFill="1" applyAlignment="1">
      <alignment horizontal="center" vertical="center"/>
    </xf>
    <xf numFmtId="0" fontId="5" fillId="0" borderId="0" xfId="9" applyFont="1" applyAlignment="1">
      <alignment horizontal="center" vertical="center"/>
    </xf>
    <xf numFmtId="165" fontId="3" fillId="0" borderId="0" xfId="8" quotePrefix="1" applyNumberFormat="1" applyFont="1" applyFill="1" applyBorder="1" applyAlignment="1">
      <alignment horizontal="right" vertical="center"/>
    </xf>
    <xf numFmtId="169" fontId="3" fillId="0" borderId="1" xfId="8" applyNumberFormat="1" applyFont="1" applyFill="1" applyBorder="1" applyAlignment="1">
      <alignment horizontal="center" vertical="center"/>
    </xf>
    <xf numFmtId="169" fontId="3" fillId="0" borderId="0" xfId="8" applyNumberFormat="1" applyFont="1" applyFill="1" applyBorder="1" applyAlignment="1">
      <alignment horizontal="center" vertical="center"/>
    </xf>
    <xf numFmtId="17" fontId="4" fillId="0" borderId="0" xfId="9" quotePrefix="1" applyNumberFormat="1" applyFont="1" applyAlignment="1">
      <alignment horizontal="center" vertical="center"/>
    </xf>
    <xf numFmtId="0" fontId="4" fillId="0" borderId="0" xfId="9" applyFont="1" applyAlignment="1">
      <alignment horizontal="left" vertical="center" indent="1"/>
    </xf>
    <xf numFmtId="0" fontId="4" fillId="0" borderId="1" xfId="9" applyFont="1" applyBorder="1" applyAlignment="1">
      <alignment horizontal="left" vertical="center"/>
    </xf>
    <xf numFmtId="0" fontId="4" fillId="0" borderId="1" xfId="9" applyFont="1" applyBorder="1" applyAlignment="1">
      <alignment horizontal="center" vertical="center"/>
    </xf>
    <xf numFmtId="0" fontId="4" fillId="0" borderId="0" xfId="9" quotePrefix="1" applyFont="1" applyAlignment="1">
      <alignment horizontal="left" vertical="center"/>
    </xf>
    <xf numFmtId="165" fontId="4" fillId="0" borderId="0" xfId="13" applyNumberFormat="1" applyFont="1"/>
    <xf numFmtId="0" fontId="3" fillId="0" borderId="0" xfId="9" quotePrefix="1" applyFont="1" applyAlignment="1">
      <alignment horizontal="left" vertical="center"/>
    </xf>
    <xf numFmtId="165" fontId="3" fillId="0" borderId="0" xfId="9" applyNumberFormat="1" applyFont="1" applyAlignment="1">
      <alignment horizontal="centerContinuous" vertical="center"/>
    </xf>
    <xf numFmtId="165" fontId="4" fillId="0" borderId="0" xfId="8" applyNumberFormat="1" applyFont="1" applyFill="1" applyAlignment="1">
      <alignment horizontal="centerContinuous" vertical="center"/>
    </xf>
    <xf numFmtId="165" fontId="3" fillId="0" borderId="0" xfId="3" applyNumberFormat="1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>
      <alignment horizontal="center" vertical="center"/>
    </xf>
    <xf numFmtId="0" fontId="4" fillId="0" borderId="1" xfId="2" quotePrefix="1" applyFont="1" applyBorder="1" applyAlignment="1">
      <alignment horizontal="justify" vertical="center" wrapText="1"/>
    </xf>
    <xf numFmtId="165" fontId="3" fillId="0" borderId="1" xfId="8" applyNumberFormat="1" applyFont="1" applyFill="1" applyBorder="1" applyAlignment="1">
      <alignment horizontal="center" vertical="center"/>
    </xf>
    <xf numFmtId="165" fontId="4" fillId="0" borderId="1" xfId="2" quotePrefix="1" applyNumberFormat="1" applyFont="1" applyBorder="1" applyAlignment="1">
      <alignment horizontal="justify" vertical="center"/>
    </xf>
    <xf numFmtId="165" fontId="3" fillId="0" borderId="0" xfId="8" applyNumberFormat="1" applyFont="1" applyFill="1" applyBorder="1" applyAlignment="1">
      <alignment horizontal="center" vertical="center"/>
    </xf>
    <xf numFmtId="165" fontId="4" fillId="0" borderId="1" xfId="2" quotePrefix="1" applyNumberFormat="1" applyFont="1" applyBorder="1" applyAlignment="1">
      <alignment horizontal="left" vertical="center"/>
    </xf>
    <xf numFmtId="165" fontId="3" fillId="0" borderId="1" xfId="9" applyNumberFormat="1" applyFont="1" applyBorder="1" applyAlignment="1">
      <alignment horizontal="center" vertical="center"/>
    </xf>
    <xf numFmtId="165" fontId="3" fillId="0" borderId="4" xfId="9" applyNumberFormat="1" applyFont="1" applyBorder="1" applyAlignment="1">
      <alignment horizontal="center" vertical="center"/>
    </xf>
    <xf numFmtId="0" fontId="4" fillId="0" borderId="1" xfId="9" applyFont="1" applyBorder="1" applyAlignment="1">
      <alignment horizontal="justify" vertical="center"/>
    </xf>
    <xf numFmtId="0" fontId="7" fillId="0" borderId="1" xfId="2" applyFont="1" applyBorder="1" applyAlignment="1">
      <alignment horizontal="center" vertical="center"/>
    </xf>
    <xf numFmtId="165" fontId="7" fillId="0" borderId="4" xfId="9" applyNumberFormat="1" applyFont="1" applyBorder="1" applyAlignment="1">
      <alignment horizontal="center" vertical="center"/>
    </xf>
    <xf numFmtId="165" fontId="3" fillId="0" borderId="0" xfId="8" applyNumberFormat="1" applyFont="1" applyFill="1" applyAlignment="1">
      <alignment horizontal="center" vertical="center"/>
    </xf>
    <xf numFmtId="0" fontId="4" fillId="0" borderId="1" xfId="9" applyFont="1" applyBorder="1" applyAlignment="1">
      <alignment horizontal="justify" vertical="center" wrapText="1"/>
    </xf>
  </cellXfs>
  <cellStyles count="14">
    <cellStyle name="Comma 2" xfId="3" xr:uid="{EA6A97EC-44AC-432C-8048-69F45B8656E4}"/>
    <cellStyle name="Comma 2 15 2 5 3" xfId="6" xr:uid="{61866323-B6A9-4121-812E-062412AA1C30}"/>
    <cellStyle name="Comma 2 2 2" xfId="5" xr:uid="{F07B143A-41B2-4935-A326-52C4CA739761}"/>
    <cellStyle name="Comma 2 2 2 2 2" xfId="12" xr:uid="{78FD8D90-EBF8-4625-8ED2-756F6CEAD1DC}"/>
    <cellStyle name="Comma 2 2 2 3" xfId="8" xr:uid="{D7866B17-504B-46B5-BE2E-A15043A47E8B}"/>
    <cellStyle name="Comma 3" xfId="10" xr:uid="{448D33DB-617F-47C0-93E7-C10F8EBD7692}"/>
    <cellStyle name="Comma_RGR Q2'03 - Eng 2 2" xfId="11" xr:uid="{1B66464D-F5E3-4ED1-9EAB-CADCB73A91F2}"/>
    <cellStyle name="Normal" xfId="0" builtinId="0"/>
    <cellStyle name="Normal 2" xfId="2" xr:uid="{E299537A-3861-4C1C-86C8-C76F1CDE1321}"/>
    <cellStyle name="Normal 2 2 2" xfId="4" xr:uid="{DBDECD18-2AF7-4AD5-A9EB-80BB13A0301A}"/>
    <cellStyle name="Normal 2 2 2 2" xfId="9" xr:uid="{06106779-A8AD-4629-942E-EF2B25BB6263}"/>
    <cellStyle name="Normal 3 2" xfId="13" xr:uid="{7DFD2A09-E0F6-453C-9506-C04529CC1B56}"/>
    <cellStyle name="Normal 4" xfId="7" xr:uid="{C8BB8BCA-C903-4155-B7ED-BFBC5873472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C657-017D-4FFE-8D57-661532064336}">
  <sheetPr codeName="Sheet1"/>
  <dimension ref="A1:V147"/>
  <sheetViews>
    <sheetView zoomScale="75" zoomScaleNormal="75" zoomScaleSheetLayoutView="115" workbookViewId="0">
      <selection activeCell="U13" sqref="U13"/>
    </sheetView>
  </sheetViews>
  <sheetFormatPr defaultColWidth="8.42578125" defaultRowHeight="16.5" customHeight="1" x14ac:dyDescent="0.25"/>
  <cols>
    <col min="1" max="3" width="1.42578125" style="13" customWidth="1"/>
    <col min="4" max="4" width="33.140625" style="13" customWidth="1"/>
    <col min="5" max="5" width="5" style="13" customWidth="1"/>
    <col min="6" max="6" width="0.5703125" style="13" customWidth="1"/>
    <col min="7" max="7" width="12.42578125" style="19" customWidth="1"/>
    <col min="8" max="8" width="0.5703125" style="19" customWidth="1"/>
    <col min="9" max="9" width="12.42578125" style="19" customWidth="1"/>
    <col min="10" max="10" width="0.5703125" style="19" customWidth="1"/>
    <col min="11" max="11" width="12.42578125" style="19" customWidth="1"/>
    <col min="12" max="12" width="0.5703125" style="19" customWidth="1"/>
    <col min="13" max="13" width="12.42578125" style="19" customWidth="1"/>
    <col min="14" max="14" width="8.42578125" style="13"/>
    <col min="15" max="15" width="9.5703125" style="13" bestFit="1" customWidth="1"/>
    <col min="16" max="16" width="11" style="13" bestFit="1" customWidth="1"/>
    <col min="17" max="17" width="13.42578125" style="13" bestFit="1" customWidth="1"/>
    <col min="18" max="18" width="16.28515625" style="13" bestFit="1" customWidth="1"/>
    <col min="19" max="16384" width="8.42578125" style="13"/>
  </cols>
  <sheetData>
    <row r="1" spans="1:13" s="6" customFormat="1" ht="16.5" customHeight="1" x14ac:dyDescent="0.25">
      <c r="A1" s="1" t="s">
        <v>0</v>
      </c>
      <c r="B1" s="1"/>
      <c r="C1" s="1"/>
      <c r="D1" s="1"/>
      <c r="E1" s="2"/>
      <c r="F1" s="2"/>
      <c r="G1" s="3"/>
      <c r="H1" s="3"/>
      <c r="I1" s="3"/>
      <c r="J1" s="3"/>
      <c r="K1" s="4"/>
      <c r="L1" s="5"/>
      <c r="M1" s="4"/>
    </row>
    <row r="2" spans="1:13" s="6" customFormat="1" ht="16.5" customHeight="1" x14ac:dyDescent="0.25">
      <c r="A2" s="1" t="s">
        <v>1</v>
      </c>
      <c r="B2" s="1"/>
      <c r="C2" s="1"/>
      <c r="D2" s="1"/>
      <c r="E2" s="2"/>
      <c r="F2" s="2"/>
      <c r="G2" s="3"/>
      <c r="H2" s="3"/>
      <c r="I2" s="3"/>
      <c r="J2" s="3"/>
      <c r="K2" s="5"/>
      <c r="L2" s="5"/>
      <c r="M2" s="5"/>
    </row>
    <row r="3" spans="1:13" s="6" customFormat="1" ht="16.5" customHeight="1" x14ac:dyDescent="0.25">
      <c r="A3" s="7" t="s">
        <v>2</v>
      </c>
      <c r="B3" s="7"/>
      <c r="C3" s="7"/>
      <c r="D3" s="7"/>
      <c r="E3" s="8"/>
      <c r="F3" s="8"/>
      <c r="G3" s="9"/>
      <c r="H3" s="9"/>
      <c r="I3" s="9"/>
      <c r="J3" s="9"/>
      <c r="K3" s="9"/>
      <c r="L3" s="9"/>
      <c r="M3" s="9"/>
    </row>
    <row r="4" spans="1:13" s="6" customFormat="1" ht="16.350000000000001" customHeight="1" x14ac:dyDescent="0.25">
      <c r="A4" s="1"/>
      <c r="B4" s="1"/>
      <c r="C4" s="1"/>
      <c r="D4" s="1"/>
      <c r="E4" s="2"/>
      <c r="F4" s="2"/>
      <c r="G4" s="10"/>
      <c r="H4" s="10"/>
      <c r="I4" s="10"/>
      <c r="J4" s="10"/>
      <c r="K4" s="10"/>
      <c r="L4" s="10"/>
      <c r="M4" s="3"/>
    </row>
    <row r="5" spans="1:13" s="6" customFormat="1" ht="16.350000000000001" customHeight="1" x14ac:dyDescent="0.25">
      <c r="A5" s="1"/>
      <c r="B5" s="1"/>
      <c r="C5" s="1"/>
      <c r="D5" s="1"/>
      <c r="E5" s="2"/>
      <c r="F5" s="2"/>
      <c r="G5" s="3"/>
      <c r="H5" s="3"/>
      <c r="I5" s="3"/>
      <c r="J5" s="3"/>
      <c r="K5" s="3"/>
      <c r="L5" s="3"/>
      <c r="M5" s="3"/>
    </row>
    <row r="6" spans="1:13" s="6" customFormat="1" ht="16.350000000000001" customHeight="1" x14ac:dyDescent="0.25">
      <c r="A6" s="1"/>
      <c r="B6" s="1"/>
      <c r="C6" s="1"/>
      <c r="D6" s="1"/>
      <c r="E6" s="2"/>
      <c r="F6" s="2"/>
      <c r="G6" s="193" t="s">
        <v>3</v>
      </c>
      <c r="H6" s="193"/>
      <c r="I6" s="193"/>
      <c r="J6" s="3"/>
      <c r="K6" s="193" t="s">
        <v>4</v>
      </c>
      <c r="L6" s="193"/>
      <c r="M6" s="193"/>
    </row>
    <row r="7" spans="1:13" s="6" customFormat="1" ht="16.350000000000001" customHeight="1" x14ac:dyDescent="0.25">
      <c r="E7" s="12"/>
      <c r="F7" s="12"/>
      <c r="G7" s="194" t="s">
        <v>5</v>
      </c>
      <c r="H7" s="194"/>
      <c r="I7" s="194"/>
      <c r="J7" s="11"/>
      <c r="K7" s="194" t="s">
        <v>5</v>
      </c>
      <c r="L7" s="194"/>
      <c r="M7" s="194"/>
    </row>
    <row r="8" spans="1:13" ht="16.350000000000001" customHeight="1" x14ac:dyDescent="0.25">
      <c r="E8" s="14"/>
      <c r="F8" s="14"/>
      <c r="G8" s="3" t="s">
        <v>6</v>
      </c>
      <c r="H8" s="3"/>
      <c r="I8" s="3" t="s">
        <v>7</v>
      </c>
      <c r="J8" s="15"/>
      <c r="K8" s="3" t="s">
        <v>6</v>
      </c>
      <c r="L8" s="3"/>
      <c r="M8" s="3" t="s">
        <v>7</v>
      </c>
    </row>
    <row r="9" spans="1:13" ht="16.350000000000001" customHeight="1" x14ac:dyDescent="0.25">
      <c r="E9" s="14"/>
      <c r="F9" s="14"/>
      <c r="G9" s="15" t="s">
        <v>8</v>
      </c>
      <c r="H9" s="3"/>
      <c r="I9" s="15" t="s">
        <v>9</v>
      </c>
      <c r="J9" s="15"/>
      <c r="K9" s="15" t="s">
        <v>8</v>
      </c>
      <c r="L9" s="3"/>
      <c r="M9" s="15" t="s">
        <v>9</v>
      </c>
    </row>
    <row r="10" spans="1:13" ht="16.350000000000001" customHeight="1" x14ac:dyDescent="0.25">
      <c r="E10" s="14"/>
      <c r="F10" s="14"/>
      <c r="G10" s="15" t="s">
        <v>10</v>
      </c>
      <c r="H10" s="15"/>
      <c r="I10" s="15" t="s">
        <v>11</v>
      </c>
      <c r="J10" s="15"/>
      <c r="K10" s="15" t="s">
        <v>10</v>
      </c>
      <c r="L10" s="15"/>
      <c r="M10" s="15" t="s">
        <v>11</v>
      </c>
    </row>
    <row r="11" spans="1:13" s="6" customFormat="1" ht="16.350000000000001" customHeight="1" x14ac:dyDescent="0.25">
      <c r="E11" s="16" t="s">
        <v>12</v>
      </c>
      <c r="F11" s="12"/>
      <c r="G11" s="9" t="s">
        <v>13</v>
      </c>
      <c r="H11" s="3"/>
      <c r="I11" s="9" t="s">
        <v>13</v>
      </c>
      <c r="J11" s="3"/>
      <c r="K11" s="9" t="s">
        <v>13</v>
      </c>
      <c r="L11" s="3"/>
      <c r="M11" s="9" t="s">
        <v>13</v>
      </c>
    </row>
    <row r="12" spans="1:13" ht="16.350000000000001" customHeight="1" x14ac:dyDescent="0.25">
      <c r="A12" s="6"/>
      <c r="B12" s="6"/>
      <c r="C12" s="6"/>
      <c r="D12" s="6"/>
      <c r="E12" s="17"/>
      <c r="F12" s="17"/>
      <c r="G12" s="18"/>
      <c r="H12" s="18"/>
      <c r="I12" s="18"/>
      <c r="J12" s="18"/>
      <c r="K12" s="18"/>
      <c r="L12" s="18"/>
      <c r="M12" s="18"/>
    </row>
    <row r="13" spans="1:13" ht="16.350000000000001" customHeight="1" x14ac:dyDescent="0.25">
      <c r="A13" s="6" t="s">
        <v>14</v>
      </c>
      <c r="B13" s="6"/>
      <c r="C13" s="6"/>
      <c r="D13" s="6"/>
      <c r="E13" s="17"/>
      <c r="F13" s="17"/>
      <c r="H13" s="18"/>
      <c r="J13" s="18"/>
      <c r="L13" s="18"/>
    </row>
    <row r="14" spans="1:13" ht="16.350000000000001" customHeight="1" x14ac:dyDescent="0.25">
      <c r="A14" s="6"/>
      <c r="B14" s="6"/>
      <c r="C14" s="6"/>
      <c r="D14" s="6"/>
      <c r="E14" s="17"/>
      <c r="F14" s="17"/>
      <c r="H14" s="18"/>
      <c r="J14" s="18"/>
      <c r="L14" s="18"/>
    </row>
    <row r="15" spans="1:13" ht="16.350000000000001" customHeight="1" x14ac:dyDescent="0.25">
      <c r="A15" s="6" t="s">
        <v>15</v>
      </c>
      <c r="B15" s="6"/>
      <c r="C15" s="6"/>
      <c r="D15" s="6"/>
      <c r="E15" s="17"/>
      <c r="F15" s="17"/>
      <c r="H15" s="18"/>
      <c r="J15" s="18"/>
      <c r="L15" s="18"/>
    </row>
    <row r="16" spans="1:13" ht="16.350000000000001" customHeight="1" x14ac:dyDescent="0.25">
      <c r="A16" s="6"/>
      <c r="B16" s="6"/>
      <c r="C16" s="6"/>
      <c r="D16" s="6"/>
      <c r="E16" s="17"/>
      <c r="F16" s="17"/>
      <c r="H16" s="18"/>
      <c r="J16" s="18"/>
      <c r="L16" s="18"/>
    </row>
    <row r="17" spans="1:22" ht="16.350000000000001" customHeight="1" x14ac:dyDescent="0.25">
      <c r="A17" s="20" t="s">
        <v>16</v>
      </c>
      <c r="B17" s="20"/>
      <c r="C17" s="20"/>
      <c r="D17" s="20"/>
      <c r="E17" s="17"/>
      <c r="G17" s="18">
        <v>17920695</v>
      </c>
      <c r="H17" s="21"/>
      <c r="I17" s="18">
        <v>13318965</v>
      </c>
      <c r="J17" s="18"/>
      <c r="K17" s="18">
        <v>224826</v>
      </c>
      <c r="L17" s="18"/>
      <c r="M17" s="18">
        <v>452756</v>
      </c>
      <c r="O17" s="18"/>
      <c r="P17" s="18"/>
      <c r="R17" s="22"/>
      <c r="V17" s="22"/>
    </row>
    <row r="18" spans="1:22" ht="16.350000000000001" customHeight="1" x14ac:dyDescent="0.25">
      <c r="A18" s="13" t="s">
        <v>17</v>
      </c>
      <c r="E18" s="17">
        <v>9</v>
      </c>
      <c r="F18" s="17"/>
      <c r="G18" s="18">
        <v>15751811</v>
      </c>
      <c r="H18" s="21"/>
      <c r="I18" s="18">
        <v>13970341</v>
      </c>
      <c r="J18" s="18"/>
      <c r="K18" s="18">
        <v>6962054</v>
      </c>
      <c r="L18" s="18"/>
      <c r="M18" s="18">
        <v>5359822</v>
      </c>
      <c r="O18" s="18"/>
      <c r="P18" s="18"/>
      <c r="R18" s="22"/>
      <c r="V18" s="22"/>
    </row>
    <row r="19" spans="1:22" ht="16.350000000000001" customHeight="1" x14ac:dyDescent="0.25">
      <c r="A19" s="13" t="s">
        <v>18</v>
      </c>
      <c r="E19" s="17"/>
      <c r="F19" s="17"/>
      <c r="G19" s="18">
        <v>4157115</v>
      </c>
      <c r="H19" s="21"/>
      <c r="I19" s="18">
        <v>3917636</v>
      </c>
      <c r="J19" s="18"/>
      <c r="K19" s="18">
        <v>3328</v>
      </c>
      <c r="L19" s="18"/>
      <c r="M19" s="18">
        <v>4186</v>
      </c>
      <c r="O19" s="18"/>
      <c r="P19" s="18"/>
      <c r="R19" s="22"/>
      <c r="V19" s="22"/>
    </row>
    <row r="20" spans="1:22" ht="16.350000000000001" customHeight="1" x14ac:dyDescent="0.25">
      <c r="A20" s="13" t="s">
        <v>19</v>
      </c>
      <c r="E20" s="17"/>
      <c r="F20" s="17"/>
      <c r="G20" s="18">
        <v>2141570</v>
      </c>
      <c r="H20" s="21"/>
      <c r="I20" s="18">
        <v>2085879</v>
      </c>
      <c r="J20" s="18"/>
      <c r="K20" s="18">
        <v>0</v>
      </c>
      <c r="L20" s="18"/>
      <c r="M20" s="18">
        <v>0</v>
      </c>
      <c r="O20" s="18"/>
      <c r="P20" s="18"/>
      <c r="R20" s="22"/>
      <c r="V20" s="22"/>
    </row>
    <row r="21" spans="1:22" ht="16.350000000000001" customHeight="1" x14ac:dyDescent="0.25">
      <c r="A21" s="23" t="s">
        <v>20</v>
      </c>
      <c r="E21" s="17">
        <v>6</v>
      </c>
      <c r="F21" s="17"/>
      <c r="G21" s="18">
        <v>79965</v>
      </c>
      <c r="H21" s="21"/>
      <c r="I21" s="18">
        <v>719230</v>
      </c>
      <c r="J21" s="18"/>
      <c r="K21" s="18">
        <v>79965</v>
      </c>
      <c r="L21" s="18"/>
      <c r="M21" s="18">
        <v>719230</v>
      </c>
      <c r="O21" s="18"/>
      <c r="P21" s="18"/>
      <c r="R21" s="22"/>
      <c r="V21" s="22"/>
    </row>
    <row r="22" spans="1:22" ht="16.350000000000001" customHeight="1" x14ac:dyDescent="0.25">
      <c r="A22" s="13" t="s">
        <v>21</v>
      </c>
      <c r="E22" s="17"/>
      <c r="F22" s="17"/>
      <c r="G22" s="18">
        <v>5462135</v>
      </c>
      <c r="H22" s="21"/>
      <c r="I22" s="18">
        <v>3411884</v>
      </c>
      <c r="J22" s="18"/>
      <c r="K22" s="18">
        <v>77241</v>
      </c>
      <c r="L22" s="18"/>
      <c r="M22" s="18">
        <v>105082</v>
      </c>
      <c r="O22" s="18"/>
      <c r="P22" s="18"/>
      <c r="R22" s="22"/>
      <c r="V22" s="22"/>
    </row>
    <row r="23" spans="1:22" ht="16.350000000000001" customHeight="1" x14ac:dyDescent="0.25">
      <c r="A23" s="13" t="s">
        <v>22</v>
      </c>
      <c r="E23" s="17">
        <v>10</v>
      </c>
      <c r="F23" s="17"/>
      <c r="G23" s="24">
        <v>1395665</v>
      </c>
      <c r="H23" s="21"/>
      <c r="I23" s="24">
        <v>3863645</v>
      </c>
      <c r="J23" s="18"/>
      <c r="K23" s="24">
        <v>0</v>
      </c>
      <c r="L23" s="18"/>
      <c r="M23" s="24">
        <v>0</v>
      </c>
      <c r="O23" s="18"/>
      <c r="P23" s="18"/>
      <c r="R23" s="22"/>
      <c r="V23" s="22"/>
    </row>
    <row r="24" spans="1:22" ht="16.350000000000001" customHeight="1" x14ac:dyDescent="0.25">
      <c r="E24" s="17"/>
      <c r="F24" s="17"/>
      <c r="G24" s="21"/>
      <c r="H24" s="21"/>
      <c r="I24" s="21"/>
      <c r="J24" s="21"/>
      <c r="K24" s="21"/>
      <c r="L24" s="21"/>
      <c r="M24" s="21"/>
      <c r="O24" s="18"/>
      <c r="P24" s="18"/>
      <c r="R24" s="22"/>
      <c r="V24" s="22"/>
    </row>
    <row r="25" spans="1:22" ht="16.350000000000001" customHeight="1" x14ac:dyDescent="0.25">
      <c r="A25" s="1" t="s">
        <v>23</v>
      </c>
      <c r="B25" s="1"/>
      <c r="C25" s="1"/>
      <c r="D25" s="1"/>
      <c r="E25" s="17"/>
      <c r="F25" s="17"/>
      <c r="G25" s="25">
        <f>SUM(G17:G23)</f>
        <v>46908956</v>
      </c>
      <c r="H25" s="21"/>
      <c r="I25" s="25">
        <f>SUM(I17:I23)</f>
        <v>41287580</v>
      </c>
      <c r="J25" s="21"/>
      <c r="K25" s="25">
        <f>SUM(K17:K23)</f>
        <v>7347414</v>
      </c>
      <c r="L25" s="21"/>
      <c r="M25" s="26">
        <f>SUM(M17:M23)</f>
        <v>6641076</v>
      </c>
      <c r="O25" s="18"/>
      <c r="P25" s="18"/>
      <c r="R25" s="22"/>
      <c r="V25" s="22"/>
    </row>
    <row r="26" spans="1:22" ht="16.350000000000001" customHeight="1" x14ac:dyDescent="0.25">
      <c r="A26" s="23"/>
      <c r="B26" s="23"/>
      <c r="C26" s="23"/>
      <c r="D26" s="23"/>
      <c r="E26" s="17"/>
      <c r="F26" s="17"/>
      <c r="G26" s="21"/>
      <c r="H26" s="21"/>
      <c r="I26" s="21"/>
      <c r="J26" s="21"/>
      <c r="K26" s="21"/>
      <c r="L26" s="21"/>
      <c r="M26" s="21"/>
      <c r="O26" s="18"/>
      <c r="P26" s="18"/>
      <c r="R26" s="22"/>
      <c r="V26" s="22"/>
    </row>
    <row r="27" spans="1:22" ht="16.350000000000001" customHeight="1" x14ac:dyDescent="0.25">
      <c r="A27" s="1" t="s">
        <v>24</v>
      </c>
      <c r="B27" s="1"/>
      <c r="C27" s="1"/>
      <c r="D27" s="1"/>
      <c r="E27" s="17"/>
      <c r="F27" s="17"/>
      <c r="G27" s="21"/>
      <c r="H27" s="21"/>
      <c r="I27" s="21"/>
      <c r="J27" s="21"/>
      <c r="K27" s="21"/>
      <c r="L27" s="21"/>
      <c r="M27" s="21"/>
      <c r="O27" s="18"/>
      <c r="P27" s="18"/>
      <c r="R27" s="22"/>
      <c r="V27" s="22"/>
    </row>
    <row r="28" spans="1:22" ht="16.350000000000001" customHeight="1" x14ac:dyDescent="0.25">
      <c r="A28" s="1"/>
      <c r="B28" s="1"/>
      <c r="C28" s="1"/>
      <c r="D28" s="1"/>
      <c r="E28" s="17"/>
      <c r="F28" s="17"/>
      <c r="G28" s="21"/>
      <c r="H28" s="21"/>
      <c r="I28" s="21"/>
      <c r="J28" s="21"/>
      <c r="K28" s="21"/>
      <c r="L28" s="21"/>
      <c r="M28" s="21"/>
      <c r="O28" s="18"/>
      <c r="P28" s="18"/>
      <c r="R28" s="22"/>
      <c r="V28" s="22"/>
    </row>
    <row r="29" spans="1:22" ht="16.350000000000001" customHeight="1" x14ac:dyDescent="0.25">
      <c r="A29" s="23" t="s">
        <v>25</v>
      </c>
      <c r="B29" s="23"/>
      <c r="C29" s="23"/>
      <c r="D29" s="23"/>
      <c r="E29" s="17">
        <v>9</v>
      </c>
      <c r="F29" s="17"/>
      <c r="G29" s="18">
        <v>1444496</v>
      </c>
      <c r="H29" s="21"/>
      <c r="I29" s="18">
        <v>640902</v>
      </c>
      <c r="J29" s="18"/>
      <c r="K29" s="18">
        <v>285472</v>
      </c>
      <c r="L29" s="18"/>
      <c r="M29" s="18">
        <v>322744</v>
      </c>
      <c r="O29" s="18"/>
      <c r="P29" s="18"/>
      <c r="R29" s="22"/>
      <c r="V29" s="22"/>
    </row>
    <row r="30" spans="1:22" ht="16.350000000000001" customHeight="1" x14ac:dyDescent="0.25">
      <c r="A30" s="13" t="s">
        <v>26</v>
      </c>
      <c r="E30" s="17">
        <v>11</v>
      </c>
      <c r="F30" s="17"/>
      <c r="G30" s="18">
        <v>0</v>
      </c>
      <c r="H30" s="21"/>
      <c r="I30" s="18">
        <v>0</v>
      </c>
      <c r="J30" s="18"/>
      <c r="K30" s="18">
        <v>8645285</v>
      </c>
      <c r="L30" s="18"/>
      <c r="M30" s="18">
        <v>8644535</v>
      </c>
      <c r="O30" s="18"/>
      <c r="P30" s="18"/>
      <c r="R30" s="22"/>
      <c r="V30" s="22"/>
    </row>
    <row r="31" spans="1:22" ht="16.350000000000001" customHeight="1" x14ac:dyDescent="0.25">
      <c r="A31" s="13" t="s">
        <v>27</v>
      </c>
      <c r="E31" s="17">
        <v>11</v>
      </c>
      <c r="F31" s="17"/>
      <c r="G31" s="18">
        <v>9169842</v>
      </c>
      <c r="H31" s="21"/>
      <c r="I31" s="18">
        <v>8764311</v>
      </c>
      <c r="J31" s="18"/>
      <c r="K31" s="18">
        <v>2796270</v>
      </c>
      <c r="L31" s="18"/>
      <c r="M31" s="18">
        <v>2796270</v>
      </c>
      <c r="O31" s="18"/>
      <c r="P31" s="18"/>
      <c r="R31" s="22"/>
      <c r="V31" s="22"/>
    </row>
    <row r="32" spans="1:22" ht="16.350000000000001" customHeight="1" x14ac:dyDescent="0.25">
      <c r="A32" s="13" t="s">
        <v>28</v>
      </c>
      <c r="E32" s="17">
        <v>11</v>
      </c>
      <c r="F32" s="17"/>
      <c r="G32" s="18">
        <v>2247569</v>
      </c>
      <c r="H32" s="21"/>
      <c r="I32" s="18">
        <v>2482744</v>
      </c>
      <c r="J32" s="18"/>
      <c r="K32" s="18">
        <v>0</v>
      </c>
      <c r="L32" s="18"/>
      <c r="M32" s="18">
        <v>0</v>
      </c>
      <c r="O32" s="18"/>
      <c r="P32" s="18"/>
      <c r="R32" s="22"/>
      <c r="V32" s="22"/>
    </row>
    <row r="33" spans="1:22" ht="16.350000000000001" customHeight="1" x14ac:dyDescent="0.25">
      <c r="A33" s="13" t="s">
        <v>29</v>
      </c>
      <c r="E33" s="17">
        <v>8</v>
      </c>
      <c r="F33" s="17"/>
      <c r="G33" s="18">
        <v>8717984</v>
      </c>
      <c r="H33" s="21"/>
      <c r="I33" s="18">
        <v>8881828</v>
      </c>
      <c r="J33" s="18"/>
      <c r="K33" s="18">
        <v>144856794</v>
      </c>
      <c r="L33" s="18"/>
      <c r="M33" s="18">
        <v>136828675</v>
      </c>
      <c r="O33" s="18"/>
      <c r="P33" s="18"/>
      <c r="R33" s="22"/>
      <c r="V33" s="22"/>
    </row>
    <row r="34" spans="1:22" ht="16.350000000000001" customHeight="1" x14ac:dyDescent="0.25">
      <c r="A34" s="13" t="s">
        <v>30</v>
      </c>
      <c r="E34" s="17"/>
      <c r="F34" s="17"/>
      <c r="G34" s="18">
        <v>1069267</v>
      </c>
      <c r="H34" s="21"/>
      <c r="I34" s="18">
        <v>1092772</v>
      </c>
      <c r="J34" s="18"/>
      <c r="K34" s="18">
        <v>0</v>
      </c>
      <c r="L34" s="18"/>
      <c r="M34" s="18">
        <v>0</v>
      </c>
      <c r="O34" s="18"/>
      <c r="P34" s="18"/>
      <c r="R34" s="22"/>
      <c r="V34" s="22"/>
    </row>
    <row r="35" spans="1:22" ht="16.350000000000001" customHeight="1" x14ac:dyDescent="0.25">
      <c r="A35" s="23" t="s">
        <v>31</v>
      </c>
      <c r="B35" s="23"/>
      <c r="C35" s="23"/>
      <c r="D35" s="23"/>
      <c r="E35" s="17">
        <v>12</v>
      </c>
      <c r="F35" s="17"/>
      <c r="G35" s="18">
        <v>130572567</v>
      </c>
      <c r="H35" s="21"/>
      <c r="I35" s="18">
        <v>126625573</v>
      </c>
      <c r="J35" s="18"/>
      <c r="K35" s="18">
        <v>127504</v>
      </c>
      <c r="L35" s="18"/>
      <c r="M35" s="18">
        <v>136806</v>
      </c>
      <c r="O35" s="18"/>
      <c r="P35" s="18"/>
      <c r="R35" s="22"/>
      <c r="V35" s="22"/>
    </row>
    <row r="36" spans="1:22" ht="16.350000000000001" customHeight="1" x14ac:dyDescent="0.25">
      <c r="A36" s="23" t="s">
        <v>32</v>
      </c>
      <c r="B36" s="23"/>
      <c r="C36" s="23"/>
      <c r="D36" s="23"/>
      <c r="E36" s="17"/>
      <c r="F36" s="17"/>
      <c r="G36" s="18">
        <v>82120820</v>
      </c>
      <c r="H36" s="21"/>
      <c r="I36" s="18">
        <v>77818051</v>
      </c>
      <c r="J36" s="18"/>
      <c r="K36" s="18">
        <v>363291</v>
      </c>
      <c r="L36" s="18"/>
      <c r="M36" s="18">
        <v>404260</v>
      </c>
      <c r="O36" s="18"/>
      <c r="P36" s="18"/>
      <c r="R36" s="22"/>
      <c r="V36" s="22"/>
    </row>
    <row r="37" spans="1:22" ht="16.350000000000001" customHeight="1" x14ac:dyDescent="0.25">
      <c r="A37" s="23" t="s">
        <v>33</v>
      </c>
      <c r="B37" s="23"/>
      <c r="C37" s="23"/>
      <c r="D37" s="23"/>
      <c r="E37" s="17">
        <v>13</v>
      </c>
      <c r="F37" s="17"/>
      <c r="G37" s="18">
        <v>70956632</v>
      </c>
      <c r="H37" s="21"/>
      <c r="I37" s="18">
        <v>66524747</v>
      </c>
      <c r="J37" s="18"/>
      <c r="K37" s="18">
        <v>14786</v>
      </c>
      <c r="L37" s="18"/>
      <c r="M37" s="18">
        <v>21042</v>
      </c>
      <c r="O37" s="18"/>
      <c r="P37" s="18"/>
      <c r="R37" s="22"/>
      <c r="V37" s="22"/>
    </row>
    <row r="38" spans="1:22" ht="16.350000000000001" customHeight="1" x14ac:dyDescent="0.25">
      <c r="A38" s="23" t="s">
        <v>20</v>
      </c>
      <c r="B38" s="23"/>
      <c r="C38" s="23"/>
      <c r="D38" s="23"/>
      <c r="E38" s="17">
        <v>6</v>
      </c>
      <c r="F38" s="17"/>
      <c r="G38" s="18">
        <v>299758</v>
      </c>
      <c r="H38" s="21"/>
      <c r="I38" s="18">
        <v>1654688</v>
      </c>
      <c r="J38" s="18"/>
      <c r="K38" s="18">
        <v>299758</v>
      </c>
      <c r="L38" s="18"/>
      <c r="M38" s="18">
        <v>1654688</v>
      </c>
      <c r="O38" s="18"/>
      <c r="P38" s="18"/>
      <c r="R38" s="22"/>
      <c r="V38" s="22"/>
    </row>
    <row r="39" spans="1:22" ht="16.350000000000001" customHeight="1" x14ac:dyDescent="0.25">
      <c r="A39" s="23" t="s">
        <v>34</v>
      </c>
      <c r="B39" s="23"/>
      <c r="C39" s="23"/>
      <c r="D39" s="23"/>
      <c r="E39" s="17"/>
      <c r="F39" s="17"/>
      <c r="G39" s="18">
        <v>9994074</v>
      </c>
      <c r="H39" s="21"/>
      <c r="I39" s="18">
        <v>8335930</v>
      </c>
      <c r="J39" s="18"/>
      <c r="K39" s="18">
        <v>0</v>
      </c>
      <c r="L39" s="18"/>
      <c r="M39" s="18">
        <v>0</v>
      </c>
      <c r="O39" s="18"/>
      <c r="P39" s="18"/>
      <c r="R39" s="22"/>
      <c r="V39" s="22"/>
    </row>
    <row r="40" spans="1:22" ht="16.350000000000001" customHeight="1" x14ac:dyDescent="0.25">
      <c r="A40" s="13" t="s">
        <v>35</v>
      </c>
      <c r="E40" s="17"/>
      <c r="F40" s="17"/>
      <c r="G40" s="26">
        <v>2799115</v>
      </c>
      <c r="H40" s="21"/>
      <c r="I40" s="24">
        <v>2735806</v>
      </c>
      <c r="J40" s="18"/>
      <c r="K40" s="24">
        <v>21729</v>
      </c>
      <c r="L40" s="18"/>
      <c r="M40" s="24">
        <v>26573</v>
      </c>
      <c r="O40" s="18"/>
      <c r="P40" s="18"/>
      <c r="R40" s="22"/>
      <c r="V40" s="22"/>
    </row>
    <row r="41" spans="1:22" ht="16.350000000000001" customHeight="1" x14ac:dyDescent="0.25">
      <c r="E41" s="17"/>
      <c r="F41" s="17"/>
      <c r="G41" s="21"/>
      <c r="H41" s="21"/>
      <c r="I41" s="21"/>
      <c r="J41" s="21"/>
      <c r="K41" s="21"/>
      <c r="L41" s="21"/>
      <c r="M41" s="21"/>
      <c r="O41" s="18"/>
      <c r="P41" s="18"/>
      <c r="R41" s="22"/>
      <c r="V41" s="22"/>
    </row>
    <row r="42" spans="1:22" ht="16.350000000000001" customHeight="1" x14ac:dyDescent="0.25">
      <c r="A42" s="6" t="s">
        <v>36</v>
      </c>
      <c r="B42" s="6"/>
      <c r="C42" s="6"/>
      <c r="D42" s="6"/>
      <c r="E42" s="17"/>
      <c r="F42" s="17"/>
      <c r="G42" s="25">
        <f>SUM(G29:G40)</f>
        <v>319392124</v>
      </c>
      <c r="H42" s="21"/>
      <c r="I42" s="25">
        <f>SUM(I29:I40)</f>
        <v>305557352</v>
      </c>
      <c r="J42" s="21"/>
      <c r="K42" s="25">
        <f>SUM(K29:K40)</f>
        <v>157410889</v>
      </c>
      <c r="L42" s="21"/>
      <c r="M42" s="26">
        <f>SUM(M29:M40)</f>
        <v>150835593</v>
      </c>
      <c r="O42" s="18"/>
      <c r="P42" s="18"/>
      <c r="R42" s="22"/>
      <c r="V42" s="22"/>
    </row>
    <row r="43" spans="1:22" ht="16.350000000000001" customHeight="1" x14ac:dyDescent="0.25">
      <c r="E43" s="17"/>
      <c r="F43" s="17"/>
      <c r="G43" s="21"/>
      <c r="H43" s="21"/>
      <c r="I43" s="21"/>
      <c r="J43" s="21"/>
      <c r="K43" s="21"/>
      <c r="L43" s="21"/>
      <c r="M43" s="21"/>
      <c r="O43" s="18"/>
      <c r="P43" s="18"/>
      <c r="R43" s="22"/>
      <c r="V43" s="22"/>
    </row>
    <row r="44" spans="1:22" ht="16.350000000000001" customHeight="1" thickBot="1" x14ac:dyDescent="0.3">
      <c r="A44" s="6" t="s">
        <v>37</v>
      </c>
      <c r="B44" s="6"/>
      <c r="C44" s="6"/>
      <c r="D44" s="6"/>
      <c r="E44" s="17"/>
      <c r="F44" s="17"/>
      <c r="G44" s="27">
        <f>+G42+G25</f>
        <v>366301080</v>
      </c>
      <c r="H44" s="21"/>
      <c r="I44" s="27">
        <f>+I42+I25</f>
        <v>346844932</v>
      </c>
      <c r="J44" s="21"/>
      <c r="K44" s="27">
        <f>+K42+K25</f>
        <v>164758303</v>
      </c>
      <c r="L44" s="21"/>
      <c r="M44" s="28">
        <f>+M42+M25</f>
        <v>157476669</v>
      </c>
      <c r="O44" s="18"/>
      <c r="P44" s="18"/>
      <c r="R44" s="22"/>
      <c r="V44" s="22"/>
    </row>
    <row r="45" spans="1:22" ht="16.350000000000001" customHeight="1" thickTop="1" x14ac:dyDescent="0.25">
      <c r="A45" s="6"/>
      <c r="B45" s="6"/>
      <c r="C45" s="6"/>
      <c r="D45" s="6"/>
      <c r="E45" s="17"/>
      <c r="F45" s="17"/>
      <c r="G45" s="21"/>
      <c r="H45" s="21"/>
      <c r="I45" s="21"/>
      <c r="J45" s="21"/>
      <c r="K45" s="21"/>
      <c r="L45" s="21"/>
      <c r="M45" s="21"/>
      <c r="O45" s="18"/>
      <c r="P45" s="18"/>
    </row>
    <row r="46" spans="1:22" ht="11.25" customHeight="1" x14ac:dyDescent="0.25">
      <c r="A46" s="6"/>
      <c r="B46" s="6"/>
      <c r="C46" s="6"/>
      <c r="D46" s="6"/>
      <c r="E46" s="17"/>
      <c r="F46" s="17"/>
      <c r="G46" s="21"/>
      <c r="H46" s="21"/>
      <c r="I46" s="21"/>
      <c r="J46" s="21"/>
      <c r="K46" s="21"/>
      <c r="L46" s="21"/>
      <c r="M46" s="21"/>
      <c r="O46" s="18"/>
      <c r="P46" s="18"/>
    </row>
    <row r="47" spans="1:22" ht="16.350000000000001" customHeight="1" x14ac:dyDescent="0.25">
      <c r="A47" s="13" t="s">
        <v>38</v>
      </c>
      <c r="G47" s="22"/>
      <c r="H47" s="22"/>
      <c r="I47" s="22"/>
      <c r="J47" s="29"/>
      <c r="K47" s="29"/>
      <c r="L47" s="29"/>
      <c r="M47" s="29"/>
      <c r="O47" s="18"/>
      <c r="P47" s="18"/>
    </row>
    <row r="48" spans="1:22" ht="5.25" customHeight="1" x14ac:dyDescent="0.25">
      <c r="G48" s="22"/>
      <c r="H48" s="22"/>
      <c r="I48" s="22"/>
      <c r="J48" s="29"/>
      <c r="K48" s="29"/>
      <c r="L48" s="29"/>
      <c r="M48" s="29"/>
      <c r="O48" s="18"/>
      <c r="P48" s="18"/>
    </row>
    <row r="49" spans="1:16" ht="22.35" customHeight="1" x14ac:dyDescent="0.25">
      <c r="A49" s="30" t="s">
        <v>39</v>
      </c>
      <c r="B49" s="30"/>
      <c r="C49" s="30"/>
      <c r="D49" s="30"/>
      <c r="E49" s="31"/>
      <c r="F49" s="31"/>
      <c r="G49" s="32"/>
      <c r="H49" s="32"/>
      <c r="I49" s="32"/>
      <c r="J49" s="32"/>
      <c r="K49" s="32"/>
      <c r="L49" s="32"/>
      <c r="M49" s="32"/>
      <c r="O49" s="18"/>
      <c r="P49" s="18"/>
    </row>
    <row r="50" spans="1:16" s="6" customFormat="1" ht="16.5" customHeight="1" x14ac:dyDescent="0.25">
      <c r="A50" s="1" t="s">
        <v>0</v>
      </c>
      <c r="B50" s="1"/>
      <c r="C50" s="1"/>
      <c r="D50" s="1"/>
      <c r="E50" s="2"/>
      <c r="F50" s="2"/>
      <c r="G50" s="3"/>
      <c r="H50" s="3"/>
      <c r="I50" s="3"/>
      <c r="J50" s="3"/>
      <c r="K50" s="4"/>
      <c r="L50" s="5"/>
      <c r="M50" s="4"/>
      <c r="O50" s="18"/>
      <c r="P50" s="18"/>
    </row>
    <row r="51" spans="1:16" s="6" customFormat="1" ht="16.5" customHeight="1" x14ac:dyDescent="0.25">
      <c r="A51" s="1" t="s">
        <v>40</v>
      </c>
      <c r="B51" s="1"/>
      <c r="C51" s="1"/>
      <c r="D51" s="1"/>
      <c r="E51" s="2"/>
      <c r="F51" s="2"/>
      <c r="G51" s="3"/>
      <c r="H51" s="3"/>
      <c r="I51" s="3"/>
      <c r="J51" s="3"/>
      <c r="K51" s="5"/>
      <c r="L51" s="5"/>
      <c r="M51" s="5"/>
      <c r="O51" s="18"/>
      <c r="P51" s="18"/>
    </row>
    <row r="52" spans="1:16" s="6" customFormat="1" ht="16.5" customHeight="1" x14ac:dyDescent="0.25">
      <c r="A52" s="33" t="str">
        <f>A3</f>
        <v>As at 30 June 2025</v>
      </c>
      <c r="B52" s="33"/>
      <c r="C52" s="33"/>
      <c r="D52" s="33"/>
      <c r="E52" s="8"/>
      <c r="F52" s="8"/>
      <c r="G52" s="9"/>
      <c r="H52" s="9"/>
      <c r="I52" s="9"/>
      <c r="J52" s="9"/>
      <c r="K52" s="9"/>
      <c r="L52" s="9"/>
      <c r="M52" s="9"/>
      <c r="O52" s="18"/>
      <c r="P52" s="18"/>
    </row>
    <row r="53" spans="1:16" s="6" customFormat="1" ht="16.5" customHeight="1" x14ac:dyDescent="0.25">
      <c r="A53" s="1"/>
      <c r="B53" s="1"/>
      <c r="C53" s="1"/>
      <c r="D53" s="1"/>
      <c r="E53" s="2"/>
      <c r="F53" s="2"/>
      <c r="G53" s="10"/>
      <c r="H53" s="10"/>
      <c r="I53" s="10"/>
      <c r="J53" s="10"/>
      <c r="K53" s="10"/>
      <c r="L53" s="10"/>
      <c r="M53" s="3"/>
      <c r="O53" s="18"/>
      <c r="P53" s="18"/>
    </row>
    <row r="54" spans="1:16" s="6" customFormat="1" ht="16.5" customHeight="1" x14ac:dyDescent="0.25">
      <c r="A54" s="1"/>
      <c r="B54" s="1"/>
      <c r="C54" s="1"/>
      <c r="D54" s="1"/>
      <c r="E54" s="2"/>
      <c r="F54" s="2"/>
      <c r="G54" s="3"/>
      <c r="H54" s="3"/>
      <c r="I54" s="3"/>
      <c r="J54" s="3"/>
      <c r="K54" s="3"/>
      <c r="L54" s="3"/>
      <c r="M54" s="3"/>
      <c r="O54" s="18"/>
      <c r="P54" s="18"/>
    </row>
    <row r="55" spans="1:16" s="6" customFormat="1" ht="16.5" customHeight="1" x14ac:dyDescent="0.25">
      <c r="A55" s="1"/>
      <c r="B55" s="1"/>
      <c r="C55" s="1"/>
      <c r="D55" s="1"/>
      <c r="E55" s="2"/>
      <c r="F55" s="2"/>
      <c r="G55" s="193" t="s">
        <v>3</v>
      </c>
      <c r="H55" s="193"/>
      <c r="I55" s="193"/>
      <c r="J55" s="3"/>
      <c r="K55" s="193" t="s">
        <v>4</v>
      </c>
      <c r="L55" s="193"/>
      <c r="M55" s="193"/>
      <c r="O55" s="18"/>
      <c r="P55" s="18"/>
    </row>
    <row r="56" spans="1:16" s="6" customFormat="1" ht="16.5" customHeight="1" x14ac:dyDescent="0.25">
      <c r="E56" s="12"/>
      <c r="F56" s="12"/>
      <c r="G56" s="194" t="s">
        <v>5</v>
      </c>
      <c r="H56" s="194"/>
      <c r="I56" s="194"/>
      <c r="J56" s="11"/>
      <c r="K56" s="194" t="s">
        <v>5</v>
      </c>
      <c r="L56" s="194"/>
      <c r="M56" s="194"/>
      <c r="O56" s="18"/>
      <c r="P56" s="18"/>
    </row>
    <row r="57" spans="1:16" ht="16.5" customHeight="1" x14ac:dyDescent="0.25">
      <c r="E57" s="14"/>
      <c r="F57" s="14"/>
      <c r="G57" s="3" t="s">
        <v>6</v>
      </c>
      <c r="H57" s="3"/>
      <c r="I57" s="3" t="s">
        <v>7</v>
      </c>
      <c r="J57" s="15"/>
      <c r="K57" s="3" t="s">
        <v>6</v>
      </c>
      <c r="L57" s="3"/>
      <c r="M57" s="3" t="s">
        <v>7</v>
      </c>
      <c r="O57" s="18"/>
      <c r="P57" s="18"/>
    </row>
    <row r="58" spans="1:16" ht="16.5" customHeight="1" x14ac:dyDescent="0.25">
      <c r="E58" s="14"/>
      <c r="F58" s="14"/>
      <c r="G58" s="15" t="s">
        <v>8</v>
      </c>
      <c r="H58" s="3"/>
      <c r="I58" s="15" t="s">
        <v>9</v>
      </c>
      <c r="J58" s="15"/>
      <c r="K58" s="15" t="s">
        <v>8</v>
      </c>
      <c r="L58" s="3"/>
      <c r="M58" s="15" t="s">
        <v>9</v>
      </c>
      <c r="O58" s="18"/>
      <c r="P58" s="18"/>
    </row>
    <row r="59" spans="1:16" ht="16.5" customHeight="1" x14ac:dyDescent="0.25">
      <c r="E59" s="14"/>
      <c r="F59" s="14"/>
      <c r="G59" s="15" t="s">
        <v>10</v>
      </c>
      <c r="H59" s="15"/>
      <c r="I59" s="15" t="s">
        <v>11</v>
      </c>
      <c r="J59" s="15"/>
      <c r="K59" s="15" t="s">
        <v>10</v>
      </c>
      <c r="L59" s="15"/>
      <c r="M59" s="15" t="s">
        <v>11</v>
      </c>
      <c r="O59" s="18"/>
      <c r="P59" s="18"/>
    </row>
    <row r="60" spans="1:16" s="6" customFormat="1" ht="16.5" customHeight="1" x14ac:dyDescent="0.25">
      <c r="E60" s="16" t="s">
        <v>12</v>
      </c>
      <c r="F60" s="12"/>
      <c r="G60" s="9" t="s">
        <v>13</v>
      </c>
      <c r="H60" s="3"/>
      <c r="I60" s="9" t="s">
        <v>13</v>
      </c>
      <c r="J60" s="3"/>
      <c r="K60" s="9" t="s">
        <v>13</v>
      </c>
      <c r="L60" s="3"/>
      <c r="M60" s="9" t="s">
        <v>13</v>
      </c>
      <c r="O60" s="18"/>
      <c r="P60" s="18"/>
    </row>
    <row r="61" spans="1:16" s="6" customFormat="1" ht="16.5" customHeight="1" x14ac:dyDescent="0.25">
      <c r="E61" s="12"/>
      <c r="F61" s="12"/>
      <c r="G61" s="3"/>
      <c r="H61" s="3"/>
      <c r="I61" s="3"/>
      <c r="J61" s="3"/>
      <c r="K61" s="3"/>
      <c r="L61" s="3"/>
      <c r="M61" s="3"/>
      <c r="O61" s="18"/>
      <c r="P61" s="18"/>
    </row>
    <row r="62" spans="1:16" ht="16.5" customHeight="1" x14ac:dyDescent="0.25">
      <c r="A62" s="6" t="s">
        <v>41</v>
      </c>
      <c r="B62" s="6"/>
      <c r="C62" s="6"/>
      <c r="D62" s="6"/>
      <c r="E62" s="12"/>
      <c r="F62" s="12"/>
      <c r="G62" s="3"/>
      <c r="H62" s="3"/>
      <c r="I62" s="3"/>
      <c r="J62" s="3"/>
      <c r="K62" s="3"/>
      <c r="L62" s="3"/>
      <c r="M62" s="3"/>
      <c r="O62" s="18"/>
      <c r="P62" s="18"/>
    </row>
    <row r="63" spans="1:16" ht="16.5" customHeight="1" x14ac:dyDescent="0.25">
      <c r="A63" s="6"/>
      <c r="B63" s="6"/>
      <c r="C63" s="6"/>
      <c r="D63" s="6"/>
      <c r="E63" s="17"/>
      <c r="F63" s="17"/>
      <c r="G63" s="18"/>
      <c r="H63" s="18"/>
      <c r="I63" s="18"/>
      <c r="J63" s="18"/>
      <c r="K63" s="18"/>
      <c r="L63" s="18"/>
      <c r="M63" s="18"/>
      <c r="O63" s="18"/>
      <c r="P63" s="18"/>
    </row>
    <row r="64" spans="1:16" ht="16.5" customHeight="1" x14ac:dyDescent="0.25">
      <c r="A64" s="6" t="s">
        <v>42</v>
      </c>
      <c r="B64" s="6"/>
      <c r="C64" s="6"/>
      <c r="D64" s="6"/>
      <c r="E64" s="17"/>
      <c r="F64" s="17"/>
      <c r="H64" s="18"/>
      <c r="J64" s="18"/>
      <c r="L64" s="18"/>
      <c r="O64" s="18"/>
      <c r="P64" s="18"/>
    </row>
    <row r="65" spans="1:22" ht="16.5" customHeight="1" x14ac:dyDescent="0.25">
      <c r="A65" s="6"/>
      <c r="B65" s="6"/>
      <c r="C65" s="6"/>
      <c r="D65" s="6"/>
      <c r="E65" s="17"/>
      <c r="F65" s="17"/>
      <c r="H65" s="18"/>
      <c r="J65" s="18"/>
      <c r="L65" s="18"/>
      <c r="O65" s="18"/>
      <c r="P65" s="18"/>
    </row>
    <row r="66" spans="1:22" ht="16.5" customHeight="1" x14ac:dyDescent="0.25">
      <c r="A66" s="13" t="s">
        <v>43</v>
      </c>
      <c r="E66" s="17"/>
      <c r="F66" s="17"/>
      <c r="H66" s="18"/>
      <c r="J66" s="18"/>
      <c r="L66" s="18"/>
      <c r="O66" s="18"/>
      <c r="P66" s="18"/>
    </row>
    <row r="67" spans="1:22" ht="16.5" customHeight="1" x14ac:dyDescent="0.25">
      <c r="B67" s="13" t="s">
        <v>44</v>
      </c>
      <c r="E67" s="17">
        <v>14</v>
      </c>
      <c r="F67" s="17"/>
      <c r="G67" s="18">
        <v>4016655</v>
      </c>
      <c r="H67" s="18"/>
      <c r="I67" s="18">
        <v>106896</v>
      </c>
      <c r="J67" s="18"/>
      <c r="K67" s="18">
        <v>4000000</v>
      </c>
      <c r="L67" s="18"/>
      <c r="M67" s="18">
        <v>0</v>
      </c>
      <c r="O67" s="18"/>
      <c r="P67" s="18"/>
      <c r="R67" s="22"/>
      <c r="V67" s="22"/>
    </row>
    <row r="68" spans="1:22" ht="16.5" customHeight="1" x14ac:dyDescent="0.25">
      <c r="A68" s="13" t="s">
        <v>45</v>
      </c>
      <c r="E68" s="17"/>
      <c r="F68" s="17"/>
      <c r="G68" s="18">
        <v>24610107</v>
      </c>
      <c r="H68" s="18"/>
      <c r="I68" s="18">
        <v>24414611</v>
      </c>
      <c r="J68" s="18"/>
      <c r="K68" s="18">
        <v>1973912</v>
      </c>
      <c r="L68" s="18"/>
      <c r="M68" s="18">
        <v>1427676</v>
      </c>
      <c r="O68" s="18"/>
      <c r="P68" s="18"/>
      <c r="R68" s="22"/>
      <c r="V68" s="22"/>
    </row>
    <row r="69" spans="1:22" ht="16.5" customHeight="1" x14ac:dyDescent="0.25">
      <c r="A69" s="13" t="s">
        <v>46</v>
      </c>
      <c r="E69" s="17">
        <v>14</v>
      </c>
      <c r="F69" s="17"/>
      <c r="G69" s="18">
        <v>0</v>
      </c>
      <c r="H69" s="18"/>
      <c r="I69" s="18">
        <v>0</v>
      </c>
      <c r="J69" s="18"/>
      <c r="K69" s="18">
        <v>5834832</v>
      </c>
      <c r="L69" s="18"/>
      <c r="M69" s="18">
        <v>6033125</v>
      </c>
      <c r="O69" s="18"/>
      <c r="P69" s="18"/>
      <c r="R69" s="22"/>
      <c r="V69" s="22"/>
    </row>
    <row r="70" spans="1:22" ht="16.5" customHeight="1" x14ac:dyDescent="0.25">
      <c r="A70" s="13" t="s">
        <v>47</v>
      </c>
      <c r="E70" s="17"/>
      <c r="F70" s="17"/>
      <c r="G70" s="18"/>
      <c r="H70" s="18"/>
      <c r="I70" s="18"/>
      <c r="J70" s="18"/>
      <c r="K70" s="18"/>
      <c r="L70" s="18"/>
      <c r="M70" s="18"/>
      <c r="O70" s="18"/>
      <c r="P70" s="18"/>
      <c r="R70" s="22"/>
      <c r="V70" s="22"/>
    </row>
    <row r="71" spans="1:22" ht="16.5" customHeight="1" x14ac:dyDescent="0.25">
      <c r="B71" s="13" t="s">
        <v>44</v>
      </c>
      <c r="E71" s="17">
        <v>14</v>
      </c>
      <c r="F71" s="17"/>
      <c r="G71" s="18">
        <v>2558126</v>
      </c>
      <c r="H71" s="18"/>
      <c r="I71" s="18">
        <v>3356047</v>
      </c>
      <c r="J71" s="18"/>
      <c r="K71" s="18">
        <v>1801240</v>
      </c>
      <c r="L71" s="18"/>
      <c r="M71" s="18">
        <v>2498815</v>
      </c>
      <c r="O71" s="18"/>
      <c r="P71" s="18"/>
      <c r="R71" s="22"/>
      <c r="V71" s="22"/>
    </row>
    <row r="72" spans="1:22" ht="16.5" customHeight="1" x14ac:dyDescent="0.25">
      <c r="A72" s="13" t="s">
        <v>48</v>
      </c>
      <c r="E72" s="17">
        <v>14</v>
      </c>
      <c r="F72" s="17"/>
      <c r="G72" s="18">
        <v>4939021</v>
      </c>
      <c r="H72" s="18"/>
      <c r="I72" s="18">
        <v>10200015</v>
      </c>
      <c r="J72" s="18"/>
      <c r="K72" s="18">
        <v>4939021</v>
      </c>
      <c r="L72" s="18"/>
      <c r="M72" s="18">
        <v>10200015</v>
      </c>
      <c r="O72" s="18"/>
      <c r="P72" s="18"/>
      <c r="R72" s="22"/>
      <c r="V72" s="22"/>
    </row>
    <row r="73" spans="1:22" ht="16.5" customHeight="1" x14ac:dyDescent="0.25">
      <c r="A73" s="13" t="s">
        <v>49</v>
      </c>
      <c r="E73" s="17"/>
      <c r="F73" s="17"/>
      <c r="G73" s="18">
        <v>498931</v>
      </c>
      <c r="H73" s="18"/>
      <c r="I73" s="18">
        <v>312722</v>
      </c>
      <c r="J73" s="18"/>
      <c r="K73" s="18">
        <v>179</v>
      </c>
      <c r="L73" s="18"/>
      <c r="M73" s="18">
        <v>81</v>
      </c>
      <c r="O73" s="18"/>
      <c r="P73" s="18"/>
      <c r="R73" s="22"/>
      <c r="V73" s="22"/>
    </row>
    <row r="74" spans="1:22" ht="16.5" customHeight="1" x14ac:dyDescent="0.25">
      <c r="A74" s="23" t="s">
        <v>50</v>
      </c>
      <c r="B74" s="23"/>
      <c r="C74" s="23"/>
      <c r="D74" s="23"/>
      <c r="E74" s="17"/>
      <c r="F74" s="17"/>
      <c r="G74" s="18">
        <v>2114179</v>
      </c>
      <c r="H74" s="18"/>
      <c r="I74" s="18">
        <v>1521798</v>
      </c>
      <c r="J74" s="18"/>
      <c r="K74" s="18">
        <v>0</v>
      </c>
      <c r="L74" s="18"/>
      <c r="M74" s="18">
        <v>0</v>
      </c>
      <c r="O74" s="18"/>
      <c r="P74" s="18"/>
      <c r="R74" s="22"/>
      <c r="V74" s="22"/>
    </row>
    <row r="75" spans="1:22" ht="16.5" customHeight="1" x14ac:dyDescent="0.25">
      <c r="A75" s="13" t="s">
        <v>51</v>
      </c>
      <c r="E75" s="17"/>
      <c r="F75" s="17"/>
      <c r="G75" s="18">
        <v>14085252</v>
      </c>
      <c r="H75" s="18"/>
      <c r="I75" s="18">
        <v>13537087</v>
      </c>
      <c r="J75" s="18"/>
      <c r="K75" s="18">
        <v>185125</v>
      </c>
      <c r="L75" s="18"/>
      <c r="M75" s="18">
        <v>185049</v>
      </c>
      <c r="O75" s="18"/>
      <c r="P75" s="18"/>
      <c r="R75" s="22"/>
      <c r="V75" s="22"/>
    </row>
    <row r="76" spans="1:22" ht="16.5" customHeight="1" x14ac:dyDescent="0.25">
      <c r="A76" s="13" t="s">
        <v>52</v>
      </c>
      <c r="E76" s="17">
        <v>6</v>
      </c>
      <c r="F76" s="17"/>
      <c r="G76" s="18">
        <v>1814509</v>
      </c>
      <c r="H76" s="18"/>
      <c r="I76" s="18">
        <v>47060</v>
      </c>
      <c r="J76" s="18"/>
      <c r="K76" s="18">
        <v>1812064</v>
      </c>
      <c r="L76" s="18"/>
      <c r="M76" s="18">
        <v>47060</v>
      </c>
      <c r="O76" s="18"/>
      <c r="P76" s="18"/>
      <c r="R76" s="22"/>
      <c r="V76" s="22"/>
    </row>
    <row r="77" spans="1:22" ht="16.5" customHeight="1" x14ac:dyDescent="0.25">
      <c r="A77" s="13" t="s">
        <v>53</v>
      </c>
      <c r="E77" s="17"/>
      <c r="F77" s="17"/>
      <c r="G77" s="26">
        <v>9265706</v>
      </c>
      <c r="H77" s="18"/>
      <c r="I77" s="24">
        <v>8266114</v>
      </c>
      <c r="J77" s="18"/>
      <c r="K77" s="24">
        <v>56679</v>
      </c>
      <c r="L77" s="18"/>
      <c r="M77" s="24">
        <v>86223</v>
      </c>
      <c r="O77" s="18"/>
      <c r="P77" s="18"/>
      <c r="R77" s="22"/>
      <c r="V77" s="22"/>
    </row>
    <row r="78" spans="1:22" ht="16.5" customHeight="1" x14ac:dyDescent="0.25">
      <c r="E78" s="17"/>
      <c r="F78" s="17"/>
      <c r="G78" s="18"/>
      <c r="H78" s="18"/>
      <c r="I78" s="18"/>
      <c r="J78" s="18"/>
      <c r="K78" s="18"/>
      <c r="L78" s="18"/>
      <c r="M78" s="18"/>
      <c r="O78" s="18"/>
      <c r="P78" s="18"/>
      <c r="R78" s="22"/>
      <c r="V78" s="22"/>
    </row>
    <row r="79" spans="1:22" ht="16.5" customHeight="1" x14ac:dyDescent="0.25">
      <c r="A79" s="6" t="s">
        <v>54</v>
      </c>
      <c r="B79" s="6"/>
      <c r="C79" s="6"/>
      <c r="D79" s="6"/>
      <c r="E79" s="17"/>
      <c r="F79" s="17"/>
      <c r="G79" s="24">
        <f>SUM(G67:G77)</f>
        <v>63902486</v>
      </c>
      <c r="H79" s="18"/>
      <c r="I79" s="24">
        <f>SUM(I67:I77)</f>
        <v>61762350</v>
      </c>
      <c r="J79" s="18"/>
      <c r="K79" s="24">
        <f>SUM(K67:K77)</f>
        <v>20603052</v>
      </c>
      <c r="L79" s="18"/>
      <c r="M79" s="24">
        <f>SUM(M67:M77)</f>
        <v>20478044</v>
      </c>
      <c r="O79" s="18"/>
      <c r="P79" s="18"/>
      <c r="R79" s="22"/>
      <c r="V79" s="22"/>
    </row>
    <row r="80" spans="1:22" ht="16.5" customHeight="1" x14ac:dyDescent="0.25">
      <c r="E80" s="17"/>
      <c r="F80" s="17"/>
      <c r="H80" s="18"/>
      <c r="J80" s="18"/>
      <c r="L80" s="18"/>
      <c r="O80" s="18"/>
      <c r="P80" s="18"/>
      <c r="R80" s="22"/>
      <c r="V80" s="22"/>
    </row>
    <row r="81" spans="1:22" ht="16.5" customHeight="1" x14ac:dyDescent="0.25">
      <c r="A81" s="6" t="s">
        <v>55</v>
      </c>
      <c r="B81" s="6"/>
      <c r="C81" s="6"/>
      <c r="D81" s="6"/>
      <c r="E81" s="17"/>
      <c r="F81" s="17"/>
      <c r="G81" s="18"/>
      <c r="H81" s="18"/>
      <c r="I81" s="18"/>
      <c r="J81" s="18"/>
      <c r="K81" s="18"/>
      <c r="L81" s="18"/>
      <c r="M81" s="18"/>
      <c r="O81" s="18"/>
      <c r="P81" s="18"/>
      <c r="R81" s="22"/>
      <c r="V81" s="22"/>
    </row>
    <row r="82" spans="1:22" ht="16.5" customHeight="1" x14ac:dyDescent="0.25">
      <c r="A82" s="6"/>
      <c r="B82" s="6"/>
      <c r="C82" s="6"/>
      <c r="D82" s="6"/>
      <c r="E82" s="17"/>
      <c r="F82" s="17"/>
      <c r="G82" s="18"/>
      <c r="H82" s="18"/>
      <c r="I82" s="18"/>
      <c r="J82" s="18"/>
      <c r="K82" s="18"/>
      <c r="L82" s="18"/>
      <c r="M82" s="18"/>
      <c r="O82" s="18"/>
      <c r="P82" s="18"/>
      <c r="R82" s="22"/>
      <c r="V82" s="22"/>
    </row>
    <row r="83" spans="1:22" ht="16.5" customHeight="1" x14ac:dyDescent="0.25">
      <c r="A83" s="23" t="s">
        <v>56</v>
      </c>
      <c r="C83" s="23"/>
      <c r="D83" s="23"/>
      <c r="E83" s="17">
        <v>14</v>
      </c>
      <c r="F83" s="17"/>
      <c r="G83" s="18">
        <v>24875922</v>
      </c>
      <c r="H83" s="18"/>
      <c r="I83" s="18">
        <v>24426512</v>
      </c>
      <c r="J83" s="18"/>
      <c r="K83" s="18">
        <v>19293831</v>
      </c>
      <c r="L83" s="18"/>
      <c r="M83" s="18">
        <v>17530313</v>
      </c>
      <c r="O83" s="18"/>
      <c r="P83" s="18"/>
      <c r="R83" s="22"/>
      <c r="V83" s="22"/>
    </row>
    <row r="84" spans="1:22" ht="16.5" customHeight="1" x14ac:dyDescent="0.25">
      <c r="A84" s="23" t="s">
        <v>57</v>
      </c>
      <c r="B84" s="23"/>
      <c r="C84" s="23"/>
      <c r="D84" s="23"/>
      <c r="E84" s="17">
        <v>14</v>
      </c>
      <c r="F84" s="17"/>
      <c r="G84" s="18">
        <v>62720179</v>
      </c>
      <c r="H84" s="18"/>
      <c r="I84" s="18">
        <v>54528404</v>
      </c>
      <c r="J84" s="18"/>
      <c r="K84" s="18">
        <v>47725758</v>
      </c>
      <c r="L84" s="18"/>
      <c r="M84" s="18">
        <v>41225549</v>
      </c>
      <c r="O84" s="18"/>
      <c r="P84" s="18"/>
      <c r="R84" s="22"/>
      <c r="V84" s="22"/>
    </row>
    <row r="85" spans="1:22" ht="16.5" customHeight="1" x14ac:dyDescent="0.25">
      <c r="A85" s="13" t="s">
        <v>58</v>
      </c>
      <c r="E85" s="17"/>
      <c r="F85" s="17"/>
      <c r="G85" s="18">
        <v>77055588</v>
      </c>
      <c r="H85" s="18"/>
      <c r="I85" s="18">
        <v>71970153</v>
      </c>
      <c r="J85" s="18"/>
      <c r="K85" s="18">
        <v>597070</v>
      </c>
      <c r="L85" s="18"/>
      <c r="M85" s="18">
        <v>675757</v>
      </c>
      <c r="O85" s="18"/>
      <c r="P85" s="18"/>
      <c r="R85" s="22"/>
      <c r="V85" s="22"/>
    </row>
    <row r="86" spans="1:22" ht="16.5" customHeight="1" x14ac:dyDescent="0.25">
      <c r="A86" s="23" t="s">
        <v>59</v>
      </c>
      <c r="B86" s="23"/>
      <c r="C86" s="23"/>
      <c r="D86" s="23"/>
      <c r="E86" s="17"/>
      <c r="F86" s="17"/>
      <c r="G86" s="18">
        <v>1630217</v>
      </c>
      <c r="H86" s="34"/>
      <c r="I86" s="18">
        <v>1544141</v>
      </c>
      <c r="J86" s="34"/>
      <c r="K86" s="18">
        <v>57099</v>
      </c>
      <c r="L86" s="34"/>
      <c r="M86" s="18">
        <v>53932</v>
      </c>
      <c r="O86" s="18"/>
      <c r="P86" s="18"/>
      <c r="R86" s="22"/>
      <c r="V86" s="22"/>
    </row>
    <row r="87" spans="1:22" ht="16.5" customHeight="1" x14ac:dyDescent="0.25">
      <c r="A87" s="13" t="s">
        <v>52</v>
      </c>
      <c r="E87" s="17">
        <v>6</v>
      </c>
      <c r="F87" s="17"/>
      <c r="G87" s="18">
        <v>1824635</v>
      </c>
      <c r="H87" s="18"/>
      <c r="I87" s="18">
        <v>1005779</v>
      </c>
      <c r="J87" s="18"/>
      <c r="K87" s="18">
        <v>1824635</v>
      </c>
      <c r="L87" s="18"/>
      <c r="M87" s="18">
        <v>1005779</v>
      </c>
      <c r="O87" s="18"/>
      <c r="P87" s="18"/>
      <c r="R87" s="22"/>
      <c r="V87" s="22"/>
    </row>
    <row r="88" spans="1:22" ht="16.5" customHeight="1" x14ac:dyDescent="0.25">
      <c r="A88" s="23" t="s">
        <v>60</v>
      </c>
      <c r="B88" s="23"/>
      <c r="C88" s="23"/>
      <c r="D88" s="23"/>
      <c r="E88" s="17"/>
      <c r="F88" s="17"/>
      <c r="G88" s="18">
        <v>32187307</v>
      </c>
      <c r="H88" s="34"/>
      <c r="I88" s="18">
        <v>29404165</v>
      </c>
      <c r="J88" s="34"/>
      <c r="K88" s="18">
        <v>189422</v>
      </c>
      <c r="L88" s="34"/>
      <c r="M88" s="18">
        <v>314856</v>
      </c>
      <c r="O88" s="18"/>
      <c r="P88" s="18"/>
      <c r="R88" s="22"/>
      <c r="V88" s="22"/>
    </row>
    <row r="89" spans="1:22" ht="16.5" customHeight="1" x14ac:dyDescent="0.25">
      <c r="A89" s="13" t="s">
        <v>61</v>
      </c>
      <c r="E89" s="17"/>
      <c r="F89" s="17"/>
      <c r="G89" s="24">
        <v>2919360</v>
      </c>
      <c r="H89" s="18"/>
      <c r="I89" s="24">
        <v>3066597</v>
      </c>
      <c r="J89" s="18"/>
      <c r="K89" s="24">
        <v>54586</v>
      </c>
      <c r="L89" s="18"/>
      <c r="M89" s="24">
        <v>42196</v>
      </c>
      <c r="O89" s="18"/>
      <c r="P89" s="18"/>
      <c r="R89" s="22"/>
      <c r="V89" s="22"/>
    </row>
    <row r="90" spans="1:22" ht="16.5" customHeight="1" x14ac:dyDescent="0.25">
      <c r="E90" s="17"/>
      <c r="F90" s="17"/>
      <c r="G90" s="18"/>
      <c r="H90" s="18"/>
      <c r="I90" s="18"/>
      <c r="J90" s="18"/>
      <c r="K90" s="18"/>
      <c r="L90" s="18"/>
      <c r="M90" s="18"/>
      <c r="O90" s="18"/>
      <c r="P90" s="18"/>
      <c r="R90" s="22"/>
      <c r="V90" s="22"/>
    </row>
    <row r="91" spans="1:22" ht="16.5" customHeight="1" x14ac:dyDescent="0.25">
      <c r="A91" s="6" t="s">
        <v>62</v>
      </c>
      <c r="B91" s="6"/>
      <c r="C91" s="6"/>
      <c r="D91" s="6"/>
      <c r="E91" s="17"/>
      <c r="F91" s="17"/>
      <c r="G91" s="24">
        <f>SUM(G83:G90)</f>
        <v>203213208</v>
      </c>
      <c r="H91" s="18"/>
      <c r="I91" s="24">
        <f>SUM(I83:I90)</f>
        <v>185945751</v>
      </c>
      <c r="J91" s="18"/>
      <c r="K91" s="24">
        <f>SUM(K83:K90)</f>
        <v>69742401</v>
      </c>
      <c r="L91" s="18"/>
      <c r="M91" s="24">
        <f>SUM(M83:M90)</f>
        <v>60848382</v>
      </c>
      <c r="O91" s="18"/>
      <c r="P91" s="18"/>
      <c r="R91" s="22"/>
      <c r="V91" s="22"/>
    </row>
    <row r="92" spans="1:22" ht="16.5" customHeight="1" x14ac:dyDescent="0.25">
      <c r="A92" s="6"/>
      <c r="B92" s="6"/>
      <c r="C92" s="6"/>
      <c r="D92" s="6"/>
      <c r="E92" s="17"/>
      <c r="F92" s="17"/>
      <c r="G92" s="18"/>
      <c r="H92" s="18"/>
      <c r="I92" s="18"/>
      <c r="J92" s="18"/>
      <c r="K92" s="18"/>
      <c r="L92" s="18"/>
      <c r="M92" s="18"/>
      <c r="O92" s="18"/>
      <c r="P92" s="18"/>
      <c r="R92" s="22"/>
      <c r="V92" s="22"/>
    </row>
    <row r="93" spans="1:22" ht="16.5" customHeight="1" x14ac:dyDescent="0.25">
      <c r="A93" s="6" t="s">
        <v>63</v>
      </c>
      <c r="B93" s="6"/>
      <c r="C93" s="6"/>
      <c r="D93" s="6"/>
      <c r="E93" s="17"/>
      <c r="F93" s="17"/>
      <c r="G93" s="24">
        <f>+G91+G79</f>
        <v>267115694</v>
      </c>
      <c r="H93" s="18"/>
      <c r="I93" s="24">
        <f>+I91+I79</f>
        <v>247708101</v>
      </c>
      <c r="J93" s="18"/>
      <c r="K93" s="24">
        <f>+K91+K79</f>
        <v>90345453</v>
      </c>
      <c r="L93" s="18"/>
      <c r="M93" s="24">
        <f>+M91+M79</f>
        <v>81326426</v>
      </c>
      <c r="O93" s="18"/>
      <c r="P93" s="18"/>
      <c r="R93" s="22"/>
      <c r="V93" s="22"/>
    </row>
    <row r="94" spans="1:22" ht="16.5" customHeight="1" x14ac:dyDescent="0.25">
      <c r="A94" s="6"/>
      <c r="B94" s="6"/>
      <c r="C94" s="6"/>
      <c r="D94" s="6"/>
      <c r="E94" s="17"/>
      <c r="F94" s="17"/>
      <c r="G94" s="18"/>
      <c r="H94" s="18"/>
      <c r="I94" s="18"/>
      <c r="J94" s="18"/>
      <c r="K94" s="18"/>
      <c r="L94" s="18"/>
      <c r="M94" s="18"/>
      <c r="O94" s="18"/>
      <c r="P94" s="18"/>
    </row>
    <row r="95" spans="1:22" ht="16.5" customHeight="1" x14ac:dyDescent="0.25">
      <c r="A95" s="6"/>
      <c r="B95" s="6"/>
      <c r="C95" s="6"/>
      <c r="D95" s="6"/>
      <c r="E95" s="17"/>
      <c r="F95" s="17"/>
      <c r="G95" s="18"/>
      <c r="H95" s="18"/>
      <c r="I95" s="18"/>
      <c r="J95" s="18"/>
      <c r="K95" s="18"/>
      <c r="L95" s="18"/>
      <c r="M95" s="18"/>
      <c r="O95" s="18"/>
      <c r="P95" s="18"/>
    </row>
    <row r="96" spans="1:22" ht="8.25" customHeight="1" x14ac:dyDescent="0.25">
      <c r="A96" s="6"/>
      <c r="B96" s="6"/>
      <c r="C96" s="6"/>
      <c r="D96" s="6"/>
      <c r="E96" s="17"/>
      <c r="F96" s="17"/>
      <c r="G96" s="18"/>
      <c r="H96" s="18"/>
      <c r="I96" s="18"/>
      <c r="J96" s="18"/>
      <c r="K96" s="18"/>
      <c r="L96" s="18"/>
      <c r="M96" s="18"/>
      <c r="O96" s="18"/>
      <c r="P96" s="18"/>
    </row>
    <row r="97" spans="1:16" ht="22.35" customHeight="1" x14ac:dyDescent="0.25">
      <c r="A97" s="195" t="str">
        <f>A49</f>
        <v>The accompanying notes are an integral part of these interim financial information.</v>
      </c>
      <c r="B97" s="195"/>
      <c r="C97" s="195"/>
      <c r="D97" s="195"/>
      <c r="E97" s="195"/>
      <c r="F97" s="195"/>
      <c r="G97" s="195"/>
      <c r="H97" s="195"/>
      <c r="I97" s="195"/>
      <c r="J97" s="195"/>
      <c r="K97" s="195"/>
      <c r="L97" s="195"/>
      <c r="M97" s="195"/>
      <c r="O97" s="18"/>
      <c r="P97" s="18"/>
    </row>
    <row r="98" spans="1:16" ht="16.5" customHeight="1" x14ac:dyDescent="0.25">
      <c r="A98" s="1" t="s">
        <v>0</v>
      </c>
      <c r="B98" s="1"/>
      <c r="C98" s="1"/>
      <c r="D98" s="1"/>
      <c r="E98" s="2"/>
      <c r="F98" s="2"/>
      <c r="G98" s="3"/>
      <c r="H98" s="3"/>
      <c r="I98" s="3"/>
      <c r="J98" s="3"/>
      <c r="K98" s="4"/>
      <c r="L98" s="5"/>
      <c r="M98" s="4"/>
      <c r="O98" s="18"/>
      <c r="P98" s="18"/>
    </row>
    <row r="99" spans="1:16" ht="16.5" customHeight="1" x14ac:dyDescent="0.25">
      <c r="A99" s="1" t="s">
        <v>64</v>
      </c>
      <c r="B99" s="1"/>
      <c r="C99" s="1"/>
      <c r="D99" s="1"/>
      <c r="E99" s="2"/>
      <c r="F99" s="2"/>
      <c r="G99" s="3"/>
      <c r="H99" s="3"/>
      <c r="I99" s="3"/>
      <c r="J99" s="3"/>
      <c r="K99" s="5"/>
      <c r="L99" s="5"/>
      <c r="M99" s="5"/>
      <c r="O99" s="18"/>
      <c r="P99" s="18"/>
    </row>
    <row r="100" spans="1:16" ht="16.5" customHeight="1" x14ac:dyDescent="0.25">
      <c r="A100" s="33" t="str">
        <f>A52</f>
        <v>As at 30 June 2025</v>
      </c>
      <c r="B100" s="33"/>
      <c r="C100" s="33"/>
      <c r="D100" s="33"/>
      <c r="E100" s="8"/>
      <c r="F100" s="8"/>
      <c r="G100" s="9"/>
      <c r="H100" s="9"/>
      <c r="I100" s="9"/>
      <c r="J100" s="9"/>
      <c r="K100" s="9"/>
      <c r="L100" s="9"/>
      <c r="M100" s="9"/>
      <c r="O100" s="18"/>
      <c r="P100" s="18"/>
    </row>
    <row r="101" spans="1:16" ht="16.350000000000001" customHeight="1" x14ac:dyDescent="0.25">
      <c r="A101" s="1"/>
      <c r="B101" s="1"/>
      <c r="C101" s="1"/>
      <c r="D101" s="1"/>
      <c r="E101" s="2"/>
      <c r="F101" s="2"/>
      <c r="G101" s="10"/>
      <c r="H101" s="10"/>
      <c r="I101" s="10"/>
      <c r="J101" s="10"/>
      <c r="K101" s="10"/>
      <c r="L101" s="10"/>
      <c r="M101" s="3"/>
      <c r="O101" s="18"/>
      <c r="P101" s="18"/>
    </row>
    <row r="102" spans="1:16" ht="16.350000000000001" customHeight="1" x14ac:dyDescent="0.25">
      <c r="A102" s="1"/>
      <c r="B102" s="1"/>
      <c r="C102" s="1"/>
      <c r="D102" s="1"/>
      <c r="E102" s="2"/>
      <c r="F102" s="2"/>
      <c r="G102" s="3"/>
      <c r="H102" s="3"/>
      <c r="I102" s="3"/>
      <c r="J102" s="3"/>
      <c r="K102" s="3"/>
      <c r="L102" s="3"/>
      <c r="M102" s="3"/>
      <c r="O102" s="18"/>
      <c r="P102" s="18"/>
    </row>
    <row r="103" spans="1:16" ht="16.5" customHeight="1" x14ac:dyDescent="0.25">
      <c r="A103" s="1"/>
      <c r="B103" s="1"/>
      <c r="C103" s="1"/>
      <c r="D103" s="1"/>
      <c r="E103" s="2"/>
      <c r="F103" s="2"/>
      <c r="G103" s="193" t="s">
        <v>3</v>
      </c>
      <c r="H103" s="193"/>
      <c r="I103" s="193"/>
      <c r="J103" s="3"/>
      <c r="K103" s="193" t="s">
        <v>4</v>
      </c>
      <c r="L103" s="193"/>
      <c r="M103" s="193"/>
      <c r="O103" s="18"/>
      <c r="P103" s="18"/>
    </row>
    <row r="104" spans="1:16" s="6" customFormat="1" ht="16.5" customHeight="1" x14ac:dyDescent="0.25">
      <c r="E104" s="12"/>
      <c r="F104" s="12"/>
      <c r="G104" s="194" t="s">
        <v>5</v>
      </c>
      <c r="H104" s="194"/>
      <c r="I104" s="194"/>
      <c r="J104" s="11"/>
      <c r="K104" s="194" t="s">
        <v>5</v>
      </c>
      <c r="L104" s="194"/>
      <c r="M104" s="194"/>
      <c r="O104" s="18"/>
      <c r="P104" s="18"/>
    </row>
    <row r="105" spans="1:16" ht="16.5" customHeight="1" x14ac:dyDescent="0.25">
      <c r="E105" s="14"/>
      <c r="F105" s="14"/>
      <c r="G105" s="3" t="s">
        <v>6</v>
      </c>
      <c r="H105" s="3"/>
      <c r="I105" s="3" t="s">
        <v>7</v>
      </c>
      <c r="J105" s="15"/>
      <c r="K105" s="3" t="s">
        <v>6</v>
      </c>
      <c r="L105" s="3"/>
      <c r="M105" s="3" t="s">
        <v>7</v>
      </c>
      <c r="O105" s="18"/>
      <c r="P105" s="18"/>
    </row>
    <row r="106" spans="1:16" ht="16.5" customHeight="1" x14ac:dyDescent="0.25">
      <c r="E106" s="14"/>
      <c r="F106" s="14"/>
      <c r="G106" s="15" t="s">
        <v>8</v>
      </c>
      <c r="H106" s="3"/>
      <c r="I106" s="15" t="s">
        <v>9</v>
      </c>
      <c r="J106" s="15"/>
      <c r="K106" s="15" t="s">
        <v>8</v>
      </c>
      <c r="L106" s="3"/>
      <c r="M106" s="15" t="s">
        <v>9</v>
      </c>
      <c r="O106" s="18"/>
      <c r="P106" s="18"/>
    </row>
    <row r="107" spans="1:16" ht="16.5" customHeight="1" x14ac:dyDescent="0.25">
      <c r="E107" s="14"/>
      <c r="F107" s="14"/>
      <c r="G107" s="15" t="s">
        <v>10</v>
      </c>
      <c r="H107" s="15"/>
      <c r="I107" s="15" t="s">
        <v>11</v>
      </c>
      <c r="J107" s="15"/>
      <c r="K107" s="15" t="s">
        <v>10</v>
      </c>
      <c r="L107" s="15"/>
      <c r="M107" s="15" t="s">
        <v>11</v>
      </c>
      <c r="O107" s="18"/>
      <c r="P107" s="18"/>
    </row>
    <row r="108" spans="1:16" s="6" customFormat="1" ht="16.5" customHeight="1" x14ac:dyDescent="0.25">
      <c r="E108" s="16" t="s">
        <v>65</v>
      </c>
      <c r="F108" s="12"/>
      <c r="G108" s="9" t="s">
        <v>13</v>
      </c>
      <c r="H108" s="3"/>
      <c r="I108" s="9" t="s">
        <v>13</v>
      </c>
      <c r="J108" s="3"/>
      <c r="K108" s="9" t="s">
        <v>13</v>
      </c>
      <c r="L108" s="3"/>
      <c r="M108" s="9" t="s">
        <v>13</v>
      </c>
      <c r="O108" s="18"/>
      <c r="P108" s="18"/>
    </row>
    <row r="109" spans="1:16" s="6" customFormat="1" ht="16.5" customHeight="1" x14ac:dyDescent="0.25">
      <c r="E109" s="12"/>
      <c r="F109" s="12"/>
      <c r="G109" s="3"/>
      <c r="H109" s="3"/>
      <c r="I109" s="3"/>
      <c r="J109" s="3"/>
      <c r="K109" s="3"/>
      <c r="L109" s="3"/>
      <c r="M109" s="3"/>
      <c r="O109" s="18"/>
      <c r="P109" s="18"/>
    </row>
    <row r="110" spans="1:16" ht="16.5" customHeight="1" x14ac:dyDescent="0.25">
      <c r="A110" s="6" t="s">
        <v>66</v>
      </c>
      <c r="B110" s="6"/>
      <c r="C110" s="6"/>
      <c r="D110" s="6"/>
      <c r="E110" s="12"/>
      <c r="F110" s="12"/>
      <c r="G110" s="3"/>
      <c r="H110" s="3"/>
      <c r="I110" s="3"/>
      <c r="J110" s="3"/>
      <c r="K110" s="3"/>
      <c r="L110" s="3"/>
      <c r="M110" s="3"/>
      <c r="O110" s="18"/>
      <c r="P110" s="18"/>
    </row>
    <row r="111" spans="1:16" ht="16.5" customHeight="1" x14ac:dyDescent="0.25">
      <c r="A111" s="6"/>
      <c r="B111" s="6"/>
      <c r="C111" s="6"/>
      <c r="D111" s="6"/>
      <c r="E111" s="12"/>
      <c r="F111" s="12"/>
      <c r="G111" s="3"/>
      <c r="H111" s="3"/>
      <c r="I111" s="3"/>
      <c r="J111" s="3"/>
      <c r="K111" s="3"/>
      <c r="L111" s="3"/>
      <c r="M111" s="3"/>
      <c r="O111" s="18"/>
      <c r="P111" s="18"/>
    </row>
    <row r="112" spans="1:16" ht="16.5" customHeight="1" x14ac:dyDescent="0.25">
      <c r="A112" s="6" t="s">
        <v>67</v>
      </c>
      <c r="B112" s="6"/>
      <c r="C112" s="6"/>
      <c r="D112" s="6"/>
      <c r="E112" s="17"/>
      <c r="F112" s="17"/>
      <c r="G112" s="18"/>
      <c r="H112" s="18"/>
      <c r="I112" s="18"/>
      <c r="J112" s="18"/>
      <c r="K112" s="18"/>
      <c r="L112" s="18"/>
      <c r="M112" s="18"/>
      <c r="O112" s="18"/>
      <c r="P112" s="18"/>
    </row>
    <row r="113" spans="1:22" ht="16.5" customHeight="1" x14ac:dyDescent="0.25">
      <c r="A113" s="6"/>
      <c r="B113" s="6"/>
      <c r="C113" s="6"/>
      <c r="D113" s="6"/>
      <c r="E113" s="17"/>
      <c r="F113" s="17"/>
      <c r="G113" s="18"/>
      <c r="H113" s="18"/>
      <c r="I113" s="18"/>
      <c r="J113" s="18"/>
      <c r="K113" s="18"/>
      <c r="L113" s="18"/>
      <c r="M113" s="18"/>
      <c r="O113" s="18"/>
      <c r="P113" s="18"/>
    </row>
    <row r="114" spans="1:22" ht="16.5" customHeight="1" x14ac:dyDescent="0.25">
      <c r="A114" s="13" t="s">
        <v>68</v>
      </c>
      <c r="E114" s="17"/>
      <c r="F114" s="17"/>
      <c r="G114" s="18"/>
      <c r="H114" s="18"/>
      <c r="I114" s="18"/>
      <c r="J114" s="18"/>
      <c r="K114" s="18"/>
      <c r="L114" s="18"/>
      <c r="M114" s="18"/>
      <c r="O114" s="18"/>
      <c r="P114" s="18"/>
    </row>
    <row r="115" spans="1:22" ht="16.5" customHeight="1" x14ac:dyDescent="0.25">
      <c r="A115" s="13" t="s">
        <v>69</v>
      </c>
      <c r="B115" s="13" t="s">
        <v>70</v>
      </c>
      <c r="E115" s="17"/>
      <c r="F115" s="17"/>
      <c r="G115" s="18"/>
      <c r="H115" s="18"/>
      <c r="I115" s="18"/>
      <c r="J115" s="18"/>
      <c r="K115" s="18"/>
      <c r="L115" s="18"/>
      <c r="M115" s="18"/>
      <c r="O115" s="18"/>
      <c r="P115" s="18"/>
    </row>
    <row r="116" spans="1:22" ht="16.5" customHeight="1" x14ac:dyDescent="0.25">
      <c r="C116" s="13" t="s">
        <v>71</v>
      </c>
      <c r="E116" s="17"/>
      <c r="F116" s="17"/>
      <c r="G116" s="18"/>
      <c r="H116" s="18"/>
      <c r="I116" s="18"/>
      <c r="J116" s="18"/>
      <c r="K116" s="18"/>
      <c r="L116" s="18"/>
      <c r="M116" s="18"/>
      <c r="O116" s="18"/>
      <c r="P116" s="18"/>
    </row>
    <row r="117" spans="1:22" ht="16.5" customHeight="1" x14ac:dyDescent="0.25">
      <c r="D117" s="13" t="s">
        <v>72</v>
      </c>
      <c r="E117" s="17"/>
      <c r="F117" s="17"/>
      <c r="G117" s="18"/>
      <c r="H117" s="18"/>
      <c r="I117" s="18"/>
      <c r="J117" s="18"/>
      <c r="K117" s="18"/>
      <c r="L117" s="18"/>
      <c r="M117" s="18"/>
      <c r="O117" s="18"/>
      <c r="P117" s="18"/>
    </row>
    <row r="118" spans="1:22" ht="16.5" customHeight="1" x14ac:dyDescent="0.25">
      <c r="D118" s="13" t="s">
        <v>73</v>
      </c>
      <c r="E118" s="17"/>
      <c r="F118" s="17"/>
      <c r="G118" s="18"/>
      <c r="H118" s="18"/>
      <c r="I118" s="18"/>
      <c r="J118" s="18"/>
      <c r="K118" s="18"/>
      <c r="L118" s="18"/>
      <c r="M118" s="18"/>
      <c r="O118" s="18"/>
      <c r="P118" s="18"/>
    </row>
    <row r="119" spans="1:22" ht="16.5" customHeight="1" thickBot="1" x14ac:dyDescent="0.3">
      <c r="A119" s="13" t="s">
        <v>74</v>
      </c>
      <c r="C119" s="35"/>
      <c r="D119" s="13" t="s">
        <v>75</v>
      </c>
      <c r="E119" s="17">
        <v>15</v>
      </c>
      <c r="F119" s="17"/>
      <c r="G119" s="36">
        <v>5997928</v>
      </c>
      <c r="H119" s="18"/>
      <c r="I119" s="36">
        <v>5997928</v>
      </c>
      <c r="J119" s="18"/>
      <c r="K119" s="36">
        <v>5997928</v>
      </c>
      <c r="L119" s="18"/>
      <c r="M119" s="36">
        <v>5997928</v>
      </c>
      <c r="O119" s="18"/>
      <c r="P119" s="18"/>
      <c r="R119" s="22"/>
      <c r="V119" s="22"/>
    </row>
    <row r="120" spans="1:22" ht="16.5" customHeight="1" thickTop="1" x14ac:dyDescent="0.25">
      <c r="E120" s="17"/>
      <c r="F120" s="17"/>
      <c r="G120" s="18"/>
      <c r="H120" s="18"/>
      <c r="I120" s="18"/>
      <c r="J120" s="18"/>
      <c r="K120" s="18"/>
      <c r="L120" s="18"/>
      <c r="M120" s="37"/>
      <c r="O120" s="18"/>
      <c r="P120" s="18"/>
      <c r="R120" s="22"/>
      <c r="V120" s="22"/>
    </row>
    <row r="121" spans="1:22" ht="16.5" customHeight="1" x14ac:dyDescent="0.25">
      <c r="A121" s="13" t="s">
        <v>69</v>
      </c>
      <c r="B121" s="13" t="s">
        <v>76</v>
      </c>
      <c r="E121" s="17"/>
      <c r="F121" s="17"/>
      <c r="G121" s="18"/>
      <c r="H121" s="18"/>
      <c r="I121" s="18"/>
      <c r="J121" s="18"/>
      <c r="K121" s="18"/>
      <c r="L121" s="18"/>
      <c r="M121" s="37"/>
      <c r="O121" s="18"/>
      <c r="P121" s="18"/>
      <c r="R121" s="22"/>
      <c r="V121" s="22"/>
    </row>
    <row r="122" spans="1:22" ht="16.5" customHeight="1" x14ac:dyDescent="0.25">
      <c r="C122" s="35" t="s">
        <v>77</v>
      </c>
      <c r="E122" s="17"/>
      <c r="F122" s="17"/>
      <c r="G122" s="18"/>
      <c r="H122" s="18"/>
      <c r="I122" s="18"/>
      <c r="J122" s="18"/>
      <c r="K122" s="18"/>
      <c r="L122" s="18"/>
      <c r="M122" s="37"/>
      <c r="O122" s="18"/>
      <c r="P122" s="18"/>
      <c r="R122" s="22"/>
      <c r="V122" s="22"/>
    </row>
    <row r="123" spans="1:22" ht="16.5" customHeight="1" x14ac:dyDescent="0.25">
      <c r="C123" s="35"/>
      <c r="D123" s="13" t="s">
        <v>72</v>
      </c>
      <c r="E123" s="17"/>
      <c r="F123" s="17"/>
      <c r="G123" s="18"/>
      <c r="H123" s="18"/>
      <c r="I123" s="18"/>
      <c r="J123" s="18"/>
      <c r="K123" s="18"/>
      <c r="L123" s="18"/>
      <c r="M123" s="37"/>
      <c r="O123" s="18"/>
      <c r="P123" s="18"/>
      <c r="R123" s="22"/>
      <c r="V123" s="22"/>
    </row>
    <row r="124" spans="1:22" ht="16.5" customHeight="1" x14ac:dyDescent="0.25">
      <c r="C124" s="35"/>
      <c r="D124" s="13" t="s">
        <v>78</v>
      </c>
      <c r="E124" s="17"/>
      <c r="F124" s="17"/>
      <c r="G124" s="18"/>
      <c r="H124" s="18"/>
      <c r="I124" s="18"/>
      <c r="J124" s="18"/>
      <c r="K124" s="18"/>
      <c r="L124" s="18"/>
      <c r="M124" s="37"/>
      <c r="O124" s="18"/>
      <c r="P124" s="18"/>
      <c r="R124" s="22"/>
      <c r="V124" s="22"/>
    </row>
    <row r="125" spans="1:22" ht="16.5" customHeight="1" x14ac:dyDescent="0.25">
      <c r="A125" s="13" t="s">
        <v>79</v>
      </c>
      <c r="D125" s="13" t="s">
        <v>75</v>
      </c>
      <c r="E125" s="17">
        <v>15</v>
      </c>
      <c r="F125" s="17"/>
      <c r="G125" s="18">
        <v>5669977</v>
      </c>
      <c r="H125" s="18"/>
      <c r="I125" s="18">
        <v>5669977</v>
      </c>
      <c r="J125" s="18"/>
      <c r="K125" s="18">
        <v>5669977</v>
      </c>
      <c r="L125" s="18"/>
      <c r="M125" s="37">
        <v>5669977</v>
      </c>
      <c r="O125" s="18"/>
      <c r="P125" s="18"/>
      <c r="R125" s="22"/>
      <c r="V125" s="22"/>
    </row>
    <row r="126" spans="1:22" ht="16.5" customHeight="1" x14ac:dyDescent="0.25">
      <c r="A126" s="23" t="s">
        <v>80</v>
      </c>
      <c r="B126" s="23"/>
      <c r="C126" s="23"/>
      <c r="D126" s="23"/>
      <c r="E126" s="17">
        <v>15</v>
      </c>
      <c r="F126" s="17"/>
      <c r="G126" s="18">
        <v>36104972</v>
      </c>
      <c r="H126" s="18"/>
      <c r="I126" s="18">
        <v>36104972</v>
      </c>
      <c r="J126" s="18"/>
      <c r="K126" s="18">
        <v>36079319</v>
      </c>
      <c r="L126" s="18"/>
      <c r="M126" s="18">
        <v>36079319</v>
      </c>
      <c r="O126" s="18"/>
      <c r="P126" s="18"/>
      <c r="R126" s="22"/>
      <c r="V126" s="22"/>
    </row>
    <row r="127" spans="1:22" ht="16.5" customHeight="1" x14ac:dyDescent="0.25">
      <c r="A127" s="23" t="s">
        <v>81</v>
      </c>
      <c r="B127" s="23"/>
      <c r="C127" s="23"/>
      <c r="D127" s="23"/>
      <c r="E127" s="17"/>
      <c r="F127" s="17"/>
      <c r="G127" s="18">
        <v>104789</v>
      </c>
      <c r="H127" s="18"/>
      <c r="I127" s="18">
        <v>104789</v>
      </c>
      <c r="J127" s="18"/>
      <c r="K127" s="18">
        <v>0</v>
      </c>
      <c r="L127" s="18"/>
      <c r="M127" s="18">
        <v>0</v>
      </c>
      <c r="O127" s="18"/>
      <c r="P127" s="18"/>
      <c r="R127" s="22"/>
      <c r="V127" s="22"/>
    </row>
    <row r="128" spans="1:22" ht="16.5" customHeight="1" x14ac:dyDescent="0.25">
      <c r="A128" s="23" t="s">
        <v>82</v>
      </c>
      <c r="B128" s="23"/>
      <c r="C128" s="23"/>
      <c r="D128" s="23"/>
      <c r="G128" s="18"/>
      <c r="H128" s="18"/>
      <c r="I128" s="18"/>
      <c r="J128" s="18"/>
      <c r="K128" s="18"/>
      <c r="L128" s="18"/>
      <c r="M128" s="37"/>
      <c r="O128" s="18"/>
      <c r="P128" s="18"/>
      <c r="R128" s="22"/>
      <c r="V128" s="22"/>
    </row>
    <row r="129" spans="1:22" ht="16.5" customHeight="1" x14ac:dyDescent="0.25">
      <c r="B129" s="13" t="s">
        <v>83</v>
      </c>
      <c r="E129" s="17"/>
      <c r="F129" s="17"/>
      <c r="G129" s="18">
        <v>599793</v>
      </c>
      <c r="H129" s="18"/>
      <c r="I129" s="18">
        <v>599793</v>
      </c>
      <c r="J129" s="18"/>
      <c r="K129" s="18">
        <v>599793</v>
      </c>
      <c r="L129" s="18"/>
      <c r="M129" s="18">
        <v>599793</v>
      </c>
      <c r="O129" s="18"/>
      <c r="P129" s="18"/>
      <c r="R129" s="22"/>
      <c r="V129" s="22"/>
    </row>
    <row r="130" spans="1:22" ht="16.5" customHeight="1" x14ac:dyDescent="0.25">
      <c r="B130" s="13" t="s">
        <v>84</v>
      </c>
      <c r="E130" s="17"/>
      <c r="F130" s="17"/>
      <c r="G130" s="18">
        <v>4438605</v>
      </c>
      <c r="H130" s="18"/>
      <c r="I130" s="18">
        <v>4140585</v>
      </c>
      <c r="J130" s="18"/>
      <c r="K130" s="18">
        <v>2545159</v>
      </c>
      <c r="L130" s="18"/>
      <c r="M130" s="37">
        <v>4662166</v>
      </c>
      <c r="O130" s="18"/>
      <c r="P130" s="18"/>
      <c r="Q130" s="38"/>
      <c r="R130" s="22"/>
      <c r="V130" s="22"/>
    </row>
    <row r="131" spans="1:22" ht="16.5" customHeight="1" x14ac:dyDescent="0.25">
      <c r="A131" s="13" t="s">
        <v>85</v>
      </c>
      <c r="E131" s="17"/>
      <c r="F131" s="17"/>
      <c r="G131" s="24">
        <v>9271256</v>
      </c>
      <c r="H131" s="18"/>
      <c r="I131" s="24">
        <v>10166494</v>
      </c>
      <c r="J131" s="18"/>
      <c r="K131" s="24">
        <v>-1528524</v>
      </c>
      <c r="L131" s="18"/>
      <c r="M131" s="26">
        <v>-1908138</v>
      </c>
      <c r="O131" s="18"/>
      <c r="P131" s="18"/>
      <c r="Q131" s="38"/>
      <c r="R131" s="22"/>
      <c r="V131" s="22"/>
    </row>
    <row r="132" spans="1:22" ht="16.5" customHeight="1" x14ac:dyDescent="0.25">
      <c r="E132" s="17"/>
      <c r="F132" s="17"/>
      <c r="G132" s="18"/>
      <c r="H132" s="18"/>
      <c r="I132" s="18"/>
      <c r="J132" s="18"/>
      <c r="K132" s="18"/>
      <c r="L132" s="18"/>
      <c r="M132" s="37"/>
      <c r="O132" s="18"/>
      <c r="P132" s="18"/>
      <c r="Q132" s="38"/>
      <c r="R132" s="22"/>
      <c r="V132" s="22"/>
    </row>
    <row r="133" spans="1:22" s="39" customFormat="1" ht="16.5" customHeight="1" x14ac:dyDescent="0.25">
      <c r="A133" s="39" t="s">
        <v>86</v>
      </c>
      <c r="E133" s="40"/>
      <c r="F133" s="40"/>
      <c r="G133" s="19">
        <f>SUM(G125:G131)</f>
        <v>56189392</v>
      </c>
      <c r="H133" s="19"/>
      <c r="I133" s="19">
        <f>SUM(I125:I131)</f>
        <v>56786610</v>
      </c>
      <c r="J133" s="19"/>
      <c r="K133" s="19">
        <f>SUM(K125:K131)</f>
        <v>43365724</v>
      </c>
      <c r="L133" s="19"/>
      <c r="M133" s="19">
        <f>SUM(M125:M131)</f>
        <v>45103117</v>
      </c>
      <c r="O133" s="18"/>
      <c r="P133" s="18"/>
      <c r="Q133" s="18"/>
      <c r="R133" s="22"/>
      <c r="V133" s="22"/>
    </row>
    <row r="134" spans="1:22" s="39" customFormat="1" ht="16.5" customHeight="1" x14ac:dyDescent="0.25">
      <c r="A134" s="39" t="s">
        <v>87</v>
      </c>
      <c r="E134" s="40"/>
      <c r="F134" s="40"/>
      <c r="G134" s="24">
        <v>31047126</v>
      </c>
      <c r="H134" s="18"/>
      <c r="I134" s="24">
        <v>31047126</v>
      </c>
      <c r="J134" s="18"/>
      <c r="K134" s="24">
        <v>31047126</v>
      </c>
      <c r="L134" s="18"/>
      <c r="M134" s="26">
        <v>31047126</v>
      </c>
      <c r="O134" s="18"/>
      <c r="P134" s="18"/>
      <c r="Q134" s="41"/>
      <c r="R134" s="22"/>
      <c r="V134" s="22"/>
    </row>
    <row r="135" spans="1:22" s="39" customFormat="1" ht="16.5" customHeight="1" x14ac:dyDescent="0.25">
      <c r="E135" s="40"/>
      <c r="F135" s="40"/>
      <c r="G135" s="18"/>
      <c r="H135" s="18"/>
      <c r="I135" s="18"/>
      <c r="J135" s="18"/>
      <c r="K135" s="18"/>
      <c r="L135" s="18"/>
      <c r="M135" s="37"/>
      <c r="O135" s="18"/>
      <c r="P135" s="18"/>
      <c r="R135" s="22"/>
      <c r="V135" s="22"/>
    </row>
    <row r="136" spans="1:22" ht="16.5" customHeight="1" x14ac:dyDescent="0.25">
      <c r="A136" s="13" t="s">
        <v>88</v>
      </c>
      <c r="E136" s="17"/>
      <c r="F136" s="17"/>
      <c r="G136" s="19">
        <f>SUM(G133:G134)</f>
        <v>87236518</v>
      </c>
      <c r="I136" s="19">
        <f>SUM(I133:I134)</f>
        <v>87833736</v>
      </c>
      <c r="K136" s="19">
        <f>SUM(K133:K134)</f>
        <v>74412850</v>
      </c>
      <c r="M136" s="19">
        <f>SUM(M133:M134)</f>
        <v>76150243</v>
      </c>
      <c r="O136" s="18"/>
      <c r="P136" s="18"/>
      <c r="R136" s="22"/>
      <c r="V136" s="22"/>
    </row>
    <row r="137" spans="1:22" ht="16.5" customHeight="1" x14ac:dyDescent="0.25">
      <c r="A137" s="23" t="s">
        <v>89</v>
      </c>
      <c r="B137" s="23"/>
      <c r="C137" s="23"/>
      <c r="D137" s="23"/>
      <c r="E137" s="17"/>
      <c r="F137" s="42"/>
      <c r="G137" s="24">
        <v>11948868</v>
      </c>
      <c r="H137" s="18"/>
      <c r="I137" s="24">
        <v>11303095</v>
      </c>
      <c r="J137" s="18"/>
      <c r="K137" s="24">
        <v>0</v>
      </c>
      <c r="L137" s="18"/>
      <c r="M137" s="26">
        <v>0</v>
      </c>
      <c r="O137" s="18"/>
      <c r="P137" s="18"/>
      <c r="R137" s="22"/>
      <c r="V137" s="22"/>
    </row>
    <row r="138" spans="1:22" ht="16.5" customHeight="1" x14ac:dyDescent="0.25">
      <c r="A138" s="23"/>
      <c r="B138" s="23"/>
      <c r="C138" s="23"/>
      <c r="D138" s="23"/>
      <c r="E138" s="17"/>
      <c r="F138" s="42"/>
      <c r="G138" s="18"/>
      <c r="H138" s="18"/>
      <c r="I138" s="18"/>
      <c r="J138" s="18"/>
      <c r="K138" s="18"/>
      <c r="L138" s="18"/>
      <c r="M138" s="18"/>
      <c r="O138" s="18"/>
      <c r="P138" s="18"/>
      <c r="R138" s="22"/>
      <c r="V138" s="22"/>
    </row>
    <row r="139" spans="1:22" ht="16.5" customHeight="1" x14ac:dyDescent="0.25">
      <c r="A139" s="1" t="s">
        <v>90</v>
      </c>
      <c r="B139" s="1"/>
      <c r="C139" s="1"/>
      <c r="D139" s="1"/>
      <c r="E139" s="17"/>
      <c r="F139" s="42"/>
      <c r="G139" s="24">
        <f>SUM(G136:G137)</f>
        <v>99185386</v>
      </c>
      <c r="I139" s="24">
        <f>SUM(I136:I137)</f>
        <v>99136831</v>
      </c>
      <c r="K139" s="24">
        <f>SUM(K136:K137)</f>
        <v>74412850</v>
      </c>
      <c r="M139" s="24">
        <f>SUM(M136:M137)</f>
        <v>76150243</v>
      </c>
      <c r="O139" s="18"/>
      <c r="P139" s="18"/>
      <c r="R139" s="22"/>
      <c r="V139" s="22"/>
    </row>
    <row r="140" spans="1:22" ht="16.5" customHeight="1" x14ac:dyDescent="0.25">
      <c r="A140" s="1"/>
      <c r="B140" s="1"/>
      <c r="C140" s="1"/>
      <c r="D140" s="1"/>
      <c r="E140" s="17"/>
      <c r="F140" s="17"/>
      <c r="G140" s="18"/>
      <c r="H140" s="18"/>
      <c r="I140" s="18"/>
      <c r="J140" s="18"/>
      <c r="K140" s="18"/>
      <c r="L140" s="18"/>
      <c r="M140" s="18"/>
      <c r="O140" s="18"/>
      <c r="P140" s="18"/>
      <c r="R140" s="22"/>
      <c r="V140" s="22"/>
    </row>
    <row r="141" spans="1:22" ht="16.5" customHeight="1" thickBot="1" x14ac:dyDescent="0.3">
      <c r="A141" s="1" t="s">
        <v>91</v>
      </c>
      <c r="B141" s="1"/>
      <c r="C141" s="1"/>
      <c r="D141" s="1"/>
      <c r="E141" s="17"/>
      <c r="F141" s="17"/>
      <c r="G141" s="36">
        <f>SUM(G93+G139)</f>
        <v>366301080</v>
      </c>
      <c r="I141" s="36">
        <f>SUM(I93+I139)</f>
        <v>346844932</v>
      </c>
      <c r="K141" s="36">
        <f>SUM(K93+K139)</f>
        <v>164758303</v>
      </c>
      <c r="M141" s="36">
        <f>SUM(M93+M139)</f>
        <v>157476669</v>
      </c>
      <c r="P141" s="18"/>
      <c r="R141" s="22"/>
      <c r="V141" s="22"/>
    </row>
    <row r="142" spans="1:22" ht="16.5" customHeight="1" thickTop="1" x14ac:dyDescent="0.25">
      <c r="A142" s="1"/>
      <c r="B142" s="1"/>
      <c r="C142" s="1"/>
      <c r="D142" s="1"/>
      <c r="E142" s="17"/>
      <c r="F142" s="17"/>
      <c r="G142" s="18"/>
      <c r="H142" s="18"/>
      <c r="I142" s="18"/>
      <c r="J142" s="18"/>
      <c r="K142" s="18"/>
      <c r="L142" s="18"/>
      <c r="M142" s="18"/>
    </row>
    <row r="143" spans="1:22" ht="16.5" customHeight="1" x14ac:dyDescent="0.25">
      <c r="A143" s="1"/>
      <c r="B143" s="1"/>
      <c r="C143" s="1"/>
      <c r="D143" s="1"/>
      <c r="E143" s="17"/>
      <c r="F143" s="17"/>
      <c r="G143" s="18"/>
      <c r="H143" s="18"/>
      <c r="I143" s="18"/>
      <c r="J143" s="18"/>
      <c r="K143" s="18"/>
      <c r="L143" s="18"/>
      <c r="M143" s="18"/>
    </row>
    <row r="144" spans="1:22" ht="9" customHeight="1" x14ac:dyDescent="0.25">
      <c r="A144" s="1"/>
      <c r="B144" s="1"/>
      <c r="C144" s="1"/>
      <c r="D144" s="1"/>
      <c r="E144" s="17"/>
      <c r="F144" s="17"/>
      <c r="G144" s="18"/>
      <c r="H144" s="18"/>
      <c r="I144" s="18"/>
      <c r="J144" s="18"/>
      <c r="K144" s="18"/>
      <c r="L144" s="18"/>
      <c r="M144" s="18"/>
    </row>
    <row r="145" spans="1:13" ht="22.35" customHeight="1" x14ac:dyDescent="0.25">
      <c r="A145" s="195" t="str">
        <f>A49</f>
        <v>The accompanying notes are an integral part of these interim financial information.</v>
      </c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  <c r="L145" s="195"/>
      <c r="M145" s="195"/>
    </row>
    <row r="147" spans="1:13" ht="16.5" customHeight="1" x14ac:dyDescent="0.25">
      <c r="G147" s="18"/>
      <c r="I147" s="18"/>
      <c r="K147" s="18"/>
      <c r="M147" s="18"/>
    </row>
  </sheetData>
  <mergeCells count="14">
    <mergeCell ref="A145:M145"/>
    <mergeCell ref="G56:I56"/>
    <mergeCell ref="K56:M56"/>
    <mergeCell ref="A97:M97"/>
    <mergeCell ref="G103:I103"/>
    <mergeCell ref="K103:M103"/>
    <mergeCell ref="G104:I104"/>
    <mergeCell ref="K104:M104"/>
    <mergeCell ref="G6:I6"/>
    <mergeCell ref="K6:M6"/>
    <mergeCell ref="G7:I7"/>
    <mergeCell ref="K7:M7"/>
    <mergeCell ref="G55:I55"/>
    <mergeCell ref="K55:M55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 scaleWithDoc="0">
    <oddFooter>&amp;R&amp;"Cordia New,Regular"&amp;13&amp;P</oddFooter>
  </headerFooter>
  <rowBreaks count="2" manualBreakCount="2">
    <brk id="49" max="16383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2E94-C5F5-490E-8C0F-58EEF9D8E0BC}">
  <sheetPr codeName="Sheet2"/>
  <dimension ref="A1:L100"/>
  <sheetViews>
    <sheetView showZeros="0" zoomScaleNormal="100" zoomScaleSheetLayoutView="115" workbookViewId="0">
      <selection activeCell="U13" sqref="U13"/>
    </sheetView>
  </sheetViews>
  <sheetFormatPr defaultColWidth="9.42578125" defaultRowHeight="16.5" customHeight="1" x14ac:dyDescent="0.25"/>
  <cols>
    <col min="1" max="1" width="39.7109375" style="22" customWidth="1"/>
    <col min="2" max="2" width="5.42578125" style="22" customWidth="1"/>
    <col min="3" max="3" width="0.5703125" style="22" customWidth="1"/>
    <col min="4" max="4" width="10.5703125" style="58" customWidth="1"/>
    <col min="5" max="5" width="0.5703125" style="58" customWidth="1"/>
    <col min="6" max="6" width="10.5703125" style="58" customWidth="1"/>
    <col min="7" max="7" width="0.5703125" style="58" customWidth="1"/>
    <col min="8" max="8" width="10.5703125" style="58" customWidth="1"/>
    <col min="9" max="9" width="0.5703125" style="58" customWidth="1"/>
    <col min="10" max="10" width="10.5703125" style="58" customWidth="1"/>
    <col min="11" max="101" width="9.42578125" style="13"/>
    <col min="102" max="102" width="37.42578125" style="13" customWidth="1"/>
    <col min="103" max="103" width="5.42578125" style="13" customWidth="1"/>
    <col min="104" max="104" width="0.5703125" style="13" customWidth="1"/>
    <col min="105" max="105" width="13.42578125" style="13" customWidth="1"/>
    <col min="106" max="106" width="0.5703125" style="13" customWidth="1"/>
    <col min="107" max="107" width="13.42578125" style="13" customWidth="1"/>
    <col min="108" max="108" width="0.5703125" style="13" customWidth="1"/>
    <col min="109" max="109" width="13.42578125" style="13" customWidth="1"/>
    <col min="110" max="110" width="0.5703125" style="13" customWidth="1"/>
    <col min="111" max="111" width="13.42578125" style="13" customWidth="1"/>
    <col min="112" max="113" width="9.42578125" style="13"/>
    <col min="114" max="114" width="14.5703125" style="13" bestFit="1" customWidth="1"/>
    <col min="115" max="115" width="18" style="13" bestFit="1" customWidth="1"/>
    <col min="116" max="116" width="9.42578125" style="13"/>
    <col min="117" max="117" width="13.5703125" style="13" bestFit="1" customWidth="1"/>
    <col min="118" max="118" width="16.5703125" style="13" bestFit="1" customWidth="1"/>
    <col min="119" max="357" width="9.42578125" style="13"/>
    <col min="358" max="358" width="37.42578125" style="13" customWidth="1"/>
    <col min="359" max="359" width="5.42578125" style="13" customWidth="1"/>
    <col min="360" max="360" width="0.5703125" style="13" customWidth="1"/>
    <col min="361" max="361" width="13.42578125" style="13" customWidth="1"/>
    <col min="362" max="362" width="0.5703125" style="13" customWidth="1"/>
    <col min="363" max="363" width="13.42578125" style="13" customWidth="1"/>
    <col min="364" max="364" width="0.5703125" style="13" customWidth="1"/>
    <col min="365" max="365" width="13.42578125" style="13" customWidth="1"/>
    <col min="366" max="366" width="0.5703125" style="13" customWidth="1"/>
    <col min="367" max="367" width="13.42578125" style="13" customWidth="1"/>
    <col min="368" max="369" width="9.42578125" style="13"/>
    <col min="370" max="370" width="14.5703125" style="13" bestFit="1" customWidth="1"/>
    <col min="371" max="371" width="18" style="13" bestFit="1" customWidth="1"/>
    <col min="372" max="372" width="9.42578125" style="13"/>
    <col min="373" max="373" width="13.5703125" style="13" bestFit="1" customWidth="1"/>
    <col min="374" max="374" width="16.5703125" style="13" bestFit="1" customWidth="1"/>
    <col min="375" max="613" width="9.42578125" style="13"/>
    <col min="614" max="614" width="37.42578125" style="13" customWidth="1"/>
    <col min="615" max="615" width="5.42578125" style="13" customWidth="1"/>
    <col min="616" max="616" width="0.5703125" style="13" customWidth="1"/>
    <col min="617" max="617" width="13.42578125" style="13" customWidth="1"/>
    <col min="618" max="618" width="0.5703125" style="13" customWidth="1"/>
    <col min="619" max="619" width="13.42578125" style="13" customWidth="1"/>
    <col min="620" max="620" width="0.5703125" style="13" customWidth="1"/>
    <col min="621" max="621" width="13.42578125" style="13" customWidth="1"/>
    <col min="622" max="622" width="0.5703125" style="13" customWidth="1"/>
    <col min="623" max="623" width="13.42578125" style="13" customWidth="1"/>
    <col min="624" max="625" width="9.42578125" style="13"/>
    <col min="626" max="626" width="14.5703125" style="13" bestFit="1" customWidth="1"/>
    <col min="627" max="627" width="18" style="13" bestFit="1" customWidth="1"/>
    <col min="628" max="628" width="9.42578125" style="13"/>
    <col min="629" max="629" width="13.5703125" style="13" bestFit="1" customWidth="1"/>
    <col min="630" max="630" width="16.5703125" style="13" bestFit="1" customWidth="1"/>
    <col min="631" max="869" width="9.42578125" style="13"/>
    <col min="870" max="870" width="37.42578125" style="13" customWidth="1"/>
    <col min="871" max="871" width="5.42578125" style="13" customWidth="1"/>
    <col min="872" max="872" width="0.5703125" style="13" customWidth="1"/>
    <col min="873" max="873" width="13.42578125" style="13" customWidth="1"/>
    <col min="874" max="874" width="0.5703125" style="13" customWidth="1"/>
    <col min="875" max="875" width="13.42578125" style="13" customWidth="1"/>
    <col min="876" max="876" width="0.5703125" style="13" customWidth="1"/>
    <col min="877" max="877" width="13.42578125" style="13" customWidth="1"/>
    <col min="878" max="878" width="0.5703125" style="13" customWidth="1"/>
    <col min="879" max="879" width="13.42578125" style="13" customWidth="1"/>
    <col min="880" max="881" width="9.42578125" style="13"/>
    <col min="882" max="882" width="14.5703125" style="13" bestFit="1" customWidth="1"/>
    <col min="883" max="883" width="18" style="13" bestFit="1" customWidth="1"/>
    <col min="884" max="884" width="9.42578125" style="13"/>
    <col min="885" max="885" width="13.5703125" style="13" bestFit="1" customWidth="1"/>
    <col min="886" max="886" width="16.5703125" style="13" bestFit="1" customWidth="1"/>
    <col min="887" max="1125" width="9.42578125" style="13"/>
    <col min="1126" max="1126" width="37.42578125" style="13" customWidth="1"/>
    <col min="1127" max="1127" width="5.42578125" style="13" customWidth="1"/>
    <col min="1128" max="1128" width="0.5703125" style="13" customWidth="1"/>
    <col min="1129" max="1129" width="13.42578125" style="13" customWidth="1"/>
    <col min="1130" max="1130" width="0.5703125" style="13" customWidth="1"/>
    <col min="1131" max="1131" width="13.42578125" style="13" customWidth="1"/>
    <col min="1132" max="1132" width="0.5703125" style="13" customWidth="1"/>
    <col min="1133" max="1133" width="13.42578125" style="13" customWidth="1"/>
    <col min="1134" max="1134" width="0.5703125" style="13" customWidth="1"/>
    <col min="1135" max="1135" width="13.42578125" style="13" customWidth="1"/>
    <col min="1136" max="1137" width="9.42578125" style="13"/>
    <col min="1138" max="1138" width="14.5703125" style="13" bestFit="1" customWidth="1"/>
    <col min="1139" max="1139" width="18" style="13" bestFit="1" customWidth="1"/>
    <col min="1140" max="1140" width="9.42578125" style="13"/>
    <col min="1141" max="1141" width="13.5703125" style="13" bestFit="1" customWidth="1"/>
    <col min="1142" max="1142" width="16.5703125" style="13" bestFit="1" customWidth="1"/>
    <col min="1143" max="1381" width="9.42578125" style="13"/>
    <col min="1382" max="1382" width="37.42578125" style="13" customWidth="1"/>
    <col min="1383" max="1383" width="5.42578125" style="13" customWidth="1"/>
    <col min="1384" max="1384" width="0.5703125" style="13" customWidth="1"/>
    <col min="1385" max="1385" width="13.42578125" style="13" customWidth="1"/>
    <col min="1386" max="1386" width="0.5703125" style="13" customWidth="1"/>
    <col min="1387" max="1387" width="13.42578125" style="13" customWidth="1"/>
    <col min="1388" max="1388" width="0.5703125" style="13" customWidth="1"/>
    <col min="1389" max="1389" width="13.42578125" style="13" customWidth="1"/>
    <col min="1390" max="1390" width="0.5703125" style="13" customWidth="1"/>
    <col min="1391" max="1391" width="13.42578125" style="13" customWidth="1"/>
    <col min="1392" max="1393" width="9.42578125" style="13"/>
    <col min="1394" max="1394" width="14.5703125" style="13" bestFit="1" customWidth="1"/>
    <col min="1395" max="1395" width="18" style="13" bestFit="1" customWidth="1"/>
    <col min="1396" max="1396" width="9.42578125" style="13"/>
    <col min="1397" max="1397" width="13.5703125" style="13" bestFit="1" customWidth="1"/>
    <col min="1398" max="1398" width="16.5703125" style="13" bestFit="1" customWidth="1"/>
    <col min="1399" max="1637" width="9.42578125" style="13"/>
    <col min="1638" max="1638" width="37.42578125" style="13" customWidth="1"/>
    <col min="1639" max="1639" width="5.42578125" style="13" customWidth="1"/>
    <col min="1640" max="1640" width="0.5703125" style="13" customWidth="1"/>
    <col min="1641" max="1641" width="13.42578125" style="13" customWidth="1"/>
    <col min="1642" max="1642" width="0.5703125" style="13" customWidth="1"/>
    <col min="1643" max="1643" width="13.42578125" style="13" customWidth="1"/>
    <col min="1644" max="1644" width="0.5703125" style="13" customWidth="1"/>
    <col min="1645" max="1645" width="13.42578125" style="13" customWidth="1"/>
    <col min="1646" max="1646" width="0.5703125" style="13" customWidth="1"/>
    <col min="1647" max="1647" width="13.42578125" style="13" customWidth="1"/>
    <col min="1648" max="1649" width="9.42578125" style="13"/>
    <col min="1650" max="1650" width="14.5703125" style="13" bestFit="1" customWidth="1"/>
    <col min="1651" max="1651" width="18" style="13" bestFit="1" customWidth="1"/>
    <col min="1652" max="1652" width="9.42578125" style="13"/>
    <col min="1653" max="1653" width="13.5703125" style="13" bestFit="1" customWidth="1"/>
    <col min="1654" max="1654" width="16.5703125" style="13" bestFit="1" customWidth="1"/>
    <col min="1655" max="1893" width="9.42578125" style="13"/>
    <col min="1894" max="1894" width="37.42578125" style="13" customWidth="1"/>
    <col min="1895" max="1895" width="5.42578125" style="13" customWidth="1"/>
    <col min="1896" max="1896" width="0.5703125" style="13" customWidth="1"/>
    <col min="1897" max="1897" width="13.42578125" style="13" customWidth="1"/>
    <col min="1898" max="1898" width="0.5703125" style="13" customWidth="1"/>
    <col min="1899" max="1899" width="13.42578125" style="13" customWidth="1"/>
    <col min="1900" max="1900" width="0.5703125" style="13" customWidth="1"/>
    <col min="1901" max="1901" width="13.42578125" style="13" customWidth="1"/>
    <col min="1902" max="1902" width="0.5703125" style="13" customWidth="1"/>
    <col min="1903" max="1903" width="13.42578125" style="13" customWidth="1"/>
    <col min="1904" max="1905" width="9.42578125" style="13"/>
    <col min="1906" max="1906" width="14.5703125" style="13" bestFit="1" customWidth="1"/>
    <col min="1907" max="1907" width="18" style="13" bestFit="1" customWidth="1"/>
    <col min="1908" max="1908" width="9.42578125" style="13"/>
    <col min="1909" max="1909" width="13.5703125" style="13" bestFit="1" customWidth="1"/>
    <col min="1910" max="1910" width="16.5703125" style="13" bestFit="1" customWidth="1"/>
    <col min="1911" max="2149" width="9.42578125" style="13"/>
    <col min="2150" max="2150" width="37.42578125" style="13" customWidth="1"/>
    <col min="2151" max="2151" width="5.42578125" style="13" customWidth="1"/>
    <col min="2152" max="2152" width="0.5703125" style="13" customWidth="1"/>
    <col min="2153" max="2153" width="13.42578125" style="13" customWidth="1"/>
    <col min="2154" max="2154" width="0.5703125" style="13" customWidth="1"/>
    <col min="2155" max="2155" width="13.42578125" style="13" customWidth="1"/>
    <col min="2156" max="2156" width="0.5703125" style="13" customWidth="1"/>
    <col min="2157" max="2157" width="13.42578125" style="13" customWidth="1"/>
    <col min="2158" max="2158" width="0.5703125" style="13" customWidth="1"/>
    <col min="2159" max="2159" width="13.42578125" style="13" customWidth="1"/>
    <col min="2160" max="2161" width="9.42578125" style="13"/>
    <col min="2162" max="2162" width="14.5703125" style="13" bestFit="1" customWidth="1"/>
    <col min="2163" max="2163" width="18" style="13" bestFit="1" customWidth="1"/>
    <col min="2164" max="2164" width="9.42578125" style="13"/>
    <col min="2165" max="2165" width="13.5703125" style="13" bestFit="1" customWidth="1"/>
    <col min="2166" max="2166" width="16.5703125" style="13" bestFit="1" customWidth="1"/>
    <col min="2167" max="2405" width="9.42578125" style="13"/>
    <col min="2406" max="2406" width="37.42578125" style="13" customWidth="1"/>
    <col min="2407" max="2407" width="5.42578125" style="13" customWidth="1"/>
    <col min="2408" max="2408" width="0.5703125" style="13" customWidth="1"/>
    <col min="2409" max="2409" width="13.42578125" style="13" customWidth="1"/>
    <col min="2410" max="2410" width="0.5703125" style="13" customWidth="1"/>
    <col min="2411" max="2411" width="13.42578125" style="13" customWidth="1"/>
    <col min="2412" max="2412" width="0.5703125" style="13" customWidth="1"/>
    <col min="2413" max="2413" width="13.42578125" style="13" customWidth="1"/>
    <col min="2414" max="2414" width="0.5703125" style="13" customWidth="1"/>
    <col min="2415" max="2415" width="13.42578125" style="13" customWidth="1"/>
    <col min="2416" max="2417" width="9.42578125" style="13"/>
    <col min="2418" max="2418" width="14.5703125" style="13" bestFit="1" customWidth="1"/>
    <col min="2419" max="2419" width="18" style="13" bestFit="1" customWidth="1"/>
    <col min="2420" max="2420" width="9.42578125" style="13"/>
    <col min="2421" max="2421" width="13.5703125" style="13" bestFit="1" customWidth="1"/>
    <col min="2422" max="2422" width="16.5703125" style="13" bestFit="1" customWidth="1"/>
    <col min="2423" max="2661" width="9.42578125" style="13"/>
    <col min="2662" max="2662" width="37.42578125" style="13" customWidth="1"/>
    <col min="2663" max="2663" width="5.42578125" style="13" customWidth="1"/>
    <col min="2664" max="2664" width="0.5703125" style="13" customWidth="1"/>
    <col min="2665" max="2665" width="13.42578125" style="13" customWidth="1"/>
    <col min="2666" max="2666" width="0.5703125" style="13" customWidth="1"/>
    <col min="2667" max="2667" width="13.42578125" style="13" customWidth="1"/>
    <col min="2668" max="2668" width="0.5703125" style="13" customWidth="1"/>
    <col min="2669" max="2669" width="13.42578125" style="13" customWidth="1"/>
    <col min="2670" max="2670" width="0.5703125" style="13" customWidth="1"/>
    <col min="2671" max="2671" width="13.42578125" style="13" customWidth="1"/>
    <col min="2672" max="2673" width="9.42578125" style="13"/>
    <col min="2674" max="2674" width="14.5703125" style="13" bestFit="1" customWidth="1"/>
    <col min="2675" max="2675" width="18" style="13" bestFit="1" customWidth="1"/>
    <col min="2676" max="2676" width="9.42578125" style="13"/>
    <col min="2677" max="2677" width="13.5703125" style="13" bestFit="1" customWidth="1"/>
    <col min="2678" max="2678" width="16.5703125" style="13" bestFit="1" customWidth="1"/>
    <col min="2679" max="2917" width="9.42578125" style="13"/>
    <col min="2918" max="2918" width="37.42578125" style="13" customWidth="1"/>
    <col min="2919" max="2919" width="5.42578125" style="13" customWidth="1"/>
    <col min="2920" max="2920" width="0.5703125" style="13" customWidth="1"/>
    <col min="2921" max="2921" width="13.42578125" style="13" customWidth="1"/>
    <col min="2922" max="2922" width="0.5703125" style="13" customWidth="1"/>
    <col min="2923" max="2923" width="13.42578125" style="13" customWidth="1"/>
    <col min="2924" max="2924" width="0.5703125" style="13" customWidth="1"/>
    <col min="2925" max="2925" width="13.42578125" style="13" customWidth="1"/>
    <col min="2926" max="2926" width="0.5703125" style="13" customWidth="1"/>
    <col min="2927" max="2927" width="13.42578125" style="13" customWidth="1"/>
    <col min="2928" max="2929" width="9.42578125" style="13"/>
    <col min="2930" max="2930" width="14.5703125" style="13" bestFit="1" customWidth="1"/>
    <col min="2931" max="2931" width="18" style="13" bestFit="1" customWidth="1"/>
    <col min="2932" max="2932" width="9.42578125" style="13"/>
    <col min="2933" max="2933" width="13.5703125" style="13" bestFit="1" customWidth="1"/>
    <col min="2934" max="2934" width="16.5703125" style="13" bestFit="1" customWidth="1"/>
    <col min="2935" max="3173" width="9.42578125" style="13"/>
    <col min="3174" max="3174" width="37.42578125" style="13" customWidth="1"/>
    <col min="3175" max="3175" width="5.42578125" style="13" customWidth="1"/>
    <col min="3176" max="3176" width="0.5703125" style="13" customWidth="1"/>
    <col min="3177" max="3177" width="13.42578125" style="13" customWidth="1"/>
    <col min="3178" max="3178" width="0.5703125" style="13" customWidth="1"/>
    <col min="3179" max="3179" width="13.42578125" style="13" customWidth="1"/>
    <col min="3180" max="3180" width="0.5703125" style="13" customWidth="1"/>
    <col min="3181" max="3181" width="13.42578125" style="13" customWidth="1"/>
    <col min="3182" max="3182" width="0.5703125" style="13" customWidth="1"/>
    <col min="3183" max="3183" width="13.42578125" style="13" customWidth="1"/>
    <col min="3184" max="3185" width="9.42578125" style="13"/>
    <col min="3186" max="3186" width="14.5703125" style="13" bestFit="1" customWidth="1"/>
    <col min="3187" max="3187" width="18" style="13" bestFit="1" customWidth="1"/>
    <col min="3188" max="3188" width="9.42578125" style="13"/>
    <col min="3189" max="3189" width="13.5703125" style="13" bestFit="1" customWidth="1"/>
    <col min="3190" max="3190" width="16.5703125" style="13" bestFit="1" customWidth="1"/>
    <col min="3191" max="3429" width="9.42578125" style="13"/>
    <col min="3430" max="3430" width="37.42578125" style="13" customWidth="1"/>
    <col min="3431" max="3431" width="5.42578125" style="13" customWidth="1"/>
    <col min="3432" max="3432" width="0.5703125" style="13" customWidth="1"/>
    <col min="3433" max="3433" width="13.42578125" style="13" customWidth="1"/>
    <col min="3434" max="3434" width="0.5703125" style="13" customWidth="1"/>
    <col min="3435" max="3435" width="13.42578125" style="13" customWidth="1"/>
    <col min="3436" max="3436" width="0.5703125" style="13" customWidth="1"/>
    <col min="3437" max="3437" width="13.42578125" style="13" customWidth="1"/>
    <col min="3438" max="3438" width="0.5703125" style="13" customWidth="1"/>
    <col min="3439" max="3439" width="13.42578125" style="13" customWidth="1"/>
    <col min="3440" max="3441" width="9.42578125" style="13"/>
    <col min="3442" max="3442" width="14.5703125" style="13" bestFit="1" customWidth="1"/>
    <col min="3443" max="3443" width="18" style="13" bestFit="1" customWidth="1"/>
    <col min="3444" max="3444" width="9.42578125" style="13"/>
    <col min="3445" max="3445" width="13.5703125" style="13" bestFit="1" customWidth="1"/>
    <col min="3446" max="3446" width="16.5703125" style="13" bestFit="1" customWidth="1"/>
    <col min="3447" max="3685" width="9.42578125" style="13"/>
    <col min="3686" max="3686" width="37.42578125" style="13" customWidth="1"/>
    <col min="3687" max="3687" width="5.42578125" style="13" customWidth="1"/>
    <col min="3688" max="3688" width="0.5703125" style="13" customWidth="1"/>
    <col min="3689" max="3689" width="13.42578125" style="13" customWidth="1"/>
    <col min="3690" max="3690" width="0.5703125" style="13" customWidth="1"/>
    <col min="3691" max="3691" width="13.42578125" style="13" customWidth="1"/>
    <col min="3692" max="3692" width="0.5703125" style="13" customWidth="1"/>
    <col min="3693" max="3693" width="13.42578125" style="13" customWidth="1"/>
    <col min="3694" max="3694" width="0.5703125" style="13" customWidth="1"/>
    <col min="3695" max="3695" width="13.42578125" style="13" customWidth="1"/>
    <col min="3696" max="3697" width="9.42578125" style="13"/>
    <col min="3698" max="3698" width="14.5703125" style="13" bestFit="1" customWidth="1"/>
    <col min="3699" max="3699" width="18" style="13" bestFit="1" customWidth="1"/>
    <col min="3700" max="3700" width="9.42578125" style="13"/>
    <col min="3701" max="3701" width="13.5703125" style="13" bestFit="1" customWidth="1"/>
    <col min="3702" max="3702" width="16.5703125" style="13" bestFit="1" customWidth="1"/>
    <col min="3703" max="3941" width="9.42578125" style="13"/>
    <col min="3942" max="3942" width="37.42578125" style="13" customWidth="1"/>
    <col min="3943" max="3943" width="5.42578125" style="13" customWidth="1"/>
    <col min="3944" max="3944" width="0.5703125" style="13" customWidth="1"/>
    <col min="3945" max="3945" width="13.42578125" style="13" customWidth="1"/>
    <col min="3946" max="3946" width="0.5703125" style="13" customWidth="1"/>
    <col min="3947" max="3947" width="13.42578125" style="13" customWidth="1"/>
    <col min="3948" max="3948" width="0.5703125" style="13" customWidth="1"/>
    <col min="3949" max="3949" width="13.42578125" style="13" customWidth="1"/>
    <col min="3950" max="3950" width="0.5703125" style="13" customWidth="1"/>
    <col min="3951" max="3951" width="13.42578125" style="13" customWidth="1"/>
    <col min="3952" max="3953" width="9.42578125" style="13"/>
    <col min="3954" max="3954" width="14.5703125" style="13" bestFit="1" customWidth="1"/>
    <col min="3955" max="3955" width="18" style="13" bestFit="1" customWidth="1"/>
    <col min="3956" max="3956" width="9.42578125" style="13"/>
    <col min="3957" max="3957" width="13.5703125" style="13" bestFit="1" customWidth="1"/>
    <col min="3958" max="3958" width="16.5703125" style="13" bestFit="1" customWidth="1"/>
    <col min="3959" max="4197" width="9.42578125" style="13"/>
    <col min="4198" max="4198" width="37.42578125" style="13" customWidth="1"/>
    <col min="4199" max="4199" width="5.42578125" style="13" customWidth="1"/>
    <col min="4200" max="4200" width="0.5703125" style="13" customWidth="1"/>
    <col min="4201" max="4201" width="13.42578125" style="13" customWidth="1"/>
    <col min="4202" max="4202" width="0.5703125" style="13" customWidth="1"/>
    <col min="4203" max="4203" width="13.42578125" style="13" customWidth="1"/>
    <col min="4204" max="4204" width="0.5703125" style="13" customWidth="1"/>
    <col min="4205" max="4205" width="13.42578125" style="13" customWidth="1"/>
    <col min="4206" max="4206" width="0.5703125" style="13" customWidth="1"/>
    <col min="4207" max="4207" width="13.42578125" style="13" customWidth="1"/>
    <col min="4208" max="4209" width="9.42578125" style="13"/>
    <col min="4210" max="4210" width="14.5703125" style="13" bestFit="1" customWidth="1"/>
    <col min="4211" max="4211" width="18" style="13" bestFit="1" customWidth="1"/>
    <col min="4212" max="4212" width="9.42578125" style="13"/>
    <col min="4213" max="4213" width="13.5703125" style="13" bestFit="1" customWidth="1"/>
    <col min="4214" max="4214" width="16.5703125" style="13" bestFit="1" customWidth="1"/>
    <col min="4215" max="4453" width="9.42578125" style="13"/>
    <col min="4454" max="4454" width="37.42578125" style="13" customWidth="1"/>
    <col min="4455" max="4455" width="5.42578125" style="13" customWidth="1"/>
    <col min="4456" max="4456" width="0.5703125" style="13" customWidth="1"/>
    <col min="4457" max="4457" width="13.42578125" style="13" customWidth="1"/>
    <col min="4458" max="4458" width="0.5703125" style="13" customWidth="1"/>
    <col min="4459" max="4459" width="13.42578125" style="13" customWidth="1"/>
    <col min="4460" max="4460" width="0.5703125" style="13" customWidth="1"/>
    <col min="4461" max="4461" width="13.42578125" style="13" customWidth="1"/>
    <col min="4462" max="4462" width="0.5703125" style="13" customWidth="1"/>
    <col min="4463" max="4463" width="13.42578125" style="13" customWidth="1"/>
    <col min="4464" max="4465" width="9.42578125" style="13"/>
    <col min="4466" max="4466" width="14.5703125" style="13" bestFit="1" customWidth="1"/>
    <col min="4467" max="4467" width="18" style="13" bestFit="1" customWidth="1"/>
    <col min="4468" max="4468" width="9.42578125" style="13"/>
    <col min="4469" max="4469" width="13.5703125" style="13" bestFit="1" customWidth="1"/>
    <col min="4470" max="4470" width="16.5703125" style="13" bestFit="1" customWidth="1"/>
    <col min="4471" max="4709" width="9.42578125" style="13"/>
    <col min="4710" max="4710" width="37.42578125" style="13" customWidth="1"/>
    <col min="4711" max="4711" width="5.42578125" style="13" customWidth="1"/>
    <col min="4712" max="4712" width="0.5703125" style="13" customWidth="1"/>
    <col min="4713" max="4713" width="13.42578125" style="13" customWidth="1"/>
    <col min="4714" max="4714" width="0.5703125" style="13" customWidth="1"/>
    <col min="4715" max="4715" width="13.42578125" style="13" customWidth="1"/>
    <col min="4716" max="4716" width="0.5703125" style="13" customWidth="1"/>
    <col min="4717" max="4717" width="13.42578125" style="13" customWidth="1"/>
    <col min="4718" max="4718" width="0.5703125" style="13" customWidth="1"/>
    <col min="4719" max="4719" width="13.42578125" style="13" customWidth="1"/>
    <col min="4720" max="4721" width="9.42578125" style="13"/>
    <col min="4722" max="4722" width="14.5703125" style="13" bestFit="1" customWidth="1"/>
    <col min="4723" max="4723" width="18" style="13" bestFit="1" customWidth="1"/>
    <col min="4724" max="4724" width="9.42578125" style="13"/>
    <col min="4725" max="4725" width="13.5703125" style="13" bestFit="1" customWidth="1"/>
    <col min="4726" max="4726" width="16.5703125" style="13" bestFit="1" customWidth="1"/>
    <col min="4727" max="4965" width="9.42578125" style="13"/>
    <col min="4966" max="4966" width="37.42578125" style="13" customWidth="1"/>
    <col min="4967" max="4967" width="5.42578125" style="13" customWidth="1"/>
    <col min="4968" max="4968" width="0.5703125" style="13" customWidth="1"/>
    <col min="4969" max="4969" width="13.42578125" style="13" customWidth="1"/>
    <col min="4970" max="4970" width="0.5703125" style="13" customWidth="1"/>
    <col min="4971" max="4971" width="13.42578125" style="13" customWidth="1"/>
    <col min="4972" max="4972" width="0.5703125" style="13" customWidth="1"/>
    <col min="4973" max="4973" width="13.42578125" style="13" customWidth="1"/>
    <col min="4974" max="4974" width="0.5703125" style="13" customWidth="1"/>
    <col min="4975" max="4975" width="13.42578125" style="13" customWidth="1"/>
    <col min="4976" max="4977" width="9.42578125" style="13"/>
    <col min="4978" max="4978" width="14.5703125" style="13" bestFit="1" customWidth="1"/>
    <col min="4979" max="4979" width="18" style="13" bestFit="1" customWidth="1"/>
    <col min="4980" max="4980" width="9.42578125" style="13"/>
    <col min="4981" max="4981" width="13.5703125" style="13" bestFit="1" customWidth="1"/>
    <col min="4982" max="4982" width="16.5703125" style="13" bestFit="1" customWidth="1"/>
    <col min="4983" max="5221" width="9.42578125" style="13"/>
    <col min="5222" max="5222" width="37.42578125" style="13" customWidth="1"/>
    <col min="5223" max="5223" width="5.42578125" style="13" customWidth="1"/>
    <col min="5224" max="5224" width="0.5703125" style="13" customWidth="1"/>
    <col min="5225" max="5225" width="13.42578125" style="13" customWidth="1"/>
    <col min="5226" max="5226" width="0.5703125" style="13" customWidth="1"/>
    <col min="5227" max="5227" width="13.42578125" style="13" customWidth="1"/>
    <col min="5228" max="5228" width="0.5703125" style="13" customWidth="1"/>
    <col min="5229" max="5229" width="13.42578125" style="13" customWidth="1"/>
    <col min="5230" max="5230" width="0.5703125" style="13" customWidth="1"/>
    <col min="5231" max="5231" width="13.42578125" style="13" customWidth="1"/>
    <col min="5232" max="5233" width="9.42578125" style="13"/>
    <col min="5234" max="5234" width="14.5703125" style="13" bestFit="1" customWidth="1"/>
    <col min="5235" max="5235" width="18" style="13" bestFit="1" customWidth="1"/>
    <col min="5236" max="5236" width="9.42578125" style="13"/>
    <col min="5237" max="5237" width="13.5703125" style="13" bestFit="1" customWidth="1"/>
    <col min="5238" max="5238" width="16.5703125" style="13" bestFit="1" customWidth="1"/>
    <col min="5239" max="5477" width="9.42578125" style="13"/>
    <col min="5478" max="5478" width="37.42578125" style="13" customWidth="1"/>
    <col min="5479" max="5479" width="5.42578125" style="13" customWidth="1"/>
    <col min="5480" max="5480" width="0.5703125" style="13" customWidth="1"/>
    <col min="5481" max="5481" width="13.42578125" style="13" customWidth="1"/>
    <col min="5482" max="5482" width="0.5703125" style="13" customWidth="1"/>
    <col min="5483" max="5483" width="13.42578125" style="13" customWidth="1"/>
    <col min="5484" max="5484" width="0.5703125" style="13" customWidth="1"/>
    <col min="5485" max="5485" width="13.42578125" style="13" customWidth="1"/>
    <col min="5486" max="5486" width="0.5703125" style="13" customWidth="1"/>
    <col min="5487" max="5487" width="13.42578125" style="13" customWidth="1"/>
    <col min="5488" max="5489" width="9.42578125" style="13"/>
    <col min="5490" max="5490" width="14.5703125" style="13" bestFit="1" customWidth="1"/>
    <col min="5491" max="5491" width="18" style="13" bestFit="1" customWidth="1"/>
    <col min="5492" max="5492" width="9.42578125" style="13"/>
    <col min="5493" max="5493" width="13.5703125" style="13" bestFit="1" customWidth="1"/>
    <col min="5494" max="5494" width="16.5703125" style="13" bestFit="1" customWidth="1"/>
    <col min="5495" max="5733" width="9.42578125" style="13"/>
    <col min="5734" max="5734" width="37.42578125" style="13" customWidth="1"/>
    <col min="5735" max="5735" width="5.42578125" style="13" customWidth="1"/>
    <col min="5736" max="5736" width="0.5703125" style="13" customWidth="1"/>
    <col min="5737" max="5737" width="13.42578125" style="13" customWidth="1"/>
    <col min="5738" max="5738" width="0.5703125" style="13" customWidth="1"/>
    <col min="5739" max="5739" width="13.42578125" style="13" customWidth="1"/>
    <col min="5740" max="5740" width="0.5703125" style="13" customWidth="1"/>
    <col min="5741" max="5741" width="13.42578125" style="13" customWidth="1"/>
    <col min="5742" max="5742" width="0.5703125" style="13" customWidth="1"/>
    <col min="5743" max="5743" width="13.42578125" style="13" customWidth="1"/>
    <col min="5744" max="5745" width="9.42578125" style="13"/>
    <col min="5746" max="5746" width="14.5703125" style="13" bestFit="1" customWidth="1"/>
    <col min="5747" max="5747" width="18" style="13" bestFit="1" customWidth="1"/>
    <col min="5748" max="5748" width="9.42578125" style="13"/>
    <col min="5749" max="5749" width="13.5703125" style="13" bestFit="1" customWidth="1"/>
    <col min="5750" max="5750" width="16.5703125" style="13" bestFit="1" customWidth="1"/>
    <col min="5751" max="5989" width="9.42578125" style="13"/>
    <col min="5990" max="5990" width="37.42578125" style="13" customWidth="1"/>
    <col min="5991" max="5991" width="5.42578125" style="13" customWidth="1"/>
    <col min="5992" max="5992" width="0.5703125" style="13" customWidth="1"/>
    <col min="5993" max="5993" width="13.42578125" style="13" customWidth="1"/>
    <col min="5994" max="5994" width="0.5703125" style="13" customWidth="1"/>
    <col min="5995" max="5995" width="13.42578125" style="13" customWidth="1"/>
    <col min="5996" max="5996" width="0.5703125" style="13" customWidth="1"/>
    <col min="5997" max="5997" width="13.42578125" style="13" customWidth="1"/>
    <col min="5998" max="5998" width="0.5703125" style="13" customWidth="1"/>
    <col min="5999" max="5999" width="13.42578125" style="13" customWidth="1"/>
    <col min="6000" max="6001" width="9.42578125" style="13"/>
    <col min="6002" max="6002" width="14.5703125" style="13" bestFit="1" customWidth="1"/>
    <col min="6003" max="6003" width="18" style="13" bestFit="1" customWidth="1"/>
    <col min="6004" max="6004" width="9.42578125" style="13"/>
    <col min="6005" max="6005" width="13.5703125" style="13" bestFit="1" customWidth="1"/>
    <col min="6006" max="6006" width="16.5703125" style="13" bestFit="1" customWidth="1"/>
    <col min="6007" max="6245" width="9.42578125" style="13"/>
    <col min="6246" max="6246" width="37.42578125" style="13" customWidth="1"/>
    <col min="6247" max="6247" width="5.42578125" style="13" customWidth="1"/>
    <col min="6248" max="6248" width="0.5703125" style="13" customWidth="1"/>
    <col min="6249" max="6249" width="13.42578125" style="13" customWidth="1"/>
    <col min="6250" max="6250" width="0.5703125" style="13" customWidth="1"/>
    <col min="6251" max="6251" width="13.42578125" style="13" customWidth="1"/>
    <col min="6252" max="6252" width="0.5703125" style="13" customWidth="1"/>
    <col min="6253" max="6253" width="13.42578125" style="13" customWidth="1"/>
    <col min="6254" max="6254" width="0.5703125" style="13" customWidth="1"/>
    <col min="6255" max="6255" width="13.42578125" style="13" customWidth="1"/>
    <col min="6256" max="6257" width="9.42578125" style="13"/>
    <col min="6258" max="6258" width="14.5703125" style="13" bestFit="1" customWidth="1"/>
    <col min="6259" max="6259" width="18" style="13" bestFit="1" customWidth="1"/>
    <col min="6260" max="6260" width="9.42578125" style="13"/>
    <col min="6261" max="6261" width="13.5703125" style="13" bestFit="1" customWidth="1"/>
    <col min="6262" max="6262" width="16.5703125" style="13" bestFit="1" customWidth="1"/>
    <col min="6263" max="6501" width="9.42578125" style="13"/>
    <col min="6502" max="6502" width="37.42578125" style="13" customWidth="1"/>
    <col min="6503" max="6503" width="5.42578125" style="13" customWidth="1"/>
    <col min="6504" max="6504" width="0.5703125" style="13" customWidth="1"/>
    <col min="6505" max="6505" width="13.42578125" style="13" customWidth="1"/>
    <col min="6506" max="6506" width="0.5703125" style="13" customWidth="1"/>
    <col min="6507" max="6507" width="13.42578125" style="13" customWidth="1"/>
    <col min="6508" max="6508" width="0.5703125" style="13" customWidth="1"/>
    <col min="6509" max="6509" width="13.42578125" style="13" customWidth="1"/>
    <col min="6510" max="6510" width="0.5703125" style="13" customWidth="1"/>
    <col min="6511" max="6511" width="13.42578125" style="13" customWidth="1"/>
    <col min="6512" max="6513" width="9.42578125" style="13"/>
    <col min="6514" max="6514" width="14.5703125" style="13" bestFit="1" customWidth="1"/>
    <col min="6515" max="6515" width="18" style="13" bestFit="1" customWidth="1"/>
    <col min="6516" max="6516" width="9.42578125" style="13"/>
    <col min="6517" max="6517" width="13.5703125" style="13" bestFit="1" customWidth="1"/>
    <col min="6518" max="6518" width="16.5703125" style="13" bestFit="1" customWidth="1"/>
    <col min="6519" max="6757" width="9.42578125" style="13"/>
    <col min="6758" max="6758" width="37.42578125" style="13" customWidth="1"/>
    <col min="6759" max="6759" width="5.42578125" style="13" customWidth="1"/>
    <col min="6760" max="6760" width="0.5703125" style="13" customWidth="1"/>
    <col min="6761" max="6761" width="13.42578125" style="13" customWidth="1"/>
    <col min="6762" max="6762" width="0.5703125" style="13" customWidth="1"/>
    <col min="6763" max="6763" width="13.42578125" style="13" customWidth="1"/>
    <col min="6764" max="6764" width="0.5703125" style="13" customWidth="1"/>
    <col min="6765" max="6765" width="13.42578125" style="13" customWidth="1"/>
    <col min="6766" max="6766" width="0.5703125" style="13" customWidth="1"/>
    <col min="6767" max="6767" width="13.42578125" style="13" customWidth="1"/>
    <col min="6768" max="6769" width="9.42578125" style="13"/>
    <col min="6770" max="6770" width="14.5703125" style="13" bestFit="1" customWidth="1"/>
    <col min="6771" max="6771" width="18" style="13" bestFit="1" customWidth="1"/>
    <col min="6772" max="6772" width="9.42578125" style="13"/>
    <col min="6773" max="6773" width="13.5703125" style="13" bestFit="1" customWidth="1"/>
    <col min="6774" max="6774" width="16.5703125" style="13" bestFit="1" customWidth="1"/>
    <col min="6775" max="7013" width="9.42578125" style="13"/>
    <col min="7014" max="7014" width="37.42578125" style="13" customWidth="1"/>
    <col min="7015" max="7015" width="5.42578125" style="13" customWidth="1"/>
    <col min="7016" max="7016" width="0.5703125" style="13" customWidth="1"/>
    <col min="7017" max="7017" width="13.42578125" style="13" customWidth="1"/>
    <col min="7018" max="7018" width="0.5703125" style="13" customWidth="1"/>
    <col min="7019" max="7019" width="13.42578125" style="13" customWidth="1"/>
    <col min="7020" max="7020" width="0.5703125" style="13" customWidth="1"/>
    <col min="7021" max="7021" width="13.42578125" style="13" customWidth="1"/>
    <col min="7022" max="7022" width="0.5703125" style="13" customWidth="1"/>
    <col min="7023" max="7023" width="13.42578125" style="13" customWidth="1"/>
    <col min="7024" max="7025" width="9.42578125" style="13"/>
    <col min="7026" max="7026" width="14.5703125" style="13" bestFit="1" customWidth="1"/>
    <col min="7027" max="7027" width="18" style="13" bestFit="1" customWidth="1"/>
    <col min="7028" max="7028" width="9.42578125" style="13"/>
    <col min="7029" max="7029" width="13.5703125" style="13" bestFit="1" customWidth="1"/>
    <col min="7030" max="7030" width="16.5703125" style="13" bestFit="1" customWidth="1"/>
    <col min="7031" max="7269" width="9.42578125" style="13"/>
    <col min="7270" max="7270" width="37.42578125" style="13" customWidth="1"/>
    <col min="7271" max="7271" width="5.42578125" style="13" customWidth="1"/>
    <col min="7272" max="7272" width="0.5703125" style="13" customWidth="1"/>
    <col min="7273" max="7273" width="13.42578125" style="13" customWidth="1"/>
    <col min="7274" max="7274" width="0.5703125" style="13" customWidth="1"/>
    <col min="7275" max="7275" width="13.42578125" style="13" customWidth="1"/>
    <col min="7276" max="7276" width="0.5703125" style="13" customWidth="1"/>
    <col min="7277" max="7277" width="13.42578125" style="13" customWidth="1"/>
    <col min="7278" max="7278" width="0.5703125" style="13" customWidth="1"/>
    <col min="7279" max="7279" width="13.42578125" style="13" customWidth="1"/>
    <col min="7280" max="7281" width="9.42578125" style="13"/>
    <col min="7282" max="7282" width="14.5703125" style="13" bestFit="1" customWidth="1"/>
    <col min="7283" max="7283" width="18" style="13" bestFit="1" customWidth="1"/>
    <col min="7284" max="7284" width="9.42578125" style="13"/>
    <col min="7285" max="7285" width="13.5703125" style="13" bestFit="1" customWidth="1"/>
    <col min="7286" max="7286" width="16.5703125" style="13" bestFit="1" customWidth="1"/>
    <col min="7287" max="7525" width="9.42578125" style="13"/>
    <col min="7526" max="7526" width="37.42578125" style="13" customWidth="1"/>
    <col min="7527" max="7527" width="5.42578125" style="13" customWidth="1"/>
    <col min="7528" max="7528" width="0.5703125" style="13" customWidth="1"/>
    <col min="7529" max="7529" width="13.42578125" style="13" customWidth="1"/>
    <col min="7530" max="7530" width="0.5703125" style="13" customWidth="1"/>
    <col min="7531" max="7531" width="13.42578125" style="13" customWidth="1"/>
    <col min="7532" max="7532" width="0.5703125" style="13" customWidth="1"/>
    <col min="7533" max="7533" width="13.42578125" style="13" customWidth="1"/>
    <col min="7534" max="7534" width="0.5703125" style="13" customWidth="1"/>
    <col min="7535" max="7535" width="13.42578125" style="13" customWidth="1"/>
    <col min="7536" max="7537" width="9.42578125" style="13"/>
    <col min="7538" max="7538" width="14.5703125" style="13" bestFit="1" customWidth="1"/>
    <col min="7539" max="7539" width="18" style="13" bestFit="1" customWidth="1"/>
    <col min="7540" max="7540" width="9.42578125" style="13"/>
    <col min="7541" max="7541" width="13.5703125" style="13" bestFit="1" customWidth="1"/>
    <col min="7542" max="7542" width="16.5703125" style="13" bestFit="1" customWidth="1"/>
    <col min="7543" max="7781" width="9.42578125" style="13"/>
    <col min="7782" max="7782" width="37.42578125" style="13" customWidth="1"/>
    <col min="7783" max="7783" width="5.42578125" style="13" customWidth="1"/>
    <col min="7784" max="7784" width="0.5703125" style="13" customWidth="1"/>
    <col min="7785" max="7785" width="13.42578125" style="13" customWidth="1"/>
    <col min="7786" max="7786" width="0.5703125" style="13" customWidth="1"/>
    <col min="7787" max="7787" width="13.42578125" style="13" customWidth="1"/>
    <col min="7788" max="7788" width="0.5703125" style="13" customWidth="1"/>
    <col min="7789" max="7789" width="13.42578125" style="13" customWidth="1"/>
    <col min="7790" max="7790" width="0.5703125" style="13" customWidth="1"/>
    <col min="7791" max="7791" width="13.42578125" style="13" customWidth="1"/>
    <col min="7792" max="7793" width="9.42578125" style="13"/>
    <col min="7794" max="7794" width="14.5703125" style="13" bestFit="1" customWidth="1"/>
    <col min="7795" max="7795" width="18" style="13" bestFit="1" customWidth="1"/>
    <col min="7796" max="7796" width="9.42578125" style="13"/>
    <col min="7797" max="7797" width="13.5703125" style="13" bestFit="1" customWidth="1"/>
    <col min="7798" max="7798" width="16.5703125" style="13" bestFit="1" customWidth="1"/>
    <col min="7799" max="8037" width="9.42578125" style="13"/>
    <col min="8038" max="8038" width="37.42578125" style="13" customWidth="1"/>
    <col min="8039" max="8039" width="5.42578125" style="13" customWidth="1"/>
    <col min="8040" max="8040" width="0.5703125" style="13" customWidth="1"/>
    <col min="8041" max="8041" width="13.42578125" style="13" customWidth="1"/>
    <col min="8042" max="8042" width="0.5703125" style="13" customWidth="1"/>
    <col min="8043" max="8043" width="13.42578125" style="13" customWidth="1"/>
    <col min="8044" max="8044" width="0.5703125" style="13" customWidth="1"/>
    <col min="8045" max="8045" width="13.42578125" style="13" customWidth="1"/>
    <col min="8046" max="8046" width="0.5703125" style="13" customWidth="1"/>
    <col min="8047" max="8047" width="13.42578125" style="13" customWidth="1"/>
    <col min="8048" max="8049" width="9.42578125" style="13"/>
    <col min="8050" max="8050" width="14.5703125" style="13" bestFit="1" customWidth="1"/>
    <col min="8051" max="8051" width="18" style="13" bestFit="1" customWidth="1"/>
    <col min="8052" max="8052" width="9.42578125" style="13"/>
    <col min="8053" max="8053" width="13.5703125" style="13" bestFit="1" customWidth="1"/>
    <col min="8054" max="8054" width="16.5703125" style="13" bestFit="1" customWidth="1"/>
    <col min="8055" max="8293" width="9.42578125" style="13"/>
    <col min="8294" max="8294" width="37.42578125" style="13" customWidth="1"/>
    <col min="8295" max="8295" width="5.42578125" style="13" customWidth="1"/>
    <col min="8296" max="8296" width="0.5703125" style="13" customWidth="1"/>
    <col min="8297" max="8297" width="13.42578125" style="13" customWidth="1"/>
    <col min="8298" max="8298" width="0.5703125" style="13" customWidth="1"/>
    <col min="8299" max="8299" width="13.42578125" style="13" customWidth="1"/>
    <col min="8300" max="8300" width="0.5703125" style="13" customWidth="1"/>
    <col min="8301" max="8301" width="13.42578125" style="13" customWidth="1"/>
    <col min="8302" max="8302" width="0.5703125" style="13" customWidth="1"/>
    <col min="8303" max="8303" width="13.42578125" style="13" customWidth="1"/>
    <col min="8304" max="8305" width="9.42578125" style="13"/>
    <col min="8306" max="8306" width="14.5703125" style="13" bestFit="1" customWidth="1"/>
    <col min="8307" max="8307" width="18" style="13" bestFit="1" customWidth="1"/>
    <col min="8308" max="8308" width="9.42578125" style="13"/>
    <col min="8309" max="8309" width="13.5703125" style="13" bestFit="1" customWidth="1"/>
    <col min="8310" max="8310" width="16.5703125" style="13" bestFit="1" customWidth="1"/>
    <col min="8311" max="8549" width="9.42578125" style="13"/>
    <col min="8550" max="8550" width="37.42578125" style="13" customWidth="1"/>
    <col min="8551" max="8551" width="5.42578125" style="13" customWidth="1"/>
    <col min="8552" max="8552" width="0.5703125" style="13" customWidth="1"/>
    <col min="8553" max="8553" width="13.42578125" style="13" customWidth="1"/>
    <col min="8554" max="8554" width="0.5703125" style="13" customWidth="1"/>
    <col min="8555" max="8555" width="13.42578125" style="13" customWidth="1"/>
    <col min="8556" max="8556" width="0.5703125" style="13" customWidth="1"/>
    <col min="8557" max="8557" width="13.42578125" style="13" customWidth="1"/>
    <col min="8558" max="8558" width="0.5703125" style="13" customWidth="1"/>
    <col min="8559" max="8559" width="13.42578125" style="13" customWidth="1"/>
    <col min="8560" max="8561" width="9.42578125" style="13"/>
    <col min="8562" max="8562" width="14.5703125" style="13" bestFit="1" customWidth="1"/>
    <col min="8563" max="8563" width="18" style="13" bestFit="1" customWidth="1"/>
    <col min="8564" max="8564" width="9.42578125" style="13"/>
    <col min="8565" max="8565" width="13.5703125" style="13" bestFit="1" customWidth="1"/>
    <col min="8566" max="8566" width="16.5703125" style="13" bestFit="1" customWidth="1"/>
    <col min="8567" max="8805" width="9.42578125" style="13"/>
    <col min="8806" max="8806" width="37.42578125" style="13" customWidth="1"/>
    <col min="8807" max="8807" width="5.42578125" style="13" customWidth="1"/>
    <col min="8808" max="8808" width="0.5703125" style="13" customWidth="1"/>
    <col min="8809" max="8809" width="13.42578125" style="13" customWidth="1"/>
    <col min="8810" max="8810" width="0.5703125" style="13" customWidth="1"/>
    <col min="8811" max="8811" width="13.42578125" style="13" customWidth="1"/>
    <col min="8812" max="8812" width="0.5703125" style="13" customWidth="1"/>
    <col min="8813" max="8813" width="13.42578125" style="13" customWidth="1"/>
    <col min="8814" max="8814" width="0.5703125" style="13" customWidth="1"/>
    <col min="8815" max="8815" width="13.42578125" style="13" customWidth="1"/>
    <col min="8816" max="8817" width="9.42578125" style="13"/>
    <col min="8818" max="8818" width="14.5703125" style="13" bestFit="1" customWidth="1"/>
    <col min="8819" max="8819" width="18" style="13" bestFit="1" customWidth="1"/>
    <col min="8820" max="8820" width="9.42578125" style="13"/>
    <col min="8821" max="8821" width="13.5703125" style="13" bestFit="1" customWidth="1"/>
    <col min="8822" max="8822" width="16.5703125" style="13" bestFit="1" customWidth="1"/>
    <col min="8823" max="9061" width="9.42578125" style="13"/>
    <col min="9062" max="9062" width="37.42578125" style="13" customWidth="1"/>
    <col min="9063" max="9063" width="5.42578125" style="13" customWidth="1"/>
    <col min="9064" max="9064" width="0.5703125" style="13" customWidth="1"/>
    <col min="9065" max="9065" width="13.42578125" style="13" customWidth="1"/>
    <col min="9066" max="9066" width="0.5703125" style="13" customWidth="1"/>
    <col min="9067" max="9067" width="13.42578125" style="13" customWidth="1"/>
    <col min="9068" max="9068" width="0.5703125" style="13" customWidth="1"/>
    <col min="9069" max="9069" width="13.42578125" style="13" customWidth="1"/>
    <col min="9070" max="9070" width="0.5703125" style="13" customWidth="1"/>
    <col min="9071" max="9071" width="13.42578125" style="13" customWidth="1"/>
    <col min="9072" max="9073" width="9.42578125" style="13"/>
    <col min="9074" max="9074" width="14.5703125" style="13" bestFit="1" customWidth="1"/>
    <col min="9075" max="9075" width="18" style="13" bestFit="1" customWidth="1"/>
    <col min="9076" max="9076" width="9.42578125" style="13"/>
    <col min="9077" max="9077" width="13.5703125" style="13" bestFit="1" customWidth="1"/>
    <col min="9078" max="9078" width="16.5703125" style="13" bestFit="1" customWidth="1"/>
    <col min="9079" max="9317" width="9.42578125" style="13"/>
    <col min="9318" max="9318" width="37.42578125" style="13" customWidth="1"/>
    <col min="9319" max="9319" width="5.42578125" style="13" customWidth="1"/>
    <col min="9320" max="9320" width="0.5703125" style="13" customWidth="1"/>
    <col min="9321" max="9321" width="13.42578125" style="13" customWidth="1"/>
    <col min="9322" max="9322" width="0.5703125" style="13" customWidth="1"/>
    <col min="9323" max="9323" width="13.42578125" style="13" customWidth="1"/>
    <col min="9324" max="9324" width="0.5703125" style="13" customWidth="1"/>
    <col min="9325" max="9325" width="13.42578125" style="13" customWidth="1"/>
    <col min="9326" max="9326" width="0.5703125" style="13" customWidth="1"/>
    <col min="9327" max="9327" width="13.42578125" style="13" customWidth="1"/>
    <col min="9328" max="9329" width="9.42578125" style="13"/>
    <col min="9330" max="9330" width="14.5703125" style="13" bestFit="1" customWidth="1"/>
    <col min="9331" max="9331" width="18" style="13" bestFit="1" customWidth="1"/>
    <col min="9332" max="9332" width="9.42578125" style="13"/>
    <col min="9333" max="9333" width="13.5703125" style="13" bestFit="1" customWidth="1"/>
    <col min="9334" max="9334" width="16.5703125" style="13" bestFit="1" customWidth="1"/>
    <col min="9335" max="9573" width="9.42578125" style="13"/>
    <col min="9574" max="9574" width="37.42578125" style="13" customWidth="1"/>
    <col min="9575" max="9575" width="5.42578125" style="13" customWidth="1"/>
    <col min="9576" max="9576" width="0.5703125" style="13" customWidth="1"/>
    <col min="9577" max="9577" width="13.42578125" style="13" customWidth="1"/>
    <col min="9578" max="9578" width="0.5703125" style="13" customWidth="1"/>
    <col min="9579" max="9579" width="13.42578125" style="13" customWidth="1"/>
    <col min="9580" max="9580" width="0.5703125" style="13" customWidth="1"/>
    <col min="9581" max="9581" width="13.42578125" style="13" customWidth="1"/>
    <col min="9582" max="9582" width="0.5703125" style="13" customWidth="1"/>
    <col min="9583" max="9583" width="13.42578125" style="13" customWidth="1"/>
    <col min="9584" max="9585" width="9.42578125" style="13"/>
    <col min="9586" max="9586" width="14.5703125" style="13" bestFit="1" customWidth="1"/>
    <col min="9587" max="9587" width="18" style="13" bestFit="1" customWidth="1"/>
    <col min="9588" max="9588" width="9.42578125" style="13"/>
    <col min="9589" max="9589" width="13.5703125" style="13" bestFit="1" customWidth="1"/>
    <col min="9590" max="9590" width="16.5703125" style="13" bestFit="1" customWidth="1"/>
    <col min="9591" max="9829" width="9.42578125" style="13"/>
    <col min="9830" max="9830" width="37.42578125" style="13" customWidth="1"/>
    <col min="9831" max="9831" width="5.42578125" style="13" customWidth="1"/>
    <col min="9832" max="9832" width="0.5703125" style="13" customWidth="1"/>
    <col min="9833" max="9833" width="13.42578125" style="13" customWidth="1"/>
    <col min="9834" max="9834" width="0.5703125" style="13" customWidth="1"/>
    <col min="9835" max="9835" width="13.42578125" style="13" customWidth="1"/>
    <col min="9836" max="9836" width="0.5703125" style="13" customWidth="1"/>
    <col min="9837" max="9837" width="13.42578125" style="13" customWidth="1"/>
    <col min="9838" max="9838" width="0.5703125" style="13" customWidth="1"/>
    <col min="9839" max="9839" width="13.42578125" style="13" customWidth="1"/>
    <col min="9840" max="9841" width="9.42578125" style="13"/>
    <col min="9842" max="9842" width="14.5703125" style="13" bestFit="1" customWidth="1"/>
    <col min="9843" max="9843" width="18" style="13" bestFit="1" customWidth="1"/>
    <col min="9844" max="9844" width="9.42578125" style="13"/>
    <col min="9845" max="9845" width="13.5703125" style="13" bestFit="1" customWidth="1"/>
    <col min="9846" max="9846" width="16.5703125" style="13" bestFit="1" customWidth="1"/>
    <col min="9847" max="10085" width="9.42578125" style="13"/>
    <col min="10086" max="10086" width="37.42578125" style="13" customWidth="1"/>
    <col min="10087" max="10087" width="5.42578125" style="13" customWidth="1"/>
    <col min="10088" max="10088" width="0.5703125" style="13" customWidth="1"/>
    <col min="10089" max="10089" width="13.42578125" style="13" customWidth="1"/>
    <col min="10090" max="10090" width="0.5703125" style="13" customWidth="1"/>
    <col min="10091" max="10091" width="13.42578125" style="13" customWidth="1"/>
    <col min="10092" max="10092" width="0.5703125" style="13" customWidth="1"/>
    <col min="10093" max="10093" width="13.42578125" style="13" customWidth="1"/>
    <col min="10094" max="10094" width="0.5703125" style="13" customWidth="1"/>
    <col min="10095" max="10095" width="13.42578125" style="13" customWidth="1"/>
    <col min="10096" max="10097" width="9.42578125" style="13"/>
    <col min="10098" max="10098" width="14.5703125" style="13" bestFit="1" customWidth="1"/>
    <col min="10099" max="10099" width="18" style="13" bestFit="1" customWidth="1"/>
    <col min="10100" max="10100" width="9.42578125" style="13"/>
    <col min="10101" max="10101" width="13.5703125" style="13" bestFit="1" customWidth="1"/>
    <col min="10102" max="10102" width="16.5703125" style="13" bestFit="1" customWidth="1"/>
    <col min="10103" max="10341" width="9.42578125" style="13"/>
    <col min="10342" max="10342" width="37.42578125" style="13" customWidth="1"/>
    <col min="10343" max="10343" width="5.42578125" style="13" customWidth="1"/>
    <col min="10344" max="10344" width="0.5703125" style="13" customWidth="1"/>
    <col min="10345" max="10345" width="13.42578125" style="13" customWidth="1"/>
    <col min="10346" max="10346" width="0.5703125" style="13" customWidth="1"/>
    <col min="10347" max="10347" width="13.42578125" style="13" customWidth="1"/>
    <col min="10348" max="10348" width="0.5703125" style="13" customWidth="1"/>
    <col min="10349" max="10349" width="13.42578125" style="13" customWidth="1"/>
    <col min="10350" max="10350" width="0.5703125" style="13" customWidth="1"/>
    <col min="10351" max="10351" width="13.42578125" style="13" customWidth="1"/>
    <col min="10352" max="10353" width="9.42578125" style="13"/>
    <col min="10354" max="10354" width="14.5703125" style="13" bestFit="1" customWidth="1"/>
    <col min="10355" max="10355" width="18" style="13" bestFit="1" customWidth="1"/>
    <col min="10356" max="10356" width="9.42578125" style="13"/>
    <col min="10357" max="10357" width="13.5703125" style="13" bestFit="1" customWidth="1"/>
    <col min="10358" max="10358" width="16.5703125" style="13" bestFit="1" customWidth="1"/>
    <col min="10359" max="10597" width="9.42578125" style="13"/>
    <col min="10598" max="10598" width="37.42578125" style="13" customWidth="1"/>
    <col min="10599" max="10599" width="5.42578125" style="13" customWidth="1"/>
    <col min="10600" max="10600" width="0.5703125" style="13" customWidth="1"/>
    <col min="10601" max="10601" width="13.42578125" style="13" customWidth="1"/>
    <col min="10602" max="10602" width="0.5703125" style="13" customWidth="1"/>
    <col min="10603" max="10603" width="13.42578125" style="13" customWidth="1"/>
    <col min="10604" max="10604" width="0.5703125" style="13" customWidth="1"/>
    <col min="10605" max="10605" width="13.42578125" style="13" customWidth="1"/>
    <col min="10606" max="10606" width="0.5703125" style="13" customWidth="1"/>
    <col min="10607" max="10607" width="13.42578125" style="13" customWidth="1"/>
    <col min="10608" max="10609" width="9.42578125" style="13"/>
    <col min="10610" max="10610" width="14.5703125" style="13" bestFit="1" customWidth="1"/>
    <col min="10611" max="10611" width="18" style="13" bestFit="1" customWidth="1"/>
    <col min="10612" max="10612" width="9.42578125" style="13"/>
    <col min="10613" max="10613" width="13.5703125" style="13" bestFit="1" customWidth="1"/>
    <col min="10614" max="10614" width="16.5703125" style="13" bestFit="1" customWidth="1"/>
    <col min="10615" max="10853" width="9.42578125" style="13"/>
    <col min="10854" max="10854" width="37.42578125" style="13" customWidth="1"/>
    <col min="10855" max="10855" width="5.42578125" style="13" customWidth="1"/>
    <col min="10856" max="10856" width="0.5703125" style="13" customWidth="1"/>
    <col min="10857" max="10857" width="13.42578125" style="13" customWidth="1"/>
    <col min="10858" max="10858" width="0.5703125" style="13" customWidth="1"/>
    <col min="10859" max="10859" width="13.42578125" style="13" customWidth="1"/>
    <col min="10860" max="10860" width="0.5703125" style="13" customWidth="1"/>
    <col min="10861" max="10861" width="13.42578125" style="13" customWidth="1"/>
    <col min="10862" max="10862" width="0.5703125" style="13" customWidth="1"/>
    <col min="10863" max="10863" width="13.42578125" style="13" customWidth="1"/>
    <col min="10864" max="10865" width="9.42578125" style="13"/>
    <col min="10866" max="10866" width="14.5703125" style="13" bestFit="1" customWidth="1"/>
    <col min="10867" max="10867" width="18" style="13" bestFit="1" customWidth="1"/>
    <col min="10868" max="10868" width="9.42578125" style="13"/>
    <col min="10869" max="10869" width="13.5703125" style="13" bestFit="1" customWidth="1"/>
    <col min="10870" max="10870" width="16.5703125" style="13" bestFit="1" customWidth="1"/>
    <col min="10871" max="11109" width="9.42578125" style="13"/>
    <col min="11110" max="11110" width="37.42578125" style="13" customWidth="1"/>
    <col min="11111" max="11111" width="5.42578125" style="13" customWidth="1"/>
    <col min="11112" max="11112" width="0.5703125" style="13" customWidth="1"/>
    <col min="11113" max="11113" width="13.42578125" style="13" customWidth="1"/>
    <col min="11114" max="11114" width="0.5703125" style="13" customWidth="1"/>
    <col min="11115" max="11115" width="13.42578125" style="13" customWidth="1"/>
    <col min="11116" max="11116" width="0.5703125" style="13" customWidth="1"/>
    <col min="11117" max="11117" width="13.42578125" style="13" customWidth="1"/>
    <col min="11118" max="11118" width="0.5703125" style="13" customWidth="1"/>
    <col min="11119" max="11119" width="13.42578125" style="13" customWidth="1"/>
    <col min="11120" max="11121" width="9.42578125" style="13"/>
    <col min="11122" max="11122" width="14.5703125" style="13" bestFit="1" customWidth="1"/>
    <col min="11123" max="11123" width="18" style="13" bestFit="1" customWidth="1"/>
    <col min="11124" max="11124" width="9.42578125" style="13"/>
    <col min="11125" max="11125" width="13.5703125" style="13" bestFit="1" customWidth="1"/>
    <col min="11126" max="11126" width="16.5703125" style="13" bestFit="1" customWidth="1"/>
    <col min="11127" max="11365" width="9.42578125" style="13"/>
    <col min="11366" max="11366" width="37.42578125" style="13" customWidth="1"/>
    <col min="11367" max="11367" width="5.42578125" style="13" customWidth="1"/>
    <col min="11368" max="11368" width="0.5703125" style="13" customWidth="1"/>
    <col min="11369" max="11369" width="13.42578125" style="13" customWidth="1"/>
    <col min="11370" max="11370" width="0.5703125" style="13" customWidth="1"/>
    <col min="11371" max="11371" width="13.42578125" style="13" customWidth="1"/>
    <col min="11372" max="11372" width="0.5703125" style="13" customWidth="1"/>
    <col min="11373" max="11373" width="13.42578125" style="13" customWidth="1"/>
    <col min="11374" max="11374" width="0.5703125" style="13" customWidth="1"/>
    <col min="11375" max="11375" width="13.42578125" style="13" customWidth="1"/>
    <col min="11376" max="11377" width="9.42578125" style="13"/>
    <col min="11378" max="11378" width="14.5703125" style="13" bestFit="1" customWidth="1"/>
    <col min="11379" max="11379" width="18" style="13" bestFit="1" customWidth="1"/>
    <col min="11380" max="11380" width="9.42578125" style="13"/>
    <col min="11381" max="11381" width="13.5703125" style="13" bestFit="1" customWidth="1"/>
    <col min="11382" max="11382" width="16.5703125" style="13" bestFit="1" customWidth="1"/>
    <col min="11383" max="11621" width="9.42578125" style="13"/>
    <col min="11622" max="11622" width="37.42578125" style="13" customWidth="1"/>
    <col min="11623" max="11623" width="5.42578125" style="13" customWidth="1"/>
    <col min="11624" max="11624" width="0.5703125" style="13" customWidth="1"/>
    <col min="11625" max="11625" width="13.42578125" style="13" customWidth="1"/>
    <col min="11626" max="11626" width="0.5703125" style="13" customWidth="1"/>
    <col min="11627" max="11627" width="13.42578125" style="13" customWidth="1"/>
    <col min="11628" max="11628" width="0.5703125" style="13" customWidth="1"/>
    <col min="11629" max="11629" width="13.42578125" style="13" customWidth="1"/>
    <col min="11630" max="11630" width="0.5703125" style="13" customWidth="1"/>
    <col min="11631" max="11631" width="13.42578125" style="13" customWidth="1"/>
    <col min="11632" max="11633" width="9.42578125" style="13"/>
    <col min="11634" max="11634" width="14.5703125" style="13" bestFit="1" customWidth="1"/>
    <col min="11635" max="11635" width="18" style="13" bestFit="1" customWidth="1"/>
    <col min="11636" max="11636" width="9.42578125" style="13"/>
    <col min="11637" max="11637" width="13.5703125" style="13" bestFit="1" customWidth="1"/>
    <col min="11638" max="11638" width="16.5703125" style="13" bestFit="1" customWidth="1"/>
    <col min="11639" max="11877" width="9.42578125" style="13"/>
    <col min="11878" max="11878" width="37.42578125" style="13" customWidth="1"/>
    <col min="11879" max="11879" width="5.42578125" style="13" customWidth="1"/>
    <col min="11880" max="11880" width="0.5703125" style="13" customWidth="1"/>
    <col min="11881" max="11881" width="13.42578125" style="13" customWidth="1"/>
    <col min="11882" max="11882" width="0.5703125" style="13" customWidth="1"/>
    <col min="11883" max="11883" width="13.42578125" style="13" customWidth="1"/>
    <col min="11884" max="11884" width="0.5703125" style="13" customWidth="1"/>
    <col min="11885" max="11885" width="13.42578125" style="13" customWidth="1"/>
    <col min="11886" max="11886" width="0.5703125" style="13" customWidth="1"/>
    <col min="11887" max="11887" width="13.42578125" style="13" customWidth="1"/>
    <col min="11888" max="11889" width="9.42578125" style="13"/>
    <col min="11890" max="11890" width="14.5703125" style="13" bestFit="1" customWidth="1"/>
    <col min="11891" max="11891" width="18" style="13" bestFit="1" customWidth="1"/>
    <col min="11892" max="11892" width="9.42578125" style="13"/>
    <col min="11893" max="11893" width="13.5703125" style="13" bestFit="1" customWidth="1"/>
    <col min="11894" max="11894" width="16.5703125" style="13" bestFit="1" customWidth="1"/>
    <col min="11895" max="12133" width="9.42578125" style="13"/>
    <col min="12134" max="12134" width="37.42578125" style="13" customWidth="1"/>
    <col min="12135" max="12135" width="5.42578125" style="13" customWidth="1"/>
    <col min="12136" max="12136" width="0.5703125" style="13" customWidth="1"/>
    <col min="12137" max="12137" width="13.42578125" style="13" customWidth="1"/>
    <col min="12138" max="12138" width="0.5703125" style="13" customWidth="1"/>
    <col min="12139" max="12139" width="13.42578125" style="13" customWidth="1"/>
    <col min="12140" max="12140" width="0.5703125" style="13" customWidth="1"/>
    <col min="12141" max="12141" width="13.42578125" style="13" customWidth="1"/>
    <col min="12142" max="12142" width="0.5703125" style="13" customWidth="1"/>
    <col min="12143" max="12143" width="13.42578125" style="13" customWidth="1"/>
    <col min="12144" max="12145" width="9.42578125" style="13"/>
    <col min="12146" max="12146" width="14.5703125" style="13" bestFit="1" customWidth="1"/>
    <col min="12147" max="12147" width="18" style="13" bestFit="1" customWidth="1"/>
    <col min="12148" max="12148" width="9.42578125" style="13"/>
    <col min="12149" max="12149" width="13.5703125" style="13" bestFit="1" customWidth="1"/>
    <col min="12150" max="12150" width="16.5703125" style="13" bestFit="1" customWidth="1"/>
    <col min="12151" max="12389" width="9.42578125" style="13"/>
    <col min="12390" max="12390" width="37.42578125" style="13" customWidth="1"/>
    <col min="12391" max="12391" width="5.42578125" style="13" customWidth="1"/>
    <col min="12392" max="12392" width="0.5703125" style="13" customWidth="1"/>
    <col min="12393" max="12393" width="13.42578125" style="13" customWidth="1"/>
    <col min="12394" max="12394" width="0.5703125" style="13" customWidth="1"/>
    <col min="12395" max="12395" width="13.42578125" style="13" customWidth="1"/>
    <col min="12396" max="12396" width="0.5703125" style="13" customWidth="1"/>
    <col min="12397" max="12397" width="13.42578125" style="13" customWidth="1"/>
    <col min="12398" max="12398" width="0.5703125" style="13" customWidth="1"/>
    <col min="12399" max="12399" width="13.42578125" style="13" customWidth="1"/>
    <col min="12400" max="12401" width="9.42578125" style="13"/>
    <col min="12402" max="12402" width="14.5703125" style="13" bestFit="1" customWidth="1"/>
    <col min="12403" max="12403" width="18" style="13" bestFit="1" customWidth="1"/>
    <col min="12404" max="12404" width="9.42578125" style="13"/>
    <col min="12405" max="12405" width="13.5703125" style="13" bestFit="1" customWidth="1"/>
    <col min="12406" max="12406" width="16.5703125" style="13" bestFit="1" customWidth="1"/>
    <col min="12407" max="12645" width="9.42578125" style="13"/>
    <col min="12646" max="12646" width="37.42578125" style="13" customWidth="1"/>
    <col min="12647" max="12647" width="5.42578125" style="13" customWidth="1"/>
    <col min="12648" max="12648" width="0.5703125" style="13" customWidth="1"/>
    <col min="12649" max="12649" width="13.42578125" style="13" customWidth="1"/>
    <col min="12650" max="12650" width="0.5703125" style="13" customWidth="1"/>
    <col min="12651" max="12651" width="13.42578125" style="13" customWidth="1"/>
    <col min="12652" max="12652" width="0.5703125" style="13" customWidth="1"/>
    <col min="12653" max="12653" width="13.42578125" style="13" customWidth="1"/>
    <col min="12654" max="12654" width="0.5703125" style="13" customWidth="1"/>
    <col min="12655" max="12655" width="13.42578125" style="13" customWidth="1"/>
    <col min="12656" max="12657" width="9.42578125" style="13"/>
    <col min="12658" max="12658" width="14.5703125" style="13" bestFit="1" customWidth="1"/>
    <col min="12659" max="12659" width="18" style="13" bestFit="1" customWidth="1"/>
    <col min="12660" max="12660" width="9.42578125" style="13"/>
    <col min="12661" max="12661" width="13.5703125" style="13" bestFit="1" customWidth="1"/>
    <col min="12662" max="12662" width="16.5703125" style="13" bestFit="1" customWidth="1"/>
    <col min="12663" max="12901" width="9.42578125" style="13"/>
    <col min="12902" max="12902" width="37.42578125" style="13" customWidth="1"/>
    <col min="12903" max="12903" width="5.42578125" style="13" customWidth="1"/>
    <col min="12904" max="12904" width="0.5703125" style="13" customWidth="1"/>
    <col min="12905" max="12905" width="13.42578125" style="13" customWidth="1"/>
    <col min="12906" max="12906" width="0.5703125" style="13" customWidth="1"/>
    <col min="12907" max="12907" width="13.42578125" style="13" customWidth="1"/>
    <col min="12908" max="12908" width="0.5703125" style="13" customWidth="1"/>
    <col min="12909" max="12909" width="13.42578125" style="13" customWidth="1"/>
    <col min="12910" max="12910" width="0.5703125" style="13" customWidth="1"/>
    <col min="12911" max="12911" width="13.42578125" style="13" customWidth="1"/>
    <col min="12912" max="12913" width="9.42578125" style="13"/>
    <col min="12914" max="12914" width="14.5703125" style="13" bestFit="1" customWidth="1"/>
    <col min="12915" max="12915" width="18" style="13" bestFit="1" customWidth="1"/>
    <col min="12916" max="12916" width="9.42578125" style="13"/>
    <col min="12917" max="12917" width="13.5703125" style="13" bestFit="1" customWidth="1"/>
    <col min="12918" max="12918" width="16.5703125" style="13" bestFit="1" customWidth="1"/>
    <col min="12919" max="13157" width="9.42578125" style="13"/>
    <col min="13158" max="13158" width="37.42578125" style="13" customWidth="1"/>
    <col min="13159" max="13159" width="5.42578125" style="13" customWidth="1"/>
    <col min="13160" max="13160" width="0.5703125" style="13" customWidth="1"/>
    <col min="13161" max="13161" width="13.42578125" style="13" customWidth="1"/>
    <col min="13162" max="13162" width="0.5703125" style="13" customWidth="1"/>
    <col min="13163" max="13163" width="13.42578125" style="13" customWidth="1"/>
    <col min="13164" max="13164" width="0.5703125" style="13" customWidth="1"/>
    <col min="13165" max="13165" width="13.42578125" style="13" customWidth="1"/>
    <col min="13166" max="13166" width="0.5703125" style="13" customWidth="1"/>
    <col min="13167" max="13167" width="13.42578125" style="13" customWidth="1"/>
    <col min="13168" max="13169" width="9.42578125" style="13"/>
    <col min="13170" max="13170" width="14.5703125" style="13" bestFit="1" customWidth="1"/>
    <col min="13171" max="13171" width="18" style="13" bestFit="1" customWidth="1"/>
    <col min="13172" max="13172" width="9.42578125" style="13"/>
    <col min="13173" max="13173" width="13.5703125" style="13" bestFit="1" customWidth="1"/>
    <col min="13174" max="13174" width="16.5703125" style="13" bestFit="1" customWidth="1"/>
    <col min="13175" max="16384" width="9.42578125" style="13"/>
  </cols>
  <sheetData>
    <row r="1" spans="1:12" s="6" customFormat="1" ht="16.5" customHeight="1" x14ac:dyDescent="0.25">
      <c r="A1" s="43" t="s">
        <v>0</v>
      </c>
      <c r="B1" s="44"/>
      <c r="C1" s="44"/>
      <c r="D1" s="45"/>
      <c r="E1" s="45"/>
      <c r="F1" s="45"/>
      <c r="G1" s="45"/>
      <c r="H1" s="46"/>
      <c r="I1" s="47"/>
      <c r="J1" s="46"/>
    </row>
    <row r="2" spans="1:12" s="6" customFormat="1" ht="16.5" customHeight="1" x14ac:dyDescent="0.25">
      <c r="A2" s="43" t="s">
        <v>92</v>
      </c>
      <c r="B2" s="44"/>
      <c r="C2" s="44"/>
      <c r="D2" s="45"/>
      <c r="E2" s="45"/>
      <c r="F2" s="45"/>
      <c r="G2" s="45"/>
      <c r="H2" s="47"/>
      <c r="I2" s="47"/>
      <c r="J2" s="47"/>
    </row>
    <row r="3" spans="1:12" ht="16.5" customHeight="1" x14ac:dyDescent="0.25">
      <c r="A3" s="48" t="s">
        <v>93</v>
      </c>
      <c r="B3" s="49"/>
      <c r="C3" s="49"/>
      <c r="D3" s="50"/>
      <c r="E3" s="50"/>
      <c r="F3" s="50"/>
      <c r="G3" s="50"/>
      <c r="H3" s="50"/>
      <c r="I3" s="50"/>
      <c r="J3" s="50"/>
    </row>
    <row r="4" spans="1:12" ht="15" customHeight="1" x14ac:dyDescent="0.25">
      <c r="A4" s="43"/>
      <c r="B4" s="44"/>
      <c r="C4" s="44"/>
      <c r="D4" s="45"/>
      <c r="E4" s="45"/>
      <c r="F4" s="45"/>
      <c r="G4" s="45"/>
      <c r="H4" s="45"/>
      <c r="I4" s="45"/>
      <c r="J4" s="45"/>
    </row>
    <row r="5" spans="1:12" ht="15" customHeight="1" x14ac:dyDescent="0.25">
      <c r="A5" s="43"/>
      <c r="B5" s="44"/>
      <c r="C5" s="44"/>
      <c r="D5" s="45"/>
      <c r="E5" s="45"/>
      <c r="F5" s="45"/>
      <c r="G5" s="45"/>
      <c r="H5" s="45"/>
      <c r="I5" s="45"/>
      <c r="J5" s="45"/>
    </row>
    <row r="6" spans="1:12" ht="15.6" customHeight="1" x14ac:dyDescent="0.25">
      <c r="A6" s="43"/>
      <c r="B6" s="44"/>
      <c r="C6" s="44"/>
      <c r="D6" s="198" t="s">
        <v>3</v>
      </c>
      <c r="E6" s="198"/>
      <c r="F6" s="198"/>
      <c r="G6" s="45"/>
      <c r="H6" s="198" t="s">
        <v>4</v>
      </c>
      <c r="I6" s="198"/>
      <c r="J6" s="198"/>
    </row>
    <row r="7" spans="1:12" ht="15.6" customHeight="1" x14ac:dyDescent="0.25">
      <c r="A7" s="52"/>
      <c r="B7" s="53"/>
      <c r="C7" s="53"/>
      <c r="D7" s="196" t="s">
        <v>5</v>
      </c>
      <c r="E7" s="196"/>
      <c r="F7" s="196"/>
      <c r="G7" s="51"/>
      <c r="H7" s="196" t="s">
        <v>5</v>
      </c>
      <c r="I7" s="196"/>
      <c r="J7" s="196"/>
    </row>
    <row r="8" spans="1:12" ht="15.6" customHeight="1" x14ac:dyDescent="0.25">
      <c r="B8" s="54"/>
      <c r="C8" s="54"/>
      <c r="D8" s="15" t="s">
        <v>10</v>
      </c>
      <c r="E8" s="15"/>
      <c r="F8" s="15" t="s">
        <v>11</v>
      </c>
      <c r="G8" s="15"/>
      <c r="H8" s="15" t="s">
        <v>10</v>
      </c>
      <c r="I8" s="15"/>
      <c r="J8" s="15" t="s">
        <v>11</v>
      </c>
    </row>
    <row r="9" spans="1:12" ht="15.6" customHeight="1" x14ac:dyDescent="0.25">
      <c r="A9" s="52"/>
      <c r="B9" s="55" t="s">
        <v>65</v>
      </c>
      <c r="C9" s="53"/>
      <c r="D9" s="50" t="s">
        <v>13</v>
      </c>
      <c r="E9" s="45"/>
      <c r="F9" s="50" t="s">
        <v>13</v>
      </c>
      <c r="G9" s="45"/>
      <c r="H9" s="50" t="s">
        <v>13</v>
      </c>
      <c r="I9" s="45"/>
      <c r="J9" s="50" t="s">
        <v>13</v>
      </c>
    </row>
    <row r="10" spans="1:12" ht="8.1" customHeight="1" x14ac:dyDescent="0.25">
      <c r="A10" s="52"/>
      <c r="B10" s="53"/>
      <c r="C10" s="53"/>
      <c r="D10" s="45"/>
      <c r="E10" s="45"/>
      <c r="F10" s="45"/>
      <c r="G10" s="45"/>
      <c r="H10" s="45"/>
      <c r="I10" s="45"/>
      <c r="J10" s="45"/>
    </row>
    <row r="11" spans="1:12" ht="15.6" customHeight="1" x14ac:dyDescent="0.25">
      <c r="A11" s="56" t="s">
        <v>94</v>
      </c>
      <c r="B11" s="57"/>
      <c r="C11" s="57"/>
      <c r="E11" s="59"/>
      <c r="G11" s="59"/>
      <c r="I11" s="59"/>
    </row>
    <row r="12" spans="1:12" ht="8.1" customHeight="1" x14ac:dyDescent="0.25">
      <c r="A12" s="56"/>
      <c r="B12" s="57"/>
      <c r="C12" s="57"/>
      <c r="E12" s="59"/>
      <c r="G12" s="59"/>
      <c r="I12" s="59"/>
    </row>
    <row r="13" spans="1:12" ht="15.6" customHeight="1" x14ac:dyDescent="0.25">
      <c r="A13" s="22" t="s">
        <v>95</v>
      </c>
      <c r="B13" s="57"/>
      <c r="C13" s="13"/>
      <c r="D13" s="58">
        <v>32531811</v>
      </c>
      <c r="E13" s="59"/>
      <c r="F13" s="58">
        <v>33803375</v>
      </c>
      <c r="G13" s="59"/>
      <c r="H13" s="58">
        <v>197223</v>
      </c>
      <c r="I13" s="59"/>
      <c r="J13" s="58">
        <v>175853</v>
      </c>
      <c r="L13" s="59"/>
    </row>
    <row r="14" spans="1:12" ht="15.6" customHeight="1" x14ac:dyDescent="0.25">
      <c r="A14" s="60" t="s">
        <v>96</v>
      </c>
      <c r="B14" s="57"/>
      <c r="C14" s="57"/>
      <c r="D14" s="58">
        <v>1831980</v>
      </c>
      <c r="E14" s="59"/>
      <c r="F14" s="58">
        <v>2257189</v>
      </c>
      <c r="G14" s="59"/>
      <c r="H14" s="58">
        <v>0</v>
      </c>
      <c r="I14" s="59"/>
      <c r="J14" s="58">
        <v>0</v>
      </c>
      <c r="L14" s="59"/>
    </row>
    <row r="15" spans="1:12" ht="15.6" customHeight="1" x14ac:dyDescent="0.25">
      <c r="A15" s="60" t="s">
        <v>97</v>
      </c>
      <c r="B15" s="57"/>
      <c r="C15" s="57"/>
      <c r="D15" s="58">
        <v>7719407</v>
      </c>
      <c r="E15" s="59"/>
      <c r="F15" s="58">
        <v>7653920</v>
      </c>
      <c r="G15" s="59"/>
      <c r="H15" s="58">
        <v>0</v>
      </c>
      <c r="I15" s="59"/>
      <c r="J15" s="58">
        <v>0</v>
      </c>
      <c r="L15" s="59"/>
    </row>
    <row r="16" spans="1:12" ht="15.6" customHeight="1" x14ac:dyDescent="0.25">
      <c r="A16" s="60" t="s">
        <v>98</v>
      </c>
      <c r="B16" s="57"/>
      <c r="C16" s="57"/>
      <c r="D16" s="58">
        <v>0</v>
      </c>
      <c r="E16" s="59"/>
      <c r="F16" s="58">
        <v>9871</v>
      </c>
      <c r="G16" s="59"/>
      <c r="H16" s="58">
        <v>129522</v>
      </c>
      <c r="I16" s="59"/>
      <c r="J16" s="58">
        <v>139174</v>
      </c>
      <c r="L16" s="59"/>
    </row>
    <row r="17" spans="1:12" ht="15.6" customHeight="1" x14ac:dyDescent="0.25">
      <c r="A17" s="60" t="s">
        <v>99</v>
      </c>
      <c r="B17" s="57"/>
      <c r="C17" s="57"/>
      <c r="D17" s="58">
        <v>308574</v>
      </c>
      <c r="E17" s="59"/>
      <c r="F17" s="58">
        <v>330947</v>
      </c>
      <c r="G17" s="59"/>
      <c r="H17" s="58">
        <v>1685188</v>
      </c>
      <c r="I17" s="59"/>
      <c r="J17" s="58">
        <v>1933682</v>
      </c>
      <c r="L17" s="59"/>
    </row>
    <row r="18" spans="1:12" ht="15.6" customHeight="1" x14ac:dyDescent="0.25">
      <c r="A18" s="60" t="s">
        <v>100</v>
      </c>
      <c r="B18" s="57"/>
      <c r="C18" s="57"/>
      <c r="D18" s="61">
        <v>1105297</v>
      </c>
      <c r="E18" s="59"/>
      <c r="F18" s="61">
        <v>247706</v>
      </c>
      <c r="G18" s="59"/>
      <c r="H18" s="61">
        <v>45209</v>
      </c>
      <c r="I18" s="59"/>
      <c r="J18" s="61">
        <v>48735</v>
      </c>
      <c r="L18" s="59"/>
    </row>
    <row r="19" spans="1:12" ht="8.1" customHeight="1" x14ac:dyDescent="0.25">
      <c r="A19" s="56"/>
      <c r="B19" s="57"/>
      <c r="C19" s="57"/>
      <c r="E19" s="59"/>
      <c r="G19" s="59"/>
      <c r="I19" s="59"/>
      <c r="L19" s="59"/>
    </row>
    <row r="20" spans="1:12" ht="15.6" customHeight="1" x14ac:dyDescent="0.25">
      <c r="A20" s="43" t="s">
        <v>101</v>
      </c>
      <c r="B20" s="57"/>
      <c r="C20" s="57"/>
      <c r="D20" s="61">
        <f>SUM(D13:D18)</f>
        <v>43497069</v>
      </c>
      <c r="E20" s="59"/>
      <c r="F20" s="61">
        <f>SUM(F13:F18)</f>
        <v>44303008</v>
      </c>
      <c r="G20" s="59"/>
      <c r="H20" s="61">
        <f>SUM(H13:H18)</f>
        <v>2057142</v>
      </c>
      <c r="I20" s="59"/>
      <c r="J20" s="61">
        <f>SUM(J13:J18)</f>
        <v>2297444</v>
      </c>
      <c r="L20" s="59"/>
    </row>
    <row r="21" spans="1:12" ht="8.1" customHeight="1" x14ac:dyDescent="0.25">
      <c r="A21" s="43"/>
      <c r="C21" s="57"/>
      <c r="E21" s="59"/>
      <c r="G21" s="59"/>
      <c r="I21" s="59"/>
      <c r="L21" s="59"/>
    </row>
    <row r="22" spans="1:12" ht="15.6" customHeight="1" x14ac:dyDescent="0.25">
      <c r="A22" s="52" t="s">
        <v>102</v>
      </c>
      <c r="B22" s="57"/>
      <c r="C22" s="57"/>
      <c r="E22" s="59"/>
      <c r="G22" s="59"/>
      <c r="I22" s="59"/>
      <c r="L22" s="59"/>
    </row>
    <row r="23" spans="1:12" ht="8.1" customHeight="1" x14ac:dyDescent="0.25">
      <c r="A23" s="56"/>
      <c r="B23" s="57"/>
      <c r="C23" s="57"/>
      <c r="E23" s="59"/>
      <c r="G23" s="59"/>
      <c r="I23" s="59"/>
      <c r="L23" s="59"/>
    </row>
    <row r="24" spans="1:12" ht="15.6" customHeight="1" x14ac:dyDescent="0.25">
      <c r="A24" s="60" t="s">
        <v>103</v>
      </c>
      <c r="B24" s="57"/>
      <c r="C24" s="57"/>
      <c r="D24" s="58">
        <v>19558082</v>
      </c>
      <c r="E24" s="59"/>
      <c r="F24" s="58">
        <v>20270209</v>
      </c>
      <c r="G24" s="59"/>
      <c r="H24" s="58">
        <v>65971</v>
      </c>
      <c r="I24" s="59"/>
      <c r="J24" s="58">
        <v>60801</v>
      </c>
      <c r="L24" s="59"/>
    </row>
    <row r="25" spans="1:12" ht="15.6" customHeight="1" x14ac:dyDescent="0.25">
      <c r="A25" s="60" t="s">
        <v>104</v>
      </c>
      <c r="B25" s="57"/>
      <c r="C25" s="57"/>
      <c r="D25" s="58">
        <v>1057852</v>
      </c>
      <c r="E25" s="59"/>
      <c r="F25" s="58">
        <v>1265661</v>
      </c>
      <c r="G25" s="59"/>
      <c r="H25" s="58">
        <v>0</v>
      </c>
      <c r="I25" s="59"/>
      <c r="J25" s="58">
        <v>0</v>
      </c>
      <c r="L25" s="59"/>
    </row>
    <row r="26" spans="1:12" ht="15.6" customHeight="1" x14ac:dyDescent="0.25">
      <c r="A26" s="60" t="s">
        <v>105</v>
      </c>
      <c r="B26" s="57"/>
      <c r="C26" s="57"/>
      <c r="E26" s="59"/>
      <c r="G26" s="59"/>
      <c r="I26" s="59"/>
      <c r="L26" s="59"/>
    </row>
    <row r="27" spans="1:12" ht="15.6" customHeight="1" x14ac:dyDescent="0.25">
      <c r="A27" s="62" t="s">
        <v>106</v>
      </c>
      <c r="B27" s="57"/>
      <c r="C27" s="57"/>
      <c r="D27" s="58">
        <v>2543353</v>
      </c>
      <c r="E27" s="59"/>
      <c r="F27" s="58">
        <v>2313803</v>
      </c>
      <c r="G27" s="13"/>
      <c r="H27" s="58">
        <v>0</v>
      </c>
      <c r="I27" s="13"/>
      <c r="J27" s="58">
        <v>0</v>
      </c>
      <c r="L27" s="59"/>
    </row>
    <row r="28" spans="1:12" ht="15.6" customHeight="1" x14ac:dyDescent="0.25">
      <c r="A28" s="22" t="s">
        <v>107</v>
      </c>
      <c r="B28" s="57"/>
      <c r="C28" s="57"/>
      <c r="D28" s="58">
        <v>7361134</v>
      </c>
      <c r="E28" s="59"/>
      <c r="F28" s="58">
        <v>7012477</v>
      </c>
      <c r="G28" s="59"/>
      <c r="H28" s="58">
        <v>31089</v>
      </c>
      <c r="I28" s="59"/>
      <c r="J28" s="58">
        <v>32990</v>
      </c>
      <c r="L28" s="59"/>
    </row>
    <row r="29" spans="1:12" ht="15.6" customHeight="1" x14ac:dyDescent="0.25">
      <c r="A29" s="22" t="s">
        <v>108</v>
      </c>
      <c r="B29" s="57"/>
      <c r="C29" s="57"/>
      <c r="D29" s="58">
        <v>5952784</v>
      </c>
      <c r="E29" s="59"/>
      <c r="F29" s="58">
        <v>5906760</v>
      </c>
      <c r="G29" s="59"/>
      <c r="H29" s="58">
        <v>390137</v>
      </c>
      <c r="I29" s="59"/>
      <c r="J29" s="58">
        <v>413544</v>
      </c>
      <c r="L29" s="59"/>
    </row>
    <row r="30" spans="1:12" ht="15.6" customHeight="1" x14ac:dyDescent="0.25">
      <c r="A30" s="22" t="s">
        <v>109</v>
      </c>
      <c r="B30" s="57"/>
      <c r="C30" s="57"/>
      <c r="D30" s="59">
        <v>463872</v>
      </c>
      <c r="E30" s="59"/>
      <c r="F30" s="58">
        <v>289097</v>
      </c>
      <c r="G30" s="59"/>
      <c r="H30" s="59">
        <v>658505</v>
      </c>
      <c r="I30" s="59"/>
      <c r="J30" s="58">
        <v>-105103</v>
      </c>
      <c r="L30" s="59"/>
    </row>
    <row r="31" spans="1:12" ht="15.6" customHeight="1" x14ac:dyDescent="0.25">
      <c r="A31" s="22" t="s">
        <v>110</v>
      </c>
      <c r="B31" s="57"/>
      <c r="C31" s="57"/>
      <c r="D31" s="61">
        <v>2487357</v>
      </c>
      <c r="E31" s="59"/>
      <c r="F31" s="61">
        <v>3068685</v>
      </c>
      <c r="G31" s="59"/>
      <c r="H31" s="61">
        <v>845718</v>
      </c>
      <c r="I31" s="59"/>
      <c r="J31" s="61">
        <v>1311277</v>
      </c>
      <c r="L31" s="59"/>
    </row>
    <row r="32" spans="1:12" ht="8.1" customHeight="1" x14ac:dyDescent="0.25">
      <c r="A32" s="56"/>
      <c r="B32" s="57"/>
      <c r="C32" s="57"/>
      <c r="E32" s="59"/>
      <c r="G32" s="59"/>
      <c r="I32" s="59"/>
      <c r="L32" s="59"/>
    </row>
    <row r="33" spans="1:12" ht="15.6" customHeight="1" x14ac:dyDescent="0.25">
      <c r="A33" s="52" t="s">
        <v>111</v>
      </c>
      <c r="B33" s="57"/>
      <c r="C33" s="57"/>
      <c r="D33" s="61">
        <f>SUM(D24:D31)</f>
        <v>39424434</v>
      </c>
      <c r="E33" s="59"/>
      <c r="F33" s="61">
        <f>SUM(F24:F31)</f>
        <v>40126692</v>
      </c>
      <c r="G33" s="59"/>
      <c r="H33" s="61">
        <f>SUM(H24:H31)</f>
        <v>1991420</v>
      </c>
      <c r="I33" s="59"/>
      <c r="J33" s="61">
        <f>SUM(J24:J31)</f>
        <v>1713509</v>
      </c>
      <c r="L33" s="59"/>
    </row>
    <row r="34" spans="1:12" ht="8.1" customHeight="1" x14ac:dyDescent="0.25">
      <c r="A34" s="43"/>
      <c r="C34" s="57"/>
      <c r="E34" s="59"/>
      <c r="G34" s="59"/>
      <c r="I34" s="59"/>
      <c r="L34" s="59"/>
    </row>
    <row r="35" spans="1:12" ht="15.6" customHeight="1" x14ac:dyDescent="0.25">
      <c r="A35" s="43" t="s">
        <v>112</v>
      </c>
      <c r="B35" s="57"/>
      <c r="C35" s="57"/>
      <c r="D35" s="58">
        <f>D20-D33</f>
        <v>4072635</v>
      </c>
      <c r="E35" s="59"/>
      <c r="F35" s="58">
        <f>F20-F33</f>
        <v>4176316</v>
      </c>
      <c r="G35" s="59"/>
      <c r="H35" s="58">
        <f>H20-H33</f>
        <v>65722</v>
      </c>
      <c r="I35" s="59"/>
      <c r="J35" s="58">
        <f>J20-J33</f>
        <v>583935</v>
      </c>
      <c r="L35" s="59"/>
    </row>
    <row r="36" spans="1:12" ht="8.1" customHeight="1" x14ac:dyDescent="0.25">
      <c r="A36" s="56"/>
      <c r="B36" s="57"/>
      <c r="C36" s="57"/>
      <c r="E36" s="59"/>
      <c r="G36" s="59"/>
      <c r="I36" s="59"/>
      <c r="L36" s="59"/>
    </row>
    <row r="37" spans="1:12" ht="15.6" customHeight="1" x14ac:dyDescent="0.25">
      <c r="A37" s="60" t="s">
        <v>113</v>
      </c>
      <c r="B37" s="57"/>
      <c r="C37" s="57"/>
      <c r="D37" s="63"/>
      <c r="E37" s="63"/>
      <c r="F37" s="63"/>
      <c r="G37" s="63"/>
      <c r="H37" s="63"/>
      <c r="I37" s="63"/>
      <c r="J37" s="63"/>
      <c r="L37" s="59"/>
    </row>
    <row r="38" spans="1:12" ht="15.6" customHeight="1" x14ac:dyDescent="0.25">
      <c r="A38" s="62" t="s">
        <v>114</v>
      </c>
      <c r="B38" s="57"/>
      <c r="C38" s="57"/>
      <c r="D38" s="61">
        <v>267463</v>
      </c>
      <c r="E38" s="59"/>
      <c r="F38" s="61">
        <v>119186</v>
      </c>
      <c r="G38" s="59"/>
      <c r="H38" s="61">
        <v>0</v>
      </c>
      <c r="I38" s="59"/>
      <c r="J38" s="61">
        <v>0</v>
      </c>
      <c r="L38" s="59"/>
    </row>
    <row r="39" spans="1:12" ht="8.1" customHeight="1" x14ac:dyDescent="0.25">
      <c r="A39" s="60"/>
      <c r="C39" s="57"/>
      <c r="E39" s="59"/>
      <c r="G39" s="59"/>
      <c r="I39" s="59"/>
      <c r="L39" s="59"/>
    </row>
    <row r="40" spans="1:12" ht="15.6" customHeight="1" x14ac:dyDescent="0.25">
      <c r="A40" s="43" t="s">
        <v>115</v>
      </c>
      <c r="C40" s="57"/>
      <c r="D40" s="58">
        <f>SUM(D35:D38)</f>
        <v>4340098</v>
      </c>
      <c r="E40" s="59"/>
      <c r="F40" s="58">
        <f>SUM(F35:F38)</f>
        <v>4295502</v>
      </c>
      <c r="G40" s="59"/>
      <c r="H40" s="58">
        <f>SUM(H35:H38)</f>
        <v>65722</v>
      </c>
      <c r="I40" s="59"/>
      <c r="J40" s="58">
        <f>SUM(J35:J38)</f>
        <v>583935</v>
      </c>
      <c r="L40" s="59"/>
    </row>
    <row r="41" spans="1:12" ht="15.6" customHeight="1" x14ac:dyDescent="0.25">
      <c r="A41" s="22" t="s">
        <v>116</v>
      </c>
      <c r="B41" s="57"/>
      <c r="C41" s="57"/>
      <c r="D41" s="61">
        <v>-1017550</v>
      </c>
      <c r="E41" s="59"/>
      <c r="F41" s="61">
        <v>-1264005</v>
      </c>
      <c r="G41" s="59"/>
      <c r="H41" s="61">
        <v>14135</v>
      </c>
      <c r="I41" s="59"/>
      <c r="J41" s="61">
        <v>2501</v>
      </c>
      <c r="L41" s="59"/>
    </row>
    <row r="42" spans="1:12" ht="8.1" customHeight="1" x14ac:dyDescent="0.25">
      <c r="A42" s="56"/>
      <c r="B42" s="57"/>
      <c r="C42" s="57"/>
      <c r="E42" s="59"/>
      <c r="G42" s="59"/>
      <c r="I42" s="59"/>
      <c r="L42" s="59"/>
    </row>
    <row r="43" spans="1:12" ht="15.6" customHeight="1" thickBot="1" x14ac:dyDescent="0.3">
      <c r="A43" s="64" t="s">
        <v>117</v>
      </c>
      <c r="B43" s="57"/>
      <c r="C43" s="57"/>
      <c r="D43" s="65">
        <f>SUM(D40:D41)</f>
        <v>3322548</v>
      </c>
      <c r="E43" s="59"/>
      <c r="F43" s="65">
        <f>SUM(F40:F41)</f>
        <v>3031497</v>
      </c>
      <c r="G43" s="59"/>
      <c r="H43" s="65">
        <f>SUM(H40:H41)</f>
        <v>79857</v>
      </c>
      <c r="I43" s="59"/>
      <c r="J43" s="65">
        <f>SUM(J40:J41)</f>
        <v>586436</v>
      </c>
      <c r="L43" s="59"/>
    </row>
    <row r="44" spans="1:12" ht="8.1" customHeight="1" thickTop="1" x14ac:dyDescent="0.25">
      <c r="A44" s="64"/>
      <c r="B44" s="57"/>
      <c r="C44" s="57"/>
      <c r="D44" s="59"/>
      <c r="E44" s="59"/>
      <c r="F44" s="59"/>
      <c r="G44" s="59"/>
      <c r="H44" s="59"/>
      <c r="I44" s="59"/>
      <c r="J44" s="59"/>
      <c r="L44" s="59"/>
    </row>
    <row r="45" spans="1:12" ht="15.6" customHeight="1" x14ac:dyDescent="0.25">
      <c r="A45" s="52" t="s">
        <v>118</v>
      </c>
      <c r="B45" s="57"/>
      <c r="C45" s="57"/>
      <c r="D45" s="59"/>
      <c r="E45" s="59"/>
      <c r="F45" s="59"/>
      <c r="G45" s="59"/>
      <c r="H45" s="59"/>
      <c r="I45" s="59"/>
      <c r="J45" s="59"/>
      <c r="L45" s="59"/>
    </row>
    <row r="46" spans="1:12" ht="15.6" customHeight="1" x14ac:dyDescent="0.25">
      <c r="A46" s="62" t="s">
        <v>119</v>
      </c>
      <c r="B46" s="57"/>
      <c r="C46" s="57"/>
      <c r="D46" s="66">
        <f>D49-D47</f>
        <v>3085506</v>
      </c>
      <c r="E46" s="59"/>
      <c r="F46" s="66">
        <v>2823217</v>
      </c>
      <c r="G46" s="59"/>
      <c r="H46" s="66">
        <f>H49-H47</f>
        <v>79857</v>
      </c>
      <c r="I46" s="59"/>
      <c r="J46" s="66">
        <v>586436</v>
      </c>
      <c r="L46" s="59"/>
    </row>
    <row r="47" spans="1:12" ht="15.6" customHeight="1" x14ac:dyDescent="0.25">
      <c r="A47" s="62" t="s">
        <v>89</v>
      </c>
      <c r="B47" s="57"/>
      <c r="C47" s="57"/>
      <c r="D47" s="61">
        <v>237042</v>
      </c>
      <c r="E47" s="59"/>
      <c r="F47" s="61">
        <v>208280</v>
      </c>
      <c r="G47" s="59"/>
      <c r="H47" s="61">
        <v>0</v>
      </c>
      <c r="I47" s="59"/>
      <c r="J47" s="61">
        <v>0</v>
      </c>
      <c r="L47" s="59"/>
    </row>
    <row r="48" spans="1:12" ht="8.1" customHeight="1" x14ac:dyDescent="0.25">
      <c r="B48" s="57"/>
      <c r="C48" s="57"/>
      <c r="D48" s="59"/>
      <c r="E48" s="59"/>
      <c r="F48" s="59"/>
      <c r="G48" s="59"/>
      <c r="H48" s="59"/>
      <c r="I48" s="59"/>
      <c r="J48" s="59"/>
      <c r="L48" s="59"/>
    </row>
    <row r="49" spans="1:12" ht="15.6" customHeight="1" thickBot="1" x14ac:dyDescent="0.3">
      <c r="B49" s="57"/>
      <c r="C49" s="57"/>
      <c r="D49" s="65">
        <f>D43</f>
        <v>3322548</v>
      </c>
      <c r="E49" s="59"/>
      <c r="F49" s="65">
        <f>F43</f>
        <v>3031497</v>
      </c>
      <c r="G49" s="59"/>
      <c r="H49" s="65">
        <f>H43</f>
        <v>79857</v>
      </c>
      <c r="I49" s="59"/>
      <c r="J49" s="65">
        <f>J43</f>
        <v>586436</v>
      </c>
      <c r="L49" s="59"/>
    </row>
    <row r="50" spans="1:12" ht="8.1" customHeight="1" thickTop="1" x14ac:dyDescent="0.25">
      <c r="A50" s="52"/>
      <c r="B50" s="57"/>
      <c r="C50" s="57"/>
      <c r="D50" s="59"/>
      <c r="E50" s="59"/>
      <c r="F50" s="59"/>
      <c r="G50" s="59"/>
      <c r="H50" s="59"/>
      <c r="I50" s="59"/>
      <c r="J50" s="59"/>
      <c r="L50" s="59"/>
    </row>
    <row r="51" spans="1:12" ht="15.6" customHeight="1" x14ac:dyDescent="0.25">
      <c r="A51" s="52" t="s">
        <v>120</v>
      </c>
      <c r="C51" s="57"/>
      <c r="D51" s="59"/>
      <c r="E51" s="59"/>
      <c r="F51" s="59"/>
      <c r="G51" s="59"/>
      <c r="H51" s="59"/>
      <c r="I51" s="59"/>
      <c r="J51" s="59"/>
      <c r="L51" s="59"/>
    </row>
    <row r="52" spans="1:12" ht="15.6" customHeight="1" x14ac:dyDescent="0.25">
      <c r="A52" s="22" t="s">
        <v>121</v>
      </c>
      <c r="B52" s="57">
        <v>17</v>
      </c>
      <c r="C52" s="57"/>
      <c r="D52" s="67">
        <v>0.47</v>
      </c>
      <c r="E52" s="67"/>
      <c r="F52" s="67">
        <v>0.42000000000000004</v>
      </c>
      <c r="G52" s="67"/>
      <c r="H52" s="67">
        <v>-0.06</v>
      </c>
      <c r="I52" s="67"/>
      <c r="J52" s="67">
        <v>3.0000000000000027E-2</v>
      </c>
      <c r="L52" s="59"/>
    </row>
    <row r="53" spans="1:12" ht="15" customHeight="1" x14ac:dyDescent="0.25">
      <c r="B53" s="57"/>
      <c r="C53" s="57"/>
      <c r="D53" s="67"/>
      <c r="E53" s="67"/>
      <c r="F53" s="67"/>
      <c r="G53" s="67"/>
      <c r="H53" s="67"/>
      <c r="I53" s="67"/>
      <c r="J53" s="67"/>
      <c r="L53" s="59"/>
    </row>
    <row r="54" spans="1:12" ht="22.35" customHeight="1" x14ac:dyDescent="0.25">
      <c r="A54" s="199" t="s">
        <v>39</v>
      </c>
      <c r="B54" s="199"/>
      <c r="C54" s="199"/>
      <c r="D54" s="199"/>
      <c r="E54" s="199"/>
      <c r="F54" s="199"/>
      <c r="G54" s="199"/>
      <c r="H54" s="199"/>
      <c r="I54" s="199"/>
      <c r="J54" s="199"/>
      <c r="L54" s="59"/>
    </row>
    <row r="55" spans="1:12" ht="16.5" customHeight="1" x14ac:dyDescent="0.25">
      <c r="A55" s="43" t="s">
        <v>0</v>
      </c>
      <c r="B55" s="44"/>
      <c r="C55" s="44"/>
      <c r="D55" s="45"/>
      <c r="E55" s="45"/>
      <c r="F55" s="45"/>
      <c r="G55" s="45"/>
      <c r="H55" s="46"/>
      <c r="I55" s="47"/>
      <c r="J55" s="46"/>
      <c r="L55" s="59"/>
    </row>
    <row r="56" spans="1:12" ht="16.5" customHeight="1" x14ac:dyDescent="0.25">
      <c r="A56" s="43" t="s">
        <v>122</v>
      </c>
      <c r="B56" s="44"/>
      <c r="C56" s="44"/>
      <c r="D56" s="45"/>
      <c r="E56" s="45"/>
      <c r="F56" s="45"/>
      <c r="G56" s="45"/>
      <c r="H56" s="47"/>
      <c r="I56" s="47"/>
      <c r="J56" s="47"/>
      <c r="L56" s="59"/>
    </row>
    <row r="57" spans="1:12" ht="16.5" customHeight="1" x14ac:dyDescent="0.25">
      <c r="A57" s="69" t="str">
        <f>+A3</f>
        <v>For the three-month period ended 30 June 2025</v>
      </c>
      <c r="B57" s="49"/>
      <c r="C57" s="49"/>
      <c r="D57" s="50"/>
      <c r="E57" s="50"/>
      <c r="F57" s="50"/>
      <c r="G57" s="50"/>
      <c r="H57" s="50"/>
      <c r="I57" s="50"/>
      <c r="J57" s="50"/>
      <c r="L57" s="59"/>
    </row>
    <row r="58" spans="1:12" ht="16.5" customHeight="1" x14ac:dyDescent="0.25">
      <c r="B58" s="57"/>
      <c r="C58" s="57"/>
      <c r="D58" s="59"/>
      <c r="E58" s="59"/>
      <c r="F58" s="59"/>
      <c r="G58" s="59"/>
      <c r="H58" s="59"/>
      <c r="I58" s="59"/>
      <c r="J58" s="59"/>
      <c r="L58" s="59"/>
    </row>
    <row r="59" spans="1:12" ht="16.5" customHeight="1" x14ac:dyDescent="0.25">
      <c r="B59" s="57"/>
      <c r="C59" s="57"/>
      <c r="D59" s="59"/>
      <c r="E59" s="59"/>
      <c r="F59" s="59"/>
      <c r="G59" s="59"/>
      <c r="H59" s="59"/>
      <c r="I59" s="59"/>
      <c r="J59" s="59"/>
      <c r="L59" s="59"/>
    </row>
    <row r="60" spans="1:12" ht="16.5" customHeight="1" x14ac:dyDescent="0.25">
      <c r="A60" s="43"/>
      <c r="B60" s="44"/>
      <c r="C60" s="44"/>
      <c r="D60" s="198" t="s">
        <v>3</v>
      </c>
      <c r="E60" s="198"/>
      <c r="F60" s="198"/>
      <c r="G60" s="45"/>
      <c r="H60" s="198" t="s">
        <v>4</v>
      </c>
      <c r="I60" s="198"/>
      <c r="J60" s="198"/>
      <c r="L60" s="59"/>
    </row>
    <row r="61" spans="1:12" ht="16.5" customHeight="1" x14ac:dyDescent="0.25">
      <c r="A61" s="52"/>
      <c r="B61" s="53"/>
      <c r="C61" s="53"/>
      <c r="D61" s="196" t="s">
        <v>5</v>
      </c>
      <c r="E61" s="196"/>
      <c r="F61" s="196"/>
      <c r="G61" s="51"/>
      <c r="H61" s="196" t="s">
        <v>5</v>
      </c>
      <c r="I61" s="196"/>
      <c r="J61" s="196"/>
      <c r="L61" s="59"/>
    </row>
    <row r="62" spans="1:12" ht="16.5" customHeight="1" x14ac:dyDescent="0.25">
      <c r="B62" s="54"/>
      <c r="C62" s="54"/>
      <c r="D62" s="15" t="s">
        <v>10</v>
      </c>
      <c r="E62" s="15"/>
      <c r="F62" s="15" t="s">
        <v>11</v>
      </c>
      <c r="G62" s="15"/>
      <c r="H62" s="15" t="s">
        <v>10</v>
      </c>
      <c r="I62" s="15"/>
      <c r="J62" s="15" t="s">
        <v>11</v>
      </c>
      <c r="L62" s="59"/>
    </row>
    <row r="63" spans="1:12" ht="16.5" customHeight="1" x14ac:dyDescent="0.25">
      <c r="A63" s="52"/>
      <c r="B63" s="53"/>
      <c r="C63" s="53"/>
      <c r="D63" s="50" t="s">
        <v>13</v>
      </c>
      <c r="E63" s="45"/>
      <c r="F63" s="50" t="s">
        <v>13</v>
      </c>
      <c r="G63" s="45"/>
      <c r="H63" s="50" t="s">
        <v>13</v>
      </c>
      <c r="I63" s="45"/>
      <c r="J63" s="50" t="s">
        <v>13</v>
      </c>
      <c r="L63" s="59"/>
    </row>
    <row r="64" spans="1:12" ht="16.5" customHeight="1" x14ac:dyDescent="0.25">
      <c r="A64" s="70"/>
      <c r="B64" s="71"/>
      <c r="C64" s="72"/>
      <c r="D64" s="59"/>
      <c r="F64" s="59"/>
      <c r="H64" s="73"/>
      <c r="J64" s="73"/>
      <c r="L64" s="59"/>
    </row>
    <row r="65" spans="1:12" ht="16.5" customHeight="1" x14ac:dyDescent="0.25">
      <c r="A65" s="70" t="s">
        <v>117</v>
      </c>
      <c r="B65" s="71"/>
      <c r="C65" s="72"/>
      <c r="D65" s="59">
        <v>3322548</v>
      </c>
      <c r="F65" s="59">
        <v>3031497</v>
      </c>
      <c r="H65" s="59">
        <v>79857</v>
      </c>
      <c r="J65" s="59">
        <v>586436</v>
      </c>
      <c r="L65" s="59"/>
    </row>
    <row r="66" spans="1:12" ht="16.5" customHeight="1" x14ac:dyDescent="0.25">
      <c r="A66" s="74"/>
      <c r="B66" s="71"/>
      <c r="C66" s="72"/>
      <c r="D66" s="59"/>
      <c r="E66" s="59"/>
      <c r="F66" s="75"/>
      <c r="G66" s="59"/>
      <c r="H66" s="75"/>
      <c r="I66" s="59"/>
      <c r="J66" s="75"/>
      <c r="L66" s="59"/>
    </row>
    <row r="67" spans="1:12" ht="16.5" customHeight="1" x14ac:dyDescent="0.25">
      <c r="A67" s="6" t="s">
        <v>123</v>
      </c>
      <c r="B67" s="13"/>
      <c r="C67" s="76"/>
      <c r="D67" s="59"/>
      <c r="E67" s="45"/>
      <c r="F67" s="77"/>
      <c r="G67" s="45"/>
      <c r="H67" s="77"/>
      <c r="I67" s="45"/>
      <c r="J67" s="77"/>
      <c r="L67" s="59"/>
    </row>
    <row r="68" spans="1:12" ht="16.5" customHeight="1" x14ac:dyDescent="0.25">
      <c r="A68" s="6" t="s">
        <v>124</v>
      </c>
      <c r="B68" s="13"/>
      <c r="C68" s="76"/>
      <c r="D68" s="59"/>
      <c r="E68" s="45"/>
      <c r="F68" s="77"/>
      <c r="G68" s="45"/>
      <c r="H68" s="77"/>
      <c r="I68" s="45"/>
      <c r="J68" s="77"/>
      <c r="L68" s="59"/>
    </row>
    <row r="69" spans="1:12" ht="16.5" customHeight="1" x14ac:dyDescent="0.25">
      <c r="A69" s="6" t="s">
        <v>125</v>
      </c>
      <c r="B69" s="13"/>
      <c r="C69" s="76"/>
      <c r="D69" s="59"/>
      <c r="E69" s="45"/>
      <c r="F69" s="77"/>
      <c r="G69" s="45"/>
      <c r="H69" s="77"/>
      <c r="I69" s="45"/>
      <c r="J69" s="77"/>
      <c r="L69" s="59"/>
    </row>
    <row r="70" spans="1:12" ht="16.5" customHeight="1" x14ac:dyDescent="0.25">
      <c r="A70" s="78" t="s">
        <v>126</v>
      </c>
      <c r="B70" s="13"/>
      <c r="C70" s="76"/>
      <c r="D70" s="59">
        <v>0</v>
      </c>
      <c r="E70" s="45"/>
      <c r="F70" s="59">
        <v>1782997</v>
      </c>
      <c r="G70" s="59"/>
      <c r="H70" s="59">
        <v>0</v>
      </c>
      <c r="I70" s="59"/>
      <c r="J70" s="59">
        <v>0</v>
      </c>
      <c r="L70" s="59"/>
    </row>
    <row r="71" spans="1:12" ht="16.5" customHeight="1" x14ac:dyDescent="0.25">
      <c r="A71" s="78" t="s">
        <v>127</v>
      </c>
      <c r="B71" s="76"/>
      <c r="C71" s="76"/>
      <c r="D71" s="59"/>
      <c r="E71" s="59"/>
      <c r="F71" s="73"/>
      <c r="G71" s="59"/>
      <c r="H71" s="59"/>
      <c r="I71" s="73"/>
      <c r="J71" s="73"/>
      <c r="L71" s="59"/>
    </row>
    <row r="72" spans="1:12" ht="16.5" customHeight="1" x14ac:dyDescent="0.25">
      <c r="A72" s="79" t="s">
        <v>128</v>
      </c>
      <c r="B72" s="76"/>
      <c r="C72" s="76"/>
      <c r="D72" s="59"/>
      <c r="E72" s="59"/>
      <c r="F72" s="73"/>
      <c r="G72" s="59"/>
      <c r="H72" s="59"/>
      <c r="I72" s="73"/>
      <c r="J72" s="73"/>
      <c r="L72" s="59"/>
    </row>
    <row r="73" spans="1:12" ht="16.5" customHeight="1" x14ac:dyDescent="0.25">
      <c r="A73" s="79" t="s">
        <v>129</v>
      </c>
      <c r="B73" s="76"/>
      <c r="C73" s="76"/>
      <c r="D73" s="59">
        <v>1271</v>
      </c>
      <c r="F73" s="59">
        <v>-1165</v>
      </c>
      <c r="H73" s="59">
        <v>107</v>
      </c>
      <c r="J73" s="59">
        <v>-973</v>
      </c>
      <c r="L73" s="59"/>
    </row>
    <row r="74" spans="1:12" ht="16.5" customHeight="1" x14ac:dyDescent="0.25">
      <c r="A74" s="79"/>
      <c r="B74" s="76"/>
      <c r="C74" s="76"/>
      <c r="D74" s="59"/>
      <c r="F74" s="59"/>
      <c r="H74" s="59"/>
      <c r="J74" s="59"/>
      <c r="L74" s="59"/>
    </row>
    <row r="75" spans="1:12" ht="16.5" customHeight="1" x14ac:dyDescent="0.25">
      <c r="A75" s="6" t="s">
        <v>130</v>
      </c>
      <c r="B75" s="13"/>
      <c r="C75" s="76"/>
      <c r="D75" s="59"/>
      <c r="E75" s="45"/>
      <c r="F75" s="77"/>
      <c r="G75" s="45"/>
      <c r="H75" s="59"/>
      <c r="I75" s="45"/>
      <c r="J75" s="77"/>
      <c r="L75" s="59"/>
    </row>
    <row r="76" spans="1:12" ht="16.5" customHeight="1" x14ac:dyDescent="0.25">
      <c r="A76" s="6" t="s">
        <v>125</v>
      </c>
      <c r="B76" s="13"/>
      <c r="C76" s="76"/>
      <c r="D76" s="59"/>
      <c r="E76" s="45"/>
      <c r="F76" s="77"/>
      <c r="G76" s="45"/>
      <c r="H76" s="59"/>
      <c r="I76" s="45"/>
      <c r="J76" s="77"/>
      <c r="L76" s="59"/>
    </row>
    <row r="77" spans="1:12" ht="16.5" customHeight="1" x14ac:dyDescent="0.25">
      <c r="A77" s="78" t="s">
        <v>131</v>
      </c>
      <c r="B77" s="76"/>
      <c r="C77" s="76"/>
      <c r="D77" s="59">
        <v>9916</v>
      </c>
      <c r="F77" s="59">
        <v>-32282</v>
      </c>
      <c r="H77" s="59">
        <v>122030</v>
      </c>
      <c r="J77" s="59">
        <v>-185675</v>
      </c>
      <c r="L77" s="59"/>
    </row>
    <row r="78" spans="1:12" ht="16.5" customHeight="1" x14ac:dyDescent="0.25">
      <c r="A78" s="78" t="s">
        <v>132</v>
      </c>
      <c r="B78" s="76"/>
      <c r="C78" s="76"/>
      <c r="D78" s="59">
        <v>-81358</v>
      </c>
      <c r="F78" s="59">
        <v>-77826</v>
      </c>
      <c r="H78" s="59">
        <v>-79011</v>
      </c>
      <c r="J78" s="59">
        <v>-76369</v>
      </c>
      <c r="L78" s="59"/>
    </row>
    <row r="79" spans="1:12" ht="16.5" customHeight="1" x14ac:dyDescent="0.25">
      <c r="A79" s="78" t="s">
        <v>133</v>
      </c>
      <c r="B79" s="76"/>
      <c r="C79" s="76"/>
      <c r="D79" s="61">
        <v>-444723</v>
      </c>
      <c r="F79" s="61">
        <v>21628</v>
      </c>
      <c r="H79" s="61">
        <v>0</v>
      </c>
      <c r="J79" s="61">
        <v>0</v>
      </c>
      <c r="L79" s="59"/>
    </row>
    <row r="80" spans="1:12" ht="16.5" customHeight="1" x14ac:dyDescent="0.25">
      <c r="A80" s="13"/>
      <c r="B80" s="76"/>
      <c r="C80" s="76"/>
      <c r="D80" s="59"/>
      <c r="F80" s="59"/>
      <c r="H80" s="59"/>
      <c r="I80" s="59"/>
      <c r="J80" s="59"/>
      <c r="L80" s="59"/>
    </row>
    <row r="81" spans="1:12" ht="16.5" customHeight="1" x14ac:dyDescent="0.25">
      <c r="A81" s="6" t="s">
        <v>134</v>
      </c>
      <c r="B81" s="13"/>
      <c r="C81" s="76"/>
      <c r="D81" s="77"/>
      <c r="E81" s="45"/>
      <c r="F81" s="77"/>
      <c r="G81" s="45"/>
      <c r="H81" s="77"/>
      <c r="I81" s="45"/>
      <c r="J81" s="77"/>
      <c r="L81" s="59"/>
    </row>
    <row r="82" spans="1:12" ht="16.5" customHeight="1" x14ac:dyDescent="0.25">
      <c r="A82" s="6" t="s">
        <v>135</v>
      </c>
      <c r="B82" s="76"/>
      <c r="C82" s="76"/>
      <c r="D82" s="61">
        <f>SUM(D70:D79)</f>
        <v>-514894</v>
      </c>
      <c r="E82" s="59"/>
      <c r="F82" s="61">
        <f>SUM(F70:F79)</f>
        <v>1693352</v>
      </c>
      <c r="G82" s="59"/>
      <c r="H82" s="61">
        <f>SUM(H70:H79)</f>
        <v>43126</v>
      </c>
      <c r="I82" s="59"/>
      <c r="J82" s="61">
        <f>SUM(J70:J79)</f>
        <v>-263017</v>
      </c>
      <c r="L82" s="59"/>
    </row>
    <row r="83" spans="1:12" ht="16.5" customHeight="1" x14ac:dyDescent="0.25">
      <c r="A83" s="70"/>
      <c r="B83" s="70"/>
      <c r="C83" s="76"/>
      <c r="D83" s="77"/>
      <c r="E83" s="45"/>
      <c r="F83" s="77"/>
      <c r="G83" s="45"/>
      <c r="H83" s="77"/>
      <c r="I83" s="45"/>
      <c r="J83" s="77"/>
      <c r="L83" s="59"/>
    </row>
    <row r="84" spans="1:12" ht="16.5" customHeight="1" thickBot="1" x14ac:dyDescent="0.3">
      <c r="A84" s="74" t="s">
        <v>136</v>
      </c>
      <c r="B84" s="13"/>
      <c r="C84" s="76"/>
      <c r="D84" s="65">
        <f>D65+D82</f>
        <v>2807654</v>
      </c>
      <c r="E84" s="45"/>
      <c r="F84" s="65">
        <f>F65+F82</f>
        <v>4724849</v>
      </c>
      <c r="G84" s="45"/>
      <c r="H84" s="65">
        <f>H65+H82</f>
        <v>122983</v>
      </c>
      <c r="I84" s="59"/>
      <c r="J84" s="65">
        <f>J65+J82</f>
        <v>323419</v>
      </c>
      <c r="L84" s="59"/>
    </row>
    <row r="85" spans="1:12" ht="16.5" customHeight="1" thickTop="1" x14ac:dyDescent="0.25">
      <c r="A85" s="13"/>
      <c r="B85" s="13"/>
      <c r="C85" s="76"/>
      <c r="D85" s="77"/>
      <c r="E85" s="45"/>
      <c r="F85" s="77"/>
      <c r="G85" s="45"/>
      <c r="H85" s="77"/>
      <c r="I85" s="45"/>
      <c r="J85" s="77"/>
      <c r="L85" s="59"/>
    </row>
    <row r="86" spans="1:12" ht="16.5" customHeight="1" x14ac:dyDescent="0.25">
      <c r="A86" s="13"/>
      <c r="B86" s="13"/>
      <c r="C86" s="80"/>
      <c r="D86" s="81"/>
      <c r="E86" s="59"/>
      <c r="F86" s="75"/>
      <c r="G86" s="59"/>
      <c r="H86" s="75"/>
      <c r="I86" s="59"/>
      <c r="J86" s="75"/>
      <c r="L86" s="59"/>
    </row>
    <row r="87" spans="1:12" ht="16.5" customHeight="1" x14ac:dyDescent="0.25">
      <c r="A87" s="6" t="s">
        <v>137</v>
      </c>
      <c r="B87" s="13"/>
      <c r="C87" s="76"/>
      <c r="D87" s="77"/>
      <c r="E87" s="45"/>
      <c r="F87" s="77"/>
      <c r="G87" s="45"/>
      <c r="H87" s="77"/>
      <c r="I87" s="45"/>
      <c r="J87" s="77"/>
      <c r="L87" s="59"/>
    </row>
    <row r="88" spans="1:12" ht="16.5" customHeight="1" x14ac:dyDescent="0.25">
      <c r="A88" s="13" t="s">
        <v>138</v>
      </c>
      <c r="B88" s="76"/>
      <c r="C88" s="76"/>
      <c r="D88" s="66">
        <v>2540818</v>
      </c>
      <c r="F88" s="66">
        <v>4511740</v>
      </c>
      <c r="H88" s="66">
        <v>122983</v>
      </c>
      <c r="J88" s="66">
        <v>323419</v>
      </c>
      <c r="L88" s="59"/>
    </row>
    <row r="89" spans="1:12" ht="16.5" customHeight="1" x14ac:dyDescent="0.25">
      <c r="A89" s="13" t="s">
        <v>139</v>
      </c>
      <c r="B89" s="76"/>
      <c r="C89" s="76"/>
      <c r="D89" s="61">
        <v>266836</v>
      </c>
      <c r="E89" s="45"/>
      <c r="F89" s="61">
        <v>213109</v>
      </c>
      <c r="G89" s="45"/>
      <c r="H89" s="61">
        <v>0</v>
      </c>
      <c r="I89" s="45"/>
      <c r="J89" s="61">
        <v>0</v>
      </c>
      <c r="L89" s="59"/>
    </row>
    <row r="90" spans="1:12" ht="16.5" customHeight="1" x14ac:dyDescent="0.25">
      <c r="B90" s="57"/>
      <c r="C90" s="57"/>
      <c r="D90" s="59"/>
      <c r="E90" s="59"/>
      <c r="F90" s="59"/>
      <c r="G90" s="59"/>
      <c r="H90" s="59"/>
      <c r="I90" s="59"/>
      <c r="J90" s="59"/>
      <c r="L90" s="59"/>
    </row>
    <row r="91" spans="1:12" ht="16.5" customHeight="1" thickBot="1" x14ac:dyDescent="0.3">
      <c r="A91" s="71"/>
      <c r="B91" s="80"/>
      <c r="C91" s="80"/>
      <c r="D91" s="65">
        <f>D84</f>
        <v>2807654</v>
      </c>
      <c r="E91" s="59"/>
      <c r="F91" s="65">
        <f>F84</f>
        <v>4724849</v>
      </c>
      <c r="G91" s="59"/>
      <c r="H91" s="65">
        <f>H84</f>
        <v>122983</v>
      </c>
      <c r="I91" s="59"/>
      <c r="J91" s="65">
        <f>J84</f>
        <v>323419</v>
      </c>
      <c r="L91" s="59"/>
    </row>
    <row r="92" spans="1:12" ht="16.5" customHeight="1" thickTop="1" x14ac:dyDescent="0.25">
      <c r="A92" s="74"/>
      <c r="B92" s="71"/>
      <c r="C92" s="72"/>
      <c r="D92" s="81"/>
      <c r="E92" s="59"/>
      <c r="F92" s="75"/>
      <c r="G92" s="59"/>
      <c r="H92" s="59"/>
      <c r="I92" s="59"/>
      <c r="J92" s="59"/>
    </row>
    <row r="93" spans="1:12" ht="16.5" customHeight="1" x14ac:dyDescent="0.25">
      <c r="A93" s="74"/>
      <c r="B93" s="71"/>
      <c r="C93" s="72"/>
      <c r="D93" s="75"/>
      <c r="E93" s="59"/>
      <c r="F93" s="75"/>
      <c r="G93" s="59"/>
      <c r="H93" s="75"/>
      <c r="I93" s="59"/>
      <c r="J93" s="59"/>
    </row>
    <row r="94" spans="1:12" ht="16.5" customHeight="1" x14ac:dyDescent="0.25">
      <c r="A94" s="74"/>
      <c r="B94" s="71"/>
      <c r="C94" s="72"/>
      <c r="D94" s="75"/>
      <c r="E94" s="59"/>
      <c r="F94" s="75"/>
      <c r="G94" s="59"/>
      <c r="H94" s="59"/>
      <c r="I94" s="59"/>
      <c r="J94" s="59"/>
    </row>
    <row r="95" spans="1:12" ht="16.5" customHeight="1" x14ac:dyDescent="0.25">
      <c r="A95" s="74"/>
      <c r="B95" s="71"/>
      <c r="C95" s="72"/>
      <c r="D95" s="75"/>
      <c r="E95" s="59"/>
      <c r="F95" s="75"/>
      <c r="G95" s="59"/>
      <c r="H95" s="59"/>
      <c r="I95" s="59"/>
      <c r="J95" s="59"/>
    </row>
    <row r="96" spans="1:12" ht="16.5" customHeight="1" x14ac:dyDescent="0.25">
      <c r="A96" s="74"/>
      <c r="B96" s="71"/>
      <c r="C96" s="72"/>
      <c r="D96" s="75"/>
      <c r="E96" s="59"/>
      <c r="F96" s="75"/>
      <c r="G96" s="59"/>
      <c r="H96" s="59"/>
      <c r="I96" s="59"/>
      <c r="J96" s="59"/>
    </row>
    <row r="97" spans="1:10" ht="16.5" customHeight="1" x14ac:dyDescent="0.25">
      <c r="A97" s="74"/>
      <c r="B97" s="71"/>
      <c r="C97" s="72"/>
      <c r="D97" s="75"/>
      <c r="E97" s="59"/>
      <c r="F97" s="75"/>
      <c r="G97" s="59"/>
      <c r="H97" s="59"/>
      <c r="I97" s="59"/>
      <c r="J97" s="59"/>
    </row>
    <row r="98" spans="1:10" ht="16.5" customHeight="1" x14ac:dyDescent="0.25">
      <c r="A98" s="74"/>
      <c r="B98" s="71"/>
      <c r="C98" s="72"/>
      <c r="D98" s="75"/>
      <c r="E98" s="59"/>
      <c r="F98" s="75"/>
      <c r="G98" s="59"/>
      <c r="H98" s="59"/>
      <c r="I98" s="59"/>
      <c r="J98" s="59"/>
    </row>
    <row r="99" spans="1:10" ht="2.25" customHeight="1" x14ac:dyDescent="0.25">
      <c r="A99" s="74"/>
      <c r="B99" s="71"/>
      <c r="C99" s="72"/>
      <c r="D99" s="75"/>
      <c r="E99" s="59"/>
      <c r="F99" s="75"/>
      <c r="G99" s="59"/>
      <c r="H99" s="59"/>
      <c r="I99" s="59"/>
      <c r="J99" s="59"/>
    </row>
    <row r="100" spans="1:10" ht="22.35" customHeight="1" x14ac:dyDescent="0.25">
      <c r="A100" s="197" t="str">
        <f>A54</f>
        <v>The accompanying notes are an integral part of these interim financial information.</v>
      </c>
      <c r="B100" s="197"/>
      <c r="C100" s="197"/>
      <c r="D100" s="197"/>
      <c r="E100" s="197"/>
      <c r="F100" s="197"/>
      <c r="G100" s="197"/>
      <c r="H100" s="197"/>
      <c r="I100" s="197"/>
      <c r="J100" s="197"/>
    </row>
  </sheetData>
  <mergeCells count="10">
    <mergeCell ref="D61:F61"/>
    <mergeCell ref="H61:J61"/>
    <mergeCell ref="A100:J100"/>
    <mergeCell ref="D6:F6"/>
    <mergeCell ref="H6:J6"/>
    <mergeCell ref="D7:F7"/>
    <mergeCell ref="H7:J7"/>
    <mergeCell ref="A54:J54"/>
    <mergeCell ref="D60:F60"/>
    <mergeCell ref="H60:J60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 scaleWithDoc="0">
    <oddFooter>&amp;R&amp;"Cordia New,Regular"&amp;13&amp;P</oddFooter>
  </headerFooter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A55DB-50DA-4771-80E8-21A559C93563}">
  <sheetPr codeName="Sheet3"/>
  <dimension ref="A1:X100"/>
  <sheetViews>
    <sheetView showZeros="0" zoomScaleNormal="100" zoomScaleSheetLayoutView="130" workbookViewId="0">
      <selection activeCell="U13" sqref="U13"/>
    </sheetView>
  </sheetViews>
  <sheetFormatPr defaultColWidth="9.42578125" defaultRowHeight="16.5" customHeight="1" x14ac:dyDescent="0.25"/>
  <cols>
    <col min="1" max="1" width="39.7109375" style="22" customWidth="1"/>
    <col min="2" max="2" width="5.42578125" style="22" customWidth="1"/>
    <col min="3" max="3" width="0.5703125" style="22" customWidth="1"/>
    <col min="4" max="4" width="10.5703125" style="58" customWidth="1"/>
    <col min="5" max="5" width="0.5703125" style="58" customWidth="1"/>
    <col min="6" max="6" width="10.5703125" style="58" customWidth="1"/>
    <col min="7" max="7" width="0.5703125" style="58" customWidth="1"/>
    <col min="8" max="8" width="10.5703125" style="58" customWidth="1"/>
    <col min="9" max="9" width="0.5703125" style="58" customWidth="1"/>
    <col min="10" max="10" width="10.5703125" style="58" customWidth="1"/>
    <col min="11" max="101" width="9.42578125" style="13"/>
    <col min="102" max="102" width="37.42578125" style="13" customWidth="1"/>
    <col min="103" max="103" width="5.42578125" style="13" customWidth="1"/>
    <col min="104" max="104" width="0.5703125" style="13" customWidth="1"/>
    <col min="105" max="105" width="13.42578125" style="13" customWidth="1"/>
    <col min="106" max="106" width="0.5703125" style="13" customWidth="1"/>
    <col min="107" max="107" width="13.42578125" style="13" customWidth="1"/>
    <col min="108" max="108" width="0.5703125" style="13" customWidth="1"/>
    <col min="109" max="109" width="13.42578125" style="13" customWidth="1"/>
    <col min="110" max="110" width="0.5703125" style="13" customWidth="1"/>
    <col min="111" max="111" width="13.42578125" style="13" customWidth="1"/>
    <col min="112" max="113" width="9.42578125" style="13"/>
    <col min="114" max="114" width="14.5703125" style="13" bestFit="1" customWidth="1"/>
    <col min="115" max="115" width="18" style="13" bestFit="1" customWidth="1"/>
    <col min="116" max="116" width="9.42578125" style="13"/>
    <col min="117" max="117" width="13.5703125" style="13" bestFit="1" customWidth="1"/>
    <col min="118" max="118" width="16.5703125" style="13" bestFit="1" customWidth="1"/>
    <col min="119" max="357" width="9.42578125" style="13"/>
    <col min="358" max="358" width="37.42578125" style="13" customWidth="1"/>
    <col min="359" max="359" width="5.42578125" style="13" customWidth="1"/>
    <col min="360" max="360" width="0.5703125" style="13" customWidth="1"/>
    <col min="361" max="361" width="13.42578125" style="13" customWidth="1"/>
    <col min="362" max="362" width="0.5703125" style="13" customWidth="1"/>
    <col min="363" max="363" width="13.42578125" style="13" customWidth="1"/>
    <col min="364" max="364" width="0.5703125" style="13" customWidth="1"/>
    <col min="365" max="365" width="13.42578125" style="13" customWidth="1"/>
    <col min="366" max="366" width="0.5703125" style="13" customWidth="1"/>
    <col min="367" max="367" width="13.42578125" style="13" customWidth="1"/>
    <col min="368" max="369" width="9.42578125" style="13"/>
    <col min="370" max="370" width="14.5703125" style="13" bestFit="1" customWidth="1"/>
    <col min="371" max="371" width="18" style="13" bestFit="1" customWidth="1"/>
    <col min="372" max="372" width="9.42578125" style="13"/>
    <col min="373" max="373" width="13.5703125" style="13" bestFit="1" customWidth="1"/>
    <col min="374" max="374" width="16.5703125" style="13" bestFit="1" customWidth="1"/>
    <col min="375" max="613" width="9.42578125" style="13"/>
    <col min="614" max="614" width="37.42578125" style="13" customWidth="1"/>
    <col min="615" max="615" width="5.42578125" style="13" customWidth="1"/>
    <col min="616" max="616" width="0.5703125" style="13" customWidth="1"/>
    <col min="617" max="617" width="13.42578125" style="13" customWidth="1"/>
    <col min="618" max="618" width="0.5703125" style="13" customWidth="1"/>
    <col min="619" max="619" width="13.42578125" style="13" customWidth="1"/>
    <col min="620" max="620" width="0.5703125" style="13" customWidth="1"/>
    <col min="621" max="621" width="13.42578125" style="13" customWidth="1"/>
    <col min="622" max="622" width="0.5703125" style="13" customWidth="1"/>
    <col min="623" max="623" width="13.42578125" style="13" customWidth="1"/>
    <col min="624" max="625" width="9.42578125" style="13"/>
    <col min="626" max="626" width="14.5703125" style="13" bestFit="1" customWidth="1"/>
    <col min="627" max="627" width="18" style="13" bestFit="1" customWidth="1"/>
    <col min="628" max="628" width="9.42578125" style="13"/>
    <col min="629" max="629" width="13.5703125" style="13" bestFit="1" customWidth="1"/>
    <col min="630" max="630" width="16.5703125" style="13" bestFit="1" customWidth="1"/>
    <col min="631" max="869" width="9.42578125" style="13"/>
    <col min="870" max="870" width="37.42578125" style="13" customWidth="1"/>
    <col min="871" max="871" width="5.42578125" style="13" customWidth="1"/>
    <col min="872" max="872" width="0.5703125" style="13" customWidth="1"/>
    <col min="873" max="873" width="13.42578125" style="13" customWidth="1"/>
    <col min="874" max="874" width="0.5703125" style="13" customWidth="1"/>
    <col min="875" max="875" width="13.42578125" style="13" customWidth="1"/>
    <col min="876" max="876" width="0.5703125" style="13" customWidth="1"/>
    <col min="877" max="877" width="13.42578125" style="13" customWidth="1"/>
    <col min="878" max="878" width="0.5703125" style="13" customWidth="1"/>
    <col min="879" max="879" width="13.42578125" style="13" customWidth="1"/>
    <col min="880" max="881" width="9.42578125" style="13"/>
    <col min="882" max="882" width="14.5703125" style="13" bestFit="1" customWidth="1"/>
    <col min="883" max="883" width="18" style="13" bestFit="1" customWidth="1"/>
    <col min="884" max="884" width="9.42578125" style="13"/>
    <col min="885" max="885" width="13.5703125" style="13" bestFit="1" customWidth="1"/>
    <col min="886" max="886" width="16.5703125" style="13" bestFit="1" customWidth="1"/>
    <col min="887" max="1125" width="9.42578125" style="13"/>
    <col min="1126" max="1126" width="37.42578125" style="13" customWidth="1"/>
    <col min="1127" max="1127" width="5.42578125" style="13" customWidth="1"/>
    <col min="1128" max="1128" width="0.5703125" style="13" customWidth="1"/>
    <col min="1129" max="1129" width="13.42578125" style="13" customWidth="1"/>
    <col min="1130" max="1130" width="0.5703125" style="13" customWidth="1"/>
    <col min="1131" max="1131" width="13.42578125" style="13" customWidth="1"/>
    <col min="1132" max="1132" width="0.5703125" style="13" customWidth="1"/>
    <col min="1133" max="1133" width="13.42578125" style="13" customWidth="1"/>
    <col min="1134" max="1134" width="0.5703125" style="13" customWidth="1"/>
    <col min="1135" max="1135" width="13.42578125" style="13" customWidth="1"/>
    <col min="1136" max="1137" width="9.42578125" style="13"/>
    <col min="1138" max="1138" width="14.5703125" style="13" bestFit="1" customWidth="1"/>
    <col min="1139" max="1139" width="18" style="13" bestFit="1" customWidth="1"/>
    <col min="1140" max="1140" width="9.42578125" style="13"/>
    <col min="1141" max="1141" width="13.5703125" style="13" bestFit="1" customWidth="1"/>
    <col min="1142" max="1142" width="16.5703125" style="13" bestFit="1" customWidth="1"/>
    <col min="1143" max="1381" width="9.42578125" style="13"/>
    <col min="1382" max="1382" width="37.42578125" style="13" customWidth="1"/>
    <col min="1383" max="1383" width="5.42578125" style="13" customWidth="1"/>
    <col min="1384" max="1384" width="0.5703125" style="13" customWidth="1"/>
    <col min="1385" max="1385" width="13.42578125" style="13" customWidth="1"/>
    <col min="1386" max="1386" width="0.5703125" style="13" customWidth="1"/>
    <col min="1387" max="1387" width="13.42578125" style="13" customWidth="1"/>
    <col min="1388" max="1388" width="0.5703125" style="13" customWidth="1"/>
    <col min="1389" max="1389" width="13.42578125" style="13" customWidth="1"/>
    <col min="1390" max="1390" width="0.5703125" style="13" customWidth="1"/>
    <col min="1391" max="1391" width="13.42578125" style="13" customWidth="1"/>
    <col min="1392" max="1393" width="9.42578125" style="13"/>
    <col min="1394" max="1394" width="14.5703125" style="13" bestFit="1" customWidth="1"/>
    <col min="1395" max="1395" width="18" style="13" bestFit="1" customWidth="1"/>
    <col min="1396" max="1396" width="9.42578125" style="13"/>
    <col min="1397" max="1397" width="13.5703125" style="13" bestFit="1" customWidth="1"/>
    <col min="1398" max="1398" width="16.5703125" style="13" bestFit="1" customWidth="1"/>
    <col min="1399" max="1637" width="9.42578125" style="13"/>
    <col min="1638" max="1638" width="37.42578125" style="13" customWidth="1"/>
    <col min="1639" max="1639" width="5.42578125" style="13" customWidth="1"/>
    <col min="1640" max="1640" width="0.5703125" style="13" customWidth="1"/>
    <col min="1641" max="1641" width="13.42578125" style="13" customWidth="1"/>
    <col min="1642" max="1642" width="0.5703125" style="13" customWidth="1"/>
    <col min="1643" max="1643" width="13.42578125" style="13" customWidth="1"/>
    <col min="1644" max="1644" width="0.5703125" style="13" customWidth="1"/>
    <col min="1645" max="1645" width="13.42578125" style="13" customWidth="1"/>
    <col min="1646" max="1646" width="0.5703125" style="13" customWidth="1"/>
    <col min="1647" max="1647" width="13.42578125" style="13" customWidth="1"/>
    <col min="1648" max="1649" width="9.42578125" style="13"/>
    <col min="1650" max="1650" width="14.5703125" style="13" bestFit="1" customWidth="1"/>
    <col min="1651" max="1651" width="18" style="13" bestFit="1" customWidth="1"/>
    <col min="1652" max="1652" width="9.42578125" style="13"/>
    <col min="1653" max="1653" width="13.5703125" style="13" bestFit="1" customWidth="1"/>
    <col min="1654" max="1654" width="16.5703125" style="13" bestFit="1" customWidth="1"/>
    <col min="1655" max="1893" width="9.42578125" style="13"/>
    <col min="1894" max="1894" width="37.42578125" style="13" customWidth="1"/>
    <col min="1895" max="1895" width="5.42578125" style="13" customWidth="1"/>
    <col min="1896" max="1896" width="0.5703125" style="13" customWidth="1"/>
    <col min="1897" max="1897" width="13.42578125" style="13" customWidth="1"/>
    <col min="1898" max="1898" width="0.5703125" style="13" customWidth="1"/>
    <col min="1899" max="1899" width="13.42578125" style="13" customWidth="1"/>
    <col min="1900" max="1900" width="0.5703125" style="13" customWidth="1"/>
    <col min="1901" max="1901" width="13.42578125" style="13" customWidth="1"/>
    <col min="1902" max="1902" width="0.5703125" style="13" customWidth="1"/>
    <col min="1903" max="1903" width="13.42578125" style="13" customWidth="1"/>
    <col min="1904" max="1905" width="9.42578125" style="13"/>
    <col min="1906" max="1906" width="14.5703125" style="13" bestFit="1" customWidth="1"/>
    <col min="1907" max="1907" width="18" style="13" bestFit="1" customWidth="1"/>
    <col min="1908" max="1908" width="9.42578125" style="13"/>
    <col min="1909" max="1909" width="13.5703125" style="13" bestFit="1" customWidth="1"/>
    <col min="1910" max="1910" width="16.5703125" style="13" bestFit="1" customWidth="1"/>
    <col min="1911" max="2149" width="9.42578125" style="13"/>
    <col min="2150" max="2150" width="37.42578125" style="13" customWidth="1"/>
    <col min="2151" max="2151" width="5.42578125" style="13" customWidth="1"/>
    <col min="2152" max="2152" width="0.5703125" style="13" customWidth="1"/>
    <col min="2153" max="2153" width="13.42578125" style="13" customWidth="1"/>
    <col min="2154" max="2154" width="0.5703125" style="13" customWidth="1"/>
    <col min="2155" max="2155" width="13.42578125" style="13" customWidth="1"/>
    <col min="2156" max="2156" width="0.5703125" style="13" customWidth="1"/>
    <col min="2157" max="2157" width="13.42578125" style="13" customWidth="1"/>
    <col min="2158" max="2158" width="0.5703125" style="13" customWidth="1"/>
    <col min="2159" max="2159" width="13.42578125" style="13" customWidth="1"/>
    <col min="2160" max="2161" width="9.42578125" style="13"/>
    <col min="2162" max="2162" width="14.5703125" style="13" bestFit="1" customWidth="1"/>
    <col min="2163" max="2163" width="18" style="13" bestFit="1" customWidth="1"/>
    <col min="2164" max="2164" width="9.42578125" style="13"/>
    <col min="2165" max="2165" width="13.5703125" style="13" bestFit="1" customWidth="1"/>
    <col min="2166" max="2166" width="16.5703125" style="13" bestFit="1" customWidth="1"/>
    <col min="2167" max="2405" width="9.42578125" style="13"/>
    <col min="2406" max="2406" width="37.42578125" style="13" customWidth="1"/>
    <col min="2407" max="2407" width="5.42578125" style="13" customWidth="1"/>
    <col min="2408" max="2408" width="0.5703125" style="13" customWidth="1"/>
    <col min="2409" max="2409" width="13.42578125" style="13" customWidth="1"/>
    <col min="2410" max="2410" width="0.5703125" style="13" customWidth="1"/>
    <col min="2411" max="2411" width="13.42578125" style="13" customWidth="1"/>
    <col min="2412" max="2412" width="0.5703125" style="13" customWidth="1"/>
    <col min="2413" max="2413" width="13.42578125" style="13" customWidth="1"/>
    <col min="2414" max="2414" width="0.5703125" style="13" customWidth="1"/>
    <col min="2415" max="2415" width="13.42578125" style="13" customWidth="1"/>
    <col min="2416" max="2417" width="9.42578125" style="13"/>
    <col min="2418" max="2418" width="14.5703125" style="13" bestFit="1" customWidth="1"/>
    <col min="2419" max="2419" width="18" style="13" bestFit="1" customWidth="1"/>
    <col min="2420" max="2420" width="9.42578125" style="13"/>
    <col min="2421" max="2421" width="13.5703125" style="13" bestFit="1" customWidth="1"/>
    <col min="2422" max="2422" width="16.5703125" style="13" bestFit="1" customWidth="1"/>
    <col min="2423" max="2661" width="9.42578125" style="13"/>
    <col min="2662" max="2662" width="37.42578125" style="13" customWidth="1"/>
    <col min="2663" max="2663" width="5.42578125" style="13" customWidth="1"/>
    <col min="2664" max="2664" width="0.5703125" style="13" customWidth="1"/>
    <col min="2665" max="2665" width="13.42578125" style="13" customWidth="1"/>
    <col min="2666" max="2666" width="0.5703125" style="13" customWidth="1"/>
    <col min="2667" max="2667" width="13.42578125" style="13" customWidth="1"/>
    <col min="2668" max="2668" width="0.5703125" style="13" customWidth="1"/>
    <col min="2669" max="2669" width="13.42578125" style="13" customWidth="1"/>
    <col min="2670" max="2670" width="0.5703125" style="13" customWidth="1"/>
    <col min="2671" max="2671" width="13.42578125" style="13" customWidth="1"/>
    <col min="2672" max="2673" width="9.42578125" style="13"/>
    <col min="2674" max="2674" width="14.5703125" style="13" bestFit="1" customWidth="1"/>
    <col min="2675" max="2675" width="18" style="13" bestFit="1" customWidth="1"/>
    <col min="2676" max="2676" width="9.42578125" style="13"/>
    <col min="2677" max="2677" width="13.5703125" style="13" bestFit="1" customWidth="1"/>
    <col min="2678" max="2678" width="16.5703125" style="13" bestFit="1" customWidth="1"/>
    <col min="2679" max="2917" width="9.42578125" style="13"/>
    <col min="2918" max="2918" width="37.42578125" style="13" customWidth="1"/>
    <col min="2919" max="2919" width="5.42578125" style="13" customWidth="1"/>
    <col min="2920" max="2920" width="0.5703125" style="13" customWidth="1"/>
    <col min="2921" max="2921" width="13.42578125" style="13" customWidth="1"/>
    <col min="2922" max="2922" width="0.5703125" style="13" customWidth="1"/>
    <col min="2923" max="2923" width="13.42578125" style="13" customWidth="1"/>
    <col min="2924" max="2924" width="0.5703125" style="13" customWidth="1"/>
    <col min="2925" max="2925" width="13.42578125" style="13" customWidth="1"/>
    <col min="2926" max="2926" width="0.5703125" style="13" customWidth="1"/>
    <col min="2927" max="2927" width="13.42578125" style="13" customWidth="1"/>
    <col min="2928" max="2929" width="9.42578125" style="13"/>
    <col min="2930" max="2930" width="14.5703125" style="13" bestFit="1" customWidth="1"/>
    <col min="2931" max="2931" width="18" style="13" bestFit="1" customWidth="1"/>
    <col min="2932" max="2932" width="9.42578125" style="13"/>
    <col min="2933" max="2933" width="13.5703125" style="13" bestFit="1" customWidth="1"/>
    <col min="2934" max="2934" width="16.5703125" style="13" bestFit="1" customWidth="1"/>
    <col min="2935" max="3173" width="9.42578125" style="13"/>
    <col min="3174" max="3174" width="37.42578125" style="13" customWidth="1"/>
    <col min="3175" max="3175" width="5.42578125" style="13" customWidth="1"/>
    <col min="3176" max="3176" width="0.5703125" style="13" customWidth="1"/>
    <col min="3177" max="3177" width="13.42578125" style="13" customWidth="1"/>
    <col min="3178" max="3178" width="0.5703125" style="13" customWidth="1"/>
    <col min="3179" max="3179" width="13.42578125" style="13" customWidth="1"/>
    <col min="3180" max="3180" width="0.5703125" style="13" customWidth="1"/>
    <col min="3181" max="3181" width="13.42578125" style="13" customWidth="1"/>
    <col min="3182" max="3182" width="0.5703125" style="13" customWidth="1"/>
    <col min="3183" max="3183" width="13.42578125" style="13" customWidth="1"/>
    <col min="3184" max="3185" width="9.42578125" style="13"/>
    <col min="3186" max="3186" width="14.5703125" style="13" bestFit="1" customWidth="1"/>
    <col min="3187" max="3187" width="18" style="13" bestFit="1" customWidth="1"/>
    <col min="3188" max="3188" width="9.42578125" style="13"/>
    <col min="3189" max="3189" width="13.5703125" style="13" bestFit="1" customWidth="1"/>
    <col min="3190" max="3190" width="16.5703125" style="13" bestFit="1" customWidth="1"/>
    <col min="3191" max="3429" width="9.42578125" style="13"/>
    <col min="3430" max="3430" width="37.42578125" style="13" customWidth="1"/>
    <col min="3431" max="3431" width="5.42578125" style="13" customWidth="1"/>
    <col min="3432" max="3432" width="0.5703125" style="13" customWidth="1"/>
    <col min="3433" max="3433" width="13.42578125" style="13" customWidth="1"/>
    <col min="3434" max="3434" width="0.5703125" style="13" customWidth="1"/>
    <col min="3435" max="3435" width="13.42578125" style="13" customWidth="1"/>
    <col min="3436" max="3436" width="0.5703125" style="13" customWidth="1"/>
    <col min="3437" max="3437" width="13.42578125" style="13" customWidth="1"/>
    <col min="3438" max="3438" width="0.5703125" style="13" customWidth="1"/>
    <col min="3439" max="3439" width="13.42578125" style="13" customWidth="1"/>
    <col min="3440" max="3441" width="9.42578125" style="13"/>
    <col min="3442" max="3442" width="14.5703125" style="13" bestFit="1" customWidth="1"/>
    <col min="3443" max="3443" width="18" style="13" bestFit="1" customWidth="1"/>
    <col min="3444" max="3444" width="9.42578125" style="13"/>
    <col min="3445" max="3445" width="13.5703125" style="13" bestFit="1" customWidth="1"/>
    <col min="3446" max="3446" width="16.5703125" style="13" bestFit="1" customWidth="1"/>
    <col min="3447" max="3685" width="9.42578125" style="13"/>
    <col min="3686" max="3686" width="37.42578125" style="13" customWidth="1"/>
    <col min="3687" max="3687" width="5.42578125" style="13" customWidth="1"/>
    <col min="3688" max="3688" width="0.5703125" style="13" customWidth="1"/>
    <col min="3689" max="3689" width="13.42578125" style="13" customWidth="1"/>
    <col min="3690" max="3690" width="0.5703125" style="13" customWidth="1"/>
    <col min="3691" max="3691" width="13.42578125" style="13" customWidth="1"/>
    <col min="3692" max="3692" width="0.5703125" style="13" customWidth="1"/>
    <col min="3693" max="3693" width="13.42578125" style="13" customWidth="1"/>
    <col min="3694" max="3694" width="0.5703125" style="13" customWidth="1"/>
    <col min="3695" max="3695" width="13.42578125" style="13" customWidth="1"/>
    <col min="3696" max="3697" width="9.42578125" style="13"/>
    <col min="3698" max="3698" width="14.5703125" style="13" bestFit="1" customWidth="1"/>
    <col min="3699" max="3699" width="18" style="13" bestFit="1" customWidth="1"/>
    <col min="3700" max="3700" width="9.42578125" style="13"/>
    <col min="3701" max="3701" width="13.5703125" style="13" bestFit="1" customWidth="1"/>
    <col min="3702" max="3702" width="16.5703125" style="13" bestFit="1" customWidth="1"/>
    <col min="3703" max="3941" width="9.42578125" style="13"/>
    <col min="3942" max="3942" width="37.42578125" style="13" customWidth="1"/>
    <col min="3943" max="3943" width="5.42578125" style="13" customWidth="1"/>
    <col min="3944" max="3944" width="0.5703125" style="13" customWidth="1"/>
    <col min="3945" max="3945" width="13.42578125" style="13" customWidth="1"/>
    <col min="3946" max="3946" width="0.5703125" style="13" customWidth="1"/>
    <col min="3947" max="3947" width="13.42578125" style="13" customWidth="1"/>
    <col min="3948" max="3948" width="0.5703125" style="13" customWidth="1"/>
    <col min="3949" max="3949" width="13.42578125" style="13" customWidth="1"/>
    <col min="3950" max="3950" width="0.5703125" style="13" customWidth="1"/>
    <col min="3951" max="3951" width="13.42578125" style="13" customWidth="1"/>
    <col min="3952" max="3953" width="9.42578125" style="13"/>
    <col min="3954" max="3954" width="14.5703125" style="13" bestFit="1" customWidth="1"/>
    <col min="3955" max="3955" width="18" style="13" bestFit="1" customWidth="1"/>
    <col min="3956" max="3956" width="9.42578125" style="13"/>
    <col min="3957" max="3957" width="13.5703125" style="13" bestFit="1" customWidth="1"/>
    <col min="3958" max="3958" width="16.5703125" style="13" bestFit="1" customWidth="1"/>
    <col min="3959" max="4197" width="9.42578125" style="13"/>
    <col min="4198" max="4198" width="37.42578125" style="13" customWidth="1"/>
    <col min="4199" max="4199" width="5.42578125" style="13" customWidth="1"/>
    <col min="4200" max="4200" width="0.5703125" style="13" customWidth="1"/>
    <col min="4201" max="4201" width="13.42578125" style="13" customWidth="1"/>
    <col min="4202" max="4202" width="0.5703125" style="13" customWidth="1"/>
    <col min="4203" max="4203" width="13.42578125" style="13" customWidth="1"/>
    <col min="4204" max="4204" width="0.5703125" style="13" customWidth="1"/>
    <col min="4205" max="4205" width="13.42578125" style="13" customWidth="1"/>
    <col min="4206" max="4206" width="0.5703125" style="13" customWidth="1"/>
    <col min="4207" max="4207" width="13.42578125" style="13" customWidth="1"/>
    <col min="4208" max="4209" width="9.42578125" style="13"/>
    <col min="4210" max="4210" width="14.5703125" style="13" bestFit="1" customWidth="1"/>
    <col min="4211" max="4211" width="18" style="13" bestFit="1" customWidth="1"/>
    <col min="4212" max="4212" width="9.42578125" style="13"/>
    <col min="4213" max="4213" width="13.5703125" style="13" bestFit="1" customWidth="1"/>
    <col min="4214" max="4214" width="16.5703125" style="13" bestFit="1" customWidth="1"/>
    <col min="4215" max="4453" width="9.42578125" style="13"/>
    <col min="4454" max="4454" width="37.42578125" style="13" customWidth="1"/>
    <col min="4455" max="4455" width="5.42578125" style="13" customWidth="1"/>
    <col min="4456" max="4456" width="0.5703125" style="13" customWidth="1"/>
    <col min="4457" max="4457" width="13.42578125" style="13" customWidth="1"/>
    <col min="4458" max="4458" width="0.5703125" style="13" customWidth="1"/>
    <col min="4459" max="4459" width="13.42578125" style="13" customWidth="1"/>
    <col min="4460" max="4460" width="0.5703125" style="13" customWidth="1"/>
    <col min="4461" max="4461" width="13.42578125" style="13" customWidth="1"/>
    <col min="4462" max="4462" width="0.5703125" style="13" customWidth="1"/>
    <col min="4463" max="4463" width="13.42578125" style="13" customWidth="1"/>
    <col min="4464" max="4465" width="9.42578125" style="13"/>
    <col min="4466" max="4466" width="14.5703125" style="13" bestFit="1" customWidth="1"/>
    <col min="4467" max="4467" width="18" style="13" bestFit="1" customWidth="1"/>
    <col min="4468" max="4468" width="9.42578125" style="13"/>
    <col min="4469" max="4469" width="13.5703125" style="13" bestFit="1" customWidth="1"/>
    <col min="4470" max="4470" width="16.5703125" style="13" bestFit="1" customWidth="1"/>
    <col min="4471" max="4709" width="9.42578125" style="13"/>
    <col min="4710" max="4710" width="37.42578125" style="13" customWidth="1"/>
    <col min="4711" max="4711" width="5.42578125" style="13" customWidth="1"/>
    <col min="4712" max="4712" width="0.5703125" style="13" customWidth="1"/>
    <col min="4713" max="4713" width="13.42578125" style="13" customWidth="1"/>
    <col min="4714" max="4714" width="0.5703125" style="13" customWidth="1"/>
    <col min="4715" max="4715" width="13.42578125" style="13" customWidth="1"/>
    <col min="4716" max="4716" width="0.5703125" style="13" customWidth="1"/>
    <col min="4717" max="4717" width="13.42578125" style="13" customWidth="1"/>
    <col min="4718" max="4718" width="0.5703125" style="13" customWidth="1"/>
    <col min="4719" max="4719" width="13.42578125" style="13" customWidth="1"/>
    <col min="4720" max="4721" width="9.42578125" style="13"/>
    <col min="4722" max="4722" width="14.5703125" style="13" bestFit="1" customWidth="1"/>
    <col min="4723" max="4723" width="18" style="13" bestFit="1" customWidth="1"/>
    <col min="4724" max="4724" width="9.42578125" style="13"/>
    <col min="4725" max="4725" width="13.5703125" style="13" bestFit="1" customWidth="1"/>
    <col min="4726" max="4726" width="16.5703125" style="13" bestFit="1" customWidth="1"/>
    <col min="4727" max="4965" width="9.42578125" style="13"/>
    <col min="4966" max="4966" width="37.42578125" style="13" customWidth="1"/>
    <col min="4967" max="4967" width="5.42578125" style="13" customWidth="1"/>
    <col min="4968" max="4968" width="0.5703125" style="13" customWidth="1"/>
    <col min="4969" max="4969" width="13.42578125" style="13" customWidth="1"/>
    <col min="4970" max="4970" width="0.5703125" style="13" customWidth="1"/>
    <col min="4971" max="4971" width="13.42578125" style="13" customWidth="1"/>
    <col min="4972" max="4972" width="0.5703125" style="13" customWidth="1"/>
    <col min="4973" max="4973" width="13.42578125" style="13" customWidth="1"/>
    <col min="4974" max="4974" width="0.5703125" style="13" customWidth="1"/>
    <col min="4975" max="4975" width="13.42578125" style="13" customWidth="1"/>
    <col min="4976" max="4977" width="9.42578125" style="13"/>
    <col min="4978" max="4978" width="14.5703125" style="13" bestFit="1" customWidth="1"/>
    <col min="4979" max="4979" width="18" style="13" bestFit="1" customWidth="1"/>
    <col min="4980" max="4980" width="9.42578125" style="13"/>
    <col min="4981" max="4981" width="13.5703125" style="13" bestFit="1" customWidth="1"/>
    <col min="4982" max="4982" width="16.5703125" style="13" bestFit="1" customWidth="1"/>
    <col min="4983" max="5221" width="9.42578125" style="13"/>
    <col min="5222" max="5222" width="37.42578125" style="13" customWidth="1"/>
    <col min="5223" max="5223" width="5.42578125" style="13" customWidth="1"/>
    <col min="5224" max="5224" width="0.5703125" style="13" customWidth="1"/>
    <col min="5225" max="5225" width="13.42578125" style="13" customWidth="1"/>
    <col min="5226" max="5226" width="0.5703125" style="13" customWidth="1"/>
    <col min="5227" max="5227" width="13.42578125" style="13" customWidth="1"/>
    <col min="5228" max="5228" width="0.5703125" style="13" customWidth="1"/>
    <col min="5229" max="5229" width="13.42578125" style="13" customWidth="1"/>
    <col min="5230" max="5230" width="0.5703125" style="13" customWidth="1"/>
    <col min="5231" max="5231" width="13.42578125" style="13" customWidth="1"/>
    <col min="5232" max="5233" width="9.42578125" style="13"/>
    <col min="5234" max="5234" width="14.5703125" style="13" bestFit="1" customWidth="1"/>
    <col min="5235" max="5235" width="18" style="13" bestFit="1" customWidth="1"/>
    <col min="5236" max="5236" width="9.42578125" style="13"/>
    <col min="5237" max="5237" width="13.5703125" style="13" bestFit="1" customWidth="1"/>
    <col min="5238" max="5238" width="16.5703125" style="13" bestFit="1" customWidth="1"/>
    <col min="5239" max="5477" width="9.42578125" style="13"/>
    <col min="5478" max="5478" width="37.42578125" style="13" customWidth="1"/>
    <col min="5479" max="5479" width="5.42578125" style="13" customWidth="1"/>
    <col min="5480" max="5480" width="0.5703125" style="13" customWidth="1"/>
    <col min="5481" max="5481" width="13.42578125" style="13" customWidth="1"/>
    <col min="5482" max="5482" width="0.5703125" style="13" customWidth="1"/>
    <col min="5483" max="5483" width="13.42578125" style="13" customWidth="1"/>
    <col min="5484" max="5484" width="0.5703125" style="13" customWidth="1"/>
    <col min="5485" max="5485" width="13.42578125" style="13" customWidth="1"/>
    <col min="5486" max="5486" width="0.5703125" style="13" customWidth="1"/>
    <col min="5487" max="5487" width="13.42578125" style="13" customWidth="1"/>
    <col min="5488" max="5489" width="9.42578125" style="13"/>
    <col min="5490" max="5490" width="14.5703125" style="13" bestFit="1" customWidth="1"/>
    <col min="5491" max="5491" width="18" style="13" bestFit="1" customWidth="1"/>
    <col min="5492" max="5492" width="9.42578125" style="13"/>
    <col min="5493" max="5493" width="13.5703125" style="13" bestFit="1" customWidth="1"/>
    <col min="5494" max="5494" width="16.5703125" style="13" bestFit="1" customWidth="1"/>
    <col min="5495" max="5733" width="9.42578125" style="13"/>
    <col min="5734" max="5734" width="37.42578125" style="13" customWidth="1"/>
    <col min="5735" max="5735" width="5.42578125" style="13" customWidth="1"/>
    <col min="5736" max="5736" width="0.5703125" style="13" customWidth="1"/>
    <col min="5737" max="5737" width="13.42578125" style="13" customWidth="1"/>
    <col min="5738" max="5738" width="0.5703125" style="13" customWidth="1"/>
    <col min="5739" max="5739" width="13.42578125" style="13" customWidth="1"/>
    <col min="5740" max="5740" width="0.5703125" style="13" customWidth="1"/>
    <col min="5741" max="5741" width="13.42578125" style="13" customWidth="1"/>
    <col min="5742" max="5742" width="0.5703125" style="13" customWidth="1"/>
    <col min="5743" max="5743" width="13.42578125" style="13" customWidth="1"/>
    <col min="5744" max="5745" width="9.42578125" style="13"/>
    <col min="5746" max="5746" width="14.5703125" style="13" bestFit="1" customWidth="1"/>
    <col min="5747" max="5747" width="18" style="13" bestFit="1" customWidth="1"/>
    <col min="5748" max="5748" width="9.42578125" style="13"/>
    <col min="5749" max="5749" width="13.5703125" style="13" bestFit="1" customWidth="1"/>
    <col min="5750" max="5750" width="16.5703125" style="13" bestFit="1" customWidth="1"/>
    <col min="5751" max="5989" width="9.42578125" style="13"/>
    <col min="5990" max="5990" width="37.42578125" style="13" customWidth="1"/>
    <col min="5991" max="5991" width="5.42578125" style="13" customWidth="1"/>
    <col min="5992" max="5992" width="0.5703125" style="13" customWidth="1"/>
    <col min="5993" max="5993" width="13.42578125" style="13" customWidth="1"/>
    <col min="5994" max="5994" width="0.5703125" style="13" customWidth="1"/>
    <col min="5995" max="5995" width="13.42578125" style="13" customWidth="1"/>
    <col min="5996" max="5996" width="0.5703125" style="13" customWidth="1"/>
    <col min="5997" max="5997" width="13.42578125" style="13" customWidth="1"/>
    <col min="5998" max="5998" width="0.5703125" style="13" customWidth="1"/>
    <col min="5999" max="5999" width="13.42578125" style="13" customWidth="1"/>
    <col min="6000" max="6001" width="9.42578125" style="13"/>
    <col min="6002" max="6002" width="14.5703125" style="13" bestFit="1" customWidth="1"/>
    <col min="6003" max="6003" width="18" style="13" bestFit="1" customWidth="1"/>
    <col min="6004" max="6004" width="9.42578125" style="13"/>
    <col min="6005" max="6005" width="13.5703125" style="13" bestFit="1" customWidth="1"/>
    <col min="6006" max="6006" width="16.5703125" style="13" bestFit="1" customWidth="1"/>
    <col min="6007" max="6245" width="9.42578125" style="13"/>
    <col min="6246" max="6246" width="37.42578125" style="13" customWidth="1"/>
    <col min="6247" max="6247" width="5.42578125" style="13" customWidth="1"/>
    <col min="6248" max="6248" width="0.5703125" style="13" customWidth="1"/>
    <col min="6249" max="6249" width="13.42578125" style="13" customWidth="1"/>
    <col min="6250" max="6250" width="0.5703125" style="13" customWidth="1"/>
    <col min="6251" max="6251" width="13.42578125" style="13" customWidth="1"/>
    <col min="6252" max="6252" width="0.5703125" style="13" customWidth="1"/>
    <col min="6253" max="6253" width="13.42578125" style="13" customWidth="1"/>
    <col min="6254" max="6254" width="0.5703125" style="13" customWidth="1"/>
    <col min="6255" max="6255" width="13.42578125" style="13" customWidth="1"/>
    <col min="6256" max="6257" width="9.42578125" style="13"/>
    <col min="6258" max="6258" width="14.5703125" style="13" bestFit="1" customWidth="1"/>
    <col min="6259" max="6259" width="18" style="13" bestFit="1" customWidth="1"/>
    <col min="6260" max="6260" width="9.42578125" style="13"/>
    <col min="6261" max="6261" width="13.5703125" style="13" bestFit="1" customWidth="1"/>
    <col min="6262" max="6262" width="16.5703125" style="13" bestFit="1" customWidth="1"/>
    <col min="6263" max="6501" width="9.42578125" style="13"/>
    <col min="6502" max="6502" width="37.42578125" style="13" customWidth="1"/>
    <col min="6503" max="6503" width="5.42578125" style="13" customWidth="1"/>
    <col min="6504" max="6504" width="0.5703125" style="13" customWidth="1"/>
    <col min="6505" max="6505" width="13.42578125" style="13" customWidth="1"/>
    <col min="6506" max="6506" width="0.5703125" style="13" customWidth="1"/>
    <col min="6507" max="6507" width="13.42578125" style="13" customWidth="1"/>
    <col min="6508" max="6508" width="0.5703125" style="13" customWidth="1"/>
    <col min="6509" max="6509" width="13.42578125" style="13" customWidth="1"/>
    <col min="6510" max="6510" width="0.5703125" style="13" customWidth="1"/>
    <col min="6511" max="6511" width="13.42578125" style="13" customWidth="1"/>
    <col min="6512" max="6513" width="9.42578125" style="13"/>
    <col min="6514" max="6514" width="14.5703125" style="13" bestFit="1" customWidth="1"/>
    <col min="6515" max="6515" width="18" style="13" bestFit="1" customWidth="1"/>
    <col min="6516" max="6516" width="9.42578125" style="13"/>
    <col min="6517" max="6517" width="13.5703125" style="13" bestFit="1" customWidth="1"/>
    <col min="6518" max="6518" width="16.5703125" style="13" bestFit="1" customWidth="1"/>
    <col min="6519" max="6757" width="9.42578125" style="13"/>
    <col min="6758" max="6758" width="37.42578125" style="13" customWidth="1"/>
    <col min="6759" max="6759" width="5.42578125" style="13" customWidth="1"/>
    <col min="6760" max="6760" width="0.5703125" style="13" customWidth="1"/>
    <col min="6761" max="6761" width="13.42578125" style="13" customWidth="1"/>
    <col min="6762" max="6762" width="0.5703125" style="13" customWidth="1"/>
    <col min="6763" max="6763" width="13.42578125" style="13" customWidth="1"/>
    <col min="6764" max="6764" width="0.5703125" style="13" customWidth="1"/>
    <col min="6765" max="6765" width="13.42578125" style="13" customWidth="1"/>
    <col min="6766" max="6766" width="0.5703125" style="13" customWidth="1"/>
    <col min="6767" max="6767" width="13.42578125" style="13" customWidth="1"/>
    <col min="6768" max="6769" width="9.42578125" style="13"/>
    <col min="6770" max="6770" width="14.5703125" style="13" bestFit="1" customWidth="1"/>
    <col min="6771" max="6771" width="18" style="13" bestFit="1" customWidth="1"/>
    <col min="6772" max="6772" width="9.42578125" style="13"/>
    <col min="6773" max="6773" width="13.5703125" style="13" bestFit="1" customWidth="1"/>
    <col min="6774" max="6774" width="16.5703125" style="13" bestFit="1" customWidth="1"/>
    <col min="6775" max="7013" width="9.42578125" style="13"/>
    <col min="7014" max="7014" width="37.42578125" style="13" customWidth="1"/>
    <col min="7015" max="7015" width="5.42578125" style="13" customWidth="1"/>
    <col min="7016" max="7016" width="0.5703125" style="13" customWidth="1"/>
    <col min="7017" max="7017" width="13.42578125" style="13" customWidth="1"/>
    <col min="7018" max="7018" width="0.5703125" style="13" customWidth="1"/>
    <col min="7019" max="7019" width="13.42578125" style="13" customWidth="1"/>
    <col min="7020" max="7020" width="0.5703125" style="13" customWidth="1"/>
    <col min="7021" max="7021" width="13.42578125" style="13" customWidth="1"/>
    <col min="7022" max="7022" width="0.5703125" style="13" customWidth="1"/>
    <col min="7023" max="7023" width="13.42578125" style="13" customWidth="1"/>
    <col min="7024" max="7025" width="9.42578125" style="13"/>
    <col min="7026" max="7026" width="14.5703125" style="13" bestFit="1" customWidth="1"/>
    <col min="7027" max="7027" width="18" style="13" bestFit="1" customWidth="1"/>
    <col min="7028" max="7028" width="9.42578125" style="13"/>
    <col min="7029" max="7029" width="13.5703125" style="13" bestFit="1" customWidth="1"/>
    <col min="7030" max="7030" width="16.5703125" style="13" bestFit="1" customWidth="1"/>
    <col min="7031" max="7269" width="9.42578125" style="13"/>
    <col min="7270" max="7270" width="37.42578125" style="13" customWidth="1"/>
    <col min="7271" max="7271" width="5.42578125" style="13" customWidth="1"/>
    <col min="7272" max="7272" width="0.5703125" style="13" customWidth="1"/>
    <col min="7273" max="7273" width="13.42578125" style="13" customWidth="1"/>
    <col min="7274" max="7274" width="0.5703125" style="13" customWidth="1"/>
    <col min="7275" max="7275" width="13.42578125" style="13" customWidth="1"/>
    <col min="7276" max="7276" width="0.5703125" style="13" customWidth="1"/>
    <col min="7277" max="7277" width="13.42578125" style="13" customWidth="1"/>
    <col min="7278" max="7278" width="0.5703125" style="13" customWidth="1"/>
    <col min="7279" max="7279" width="13.42578125" style="13" customWidth="1"/>
    <col min="7280" max="7281" width="9.42578125" style="13"/>
    <col min="7282" max="7282" width="14.5703125" style="13" bestFit="1" customWidth="1"/>
    <col min="7283" max="7283" width="18" style="13" bestFit="1" customWidth="1"/>
    <col min="7284" max="7284" width="9.42578125" style="13"/>
    <col min="7285" max="7285" width="13.5703125" style="13" bestFit="1" customWidth="1"/>
    <col min="7286" max="7286" width="16.5703125" style="13" bestFit="1" customWidth="1"/>
    <col min="7287" max="7525" width="9.42578125" style="13"/>
    <col min="7526" max="7526" width="37.42578125" style="13" customWidth="1"/>
    <col min="7527" max="7527" width="5.42578125" style="13" customWidth="1"/>
    <col min="7528" max="7528" width="0.5703125" style="13" customWidth="1"/>
    <col min="7529" max="7529" width="13.42578125" style="13" customWidth="1"/>
    <col min="7530" max="7530" width="0.5703125" style="13" customWidth="1"/>
    <col min="7531" max="7531" width="13.42578125" style="13" customWidth="1"/>
    <col min="7532" max="7532" width="0.5703125" style="13" customWidth="1"/>
    <col min="7533" max="7533" width="13.42578125" style="13" customWidth="1"/>
    <col min="7534" max="7534" width="0.5703125" style="13" customWidth="1"/>
    <col min="7535" max="7535" width="13.42578125" style="13" customWidth="1"/>
    <col min="7536" max="7537" width="9.42578125" style="13"/>
    <col min="7538" max="7538" width="14.5703125" style="13" bestFit="1" customWidth="1"/>
    <col min="7539" max="7539" width="18" style="13" bestFit="1" customWidth="1"/>
    <col min="7540" max="7540" width="9.42578125" style="13"/>
    <col min="7541" max="7541" width="13.5703125" style="13" bestFit="1" customWidth="1"/>
    <col min="7542" max="7542" width="16.5703125" style="13" bestFit="1" customWidth="1"/>
    <col min="7543" max="7781" width="9.42578125" style="13"/>
    <col min="7782" max="7782" width="37.42578125" style="13" customWidth="1"/>
    <col min="7783" max="7783" width="5.42578125" style="13" customWidth="1"/>
    <col min="7784" max="7784" width="0.5703125" style="13" customWidth="1"/>
    <col min="7785" max="7785" width="13.42578125" style="13" customWidth="1"/>
    <col min="7786" max="7786" width="0.5703125" style="13" customWidth="1"/>
    <col min="7787" max="7787" width="13.42578125" style="13" customWidth="1"/>
    <col min="7788" max="7788" width="0.5703125" style="13" customWidth="1"/>
    <col min="7789" max="7789" width="13.42578125" style="13" customWidth="1"/>
    <col min="7790" max="7790" width="0.5703125" style="13" customWidth="1"/>
    <col min="7791" max="7791" width="13.42578125" style="13" customWidth="1"/>
    <col min="7792" max="7793" width="9.42578125" style="13"/>
    <col min="7794" max="7794" width="14.5703125" style="13" bestFit="1" customWidth="1"/>
    <col min="7795" max="7795" width="18" style="13" bestFit="1" customWidth="1"/>
    <col min="7796" max="7796" width="9.42578125" style="13"/>
    <col min="7797" max="7797" width="13.5703125" style="13" bestFit="1" customWidth="1"/>
    <col min="7798" max="7798" width="16.5703125" style="13" bestFit="1" customWidth="1"/>
    <col min="7799" max="8037" width="9.42578125" style="13"/>
    <col min="8038" max="8038" width="37.42578125" style="13" customWidth="1"/>
    <col min="8039" max="8039" width="5.42578125" style="13" customWidth="1"/>
    <col min="8040" max="8040" width="0.5703125" style="13" customWidth="1"/>
    <col min="8041" max="8041" width="13.42578125" style="13" customWidth="1"/>
    <col min="8042" max="8042" width="0.5703125" style="13" customWidth="1"/>
    <col min="8043" max="8043" width="13.42578125" style="13" customWidth="1"/>
    <col min="8044" max="8044" width="0.5703125" style="13" customWidth="1"/>
    <col min="8045" max="8045" width="13.42578125" style="13" customWidth="1"/>
    <col min="8046" max="8046" width="0.5703125" style="13" customWidth="1"/>
    <col min="8047" max="8047" width="13.42578125" style="13" customWidth="1"/>
    <col min="8048" max="8049" width="9.42578125" style="13"/>
    <col min="8050" max="8050" width="14.5703125" style="13" bestFit="1" customWidth="1"/>
    <col min="8051" max="8051" width="18" style="13" bestFit="1" customWidth="1"/>
    <col min="8052" max="8052" width="9.42578125" style="13"/>
    <col min="8053" max="8053" width="13.5703125" style="13" bestFit="1" customWidth="1"/>
    <col min="8054" max="8054" width="16.5703125" style="13" bestFit="1" customWidth="1"/>
    <col min="8055" max="8293" width="9.42578125" style="13"/>
    <col min="8294" max="8294" width="37.42578125" style="13" customWidth="1"/>
    <col min="8295" max="8295" width="5.42578125" style="13" customWidth="1"/>
    <col min="8296" max="8296" width="0.5703125" style="13" customWidth="1"/>
    <col min="8297" max="8297" width="13.42578125" style="13" customWidth="1"/>
    <col min="8298" max="8298" width="0.5703125" style="13" customWidth="1"/>
    <col min="8299" max="8299" width="13.42578125" style="13" customWidth="1"/>
    <col min="8300" max="8300" width="0.5703125" style="13" customWidth="1"/>
    <col min="8301" max="8301" width="13.42578125" style="13" customWidth="1"/>
    <col min="8302" max="8302" width="0.5703125" style="13" customWidth="1"/>
    <col min="8303" max="8303" width="13.42578125" style="13" customWidth="1"/>
    <col min="8304" max="8305" width="9.42578125" style="13"/>
    <col min="8306" max="8306" width="14.5703125" style="13" bestFit="1" customWidth="1"/>
    <col min="8307" max="8307" width="18" style="13" bestFit="1" customWidth="1"/>
    <col min="8308" max="8308" width="9.42578125" style="13"/>
    <col min="8309" max="8309" width="13.5703125" style="13" bestFit="1" customWidth="1"/>
    <col min="8310" max="8310" width="16.5703125" style="13" bestFit="1" customWidth="1"/>
    <col min="8311" max="8549" width="9.42578125" style="13"/>
    <col min="8550" max="8550" width="37.42578125" style="13" customWidth="1"/>
    <col min="8551" max="8551" width="5.42578125" style="13" customWidth="1"/>
    <col min="8552" max="8552" width="0.5703125" style="13" customWidth="1"/>
    <col min="8553" max="8553" width="13.42578125" style="13" customWidth="1"/>
    <col min="8554" max="8554" width="0.5703125" style="13" customWidth="1"/>
    <col min="8555" max="8555" width="13.42578125" style="13" customWidth="1"/>
    <col min="8556" max="8556" width="0.5703125" style="13" customWidth="1"/>
    <col min="8557" max="8557" width="13.42578125" style="13" customWidth="1"/>
    <col min="8558" max="8558" width="0.5703125" style="13" customWidth="1"/>
    <col min="8559" max="8559" width="13.42578125" style="13" customWidth="1"/>
    <col min="8560" max="8561" width="9.42578125" style="13"/>
    <col min="8562" max="8562" width="14.5703125" style="13" bestFit="1" customWidth="1"/>
    <col min="8563" max="8563" width="18" style="13" bestFit="1" customWidth="1"/>
    <col min="8564" max="8564" width="9.42578125" style="13"/>
    <col min="8565" max="8565" width="13.5703125" style="13" bestFit="1" customWidth="1"/>
    <col min="8566" max="8566" width="16.5703125" style="13" bestFit="1" customWidth="1"/>
    <col min="8567" max="8805" width="9.42578125" style="13"/>
    <col min="8806" max="8806" width="37.42578125" style="13" customWidth="1"/>
    <col min="8807" max="8807" width="5.42578125" style="13" customWidth="1"/>
    <col min="8808" max="8808" width="0.5703125" style="13" customWidth="1"/>
    <col min="8809" max="8809" width="13.42578125" style="13" customWidth="1"/>
    <col min="8810" max="8810" width="0.5703125" style="13" customWidth="1"/>
    <col min="8811" max="8811" width="13.42578125" style="13" customWidth="1"/>
    <col min="8812" max="8812" width="0.5703125" style="13" customWidth="1"/>
    <col min="8813" max="8813" width="13.42578125" style="13" customWidth="1"/>
    <col min="8814" max="8814" width="0.5703125" style="13" customWidth="1"/>
    <col min="8815" max="8815" width="13.42578125" style="13" customWidth="1"/>
    <col min="8816" max="8817" width="9.42578125" style="13"/>
    <col min="8818" max="8818" width="14.5703125" style="13" bestFit="1" customWidth="1"/>
    <col min="8819" max="8819" width="18" style="13" bestFit="1" customWidth="1"/>
    <col min="8820" max="8820" width="9.42578125" style="13"/>
    <col min="8821" max="8821" width="13.5703125" style="13" bestFit="1" customWidth="1"/>
    <col min="8822" max="8822" width="16.5703125" style="13" bestFit="1" customWidth="1"/>
    <col min="8823" max="9061" width="9.42578125" style="13"/>
    <col min="9062" max="9062" width="37.42578125" style="13" customWidth="1"/>
    <col min="9063" max="9063" width="5.42578125" style="13" customWidth="1"/>
    <col min="9064" max="9064" width="0.5703125" style="13" customWidth="1"/>
    <col min="9065" max="9065" width="13.42578125" style="13" customWidth="1"/>
    <col min="9066" max="9066" width="0.5703125" style="13" customWidth="1"/>
    <col min="9067" max="9067" width="13.42578125" style="13" customWidth="1"/>
    <col min="9068" max="9068" width="0.5703125" style="13" customWidth="1"/>
    <col min="9069" max="9069" width="13.42578125" style="13" customWidth="1"/>
    <col min="9070" max="9070" width="0.5703125" style="13" customWidth="1"/>
    <col min="9071" max="9071" width="13.42578125" style="13" customWidth="1"/>
    <col min="9072" max="9073" width="9.42578125" style="13"/>
    <col min="9074" max="9074" width="14.5703125" style="13" bestFit="1" customWidth="1"/>
    <col min="9075" max="9075" width="18" style="13" bestFit="1" customWidth="1"/>
    <col min="9076" max="9076" width="9.42578125" style="13"/>
    <col min="9077" max="9077" width="13.5703125" style="13" bestFit="1" customWidth="1"/>
    <col min="9078" max="9078" width="16.5703125" style="13" bestFit="1" customWidth="1"/>
    <col min="9079" max="9317" width="9.42578125" style="13"/>
    <col min="9318" max="9318" width="37.42578125" style="13" customWidth="1"/>
    <col min="9319" max="9319" width="5.42578125" style="13" customWidth="1"/>
    <col min="9320" max="9320" width="0.5703125" style="13" customWidth="1"/>
    <col min="9321" max="9321" width="13.42578125" style="13" customWidth="1"/>
    <col min="9322" max="9322" width="0.5703125" style="13" customWidth="1"/>
    <col min="9323" max="9323" width="13.42578125" style="13" customWidth="1"/>
    <col min="9324" max="9324" width="0.5703125" style="13" customWidth="1"/>
    <col min="9325" max="9325" width="13.42578125" style="13" customWidth="1"/>
    <col min="9326" max="9326" width="0.5703125" style="13" customWidth="1"/>
    <col min="9327" max="9327" width="13.42578125" style="13" customWidth="1"/>
    <col min="9328" max="9329" width="9.42578125" style="13"/>
    <col min="9330" max="9330" width="14.5703125" style="13" bestFit="1" customWidth="1"/>
    <col min="9331" max="9331" width="18" style="13" bestFit="1" customWidth="1"/>
    <col min="9332" max="9332" width="9.42578125" style="13"/>
    <col min="9333" max="9333" width="13.5703125" style="13" bestFit="1" customWidth="1"/>
    <col min="9334" max="9334" width="16.5703125" style="13" bestFit="1" customWidth="1"/>
    <col min="9335" max="9573" width="9.42578125" style="13"/>
    <col min="9574" max="9574" width="37.42578125" style="13" customWidth="1"/>
    <col min="9575" max="9575" width="5.42578125" style="13" customWidth="1"/>
    <col min="9576" max="9576" width="0.5703125" style="13" customWidth="1"/>
    <col min="9577" max="9577" width="13.42578125" style="13" customWidth="1"/>
    <col min="9578" max="9578" width="0.5703125" style="13" customWidth="1"/>
    <col min="9579" max="9579" width="13.42578125" style="13" customWidth="1"/>
    <col min="9580" max="9580" width="0.5703125" style="13" customWidth="1"/>
    <col min="9581" max="9581" width="13.42578125" style="13" customWidth="1"/>
    <col min="9582" max="9582" width="0.5703125" style="13" customWidth="1"/>
    <col min="9583" max="9583" width="13.42578125" style="13" customWidth="1"/>
    <col min="9584" max="9585" width="9.42578125" style="13"/>
    <col min="9586" max="9586" width="14.5703125" style="13" bestFit="1" customWidth="1"/>
    <col min="9587" max="9587" width="18" style="13" bestFit="1" customWidth="1"/>
    <col min="9588" max="9588" width="9.42578125" style="13"/>
    <col min="9589" max="9589" width="13.5703125" style="13" bestFit="1" customWidth="1"/>
    <col min="9590" max="9590" width="16.5703125" style="13" bestFit="1" customWidth="1"/>
    <col min="9591" max="9829" width="9.42578125" style="13"/>
    <col min="9830" max="9830" width="37.42578125" style="13" customWidth="1"/>
    <col min="9831" max="9831" width="5.42578125" style="13" customWidth="1"/>
    <col min="9832" max="9832" width="0.5703125" style="13" customWidth="1"/>
    <col min="9833" max="9833" width="13.42578125" style="13" customWidth="1"/>
    <col min="9834" max="9834" width="0.5703125" style="13" customWidth="1"/>
    <col min="9835" max="9835" width="13.42578125" style="13" customWidth="1"/>
    <col min="9836" max="9836" width="0.5703125" style="13" customWidth="1"/>
    <col min="9837" max="9837" width="13.42578125" style="13" customWidth="1"/>
    <col min="9838" max="9838" width="0.5703125" style="13" customWidth="1"/>
    <col min="9839" max="9839" width="13.42578125" style="13" customWidth="1"/>
    <col min="9840" max="9841" width="9.42578125" style="13"/>
    <col min="9842" max="9842" width="14.5703125" style="13" bestFit="1" customWidth="1"/>
    <col min="9843" max="9843" width="18" style="13" bestFit="1" customWidth="1"/>
    <col min="9844" max="9844" width="9.42578125" style="13"/>
    <col min="9845" max="9845" width="13.5703125" style="13" bestFit="1" customWidth="1"/>
    <col min="9846" max="9846" width="16.5703125" style="13" bestFit="1" customWidth="1"/>
    <col min="9847" max="10085" width="9.42578125" style="13"/>
    <col min="10086" max="10086" width="37.42578125" style="13" customWidth="1"/>
    <col min="10087" max="10087" width="5.42578125" style="13" customWidth="1"/>
    <col min="10088" max="10088" width="0.5703125" style="13" customWidth="1"/>
    <col min="10089" max="10089" width="13.42578125" style="13" customWidth="1"/>
    <col min="10090" max="10090" width="0.5703125" style="13" customWidth="1"/>
    <col min="10091" max="10091" width="13.42578125" style="13" customWidth="1"/>
    <col min="10092" max="10092" width="0.5703125" style="13" customWidth="1"/>
    <col min="10093" max="10093" width="13.42578125" style="13" customWidth="1"/>
    <col min="10094" max="10094" width="0.5703125" style="13" customWidth="1"/>
    <col min="10095" max="10095" width="13.42578125" style="13" customWidth="1"/>
    <col min="10096" max="10097" width="9.42578125" style="13"/>
    <col min="10098" max="10098" width="14.5703125" style="13" bestFit="1" customWidth="1"/>
    <col min="10099" max="10099" width="18" style="13" bestFit="1" customWidth="1"/>
    <col min="10100" max="10100" width="9.42578125" style="13"/>
    <col min="10101" max="10101" width="13.5703125" style="13" bestFit="1" customWidth="1"/>
    <col min="10102" max="10102" width="16.5703125" style="13" bestFit="1" customWidth="1"/>
    <col min="10103" max="10341" width="9.42578125" style="13"/>
    <col min="10342" max="10342" width="37.42578125" style="13" customWidth="1"/>
    <col min="10343" max="10343" width="5.42578125" style="13" customWidth="1"/>
    <col min="10344" max="10344" width="0.5703125" style="13" customWidth="1"/>
    <col min="10345" max="10345" width="13.42578125" style="13" customWidth="1"/>
    <col min="10346" max="10346" width="0.5703125" style="13" customWidth="1"/>
    <col min="10347" max="10347" width="13.42578125" style="13" customWidth="1"/>
    <col min="10348" max="10348" width="0.5703125" style="13" customWidth="1"/>
    <col min="10349" max="10349" width="13.42578125" style="13" customWidth="1"/>
    <col min="10350" max="10350" width="0.5703125" style="13" customWidth="1"/>
    <col min="10351" max="10351" width="13.42578125" style="13" customWidth="1"/>
    <col min="10352" max="10353" width="9.42578125" style="13"/>
    <col min="10354" max="10354" width="14.5703125" style="13" bestFit="1" customWidth="1"/>
    <col min="10355" max="10355" width="18" style="13" bestFit="1" customWidth="1"/>
    <col min="10356" max="10356" width="9.42578125" style="13"/>
    <col min="10357" max="10357" width="13.5703125" style="13" bestFit="1" customWidth="1"/>
    <col min="10358" max="10358" width="16.5703125" style="13" bestFit="1" customWidth="1"/>
    <col min="10359" max="10597" width="9.42578125" style="13"/>
    <col min="10598" max="10598" width="37.42578125" style="13" customWidth="1"/>
    <col min="10599" max="10599" width="5.42578125" style="13" customWidth="1"/>
    <col min="10600" max="10600" width="0.5703125" style="13" customWidth="1"/>
    <col min="10601" max="10601" width="13.42578125" style="13" customWidth="1"/>
    <col min="10602" max="10602" width="0.5703125" style="13" customWidth="1"/>
    <col min="10603" max="10603" width="13.42578125" style="13" customWidth="1"/>
    <col min="10604" max="10604" width="0.5703125" style="13" customWidth="1"/>
    <col min="10605" max="10605" width="13.42578125" style="13" customWidth="1"/>
    <col min="10606" max="10606" width="0.5703125" style="13" customWidth="1"/>
    <col min="10607" max="10607" width="13.42578125" style="13" customWidth="1"/>
    <col min="10608" max="10609" width="9.42578125" style="13"/>
    <col min="10610" max="10610" width="14.5703125" style="13" bestFit="1" customWidth="1"/>
    <col min="10611" max="10611" width="18" style="13" bestFit="1" customWidth="1"/>
    <col min="10612" max="10612" width="9.42578125" style="13"/>
    <col min="10613" max="10613" width="13.5703125" style="13" bestFit="1" customWidth="1"/>
    <col min="10614" max="10614" width="16.5703125" style="13" bestFit="1" customWidth="1"/>
    <col min="10615" max="10853" width="9.42578125" style="13"/>
    <col min="10854" max="10854" width="37.42578125" style="13" customWidth="1"/>
    <col min="10855" max="10855" width="5.42578125" style="13" customWidth="1"/>
    <col min="10856" max="10856" width="0.5703125" style="13" customWidth="1"/>
    <col min="10857" max="10857" width="13.42578125" style="13" customWidth="1"/>
    <col min="10858" max="10858" width="0.5703125" style="13" customWidth="1"/>
    <col min="10859" max="10859" width="13.42578125" style="13" customWidth="1"/>
    <col min="10860" max="10860" width="0.5703125" style="13" customWidth="1"/>
    <col min="10861" max="10861" width="13.42578125" style="13" customWidth="1"/>
    <col min="10862" max="10862" width="0.5703125" style="13" customWidth="1"/>
    <col min="10863" max="10863" width="13.42578125" style="13" customWidth="1"/>
    <col min="10864" max="10865" width="9.42578125" style="13"/>
    <col min="10866" max="10866" width="14.5703125" style="13" bestFit="1" customWidth="1"/>
    <col min="10867" max="10867" width="18" style="13" bestFit="1" customWidth="1"/>
    <col min="10868" max="10868" width="9.42578125" style="13"/>
    <col min="10869" max="10869" width="13.5703125" style="13" bestFit="1" customWidth="1"/>
    <col min="10870" max="10870" width="16.5703125" style="13" bestFit="1" customWidth="1"/>
    <col min="10871" max="11109" width="9.42578125" style="13"/>
    <col min="11110" max="11110" width="37.42578125" style="13" customWidth="1"/>
    <col min="11111" max="11111" width="5.42578125" style="13" customWidth="1"/>
    <col min="11112" max="11112" width="0.5703125" style="13" customWidth="1"/>
    <col min="11113" max="11113" width="13.42578125" style="13" customWidth="1"/>
    <col min="11114" max="11114" width="0.5703125" style="13" customWidth="1"/>
    <col min="11115" max="11115" width="13.42578125" style="13" customWidth="1"/>
    <col min="11116" max="11116" width="0.5703125" style="13" customWidth="1"/>
    <col min="11117" max="11117" width="13.42578125" style="13" customWidth="1"/>
    <col min="11118" max="11118" width="0.5703125" style="13" customWidth="1"/>
    <col min="11119" max="11119" width="13.42578125" style="13" customWidth="1"/>
    <col min="11120" max="11121" width="9.42578125" style="13"/>
    <col min="11122" max="11122" width="14.5703125" style="13" bestFit="1" customWidth="1"/>
    <col min="11123" max="11123" width="18" style="13" bestFit="1" customWidth="1"/>
    <col min="11124" max="11124" width="9.42578125" style="13"/>
    <col min="11125" max="11125" width="13.5703125" style="13" bestFit="1" customWidth="1"/>
    <col min="11126" max="11126" width="16.5703125" style="13" bestFit="1" customWidth="1"/>
    <col min="11127" max="11365" width="9.42578125" style="13"/>
    <col min="11366" max="11366" width="37.42578125" style="13" customWidth="1"/>
    <col min="11367" max="11367" width="5.42578125" style="13" customWidth="1"/>
    <col min="11368" max="11368" width="0.5703125" style="13" customWidth="1"/>
    <col min="11369" max="11369" width="13.42578125" style="13" customWidth="1"/>
    <col min="11370" max="11370" width="0.5703125" style="13" customWidth="1"/>
    <col min="11371" max="11371" width="13.42578125" style="13" customWidth="1"/>
    <col min="11372" max="11372" width="0.5703125" style="13" customWidth="1"/>
    <col min="11373" max="11373" width="13.42578125" style="13" customWidth="1"/>
    <col min="11374" max="11374" width="0.5703125" style="13" customWidth="1"/>
    <col min="11375" max="11375" width="13.42578125" style="13" customWidth="1"/>
    <col min="11376" max="11377" width="9.42578125" style="13"/>
    <col min="11378" max="11378" width="14.5703125" style="13" bestFit="1" customWidth="1"/>
    <col min="11379" max="11379" width="18" style="13" bestFit="1" customWidth="1"/>
    <col min="11380" max="11380" width="9.42578125" style="13"/>
    <col min="11381" max="11381" width="13.5703125" style="13" bestFit="1" customWidth="1"/>
    <col min="11382" max="11382" width="16.5703125" style="13" bestFit="1" customWidth="1"/>
    <col min="11383" max="11621" width="9.42578125" style="13"/>
    <col min="11622" max="11622" width="37.42578125" style="13" customWidth="1"/>
    <col min="11623" max="11623" width="5.42578125" style="13" customWidth="1"/>
    <col min="11624" max="11624" width="0.5703125" style="13" customWidth="1"/>
    <col min="11625" max="11625" width="13.42578125" style="13" customWidth="1"/>
    <col min="11626" max="11626" width="0.5703125" style="13" customWidth="1"/>
    <col min="11627" max="11627" width="13.42578125" style="13" customWidth="1"/>
    <col min="11628" max="11628" width="0.5703125" style="13" customWidth="1"/>
    <col min="11629" max="11629" width="13.42578125" style="13" customWidth="1"/>
    <col min="11630" max="11630" width="0.5703125" style="13" customWidth="1"/>
    <col min="11631" max="11631" width="13.42578125" style="13" customWidth="1"/>
    <col min="11632" max="11633" width="9.42578125" style="13"/>
    <col min="11634" max="11634" width="14.5703125" style="13" bestFit="1" customWidth="1"/>
    <col min="11635" max="11635" width="18" style="13" bestFit="1" customWidth="1"/>
    <col min="11636" max="11636" width="9.42578125" style="13"/>
    <col min="11637" max="11637" width="13.5703125" style="13" bestFit="1" customWidth="1"/>
    <col min="11638" max="11638" width="16.5703125" style="13" bestFit="1" customWidth="1"/>
    <col min="11639" max="11877" width="9.42578125" style="13"/>
    <col min="11878" max="11878" width="37.42578125" style="13" customWidth="1"/>
    <col min="11879" max="11879" width="5.42578125" style="13" customWidth="1"/>
    <col min="11880" max="11880" width="0.5703125" style="13" customWidth="1"/>
    <col min="11881" max="11881" width="13.42578125" style="13" customWidth="1"/>
    <col min="11882" max="11882" width="0.5703125" style="13" customWidth="1"/>
    <col min="11883" max="11883" width="13.42578125" style="13" customWidth="1"/>
    <col min="11884" max="11884" width="0.5703125" style="13" customWidth="1"/>
    <col min="11885" max="11885" width="13.42578125" style="13" customWidth="1"/>
    <col min="11886" max="11886" width="0.5703125" style="13" customWidth="1"/>
    <col min="11887" max="11887" width="13.42578125" style="13" customWidth="1"/>
    <col min="11888" max="11889" width="9.42578125" style="13"/>
    <col min="11890" max="11890" width="14.5703125" style="13" bestFit="1" customWidth="1"/>
    <col min="11891" max="11891" width="18" style="13" bestFit="1" customWidth="1"/>
    <col min="11892" max="11892" width="9.42578125" style="13"/>
    <col min="11893" max="11893" width="13.5703125" style="13" bestFit="1" customWidth="1"/>
    <col min="11894" max="11894" width="16.5703125" style="13" bestFit="1" customWidth="1"/>
    <col min="11895" max="12133" width="9.42578125" style="13"/>
    <col min="12134" max="12134" width="37.42578125" style="13" customWidth="1"/>
    <col min="12135" max="12135" width="5.42578125" style="13" customWidth="1"/>
    <col min="12136" max="12136" width="0.5703125" style="13" customWidth="1"/>
    <col min="12137" max="12137" width="13.42578125" style="13" customWidth="1"/>
    <col min="12138" max="12138" width="0.5703125" style="13" customWidth="1"/>
    <col min="12139" max="12139" width="13.42578125" style="13" customWidth="1"/>
    <col min="12140" max="12140" width="0.5703125" style="13" customWidth="1"/>
    <col min="12141" max="12141" width="13.42578125" style="13" customWidth="1"/>
    <col min="12142" max="12142" width="0.5703125" style="13" customWidth="1"/>
    <col min="12143" max="12143" width="13.42578125" style="13" customWidth="1"/>
    <col min="12144" max="12145" width="9.42578125" style="13"/>
    <col min="12146" max="12146" width="14.5703125" style="13" bestFit="1" customWidth="1"/>
    <col min="12147" max="12147" width="18" style="13" bestFit="1" customWidth="1"/>
    <col min="12148" max="12148" width="9.42578125" style="13"/>
    <col min="12149" max="12149" width="13.5703125" style="13" bestFit="1" customWidth="1"/>
    <col min="12150" max="12150" width="16.5703125" style="13" bestFit="1" customWidth="1"/>
    <col min="12151" max="12389" width="9.42578125" style="13"/>
    <col min="12390" max="12390" width="37.42578125" style="13" customWidth="1"/>
    <col min="12391" max="12391" width="5.42578125" style="13" customWidth="1"/>
    <col min="12392" max="12392" width="0.5703125" style="13" customWidth="1"/>
    <col min="12393" max="12393" width="13.42578125" style="13" customWidth="1"/>
    <col min="12394" max="12394" width="0.5703125" style="13" customWidth="1"/>
    <col min="12395" max="12395" width="13.42578125" style="13" customWidth="1"/>
    <col min="12396" max="12396" width="0.5703125" style="13" customWidth="1"/>
    <col min="12397" max="12397" width="13.42578125" style="13" customWidth="1"/>
    <col min="12398" max="12398" width="0.5703125" style="13" customWidth="1"/>
    <col min="12399" max="12399" width="13.42578125" style="13" customWidth="1"/>
    <col min="12400" max="12401" width="9.42578125" style="13"/>
    <col min="12402" max="12402" width="14.5703125" style="13" bestFit="1" customWidth="1"/>
    <col min="12403" max="12403" width="18" style="13" bestFit="1" customWidth="1"/>
    <col min="12404" max="12404" width="9.42578125" style="13"/>
    <col min="12405" max="12405" width="13.5703125" style="13" bestFit="1" customWidth="1"/>
    <col min="12406" max="12406" width="16.5703125" style="13" bestFit="1" customWidth="1"/>
    <col min="12407" max="12645" width="9.42578125" style="13"/>
    <col min="12646" max="12646" width="37.42578125" style="13" customWidth="1"/>
    <col min="12647" max="12647" width="5.42578125" style="13" customWidth="1"/>
    <col min="12648" max="12648" width="0.5703125" style="13" customWidth="1"/>
    <col min="12649" max="12649" width="13.42578125" style="13" customWidth="1"/>
    <col min="12650" max="12650" width="0.5703125" style="13" customWidth="1"/>
    <col min="12651" max="12651" width="13.42578125" style="13" customWidth="1"/>
    <col min="12652" max="12652" width="0.5703125" style="13" customWidth="1"/>
    <col min="12653" max="12653" width="13.42578125" style="13" customWidth="1"/>
    <col min="12654" max="12654" width="0.5703125" style="13" customWidth="1"/>
    <col min="12655" max="12655" width="13.42578125" style="13" customWidth="1"/>
    <col min="12656" max="12657" width="9.42578125" style="13"/>
    <col min="12658" max="12658" width="14.5703125" style="13" bestFit="1" customWidth="1"/>
    <col min="12659" max="12659" width="18" style="13" bestFit="1" customWidth="1"/>
    <col min="12660" max="12660" width="9.42578125" style="13"/>
    <col min="12661" max="12661" width="13.5703125" style="13" bestFit="1" customWidth="1"/>
    <col min="12662" max="12662" width="16.5703125" style="13" bestFit="1" customWidth="1"/>
    <col min="12663" max="12901" width="9.42578125" style="13"/>
    <col min="12902" max="12902" width="37.42578125" style="13" customWidth="1"/>
    <col min="12903" max="12903" width="5.42578125" style="13" customWidth="1"/>
    <col min="12904" max="12904" width="0.5703125" style="13" customWidth="1"/>
    <col min="12905" max="12905" width="13.42578125" style="13" customWidth="1"/>
    <col min="12906" max="12906" width="0.5703125" style="13" customWidth="1"/>
    <col min="12907" max="12907" width="13.42578125" style="13" customWidth="1"/>
    <col min="12908" max="12908" width="0.5703125" style="13" customWidth="1"/>
    <col min="12909" max="12909" width="13.42578125" style="13" customWidth="1"/>
    <col min="12910" max="12910" width="0.5703125" style="13" customWidth="1"/>
    <col min="12911" max="12911" width="13.42578125" style="13" customWidth="1"/>
    <col min="12912" max="12913" width="9.42578125" style="13"/>
    <col min="12914" max="12914" width="14.5703125" style="13" bestFit="1" customWidth="1"/>
    <col min="12915" max="12915" width="18" style="13" bestFit="1" customWidth="1"/>
    <col min="12916" max="12916" width="9.42578125" style="13"/>
    <col min="12917" max="12917" width="13.5703125" style="13" bestFit="1" customWidth="1"/>
    <col min="12918" max="12918" width="16.5703125" style="13" bestFit="1" customWidth="1"/>
    <col min="12919" max="13157" width="9.42578125" style="13"/>
    <col min="13158" max="13158" width="37.42578125" style="13" customWidth="1"/>
    <col min="13159" max="13159" width="5.42578125" style="13" customWidth="1"/>
    <col min="13160" max="13160" width="0.5703125" style="13" customWidth="1"/>
    <col min="13161" max="13161" width="13.42578125" style="13" customWidth="1"/>
    <col min="13162" max="13162" width="0.5703125" style="13" customWidth="1"/>
    <col min="13163" max="13163" width="13.42578125" style="13" customWidth="1"/>
    <col min="13164" max="13164" width="0.5703125" style="13" customWidth="1"/>
    <col min="13165" max="13165" width="13.42578125" style="13" customWidth="1"/>
    <col min="13166" max="13166" width="0.5703125" style="13" customWidth="1"/>
    <col min="13167" max="13167" width="13.42578125" style="13" customWidth="1"/>
    <col min="13168" max="13169" width="9.42578125" style="13"/>
    <col min="13170" max="13170" width="14.5703125" style="13" bestFit="1" customWidth="1"/>
    <col min="13171" max="13171" width="18" style="13" bestFit="1" customWidth="1"/>
    <col min="13172" max="13172" width="9.42578125" style="13"/>
    <col min="13173" max="13173" width="13.5703125" style="13" bestFit="1" customWidth="1"/>
    <col min="13174" max="13174" width="16.5703125" style="13" bestFit="1" customWidth="1"/>
    <col min="13175" max="16384" width="9.42578125" style="13"/>
  </cols>
  <sheetData>
    <row r="1" spans="1:24" s="6" customFormat="1" ht="16.5" customHeight="1" x14ac:dyDescent="0.25">
      <c r="A1" s="43" t="s">
        <v>0</v>
      </c>
      <c r="B1" s="44"/>
      <c r="C1" s="44"/>
      <c r="D1" s="45"/>
      <c r="E1" s="45"/>
      <c r="F1" s="45"/>
      <c r="G1" s="45"/>
      <c r="H1" s="46"/>
      <c r="I1" s="47"/>
      <c r="J1" s="46"/>
    </row>
    <row r="2" spans="1:24" s="6" customFormat="1" ht="16.5" customHeight="1" x14ac:dyDescent="0.25">
      <c r="A2" s="43" t="s">
        <v>92</v>
      </c>
      <c r="B2" s="44"/>
      <c r="C2" s="44"/>
      <c r="D2" s="45"/>
      <c r="E2" s="45"/>
      <c r="F2" s="45"/>
      <c r="G2" s="45"/>
      <c r="H2" s="47"/>
      <c r="I2" s="47"/>
      <c r="J2" s="47"/>
    </row>
    <row r="3" spans="1:24" ht="16.5" customHeight="1" x14ac:dyDescent="0.25">
      <c r="A3" s="48" t="s">
        <v>140</v>
      </c>
      <c r="B3" s="49"/>
      <c r="C3" s="49"/>
      <c r="D3" s="50"/>
      <c r="E3" s="50"/>
      <c r="F3" s="50"/>
      <c r="G3" s="50"/>
      <c r="H3" s="50"/>
      <c r="I3" s="50"/>
      <c r="J3" s="50"/>
    </row>
    <row r="4" spans="1:24" ht="15" customHeight="1" x14ac:dyDescent="0.25">
      <c r="A4" s="43"/>
      <c r="B4" s="44"/>
      <c r="C4" s="44"/>
      <c r="D4" s="45"/>
      <c r="E4" s="45"/>
      <c r="F4" s="45"/>
      <c r="G4" s="45"/>
      <c r="H4" s="45"/>
      <c r="I4" s="45"/>
      <c r="J4" s="45"/>
    </row>
    <row r="5" spans="1:24" ht="15" customHeight="1" x14ac:dyDescent="0.25">
      <c r="A5" s="43"/>
      <c r="B5" s="44"/>
      <c r="C5" s="44"/>
      <c r="D5" s="45"/>
      <c r="E5" s="45"/>
      <c r="F5" s="45"/>
      <c r="G5" s="45"/>
      <c r="H5" s="45"/>
      <c r="I5" s="45"/>
      <c r="J5" s="45"/>
    </row>
    <row r="6" spans="1:24" ht="15.6" customHeight="1" x14ac:dyDescent="0.25">
      <c r="A6" s="43"/>
      <c r="B6" s="44"/>
      <c r="C6" s="44"/>
      <c r="D6" s="198" t="s">
        <v>3</v>
      </c>
      <c r="E6" s="198"/>
      <c r="F6" s="198"/>
      <c r="G6" s="45"/>
      <c r="H6" s="198" t="s">
        <v>4</v>
      </c>
      <c r="I6" s="198"/>
      <c r="J6" s="198"/>
    </row>
    <row r="7" spans="1:24" ht="15.6" customHeight="1" x14ac:dyDescent="0.25">
      <c r="A7" s="52"/>
      <c r="B7" s="53"/>
      <c r="C7" s="53"/>
      <c r="D7" s="196" t="s">
        <v>5</v>
      </c>
      <c r="E7" s="196"/>
      <c r="F7" s="196"/>
      <c r="G7" s="51"/>
      <c r="H7" s="196" t="s">
        <v>5</v>
      </c>
      <c r="I7" s="196"/>
      <c r="J7" s="196"/>
    </row>
    <row r="8" spans="1:24" ht="15.6" customHeight="1" x14ac:dyDescent="0.25">
      <c r="B8" s="54"/>
      <c r="C8" s="54"/>
      <c r="D8" s="15" t="s">
        <v>10</v>
      </c>
      <c r="E8" s="15"/>
      <c r="F8" s="15" t="s">
        <v>11</v>
      </c>
      <c r="G8" s="15"/>
      <c r="H8" s="15" t="s">
        <v>10</v>
      </c>
      <c r="I8" s="15"/>
      <c r="J8" s="15" t="s">
        <v>11</v>
      </c>
    </row>
    <row r="9" spans="1:24" ht="15.6" customHeight="1" x14ac:dyDescent="0.25">
      <c r="A9" s="52"/>
      <c r="B9" s="55" t="s">
        <v>12</v>
      </c>
      <c r="C9" s="53"/>
      <c r="D9" s="50" t="s">
        <v>13</v>
      </c>
      <c r="E9" s="45"/>
      <c r="F9" s="50" t="s">
        <v>13</v>
      </c>
      <c r="G9" s="45"/>
      <c r="H9" s="50" t="s">
        <v>13</v>
      </c>
      <c r="I9" s="45"/>
      <c r="J9" s="50" t="s">
        <v>13</v>
      </c>
    </row>
    <row r="10" spans="1:24" ht="8.1" customHeight="1" x14ac:dyDescent="0.25">
      <c r="A10" s="52"/>
      <c r="B10" s="53"/>
      <c r="C10" s="53"/>
      <c r="D10" s="45"/>
      <c r="E10" s="45"/>
      <c r="F10" s="45"/>
      <c r="G10" s="45"/>
      <c r="H10" s="45"/>
      <c r="I10" s="45"/>
      <c r="J10" s="45"/>
    </row>
    <row r="11" spans="1:24" ht="15.6" customHeight="1" x14ac:dyDescent="0.25">
      <c r="A11" s="56" t="s">
        <v>94</v>
      </c>
      <c r="B11" s="57">
        <v>7</v>
      </c>
      <c r="C11" s="57"/>
      <c r="E11" s="59"/>
      <c r="G11" s="59"/>
      <c r="I11" s="59"/>
    </row>
    <row r="12" spans="1:24" ht="8.1" customHeight="1" x14ac:dyDescent="0.25">
      <c r="A12" s="56"/>
      <c r="B12" s="57"/>
      <c r="C12" s="57"/>
      <c r="E12" s="59"/>
      <c r="G12" s="59"/>
      <c r="I12" s="59"/>
    </row>
    <row r="13" spans="1:24" ht="15.6" customHeight="1" x14ac:dyDescent="0.25">
      <c r="A13" s="22" t="s">
        <v>95</v>
      </c>
      <c r="B13" s="57"/>
      <c r="C13" s="13"/>
      <c r="D13" s="58">
        <v>58625211</v>
      </c>
      <c r="E13" s="59"/>
      <c r="F13" s="58">
        <v>60597622</v>
      </c>
      <c r="G13" s="59"/>
      <c r="H13" s="58">
        <v>426373</v>
      </c>
      <c r="I13" s="59"/>
      <c r="J13" s="58">
        <v>380420</v>
      </c>
      <c r="L13" s="59"/>
      <c r="N13" s="82"/>
      <c r="P13" s="82"/>
      <c r="U13" s="22"/>
      <c r="X13" s="22"/>
    </row>
    <row r="14" spans="1:24" ht="15.6" customHeight="1" x14ac:dyDescent="0.25">
      <c r="A14" s="60" t="s">
        <v>96</v>
      </c>
      <c r="B14" s="57"/>
      <c r="C14" s="57"/>
      <c r="D14" s="58">
        <v>3758161</v>
      </c>
      <c r="E14" s="59"/>
      <c r="F14" s="58">
        <v>4458829</v>
      </c>
      <c r="G14" s="59"/>
      <c r="H14" s="58">
        <v>0</v>
      </c>
      <c r="I14" s="59"/>
      <c r="J14" s="58">
        <v>0</v>
      </c>
      <c r="L14" s="59"/>
      <c r="N14" s="82"/>
      <c r="P14" s="82"/>
      <c r="U14" s="22"/>
      <c r="X14" s="22"/>
    </row>
    <row r="15" spans="1:24" ht="15.6" customHeight="1" x14ac:dyDescent="0.25">
      <c r="A15" s="60" t="s">
        <v>97</v>
      </c>
      <c r="B15" s="57"/>
      <c r="C15" s="57"/>
      <c r="D15" s="58">
        <v>15268004</v>
      </c>
      <c r="E15" s="59"/>
      <c r="F15" s="58">
        <v>15181301</v>
      </c>
      <c r="G15" s="59"/>
      <c r="H15" s="58">
        <v>0</v>
      </c>
      <c r="I15" s="59"/>
      <c r="J15" s="58">
        <v>0</v>
      </c>
      <c r="L15" s="59"/>
      <c r="N15" s="82"/>
      <c r="P15" s="82"/>
      <c r="U15" s="22"/>
      <c r="X15" s="22"/>
    </row>
    <row r="16" spans="1:24" ht="15.6" customHeight="1" x14ac:dyDescent="0.25">
      <c r="A16" s="60" t="s">
        <v>98</v>
      </c>
      <c r="B16" s="57"/>
      <c r="C16" s="57"/>
      <c r="D16" s="58">
        <v>0</v>
      </c>
      <c r="E16" s="59"/>
      <c r="F16" s="58">
        <v>9871</v>
      </c>
      <c r="G16" s="59"/>
      <c r="H16" s="58">
        <v>129522</v>
      </c>
      <c r="I16" s="59"/>
      <c r="J16" s="58">
        <v>139174</v>
      </c>
      <c r="L16" s="59"/>
      <c r="U16" s="22"/>
      <c r="X16" s="22"/>
    </row>
    <row r="17" spans="1:24" ht="15.6" customHeight="1" x14ac:dyDescent="0.25">
      <c r="A17" s="60" t="s">
        <v>99</v>
      </c>
      <c r="B17" s="57"/>
      <c r="C17" s="57"/>
      <c r="D17" s="58">
        <v>526266</v>
      </c>
      <c r="E17" s="59"/>
      <c r="F17" s="58">
        <v>675683</v>
      </c>
      <c r="G17" s="59"/>
      <c r="H17" s="58">
        <v>3332972</v>
      </c>
      <c r="I17" s="59"/>
      <c r="J17" s="58">
        <v>3744449</v>
      </c>
      <c r="L17" s="59"/>
      <c r="U17" s="22"/>
      <c r="X17" s="22"/>
    </row>
    <row r="18" spans="1:24" ht="15.6" customHeight="1" x14ac:dyDescent="0.25">
      <c r="A18" s="60" t="s">
        <v>100</v>
      </c>
      <c r="B18" s="57"/>
      <c r="C18" s="57"/>
      <c r="D18" s="61">
        <v>2586739</v>
      </c>
      <c r="E18" s="59"/>
      <c r="F18" s="61">
        <v>1198053</v>
      </c>
      <c r="G18" s="59"/>
      <c r="H18" s="61">
        <v>93441</v>
      </c>
      <c r="I18" s="59"/>
      <c r="J18" s="61">
        <v>98087</v>
      </c>
      <c r="L18" s="59"/>
      <c r="U18" s="22"/>
      <c r="X18" s="22"/>
    </row>
    <row r="19" spans="1:24" ht="8.1" customHeight="1" x14ac:dyDescent="0.25">
      <c r="A19" s="56"/>
      <c r="B19" s="57"/>
      <c r="C19" s="57"/>
      <c r="E19" s="59"/>
      <c r="G19" s="59"/>
      <c r="I19" s="59"/>
      <c r="L19" s="59"/>
      <c r="U19" s="22"/>
      <c r="X19" s="22"/>
    </row>
    <row r="20" spans="1:24" ht="15.6" customHeight="1" x14ac:dyDescent="0.25">
      <c r="A20" s="43" t="s">
        <v>101</v>
      </c>
      <c r="B20" s="57"/>
      <c r="C20" s="57"/>
      <c r="D20" s="61">
        <f>SUM(D13:D18)</f>
        <v>80764381</v>
      </c>
      <c r="E20" s="59"/>
      <c r="F20" s="61">
        <f>SUM(F13:F18)</f>
        <v>82121359</v>
      </c>
      <c r="G20" s="59"/>
      <c r="H20" s="61">
        <f>SUM(H13:H18)</f>
        <v>3982308</v>
      </c>
      <c r="I20" s="59"/>
      <c r="J20" s="61">
        <f>SUM(J13:J18)</f>
        <v>4362130</v>
      </c>
      <c r="L20" s="83"/>
      <c r="U20" s="22"/>
      <c r="X20" s="22"/>
    </row>
    <row r="21" spans="1:24" ht="8.1" customHeight="1" x14ac:dyDescent="0.25">
      <c r="A21" s="43"/>
      <c r="C21" s="57"/>
      <c r="E21" s="59"/>
      <c r="G21" s="59"/>
      <c r="I21" s="59"/>
      <c r="L21" s="59"/>
      <c r="U21" s="22"/>
      <c r="X21" s="22"/>
    </row>
    <row r="22" spans="1:24" ht="15.6" customHeight="1" x14ac:dyDescent="0.25">
      <c r="A22" s="52" t="s">
        <v>102</v>
      </c>
      <c r="B22" s="57"/>
      <c r="C22" s="57"/>
      <c r="E22" s="59"/>
      <c r="G22" s="59"/>
      <c r="I22" s="59"/>
      <c r="L22" s="59"/>
      <c r="U22" s="22"/>
      <c r="X22" s="22"/>
    </row>
    <row r="23" spans="1:24" ht="8.1" customHeight="1" x14ac:dyDescent="0.25">
      <c r="A23" s="56"/>
      <c r="B23" s="57"/>
      <c r="C23" s="57"/>
      <c r="E23" s="59"/>
      <c r="G23" s="59"/>
      <c r="I23" s="59"/>
      <c r="L23" s="59"/>
      <c r="U23" s="22"/>
      <c r="X23" s="22"/>
    </row>
    <row r="24" spans="1:24" ht="15.6" customHeight="1" x14ac:dyDescent="0.25">
      <c r="A24" s="60" t="s">
        <v>103</v>
      </c>
      <c r="B24" s="57"/>
      <c r="C24" s="57"/>
      <c r="D24" s="58">
        <v>37123897</v>
      </c>
      <c r="E24" s="59"/>
      <c r="F24" s="58">
        <v>38212083</v>
      </c>
      <c r="G24" s="59"/>
      <c r="H24" s="58">
        <v>138965</v>
      </c>
      <c r="I24" s="59"/>
      <c r="J24" s="58">
        <v>126995</v>
      </c>
      <c r="L24" s="59"/>
      <c r="U24" s="22"/>
      <c r="X24" s="22"/>
    </row>
    <row r="25" spans="1:24" ht="15.6" customHeight="1" x14ac:dyDescent="0.25">
      <c r="A25" s="60" t="s">
        <v>104</v>
      </c>
      <c r="B25" s="57"/>
      <c r="C25" s="57"/>
      <c r="D25" s="58">
        <v>2112592</v>
      </c>
      <c r="E25" s="59"/>
      <c r="F25" s="58">
        <v>2464454</v>
      </c>
      <c r="G25" s="59"/>
      <c r="H25" s="58">
        <v>0</v>
      </c>
      <c r="I25" s="59"/>
      <c r="J25" s="58">
        <v>0</v>
      </c>
      <c r="L25" s="59"/>
      <c r="U25" s="22"/>
      <c r="X25" s="22"/>
    </row>
    <row r="26" spans="1:24" ht="15.6" customHeight="1" x14ac:dyDescent="0.25">
      <c r="A26" s="60" t="s">
        <v>105</v>
      </c>
      <c r="B26" s="57"/>
      <c r="C26" s="57"/>
      <c r="E26" s="59"/>
      <c r="G26" s="59"/>
      <c r="I26" s="59"/>
      <c r="L26" s="59"/>
      <c r="U26" s="22"/>
      <c r="X26" s="22"/>
    </row>
    <row r="27" spans="1:24" ht="15.6" customHeight="1" x14ac:dyDescent="0.25">
      <c r="A27" s="62" t="s">
        <v>106</v>
      </c>
      <c r="B27" s="57"/>
      <c r="C27" s="57"/>
      <c r="D27" s="58">
        <v>4986436</v>
      </c>
      <c r="E27" s="59"/>
      <c r="F27" s="58">
        <v>4625429</v>
      </c>
      <c r="G27" s="13"/>
      <c r="H27" s="58">
        <v>0</v>
      </c>
      <c r="I27" s="13"/>
      <c r="J27" s="58">
        <v>0</v>
      </c>
      <c r="L27" s="59"/>
      <c r="U27" s="22"/>
      <c r="X27" s="22"/>
    </row>
    <row r="28" spans="1:24" ht="15.6" customHeight="1" x14ac:dyDescent="0.25">
      <c r="A28" s="22" t="s">
        <v>107</v>
      </c>
      <c r="B28" s="57"/>
      <c r="C28" s="57"/>
      <c r="D28" s="58">
        <v>14014807</v>
      </c>
      <c r="E28" s="59"/>
      <c r="F28" s="58">
        <v>13886903</v>
      </c>
      <c r="G28" s="59"/>
      <c r="H28" s="58">
        <v>60700</v>
      </c>
      <c r="I28" s="59"/>
      <c r="J28" s="58">
        <v>77911</v>
      </c>
      <c r="L28" s="59"/>
      <c r="N28" s="22"/>
      <c r="U28" s="22"/>
      <c r="X28" s="22"/>
    </row>
    <row r="29" spans="1:24" ht="15.6" customHeight="1" x14ac:dyDescent="0.25">
      <c r="A29" s="22" t="s">
        <v>108</v>
      </c>
      <c r="B29" s="57"/>
      <c r="C29" s="57"/>
      <c r="D29" s="58">
        <v>12067961</v>
      </c>
      <c r="E29" s="59"/>
      <c r="F29" s="58">
        <v>12398470</v>
      </c>
      <c r="G29" s="59"/>
      <c r="H29" s="58">
        <v>517397</v>
      </c>
      <c r="I29" s="59"/>
      <c r="J29" s="58">
        <v>678348</v>
      </c>
      <c r="L29" s="59"/>
      <c r="N29" s="22"/>
      <c r="U29" s="22"/>
      <c r="X29" s="22"/>
    </row>
    <row r="30" spans="1:24" ht="15.6" customHeight="1" x14ac:dyDescent="0.25">
      <c r="A30" s="22" t="s">
        <v>109</v>
      </c>
      <c r="B30" s="57"/>
      <c r="C30" s="57"/>
      <c r="D30" s="59">
        <v>668155</v>
      </c>
      <c r="E30" s="59"/>
      <c r="F30" s="58">
        <v>-1064254</v>
      </c>
      <c r="G30" s="59"/>
      <c r="H30" s="59">
        <v>909338</v>
      </c>
      <c r="I30" s="59"/>
      <c r="J30" s="58">
        <v>-1314985</v>
      </c>
      <c r="L30" s="59"/>
      <c r="U30" s="22"/>
      <c r="X30" s="22"/>
    </row>
    <row r="31" spans="1:24" ht="15.6" customHeight="1" x14ac:dyDescent="0.25">
      <c r="A31" s="22" t="s">
        <v>110</v>
      </c>
      <c r="B31" s="57"/>
      <c r="C31" s="57"/>
      <c r="D31" s="61">
        <v>4890946</v>
      </c>
      <c r="E31" s="59"/>
      <c r="F31" s="61">
        <v>5915333</v>
      </c>
      <c r="G31" s="59"/>
      <c r="H31" s="61">
        <v>1757195</v>
      </c>
      <c r="I31" s="59"/>
      <c r="J31" s="61">
        <v>2356248</v>
      </c>
      <c r="L31" s="59"/>
      <c r="U31" s="22"/>
      <c r="X31" s="22"/>
    </row>
    <row r="32" spans="1:24" ht="8.1" customHeight="1" x14ac:dyDescent="0.25">
      <c r="A32" s="56"/>
      <c r="B32" s="57"/>
      <c r="C32" s="57"/>
      <c r="E32" s="59"/>
      <c r="G32" s="59"/>
      <c r="I32" s="59"/>
      <c r="L32" s="59"/>
      <c r="U32" s="22"/>
      <c r="X32" s="22"/>
    </row>
    <row r="33" spans="1:24" ht="15.6" customHeight="1" x14ac:dyDescent="0.25">
      <c r="A33" s="52" t="s">
        <v>111</v>
      </c>
      <c r="B33" s="57"/>
      <c r="C33" s="57"/>
      <c r="D33" s="61">
        <f>SUM(D24:D31)</f>
        <v>75864794</v>
      </c>
      <c r="E33" s="59"/>
      <c r="F33" s="61">
        <f>SUM(F24:F31)</f>
        <v>76438418</v>
      </c>
      <c r="G33" s="59"/>
      <c r="H33" s="61">
        <f>SUM(H24:H31)</f>
        <v>3383595</v>
      </c>
      <c r="I33" s="59"/>
      <c r="J33" s="61">
        <f>SUM(J24:J31)</f>
        <v>1924517</v>
      </c>
      <c r="L33" s="59"/>
      <c r="U33" s="22"/>
      <c r="X33" s="22"/>
    </row>
    <row r="34" spans="1:24" ht="8.1" customHeight="1" x14ac:dyDescent="0.25">
      <c r="A34" s="43"/>
      <c r="C34" s="57"/>
      <c r="E34" s="59"/>
      <c r="G34" s="59"/>
      <c r="I34" s="59"/>
      <c r="L34" s="59"/>
      <c r="U34" s="22"/>
      <c r="X34" s="22"/>
    </row>
    <row r="35" spans="1:24" ht="15.6" customHeight="1" x14ac:dyDescent="0.25">
      <c r="A35" s="43" t="s">
        <v>112</v>
      </c>
      <c r="B35" s="57"/>
      <c r="C35" s="57"/>
      <c r="D35" s="58">
        <f>D20-D33</f>
        <v>4899587</v>
      </c>
      <c r="E35" s="59"/>
      <c r="F35" s="58">
        <f>F20-F33</f>
        <v>5682941</v>
      </c>
      <c r="G35" s="59"/>
      <c r="H35" s="58">
        <f>H20-H33</f>
        <v>598713</v>
      </c>
      <c r="I35" s="59"/>
      <c r="J35" s="58">
        <f>J20-J33</f>
        <v>2437613</v>
      </c>
      <c r="L35" s="59"/>
      <c r="U35" s="22"/>
      <c r="X35" s="22"/>
    </row>
    <row r="36" spans="1:24" ht="8.1" customHeight="1" x14ac:dyDescent="0.25">
      <c r="A36" s="56"/>
      <c r="B36" s="57"/>
      <c r="C36" s="57"/>
      <c r="E36" s="59"/>
      <c r="G36" s="59"/>
      <c r="I36" s="59"/>
      <c r="L36" s="59"/>
      <c r="U36" s="22"/>
      <c r="X36" s="22"/>
    </row>
    <row r="37" spans="1:24" ht="15.6" customHeight="1" x14ac:dyDescent="0.25">
      <c r="A37" s="60" t="s">
        <v>113</v>
      </c>
      <c r="B37" s="57"/>
      <c r="C37" s="57"/>
      <c r="D37" s="63"/>
      <c r="E37" s="63"/>
      <c r="F37" s="63"/>
      <c r="G37" s="63"/>
      <c r="H37" s="63"/>
      <c r="I37" s="63"/>
      <c r="J37" s="63"/>
      <c r="L37" s="59"/>
      <c r="U37" s="22"/>
      <c r="X37" s="22"/>
    </row>
    <row r="38" spans="1:24" ht="15.6" customHeight="1" x14ac:dyDescent="0.25">
      <c r="A38" s="62" t="s">
        <v>114</v>
      </c>
      <c r="B38" s="57"/>
      <c r="C38" s="57"/>
      <c r="D38" s="61">
        <v>596047</v>
      </c>
      <c r="E38" s="59"/>
      <c r="F38" s="61">
        <v>351154</v>
      </c>
      <c r="G38" s="59"/>
      <c r="H38" s="61">
        <v>0</v>
      </c>
      <c r="I38" s="59"/>
      <c r="J38" s="61">
        <v>0</v>
      </c>
      <c r="L38" s="59"/>
      <c r="U38" s="22"/>
      <c r="X38" s="22"/>
    </row>
    <row r="39" spans="1:24" ht="8.1" customHeight="1" x14ac:dyDescent="0.25">
      <c r="A39" s="60"/>
      <c r="C39" s="57"/>
      <c r="E39" s="59"/>
      <c r="G39" s="59"/>
      <c r="I39" s="59"/>
      <c r="L39" s="59"/>
      <c r="U39" s="22"/>
      <c r="X39" s="22"/>
    </row>
    <row r="40" spans="1:24" ht="15.6" customHeight="1" x14ac:dyDescent="0.25">
      <c r="A40" s="43" t="s">
        <v>115</v>
      </c>
      <c r="C40" s="57"/>
      <c r="D40" s="58">
        <f>SUM(D35:D38)</f>
        <v>5495634</v>
      </c>
      <c r="E40" s="59"/>
      <c r="F40" s="58">
        <f>SUM(F35:F38)</f>
        <v>6034095</v>
      </c>
      <c r="G40" s="59"/>
      <c r="H40" s="58">
        <f>SUM(H35:H38)</f>
        <v>598713</v>
      </c>
      <c r="I40" s="59"/>
      <c r="J40" s="58">
        <f>SUM(J35:J38)</f>
        <v>2437613</v>
      </c>
      <c r="L40" s="59"/>
      <c r="U40" s="22"/>
      <c r="X40" s="22"/>
    </row>
    <row r="41" spans="1:24" ht="15.6" customHeight="1" x14ac:dyDescent="0.25">
      <c r="A41" s="22" t="s">
        <v>116</v>
      </c>
      <c r="B41" s="57"/>
      <c r="C41" s="57"/>
      <c r="D41" s="61">
        <v>-1561570</v>
      </c>
      <c r="E41" s="59"/>
      <c r="F41" s="61">
        <v>-1714126</v>
      </c>
      <c r="G41" s="59"/>
      <c r="H41" s="61">
        <v>124846</v>
      </c>
      <c r="I41" s="59"/>
      <c r="J41" s="61">
        <v>-4900</v>
      </c>
      <c r="L41" s="59"/>
      <c r="N41" s="82"/>
      <c r="P41" s="82"/>
      <c r="R41" s="82"/>
      <c r="U41" s="22"/>
      <c r="X41" s="22"/>
    </row>
    <row r="42" spans="1:24" ht="8.1" customHeight="1" x14ac:dyDescent="0.25">
      <c r="A42" s="56"/>
      <c r="B42" s="57"/>
      <c r="C42" s="57"/>
      <c r="E42" s="59"/>
      <c r="G42" s="59"/>
      <c r="I42" s="59"/>
      <c r="L42" s="59"/>
      <c r="U42" s="22"/>
      <c r="X42" s="22"/>
    </row>
    <row r="43" spans="1:24" ht="15.6" customHeight="1" thickBot="1" x14ac:dyDescent="0.3">
      <c r="A43" s="64" t="s">
        <v>117</v>
      </c>
      <c r="B43" s="57"/>
      <c r="C43" s="57"/>
      <c r="D43" s="65">
        <f>SUM(D40:D41)</f>
        <v>3934064</v>
      </c>
      <c r="E43" s="59"/>
      <c r="F43" s="65">
        <f>SUM(F40:F41)</f>
        <v>4319969</v>
      </c>
      <c r="G43" s="59"/>
      <c r="H43" s="65">
        <f>SUM(H40:H41)</f>
        <v>723559</v>
      </c>
      <c r="I43" s="59"/>
      <c r="J43" s="65">
        <f>SUM(J40:J41)</f>
        <v>2432713</v>
      </c>
      <c r="L43" s="59"/>
      <c r="U43" s="22"/>
      <c r="X43" s="22"/>
    </row>
    <row r="44" spans="1:24" ht="8.1" customHeight="1" thickTop="1" x14ac:dyDescent="0.25">
      <c r="A44" s="64"/>
      <c r="B44" s="57"/>
      <c r="C44" s="57"/>
      <c r="D44" s="59"/>
      <c r="E44" s="59"/>
      <c r="F44" s="59"/>
      <c r="G44" s="59"/>
      <c r="H44" s="59"/>
      <c r="I44" s="59"/>
      <c r="J44" s="59"/>
      <c r="L44" s="59"/>
      <c r="U44" s="22"/>
      <c r="X44" s="22"/>
    </row>
    <row r="45" spans="1:24" ht="15.6" customHeight="1" x14ac:dyDescent="0.25">
      <c r="A45" s="52" t="s">
        <v>118</v>
      </c>
      <c r="B45" s="57"/>
      <c r="C45" s="57"/>
      <c r="D45" s="59"/>
      <c r="E45" s="59"/>
      <c r="F45" s="59"/>
      <c r="G45" s="59"/>
      <c r="H45" s="59"/>
      <c r="I45" s="59"/>
      <c r="J45" s="59"/>
      <c r="L45" s="59"/>
      <c r="U45" s="22"/>
      <c r="X45" s="22"/>
    </row>
    <row r="46" spans="1:24" ht="15.6" customHeight="1" x14ac:dyDescent="0.25">
      <c r="A46" s="62" t="s">
        <v>119</v>
      </c>
      <c r="B46" s="57"/>
      <c r="C46" s="57"/>
      <c r="D46" s="66">
        <v>3502371</v>
      </c>
      <c r="E46" s="59"/>
      <c r="F46" s="66">
        <v>3969296</v>
      </c>
      <c r="G46" s="59"/>
      <c r="H46" s="66">
        <v>723559</v>
      </c>
      <c r="I46" s="59"/>
      <c r="J46" s="66">
        <v>2432713</v>
      </c>
      <c r="L46" s="59"/>
      <c r="M46" s="22"/>
      <c r="U46" s="22"/>
      <c r="X46" s="22"/>
    </row>
    <row r="47" spans="1:24" ht="15.6" customHeight="1" x14ac:dyDescent="0.25">
      <c r="A47" s="62" t="s">
        <v>89</v>
      </c>
      <c r="B47" s="57"/>
      <c r="C47" s="57"/>
      <c r="D47" s="61">
        <v>431693</v>
      </c>
      <c r="E47" s="59"/>
      <c r="F47" s="61">
        <v>350673</v>
      </c>
      <c r="G47" s="59"/>
      <c r="H47" s="61">
        <v>0</v>
      </c>
      <c r="I47" s="59"/>
      <c r="J47" s="61">
        <v>0</v>
      </c>
      <c r="L47" s="59"/>
      <c r="M47" s="22"/>
      <c r="U47" s="22"/>
      <c r="X47" s="22"/>
    </row>
    <row r="48" spans="1:24" ht="8.1" customHeight="1" x14ac:dyDescent="0.25">
      <c r="B48" s="57"/>
      <c r="C48" s="57"/>
      <c r="D48" s="59"/>
      <c r="E48" s="59"/>
      <c r="F48" s="59"/>
      <c r="G48" s="59"/>
      <c r="H48" s="59"/>
      <c r="I48" s="59"/>
      <c r="J48" s="59"/>
      <c r="L48" s="59"/>
      <c r="U48" s="22"/>
      <c r="X48" s="22"/>
    </row>
    <row r="49" spans="1:24" ht="15.6" customHeight="1" thickBot="1" x14ac:dyDescent="0.3">
      <c r="B49" s="57"/>
      <c r="C49" s="57"/>
      <c r="D49" s="65">
        <f>D43</f>
        <v>3934064</v>
      </c>
      <c r="E49" s="59"/>
      <c r="F49" s="65">
        <f>F43</f>
        <v>4319969</v>
      </c>
      <c r="G49" s="59"/>
      <c r="H49" s="65">
        <f>H43</f>
        <v>723559</v>
      </c>
      <c r="I49" s="59"/>
      <c r="J49" s="65">
        <f>J43</f>
        <v>2432713</v>
      </c>
      <c r="L49" s="59"/>
      <c r="M49" s="22"/>
      <c r="O49" s="59"/>
      <c r="P49" s="22"/>
      <c r="U49" s="22"/>
      <c r="X49" s="22"/>
    </row>
    <row r="50" spans="1:24" ht="8.1" customHeight="1" thickTop="1" x14ac:dyDescent="0.25">
      <c r="A50" s="52"/>
      <c r="B50" s="57"/>
      <c r="C50" s="57"/>
      <c r="D50" s="59"/>
      <c r="E50" s="59"/>
      <c r="F50" s="59"/>
      <c r="G50" s="59"/>
      <c r="H50" s="59"/>
      <c r="I50" s="59"/>
      <c r="J50" s="59"/>
      <c r="L50" s="59"/>
    </row>
    <row r="51" spans="1:24" ht="15.6" customHeight="1" x14ac:dyDescent="0.25">
      <c r="A51" s="52" t="s">
        <v>120</v>
      </c>
      <c r="C51" s="57"/>
      <c r="D51" s="59"/>
      <c r="E51" s="59"/>
      <c r="F51" s="59"/>
      <c r="G51" s="59"/>
      <c r="H51" s="59"/>
      <c r="I51" s="59"/>
      <c r="J51" s="59"/>
      <c r="L51" s="59"/>
    </row>
    <row r="52" spans="1:24" ht="15.6" customHeight="1" x14ac:dyDescent="0.25">
      <c r="A52" s="22" t="s">
        <v>121</v>
      </c>
      <c r="B52" s="57">
        <v>17</v>
      </c>
      <c r="C52" s="57"/>
      <c r="D52" s="67">
        <v>0.47</v>
      </c>
      <c r="E52" s="67"/>
      <c r="F52" s="67">
        <v>0.55000000000000004</v>
      </c>
      <c r="G52" s="67"/>
      <c r="H52" s="67">
        <v>-0.02</v>
      </c>
      <c r="I52" s="67"/>
      <c r="J52" s="67">
        <v>0.28000000000000003</v>
      </c>
      <c r="L52" s="59"/>
    </row>
    <row r="53" spans="1:24" ht="14.25" customHeight="1" x14ac:dyDescent="0.25">
      <c r="B53" s="57"/>
      <c r="C53" s="57"/>
      <c r="D53" s="68"/>
      <c r="E53" s="67"/>
      <c r="F53" s="68"/>
      <c r="G53" s="67"/>
      <c r="H53" s="68"/>
      <c r="I53" s="67"/>
      <c r="J53" s="68"/>
      <c r="L53" s="59"/>
    </row>
    <row r="54" spans="1:24" ht="22.35" customHeight="1" x14ac:dyDescent="0.25">
      <c r="A54" s="199" t="s">
        <v>39</v>
      </c>
      <c r="B54" s="199"/>
      <c r="C54" s="199"/>
      <c r="D54" s="199"/>
      <c r="E54" s="199"/>
      <c r="F54" s="199"/>
      <c r="G54" s="199"/>
      <c r="H54" s="199"/>
      <c r="I54" s="199"/>
      <c r="J54" s="199"/>
      <c r="L54" s="59"/>
    </row>
    <row r="55" spans="1:24" ht="16.5" customHeight="1" x14ac:dyDescent="0.25">
      <c r="A55" s="43" t="s">
        <v>0</v>
      </c>
      <c r="B55" s="44"/>
      <c r="C55" s="44"/>
      <c r="D55" s="45"/>
      <c r="E55" s="45"/>
      <c r="F55" s="45"/>
      <c r="G55" s="45"/>
      <c r="H55" s="46"/>
      <c r="I55" s="47"/>
      <c r="J55" s="46"/>
      <c r="L55" s="59"/>
    </row>
    <row r="56" spans="1:24" ht="16.5" customHeight="1" x14ac:dyDescent="0.25">
      <c r="A56" s="43" t="s">
        <v>122</v>
      </c>
      <c r="B56" s="44"/>
      <c r="C56" s="44"/>
      <c r="D56" s="45"/>
      <c r="E56" s="45"/>
      <c r="F56" s="45"/>
      <c r="G56" s="45"/>
      <c r="H56" s="47"/>
      <c r="I56" s="47"/>
      <c r="J56" s="47"/>
      <c r="L56" s="59"/>
    </row>
    <row r="57" spans="1:24" ht="16.5" customHeight="1" x14ac:dyDescent="0.25">
      <c r="A57" s="69" t="str">
        <f>+A3</f>
        <v>For the six-month period ended 30 June 2025</v>
      </c>
      <c r="B57" s="49"/>
      <c r="C57" s="49"/>
      <c r="D57" s="50"/>
      <c r="E57" s="50"/>
      <c r="F57" s="50"/>
      <c r="G57" s="50"/>
      <c r="H57" s="50"/>
      <c r="I57" s="50"/>
      <c r="J57" s="50"/>
      <c r="L57" s="59"/>
    </row>
    <row r="58" spans="1:24" ht="16.5" customHeight="1" x14ac:dyDescent="0.25">
      <c r="B58" s="57"/>
      <c r="C58" s="57"/>
      <c r="D58" s="59"/>
      <c r="E58" s="59"/>
      <c r="F58" s="59"/>
      <c r="G58" s="59"/>
      <c r="H58" s="59"/>
      <c r="I58" s="59"/>
      <c r="J58" s="59"/>
      <c r="L58" s="59"/>
    </row>
    <row r="59" spans="1:24" ht="16.5" customHeight="1" x14ac:dyDescent="0.25">
      <c r="B59" s="57"/>
      <c r="C59" s="57"/>
      <c r="D59" s="59"/>
      <c r="E59" s="59"/>
      <c r="F59" s="59"/>
      <c r="G59" s="59"/>
      <c r="H59" s="59"/>
      <c r="I59" s="59"/>
      <c r="J59" s="59"/>
      <c r="L59" s="59"/>
    </row>
    <row r="60" spans="1:24" ht="16.5" customHeight="1" x14ac:dyDescent="0.25">
      <c r="A60" s="43"/>
      <c r="B60" s="44"/>
      <c r="C60" s="44"/>
      <c r="D60" s="198" t="s">
        <v>3</v>
      </c>
      <c r="E60" s="198"/>
      <c r="F60" s="198"/>
      <c r="G60" s="45"/>
      <c r="H60" s="198" t="s">
        <v>4</v>
      </c>
      <c r="I60" s="198"/>
      <c r="J60" s="198"/>
      <c r="L60" s="59"/>
    </row>
    <row r="61" spans="1:24" ht="16.5" customHeight="1" x14ac:dyDescent="0.25">
      <c r="A61" s="52"/>
      <c r="B61" s="53"/>
      <c r="C61" s="53"/>
      <c r="D61" s="196" t="s">
        <v>5</v>
      </c>
      <c r="E61" s="196"/>
      <c r="F61" s="196"/>
      <c r="G61" s="51"/>
      <c r="H61" s="196" t="s">
        <v>5</v>
      </c>
      <c r="I61" s="196"/>
      <c r="J61" s="196"/>
      <c r="L61" s="59"/>
    </row>
    <row r="62" spans="1:24" ht="16.5" customHeight="1" x14ac:dyDescent="0.25">
      <c r="B62" s="54"/>
      <c r="C62" s="54"/>
      <c r="D62" s="15" t="s">
        <v>10</v>
      </c>
      <c r="E62" s="15"/>
      <c r="F62" s="15" t="s">
        <v>11</v>
      </c>
      <c r="G62" s="15"/>
      <c r="H62" s="15" t="s">
        <v>10</v>
      </c>
      <c r="I62" s="15"/>
      <c r="J62" s="15" t="s">
        <v>11</v>
      </c>
      <c r="L62" s="59"/>
    </row>
    <row r="63" spans="1:24" ht="16.5" customHeight="1" x14ac:dyDescent="0.25">
      <c r="A63" s="52"/>
      <c r="B63" s="53"/>
      <c r="C63" s="53"/>
      <c r="D63" s="50" t="s">
        <v>13</v>
      </c>
      <c r="E63" s="45"/>
      <c r="F63" s="50" t="s">
        <v>13</v>
      </c>
      <c r="G63" s="45"/>
      <c r="H63" s="50" t="s">
        <v>13</v>
      </c>
      <c r="I63" s="45"/>
      <c r="J63" s="50" t="s">
        <v>13</v>
      </c>
      <c r="L63" s="59"/>
    </row>
    <row r="64" spans="1:24" ht="16.5" customHeight="1" x14ac:dyDescent="0.25">
      <c r="A64" s="70"/>
      <c r="B64" s="71"/>
      <c r="C64" s="72"/>
      <c r="D64" s="59"/>
      <c r="F64" s="59"/>
      <c r="H64" s="73"/>
      <c r="J64" s="73"/>
      <c r="L64" s="59"/>
    </row>
    <row r="65" spans="1:24" ht="16.5" customHeight="1" x14ac:dyDescent="0.25">
      <c r="A65" s="70" t="s">
        <v>117</v>
      </c>
      <c r="B65" s="71"/>
      <c r="C65" s="72"/>
      <c r="D65" s="59">
        <v>3934064</v>
      </c>
      <c r="F65" s="59">
        <v>4319969</v>
      </c>
      <c r="H65" s="59">
        <v>723559</v>
      </c>
      <c r="J65" s="59">
        <v>2432713</v>
      </c>
      <c r="L65" s="59"/>
      <c r="U65" s="22"/>
      <c r="X65" s="22"/>
    </row>
    <row r="66" spans="1:24" ht="16.5" customHeight="1" x14ac:dyDescent="0.25">
      <c r="A66" s="74"/>
      <c r="B66" s="71"/>
      <c r="C66" s="72"/>
      <c r="D66" s="75"/>
      <c r="E66" s="59"/>
      <c r="F66" s="75"/>
      <c r="G66" s="59"/>
      <c r="H66" s="75"/>
      <c r="I66" s="59"/>
      <c r="J66" s="75"/>
      <c r="L66" s="59"/>
      <c r="U66" s="22"/>
      <c r="X66" s="22"/>
    </row>
    <row r="67" spans="1:24" ht="16.5" customHeight="1" x14ac:dyDescent="0.25">
      <c r="A67" s="6" t="s">
        <v>123</v>
      </c>
      <c r="B67" s="13"/>
      <c r="C67" s="76"/>
      <c r="D67" s="59"/>
      <c r="E67" s="45"/>
      <c r="F67" s="77"/>
      <c r="G67" s="45"/>
      <c r="H67" s="77"/>
      <c r="I67" s="45"/>
      <c r="J67" s="77"/>
      <c r="L67" s="59"/>
      <c r="U67" s="22"/>
      <c r="X67" s="22"/>
    </row>
    <row r="68" spans="1:24" ht="16.5" customHeight="1" x14ac:dyDescent="0.25">
      <c r="A68" s="6" t="s">
        <v>124</v>
      </c>
      <c r="B68" s="13"/>
      <c r="C68" s="76"/>
      <c r="D68" s="59"/>
      <c r="E68" s="45"/>
      <c r="F68" s="77"/>
      <c r="G68" s="45"/>
      <c r="H68" s="77"/>
      <c r="I68" s="45"/>
      <c r="J68" s="77"/>
      <c r="L68" s="59"/>
      <c r="U68" s="22"/>
      <c r="X68" s="22"/>
    </row>
    <row r="69" spans="1:24" ht="16.5" customHeight="1" x14ac:dyDescent="0.25">
      <c r="A69" s="6" t="s">
        <v>125</v>
      </c>
      <c r="B69" s="13"/>
      <c r="C69" s="76"/>
      <c r="D69" s="59"/>
      <c r="E69" s="45"/>
      <c r="F69" s="77"/>
      <c r="G69" s="45"/>
      <c r="H69" s="77"/>
      <c r="I69" s="45"/>
      <c r="J69" s="77"/>
      <c r="L69" s="59"/>
      <c r="U69" s="22"/>
      <c r="X69" s="22"/>
    </row>
    <row r="70" spans="1:24" ht="16.5" customHeight="1" x14ac:dyDescent="0.25">
      <c r="A70" s="78" t="s">
        <v>126</v>
      </c>
      <c r="B70" s="13"/>
      <c r="C70" s="76"/>
      <c r="D70" s="59">
        <v>0</v>
      </c>
      <c r="E70" s="45"/>
      <c r="F70" s="59">
        <v>1782997</v>
      </c>
      <c r="G70" s="59"/>
      <c r="H70" s="59">
        <v>0</v>
      </c>
      <c r="I70" s="59"/>
      <c r="J70" s="59">
        <v>0</v>
      </c>
      <c r="L70" s="59"/>
      <c r="U70" s="22"/>
      <c r="X70" s="22"/>
    </row>
    <row r="71" spans="1:24" ht="16.5" customHeight="1" x14ac:dyDescent="0.25">
      <c r="A71" s="78" t="s">
        <v>127</v>
      </c>
      <c r="B71" s="76"/>
      <c r="C71" s="76"/>
      <c r="D71" s="59"/>
      <c r="E71" s="59"/>
      <c r="F71" s="73"/>
      <c r="G71" s="59"/>
      <c r="H71" s="59"/>
      <c r="I71" s="73"/>
      <c r="J71" s="73"/>
      <c r="L71" s="59"/>
      <c r="U71" s="22"/>
      <c r="X71" s="22"/>
    </row>
    <row r="72" spans="1:24" ht="16.5" customHeight="1" x14ac:dyDescent="0.25">
      <c r="A72" s="79" t="s">
        <v>128</v>
      </c>
      <c r="B72" s="76"/>
      <c r="C72" s="76"/>
      <c r="D72" s="59"/>
      <c r="E72" s="59"/>
      <c r="F72" s="73"/>
      <c r="G72" s="59"/>
      <c r="H72" s="59"/>
      <c r="I72" s="73"/>
      <c r="J72" s="73"/>
      <c r="L72" s="59"/>
      <c r="U72" s="22"/>
      <c r="X72" s="22"/>
    </row>
    <row r="73" spans="1:24" ht="16.5" customHeight="1" x14ac:dyDescent="0.25">
      <c r="A73" s="79" t="s">
        <v>129</v>
      </c>
      <c r="B73" s="76"/>
      <c r="C73" s="76"/>
      <c r="D73" s="59">
        <v>-1599</v>
      </c>
      <c r="F73" s="59">
        <v>-2598</v>
      </c>
      <c r="H73" s="59">
        <v>-2352</v>
      </c>
      <c r="J73" s="59">
        <v>-1988</v>
      </c>
      <c r="L73" s="59"/>
      <c r="U73" s="22"/>
      <c r="X73" s="22"/>
    </row>
    <row r="74" spans="1:24" ht="16.5" customHeight="1" x14ac:dyDescent="0.25">
      <c r="A74" s="79"/>
      <c r="B74" s="76"/>
      <c r="C74" s="76"/>
      <c r="D74" s="59"/>
      <c r="F74" s="59"/>
      <c r="H74" s="59"/>
      <c r="J74" s="59"/>
      <c r="L74" s="59"/>
      <c r="U74" s="22"/>
      <c r="X74" s="22"/>
    </row>
    <row r="75" spans="1:24" ht="16.5" customHeight="1" x14ac:dyDescent="0.25">
      <c r="A75" s="6" t="s">
        <v>130</v>
      </c>
      <c r="B75" s="13"/>
      <c r="C75" s="76"/>
      <c r="D75" s="59"/>
      <c r="E75" s="45"/>
      <c r="F75" s="77"/>
      <c r="G75" s="45"/>
      <c r="H75" s="59"/>
      <c r="I75" s="45"/>
      <c r="J75" s="77"/>
      <c r="L75" s="59"/>
      <c r="U75" s="22"/>
      <c r="X75" s="22"/>
    </row>
    <row r="76" spans="1:24" ht="16.5" customHeight="1" x14ac:dyDescent="0.25">
      <c r="A76" s="6" t="s">
        <v>125</v>
      </c>
      <c r="B76" s="13"/>
      <c r="C76" s="76"/>
      <c r="D76" s="59"/>
      <c r="E76" s="45"/>
      <c r="F76" s="77"/>
      <c r="G76" s="45"/>
      <c r="H76" s="59"/>
      <c r="I76" s="45"/>
      <c r="J76" s="77"/>
      <c r="L76" s="59"/>
      <c r="U76" s="22"/>
      <c r="X76" s="22"/>
    </row>
    <row r="77" spans="1:24" ht="16.5" customHeight="1" x14ac:dyDescent="0.25">
      <c r="A77" s="78" t="s">
        <v>131</v>
      </c>
      <c r="B77" s="76"/>
      <c r="C77" s="76"/>
      <c r="D77" s="59">
        <v>121339</v>
      </c>
      <c r="F77" s="59">
        <v>135666</v>
      </c>
      <c r="H77" s="59">
        <v>592004</v>
      </c>
      <c r="J77" s="59">
        <v>378301</v>
      </c>
      <c r="L77" s="59"/>
      <c r="U77" s="22"/>
      <c r="X77" s="22"/>
    </row>
    <row r="78" spans="1:24" ht="16.5" customHeight="1" x14ac:dyDescent="0.25">
      <c r="A78" s="78" t="s">
        <v>132</v>
      </c>
      <c r="B78" s="76"/>
      <c r="C78" s="76"/>
      <c r="D78" s="59">
        <v>-217753</v>
      </c>
      <c r="F78" s="59">
        <v>-115042</v>
      </c>
      <c r="H78" s="59">
        <v>-210038</v>
      </c>
      <c r="J78" s="59">
        <v>-111143</v>
      </c>
      <c r="L78" s="59"/>
      <c r="U78" s="22"/>
      <c r="X78" s="22"/>
    </row>
    <row r="79" spans="1:24" ht="16.5" customHeight="1" x14ac:dyDescent="0.25">
      <c r="A79" s="78" t="s">
        <v>133</v>
      </c>
      <c r="B79" s="76"/>
      <c r="C79" s="76"/>
      <c r="D79" s="61">
        <v>-596420</v>
      </c>
      <c r="F79" s="61">
        <v>1727960</v>
      </c>
      <c r="H79" s="61">
        <v>0</v>
      </c>
      <c r="J79" s="61">
        <v>0</v>
      </c>
      <c r="L79" s="59"/>
      <c r="U79" s="22"/>
      <c r="X79" s="22"/>
    </row>
    <row r="80" spans="1:24" ht="16.5" customHeight="1" x14ac:dyDescent="0.25">
      <c r="A80" s="13"/>
      <c r="B80" s="76"/>
      <c r="C80" s="76"/>
      <c r="D80" s="59"/>
      <c r="F80" s="59"/>
      <c r="H80" s="59"/>
      <c r="I80" s="59"/>
      <c r="J80" s="59"/>
      <c r="L80" s="59"/>
      <c r="U80" s="22"/>
      <c r="X80" s="22"/>
    </row>
    <row r="81" spans="1:24" ht="16.5" customHeight="1" x14ac:dyDescent="0.25">
      <c r="A81" s="6" t="s">
        <v>134</v>
      </c>
      <c r="B81" s="13"/>
      <c r="C81" s="76"/>
      <c r="D81" s="77"/>
      <c r="E81" s="45"/>
      <c r="F81" s="77"/>
      <c r="G81" s="45"/>
      <c r="H81" s="77"/>
      <c r="I81" s="45"/>
      <c r="J81" s="77"/>
      <c r="L81" s="59"/>
      <c r="U81" s="22"/>
      <c r="X81" s="22"/>
    </row>
    <row r="82" spans="1:24" ht="16.5" customHeight="1" x14ac:dyDescent="0.25">
      <c r="A82" s="6" t="s">
        <v>135</v>
      </c>
      <c r="B82" s="76"/>
      <c r="C82" s="76"/>
      <c r="D82" s="61">
        <f>SUM(D70:D79)</f>
        <v>-694433</v>
      </c>
      <c r="E82" s="59"/>
      <c r="F82" s="61">
        <f>SUM(F70:F79)</f>
        <v>3528983</v>
      </c>
      <c r="G82" s="59"/>
      <c r="H82" s="61">
        <f>SUM(H70:H79)</f>
        <v>379614</v>
      </c>
      <c r="I82" s="59"/>
      <c r="J82" s="61">
        <f>SUM(J70:J79)</f>
        <v>265170</v>
      </c>
      <c r="L82" s="59"/>
      <c r="U82" s="22"/>
      <c r="X82" s="22"/>
    </row>
    <row r="83" spans="1:24" ht="16.5" customHeight="1" x14ac:dyDescent="0.25">
      <c r="A83" s="70"/>
      <c r="B83" s="70"/>
      <c r="C83" s="76"/>
      <c r="D83" s="77"/>
      <c r="E83" s="45"/>
      <c r="F83" s="77"/>
      <c r="G83" s="45"/>
      <c r="H83" s="77"/>
      <c r="I83" s="45"/>
      <c r="J83" s="77"/>
      <c r="L83" s="59"/>
      <c r="U83" s="22"/>
      <c r="X83" s="22"/>
    </row>
    <row r="84" spans="1:24" ht="16.5" customHeight="1" thickBot="1" x14ac:dyDescent="0.3">
      <c r="A84" s="74" t="s">
        <v>136</v>
      </c>
      <c r="B84" s="13"/>
      <c r="C84" s="76"/>
      <c r="D84" s="65">
        <f>SUM(D65,D82)</f>
        <v>3239631</v>
      </c>
      <c r="E84" s="45"/>
      <c r="F84" s="65">
        <f>F65+F82</f>
        <v>7848952</v>
      </c>
      <c r="G84" s="45"/>
      <c r="H84" s="65">
        <f>H65+H82</f>
        <v>1103173</v>
      </c>
      <c r="I84" s="59"/>
      <c r="J84" s="65">
        <f>J65+J82</f>
        <v>2697883</v>
      </c>
      <c r="L84" s="59"/>
      <c r="N84" s="59"/>
      <c r="U84" s="22"/>
      <c r="X84" s="22"/>
    </row>
    <row r="85" spans="1:24" ht="16.5" customHeight="1" thickTop="1" x14ac:dyDescent="0.25">
      <c r="A85" s="13"/>
      <c r="B85" s="13"/>
      <c r="C85" s="76"/>
      <c r="D85" s="77"/>
      <c r="E85" s="45"/>
      <c r="F85" s="77"/>
      <c r="G85" s="45"/>
      <c r="H85" s="77"/>
      <c r="I85" s="45"/>
      <c r="J85" s="77"/>
      <c r="L85" s="59"/>
      <c r="N85" s="59"/>
      <c r="U85" s="22"/>
      <c r="X85" s="22"/>
    </row>
    <row r="86" spans="1:24" ht="16.5" customHeight="1" x14ac:dyDescent="0.25">
      <c r="A86" s="13"/>
      <c r="B86" s="13"/>
      <c r="C86" s="80"/>
      <c r="D86" s="81"/>
      <c r="E86" s="59"/>
      <c r="F86" s="75"/>
      <c r="G86" s="59"/>
      <c r="H86" s="75"/>
      <c r="I86" s="59"/>
      <c r="J86" s="75"/>
      <c r="L86" s="59"/>
      <c r="U86" s="22"/>
      <c r="X86" s="22"/>
    </row>
    <row r="87" spans="1:24" ht="16.5" customHeight="1" x14ac:dyDescent="0.25">
      <c r="A87" s="6" t="s">
        <v>137</v>
      </c>
      <c r="B87" s="13"/>
      <c r="C87" s="76"/>
      <c r="D87" s="77"/>
      <c r="E87" s="45"/>
      <c r="F87" s="77"/>
      <c r="G87" s="45"/>
      <c r="H87" s="77"/>
      <c r="I87" s="45"/>
      <c r="J87" s="77"/>
      <c r="L87" s="59"/>
      <c r="U87" s="22"/>
      <c r="X87" s="22"/>
    </row>
    <row r="88" spans="1:24" ht="16.5" customHeight="1" x14ac:dyDescent="0.25">
      <c r="A88" s="13" t="s">
        <v>138</v>
      </c>
      <c r="B88" s="76"/>
      <c r="C88" s="76"/>
      <c r="D88" s="66">
        <v>2653295</v>
      </c>
      <c r="F88" s="66">
        <v>6941132</v>
      </c>
      <c r="H88" s="66">
        <v>1103173</v>
      </c>
      <c r="J88" s="66">
        <v>2697883</v>
      </c>
      <c r="L88" s="59"/>
      <c r="U88" s="22"/>
      <c r="X88" s="22"/>
    </row>
    <row r="89" spans="1:24" ht="16.5" customHeight="1" x14ac:dyDescent="0.25">
      <c r="A89" s="13" t="s">
        <v>139</v>
      </c>
      <c r="B89" s="76"/>
      <c r="C89" s="76"/>
      <c r="D89" s="61">
        <v>586336</v>
      </c>
      <c r="E89" s="45"/>
      <c r="F89" s="61">
        <v>907820</v>
      </c>
      <c r="G89" s="45"/>
      <c r="H89" s="61">
        <v>0</v>
      </c>
      <c r="I89" s="45"/>
      <c r="J89" s="61">
        <v>0</v>
      </c>
      <c r="L89" s="59"/>
      <c r="U89" s="22"/>
      <c r="X89" s="22"/>
    </row>
    <row r="90" spans="1:24" ht="16.5" customHeight="1" x14ac:dyDescent="0.25">
      <c r="B90" s="57"/>
      <c r="C90" s="57"/>
      <c r="D90" s="59"/>
      <c r="E90" s="59"/>
      <c r="F90" s="59"/>
      <c r="G90" s="59"/>
      <c r="H90" s="59"/>
      <c r="I90" s="59"/>
      <c r="J90" s="59"/>
      <c r="L90" s="59"/>
      <c r="U90" s="22"/>
      <c r="X90" s="22"/>
    </row>
    <row r="91" spans="1:24" ht="16.5" customHeight="1" thickBot="1" x14ac:dyDescent="0.3">
      <c r="A91" s="71"/>
      <c r="B91" s="80"/>
      <c r="C91" s="80"/>
      <c r="D91" s="65">
        <f>D84</f>
        <v>3239631</v>
      </c>
      <c r="E91" s="59"/>
      <c r="F91" s="65">
        <f>F84</f>
        <v>7848952</v>
      </c>
      <c r="G91" s="59"/>
      <c r="H91" s="65">
        <f>H84</f>
        <v>1103173</v>
      </c>
      <c r="I91" s="59"/>
      <c r="J91" s="65">
        <f>J84</f>
        <v>2697883</v>
      </c>
      <c r="L91" s="59"/>
      <c r="U91" s="22"/>
      <c r="X91" s="22"/>
    </row>
    <row r="92" spans="1:24" ht="16.5" customHeight="1" thickTop="1" x14ac:dyDescent="0.25">
      <c r="A92" s="74"/>
      <c r="B92" s="71"/>
      <c r="C92" s="72"/>
      <c r="D92" s="81"/>
      <c r="E92" s="59"/>
      <c r="F92" s="75"/>
      <c r="G92" s="59"/>
      <c r="H92" s="59"/>
      <c r="I92" s="59"/>
      <c r="J92" s="59"/>
    </row>
    <row r="93" spans="1:24" ht="16.5" customHeight="1" x14ac:dyDescent="0.25">
      <c r="A93" s="74"/>
      <c r="B93" s="71"/>
      <c r="C93" s="72"/>
      <c r="D93" s="75"/>
      <c r="E93" s="59"/>
      <c r="F93" s="75"/>
      <c r="G93" s="59"/>
      <c r="H93" s="75"/>
      <c r="I93" s="59"/>
      <c r="J93" s="59"/>
    </row>
    <row r="94" spans="1:24" ht="16.5" customHeight="1" x14ac:dyDescent="0.25">
      <c r="A94" s="74"/>
      <c r="B94" s="71"/>
      <c r="C94" s="72"/>
      <c r="D94" s="75"/>
      <c r="E94" s="59"/>
      <c r="F94" s="75"/>
      <c r="G94" s="59"/>
      <c r="H94" s="59"/>
      <c r="I94" s="59"/>
      <c r="J94" s="59"/>
    </row>
    <row r="96" spans="1:24" ht="16.5" customHeight="1" x14ac:dyDescent="0.25">
      <c r="A96" s="74"/>
      <c r="B96" s="71"/>
      <c r="C96" s="72"/>
      <c r="D96" s="75"/>
      <c r="E96" s="59"/>
      <c r="F96" s="75"/>
      <c r="G96" s="59"/>
      <c r="H96" s="59"/>
      <c r="I96" s="59"/>
      <c r="J96" s="59"/>
    </row>
    <row r="97" spans="1:10" ht="16.5" customHeight="1" x14ac:dyDescent="0.25">
      <c r="A97" s="74"/>
      <c r="B97" s="71"/>
      <c r="C97" s="72"/>
      <c r="D97" s="75"/>
      <c r="E97" s="59"/>
      <c r="F97" s="75"/>
      <c r="G97" s="59"/>
      <c r="H97" s="59"/>
      <c r="I97" s="59"/>
      <c r="J97" s="59"/>
    </row>
    <row r="98" spans="1:10" ht="16.5" customHeight="1" x14ac:dyDescent="0.25">
      <c r="A98" s="74"/>
      <c r="B98" s="71"/>
      <c r="C98" s="72"/>
      <c r="D98" s="75"/>
      <c r="E98" s="59"/>
      <c r="F98" s="75"/>
      <c r="G98" s="59"/>
      <c r="H98" s="59"/>
      <c r="I98" s="59"/>
      <c r="J98" s="59"/>
    </row>
    <row r="99" spans="1:10" ht="1.5" customHeight="1" x14ac:dyDescent="0.25">
      <c r="A99" s="74"/>
      <c r="B99" s="71"/>
      <c r="C99" s="72"/>
      <c r="D99" s="75"/>
      <c r="E99" s="59"/>
      <c r="F99" s="75"/>
      <c r="G99" s="59"/>
      <c r="H99" s="59"/>
      <c r="I99" s="59"/>
      <c r="J99" s="59"/>
    </row>
    <row r="100" spans="1:10" ht="22.35" customHeight="1" x14ac:dyDescent="0.25">
      <c r="A100" s="197" t="str">
        <f>A54</f>
        <v>The accompanying notes are an integral part of these interim financial information.</v>
      </c>
      <c r="B100" s="197"/>
      <c r="C100" s="197"/>
      <c r="D100" s="197"/>
      <c r="E100" s="197"/>
      <c r="F100" s="197"/>
      <c r="G100" s="197"/>
      <c r="H100" s="197"/>
      <c r="I100" s="197"/>
      <c r="J100" s="197"/>
    </row>
  </sheetData>
  <mergeCells count="10">
    <mergeCell ref="D61:F61"/>
    <mergeCell ref="H61:J61"/>
    <mergeCell ref="A100:J100"/>
    <mergeCell ref="D6:F6"/>
    <mergeCell ref="H6:J6"/>
    <mergeCell ref="D7:F7"/>
    <mergeCell ref="H7:J7"/>
    <mergeCell ref="A54:J54"/>
    <mergeCell ref="D60:F60"/>
    <mergeCell ref="H60:J60"/>
  </mergeCells>
  <pageMargins left="0.8" right="0.5" top="0.5" bottom="0.6" header="0.49" footer="0.4"/>
  <pageSetup paperSize="9" firstPageNumber="7" fitToHeight="0" orientation="portrait" useFirstPageNumber="1" horizontalDpi="1200" verticalDpi="1200" r:id="rId1"/>
  <headerFooter scaleWithDoc="0">
    <oddFooter>&amp;R&amp;"Cordia New,Regular"&amp;13&amp;P</oddFooter>
  </headerFooter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79132-C66D-4DF0-99AB-7C481F277B20}">
  <sheetPr codeName="Sheet4"/>
  <dimension ref="A1:AO52"/>
  <sheetViews>
    <sheetView zoomScale="64" zoomScaleNormal="64" zoomScaleSheetLayoutView="85" zoomScalePageLayoutView="70" workbookViewId="0">
      <selection activeCell="U13" sqref="U13"/>
    </sheetView>
  </sheetViews>
  <sheetFormatPr defaultColWidth="18.5703125" defaultRowHeight="16.5" customHeight="1" x14ac:dyDescent="0.25"/>
  <cols>
    <col min="1" max="1" width="1.5703125" style="84" customWidth="1"/>
    <col min="2" max="2" width="13.42578125" style="84" customWidth="1"/>
    <col min="3" max="3" width="12.5703125" style="84" customWidth="1"/>
    <col min="4" max="4" width="2.42578125" style="84" customWidth="1"/>
    <col min="5" max="5" width="2" style="84" customWidth="1"/>
    <col min="6" max="6" width="0.5703125" style="84" customWidth="1"/>
    <col min="7" max="7" width="10.140625" style="85" customWidth="1"/>
    <col min="8" max="8" width="0.5703125" style="85" customWidth="1"/>
    <col min="9" max="9" width="9.28515625" style="85" customWidth="1"/>
    <col min="10" max="10" width="0.5703125" style="85" customWidth="1"/>
    <col min="11" max="11" width="9.140625" style="85" customWidth="1"/>
    <col min="12" max="12" width="0.5703125" style="85" customWidth="1"/>
    <col min="13" max="13" width="9" style="85" customWidth="1"/>
    <col min="14" max="14" width="0.5703125" style="85" customWidth="1"/>
    <col min="15" max="15" width="11.42578125" style="85" customWidth="1"/>
    <col min="16" max="16" width="0.5703125" style="85" customWidth="1"/>
    <col min="17" max="17" width="12.5703125" style="86" customWidth="1"/>
    <col min="18" max="18" width="0.5703125" style="85" customWidth="1"/>
    <col min="19" max="19" width="10.42578125" style="86" customWidth="1"/>
    <col min="20" max="20" width="0.5703125" style="85" customWidth="1"/>
    <col min="21" max="21" width="12" style="85" customWidth="1"/>
    <col min="22" max="22" width="0.5703125" style="85" customWidth="1"/>
    <col min="23" max="23" width="15.28515625" style="85" customWidth="1"/>
    <col min="24" max="24" width="0.5703125" style="85" customWidth="1"/>
    <col min="25" max="25" width="9.5703125" style="85" customWidth="1"/>
    <col min="26" max="26" width="0.5703125" style="85" customWidth="1"/>
    <col min="27" max="27" width="9.5703125" style="85" customWidth="1"/>
    <col min="28" max="28" width="0.5703125" style="85" customWidth="1"/>
    <col min="29" max="29" width="9.5703125" style="85" customWidth="1"/>
    <col min="30" max="30" width="0.5703125" style="85" customWidth="1"/>
    <col min="31" max="31" width="10.140625" style="85" customWidth="1"/>
    <col min="32" max="32" width="0.5703125" style="85" customWidth="1"/>
    <col min="33" max="33" width="10.28515625" style="86" customWidth="1"/>
    <col min="34" max="34" width="0.5703125" style="85" customWidth="1"/>
    <col min="35" max="35" width="9.5703125" style="86" customWidth="1"/>
    <col min="36" max="36" width="0.5703125" style="86" customWidth="1"/>
    <col min="37" max="37" width="9.42578125" style="86" customWidth="1"/>
    <col min="38" max="38" width="0.5703125" style="86" customWidth="1"/>
    <col min="39" max="39" width="9.140625" style="86" customWidth="1"/>
    <col min="40" max="40" width="0.5703125" style="86" customWidth="1"/>
    <col min="41" max="41" width="10.7109375" style="86" customWidth="1"/>
    <col min="42" max="16384" width="18.5703125" style="84"/>
  </cols>
  <sheetData>
    <row r="1" spans="1:41" ht="16.5" customHeight="1" x14ac:dyDescent="0.25">
      <c r="A1" s="64" t="s">
        <v>0</v>
      </c>
    </row>
    <row r="2" spans="1:41" ht="16.5" customHeight="1" x14ac:dyDescent="0.25">
      <c r="A2" s="87" t="s">
        <v>141</v>
      </c>
      <c r="B2" s="87"/>
      <c r="C2" s="87"/>
      <c r="D2" s="87"/>
      <c r="E2" s="88"/>
      <c r="F2" s="88"/>
      <c r="G2" s="89"/>
      <c r="H2" s="89"/>
      <c r="I2" s="89"/>
      <c r="J2" s="90"/>
      <c r="K2" s="90"/>
      <c r="L2" s="90"/>
      <c r="M2" s="90"/>
      <c r="N2" s="90"/>
      <c r="O2" s="90"/>
      <c r="P2" s="90"/>
      <c r="R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H2" s="90"/>
    </row>
    <row r="3" spans="1:41" ht="16.5" customHeight="1" x14ac:dyDescent="0.25">
      <c r="A3" s="91" t="str">
        <f>'7-8 (6m)'!A3</f>
        <v>For the six-month period ended 30 June 2025</v>
      </c>
      <c r="B3" s="91"/>
      <c r="C3" s="91"/>
      <c r="D3" s="91"/>
      <c r="E3" s="92"/>
      <c r="F3" s="92"/>
      <c r="G3" s="93"/>
      <c r="H3" s="93"/>
      <c r="I3" s="93"/>
      <c r="J3" s="93"/>
      <c r="K3" s="93"/>
      <c r="L3" s="93"/>
      <c r="M3" s="93"/>
      <c r="N3" s="93"/>
      <c r="O3" s="93"/>
      <c r="P3" s="93"/>
      <c r="Q3" s="94"/>
      <c r="R3" s="93"/>
      <c r="S3" s="94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4"/>
      <c r="AH3" s="93"/>
      <c r="AI3" s="94"/>
      <c r="AJ3" s="94"/>
      <c r="AK3" s="94"/>
      <c r="AL3" s="94"/>
      <c r="AM3" s="94"/>
      <c r="AN3" s="94"/>
      <c r="AO3" s="94"/>
    </row>
    <row r="4" spans="1:41" ht="16.5" customHeight="1" x14ac:dyDescent="0.25">
      <c r="A4" s="95"/>
      <c r="B4" s="95"/>
      <c r="C4" s="95"/>
      <c r="D4" s="95"/>
      <c r="E4" s="96"/>
      <c r="F4" s="96"/>
      <c r="G4" s="97"/>
      <c r="H4" s="97"/>
      <c r="I4" s="97"/>
      <c r="J4" s="97"/>
      <c r="K4" s="97"/>
      <c r="L4" s="97"/>
      <c r="M4" s="97"/>
      <c r="N4" s="97"/>
      <c r="O4" s="97"/>
      <c r="P4" s="97"/>
      <c r="Q4" s="98"/>
      <c r="R4" s="97"/>
      <c r="S4" s="98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7"/>
      <c r="AI4" s="98"/>
      <c r="AJ4" s="98"/>
      <c r="AK4" s="98"/>
      <c r="AL4" s="98"/>
      <c r="AM4" s="98"/>
      <c r="AN4" s="98"/>
      <c r="AO4" s="98"/>
    </row>
    <row r="5" spans="1:41" ht="16.5" customHeight="1" x14ac:dyDescent="0.25">
      <c r="A5" s="87"/>
      <c r="B5" s="87"/>
      <c r="C5" s="87"/>
      <c r="D5" s="87"/>
      <c r="E5" s="88"/>
      <c r="F5" s="88"/>
      <c r="G5" s="89"/>
      <c r="H5" s="89"/>
      <c r="I5" s="89"/>
      <c r="J5" s="89"/>
      <c r="K5" s="89"/>
      <c r="L5" s="89"/>
      <c r="M5" s="89"/>
      <c r="N5" s="89"/>
      <c r="O5" s="89"/>
      <c r="P5" s="89"/>
      <c r="R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H5" s="89"/>
    </row>
    <row r="6" spans="1:41" ht="16.5" customHeight="1" x14ac:dyDescent="0.25">
      <c r="A6" s="99"/>
      <c r="B6" s="99"/>
      <c r="C6" s="99"/>
      <c r="D6" s="99"/>
      <c r="E6" s="100"/>
      <c r="F6" s="100"/>
      <c r="G6" s="200" t="s">
        <v>142</v>
      </c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</row>
    <row r="7" spans="1:41" ht="16.5" customHeight="1" x14ac:dyDescent="0.25">
      <c r="A7" s="99"/>
      <c r="B7" s="99"/>
      <c r="C7" s="99"/>
      <c r="D7" s="99"/>
      <c r="E7" s="100"/>
      <c r="F7" s="100"/>
      <c r="G7" s="201" t="s">
        <v>143</v>
      </c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77"/>
      <c r="AM7" s="77"/>
      <c r="AN7" s="77"/>
      <c r="AO7" s="77"/>
    </row>
    <row r="8" spans="1:41" ht="16.5" customHeight="1" x14ac:dyDescent="0.25">
      <c r="A8" s="99"/>
      <c r="B8" s="99"/>
      <c r="C8" s="99"/>
      <c r="D8" s="99"/>
      <c r="E8" s="100"/>
      <c r="F8" s="100"/>
      <c r="G8" s="77"/>
      <c r="H8" s="77"/>
      <c r="I8" s="77"/>
      <c r="J8" s="77"/>
      <c r="K8" s="77"/>
      <c r="L8" s="77"/>
      <c r="M8" s="77"/>
      <c r="N8" s="77"/>
      <c r="O8" s="77"/>
      <c r="P8" s="77"/>
      <c r="Q8" s="201" t="s">
        <v>85</v>
      </c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77"/>
      <c r="AI8" s="77"/>
      <c r="AJ8" s="77"/>
      <c r="AK8" s="77"/>
      <c r="AL8" s="77"/>
      <c r="AM8" s="77"/>
      <c r="AN8" s="77"/>
      <c r="AO8" s="77"/>
    </row>
    <row r="9" spans="1:41" ht="16.5" customHeight="1" x14ac:dyDescent="0.25">
      <c r="A9" s="99"/>
      <c r="B9" s="99"/>
      <c r="C9" s="99"/>
      <c r="D9" s="99"/>
      <c r="E9" s="100"/>
      <c r="F9" s="100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101"/>
      <c r="V9" s="101"/>
      <c r="W9" s="200" t="s">
        <v>134</v>
      </c>
      <c r="X9" s="200"/>
      <c r="Y9" s="200"/>
      <c r="Z9" s="200"/>
      <c r="AA9" s="200"/>
      <c r="AB9" s="200"/>
      <c r="AC9" s="200"/>
      <c r="AD9" s="200"/>
      <c r="AE9" s="200"/>
      <c r="AF9" s="77"/>
      <c r="AG9" s="77"/>
      <c r="AH9" s="77"/>
      <c r="AI9" s="77"/>
      <c r="AJ9" s="77"/>
      <c r="AK9" s="77"/>
      <c r="AL9" s="77"/>
      <c r="AM9" s="77"/>
      <c r="AN9" s="84"/>
      <c r="AO9" s="84"/>
    </row>
    <row r="10" spans="1:41" s="100" customFormat="1" ht="16.5" customHeight="1" x14ac:dyDescent="0.25">
      <c r="E10" s="102"/>
      <c r="F10" s="102"/>
      <c r="G10" s="77"/>
      <c r="H10" s="77"/>
      <c r="I10" s="77"/>
      <c r="J10" s="77"/>
      <c r="K10" s="77"/>
      <c r="L10" s="103"/>
      <c r="M10" s="103"/>
      <c r="N10" s="89"/>
      <c r="O10" s="77"/>
      <c r="P10" s="89"/>
      <c r="Q10" s="103" t="s">
        <v>144</v>
      </c>
      <c r="R10" s="103"/>
      <c r="S10" s="77"/>
      <c r="T10" s="89"/>
      <c r="U10" s="103"/>
      <c r="V10" s="103"/>
      <c r="W10" s="103" t="s">
        <v>145</v>
      </c>
      <c r="X10" s="103"/>
      <c r="Y10" s="103"/>
      <c r="Z10" s="103"/>
      <c r="AA10" s="103"/>
      <c r="AB10" s="103"/>
      <c r="AC10" s="103"/>
      <c r="AD10" s="103"/>
      <c r="AE10" s="77"/>
      <c r="AF10" s="89"/>
      <c r="AG10" s="77"/>
      <c r="AH10" s="103"/>
      <c r="AI10" s="103"/>
      <c r="AJ10" s="103"/>
      <c r="AK10" s="103"/>
      <c r="AL10" s="103"/>
      <c r="AM10" s="103"/>
    </row>
    <row r="11" spans="1:41" s="100" customFormat="1" ht="16.5" customHeight="1" x14ac:dyDescent="0.25">
      <c r="E11" s="102"/>
      <c r="F11" s="102"/>
      <c r="G11" s="89"/>
      <c r="H11" s="103"/>
      <c r="I11" s="103" t="s">
        <v>146</v>
      </c>
      <c r="J11" s="103"/>
      <c r="K11" s="77"/>
      <c r="L11" s="103"/>
      <c r="M11" s="103"/>
      <c r="N11" s="89"/>
      <c r="O11" s="103"/>
      <c r="P11" s="89"/>
      <c r="Q11" s="103" t="s">
        <v>147</v>
      </c>
      <c r="R11" s="103"/>
      <c r="S11" s="103" t="s">
        <v>148</v>
      </c>
      <c r="T11" s="89"/>
      <c r="U11" s="103"/>
      <c r="V11" s="103"/>
      <c r="W11" s="103" t="s">
        <v>149</v>
      </c>
      <c r="X11" s="103"/>
      <c r="Y11" s="103"/>
      <c r="Z11" s="103"/>
      <c r="AA11" s="103"/>
      <c r="AB11" s="103"/>
      <c r="AC11" s="103"/>
      <c r="AD11" s="103"/>
      <c r="AE11" s="103"/>
      <c r="AF11" s="89"/>
      <c r="AG11" s="103" t="s">
        <v>86</v>
      </c>
      <c r="AH11" s="89"/>
      <c r="AI11" s="103"/>
      <c r="AJ11" s="103"/>
      <c r="AK11" s="45" t="s">
        <v>86</v>
      </c>
      <c r="AL11" s="103"/>
      <c r="AM11" s="103"/>
      <c r="AN11" s="103"/>
      <c r="AO11" s="103"/>
    </row>
    <row r="12" spans="1:41" s="100" customFormat="1" ht="16.5" customHeight="1" x14ac:dyDescent="0.25">
      <c r="E12" s="102"/>
      <c r="F12" s="102"/>
      <c r="G12" s="89" t="s">
        <v>150</v>
      </c>
      <c r="H12" s="104"/>
      <c r="I12" s="103" t="s">
        <v>151</v>
      </c>
      <c r="J12" s="103"/>
      <c r="K12" s="103" t="s">
        <v>152</v>
      </c>
      <c r="L12" s="103"/>
      <c r="M12" s="77"/>
      <c r="N12" s="77"/>
      <c r="O12" s="103" t="s">
        <v>84</v>
      </c>
      <c r="P12" s="77"/>
      <c r="Q12" s="103" t="s">
        <v>153</v>
      </c>
      <c r="R12" s="77"/>
      <c r="S12" s="103" t="s">
        <v>154</v>
      </c>
      <c r="T12" s="77"/>
      <c r="U12" s="103" t="s">
        <v>155</v>
      </c>
      <c r="V12" s="77"/>
      <c r="W12" s="103" t="s">
        <v>156</v>
      </c>
      <c r="X12" s="77"/>
      <c r="Y12" s="103" t="s">
        <v>14</v>
      </c>
      <c r="Z12" s="77"/>
      <c r="AA12" s="77"/>
      <c r="AB12" s="77"/>
      <c r="AC12" s="103" t="s">
        <v>157</v>
      </c>
      <c r="AD12" s="77"/>
      <c r="AE12" s="77"/>
      <c r="AF12" s="77"/>
      <c r="AG12" s="103" t="s">
        <v>158</v>
      </c>
      <c r="AH12" s="77"/>
      <c r="AI12" s="103"/>
      <c r="AJ12" s="77"/>
      <c r="AK12" s="103" t="s">
        <v>159</v>
      </c>
      <c r="AL12" s="77"/>
      <c r="AM12" s="103" t="s">
        <v>160</v>
      </c>
      <c r="AN12" s="103"/>
      <c r="AO12" s="45"/>
    </row>
    <row r="13" spans="1:41" s="100" customFormat="1" ht="16.5" customHeight="1" x14ac:dyDescent="0.25">
      <c r="E13" s="102"/>
      <c r="F13" s="102"/>
      <c r="G13" s="89" t="s">
        <v>161</v>
      </c>
      <c r="H13" s="104"/>
      <c r="I13" s="103" t="s">
        <v>162</v>
      </c>
      <c r="J13" s="103"/>
      <c r="K13" s="103" t="s">
        <v>163</v>
      </c>
      <c r="L13" s="103"/>
      <c r="M13" s="103" t="s">
        <v>164</v>
      </c>
      <c r="N13" s="89"/>
      <c r="O13" s="105" t="s">
        <v>165</v>
      </c>
      <c r="P13" s="89"/>
      <c r="Q13" s="103" t="s">
        <v>166</v>
      </c>
      <c r="R13" s="103"/>
      <c r="S13" s="103" t="s">
        <v>167</v>
      </c>
      <c r="T13" s="89"/>
      <c r="U13" s="89" t="s">
        <v>168</v>
      </c>
      <c r="V13" s="103"/>
      <c r="W13" s="103" t="s">
        <v>169</v>
      </c>
      <c r="X13" s="103"/>
      <c r="Y13" s="89" t="s">
        <v>170</v>
      </c>
      <c r="Z13" s="103"/>
      <c r="AA13" s="89" t="s">
        <v>171</v>
      </c>
      <c r="AB13" s="103"/>
      <c r="AC13" s="103" t="s">
        <v>172</v>
      </c>
      <c r="AD13" s="103"/>
      <c r="AE13" s="89" t="s">
        <v>173</v>
      </c>
      <c r="AF13" s="89"/>
      <c r="AG13" s="103" t="s">
        <v>174</v>
      </c>
      <c r="AH13" s="89"/>
      <c r="AI13" s="103" t="s">
        <v>175</v>
      </c>
      <c r="AJ13" s="103"/>
      <c r="AK13" s="103" t="s">
        <v>176</v>
      </c>
      <c r="AL13" s="103"/>
      <c r="AM13" s="45" t="s">
        <v>177</v>
      </c>
      <c r="AN13" s="103"/>
      <c r="AO13" s="45" t="s">
        <v>86</v>
      </c>
    </row>
    <row r="14" spans="1:41" s="100" customFormat="1" ht="16.5" customHeight="1" x14ac:dyDescent="0.25">
      <c r="E14" s="102"/>
      <c r="F14" s="102"/>
      <c r="G14" s="93" t="s">
        <v>178</v>
      </c>
      <c r="H14" s="104"/>
      <c r="I14" s="50" t="s">
        <v>179</v>
      </c>
      <c r="J14" s="103"/>
      <c r="K14" s="106" t="s">
        <v>180</v>
      </c>
      <c r="L14" s="103"/>
      <c r="M14" s="106" t="s">
        <v>181</v>
      </c>
      <c r="N14" s="89"/>
      <c r="O14" s="50" t="s">
        <v>182</v>
      </c>
      <c r="P14" s="89"/>
      <c r="Q14" s="106" t="s">
        <v>183</v>
      </c>
      <c r="R14" s="103"/>
      <c r="S14" s="106" t="s">
        <v>184</v>
      </c>
      <c r="T14" s="89"/>
      <c r="U14" s="93" t="s">
        <v>185</v>
      </c>
      <c r="V14" s="103"/>
      <c r="W14" s="50" t="s">
        <v>186</v>
      </c>
      <c r="X14" s="103"/>
      <c r="Y14" s="93" t="s">
        <v>187</v>
      </c>
      <c r="Z14" s="103"/>
      <c r="AA14" s="93" t="s">
        <v>188</v>
      </c>
      <c r="AB14" s="103"/>
      <c r="AC14" s="106" t="s">
        <v>181</v>
      </c>
      <c r="AD14" s="103"/>
      <c r="AE14" s="93" t="s">
        <v>189</v>
      </c>
      <c r="AF14" s="89"/>
      <c r="AG14" s="106" t="s">
        <v>190</v>
      </c>
      <c r="AH14" s="89"/>
      <c r="AI14" s="106" t="s">
        <v>191</v>
      </c>
      <c r="AJ14" s="103"/>
      <c r="AK14" s="106" t="s">
        <v>192</v>
      </c>
      <c r="AL14" s="103"/>
      <c r="AM14" s="106" t="s">
        <v>193</v>
      </c>
      <c r="AN14" s="103"/>
      <c r="AO14" s="106" t="s">
        <v>194</v>
      </c>
    </row>
    <row r="15" spans="1:41" s="100" customFormat="1" ht="16.5" customHeight="1" x14ac:dyDescent="0.25">
      <c r="E15" s="102"/>
      <c r="F15" s="102"/>
      <c r="G15" s="89"/>
      <c r="H15" s="104"/>
      <c r="I15" s="89"/>
      <c r="J15" s="103"/>
      <c r="K15" s="103"/>
      <c r="L15" s="103"/>
      <c r="M15" s="103"/>
      <c r="N15" s="103"/>
      <c r="O15" s="103"/>
      <c r="P15" s="103"/>
      <c r="Q15" s="103"/>
      <c r="R15" s="89"/>
      <c r="S15" s="103"/>
      <c r="T15" s="89"/>
      <c r="U15" s="89"/>
      <c r="V15" s="103"/>
      <c r="W15" s="103"/>
      <c r="X15" s="103"/>
      <c r="Y15" s="103"/>
      <c r="Z15" s="103"/>
      <c r="AA15" s="103"/>
      <c r="AB15" s="103"/>
      <c r="AC15" s="103"/>
      <c r="AD15" s="103"/>
      <c r="AE15" s="89"/>
      <c r="AF15" s="89"/>
      <c r="AG15" s="103"/>
      <c r="AH15" s="89"/>
      <c r="AI15" s="103"/>
      <c r="AJ15" s="103"/>
      <c r="AK15" s="103"/>
      <c r="AL15" s="103"/>
      <c r="AM15" s="103"/>
      <c r="AN15" s="103"/>
      <c r="AO15" s="103"/>
    </row>
    <row r="16" spans="1:41" ht="16.5" customHeight="1" x14ac:dyDescent="0.25">
      <c r="A16" s="87" t="s">
        <v>195</v>
      </c>
      <c r="B16" s="87"/>
      <c r="C16" s="87"/>
      <c r="D16" s="87"/>
      <c r="E16" s="107"/>
      <c r="F16" s="107"/>
      <c r="G16" s="108">
        <v>5595798</v>
      </c>
      <c r="H16" s="108"/>
      <c r="I16" s="108">
        <v>33879604</v>
      </c>
      <c r="J16" s="108"/>
      <c r="K16" s="108">
        <v>104789</v>
      </c>
      <c r="L16" s="108"/>
      <c r="M16" s="108">
        <v>599793</v>
      </c>
      <c r="N16" s="108"/>
      <c r="O16" s="108">
        <v>1403668</v>
      </c>
      <c r="P16" s="108"/>
      <c r="Q16" s="108">
        <v>-755413</v>
      </c>
      <c r="R16" s="108"/>
      <c r="S16" s="108">
        <v>-2181932</v>
      </c>
      <c r="T16" s="108"/>
      <c r="U16" s="108">
        <v>267927</v>
      </c>
      <c r="V16" s="108"/>
      <c r="W16" s="108">
        <v>1904</v>
      </c>
      <c r="X16" s="108"/>
      <c r="Y16" s="108">
        <v>13242056</v>
      </c>
      <c r="Z16" s="108"/>
      <c r="AA16" s="108">
        <v>52244</v>
      </c>
      <c r="AB16" s="108"/>
      <c r="AC16" s="108">
        <v>-280194</v>
      </c>
      <c r="AD16" s="108"/>
      <c r="AE16" s="108">
        <v>-6340155</v>
      </c>
      <c r="AF16" s="108"/>
      <c r="AG16" s="108">
        <f>SUM(AE16,AC16,AA16,Y16,W16,U16,S16,Q16)</f>
        <v>4006437</v>
      </c>
      <c r="AH16" s="108"/>
      <c r="AI16" s="108">
        <v>31047126</v>
      </c>
      <c r="AJ16" s="108"/>
      <c r="AK16" s="108">
        <f>SUM(G16:O16,AG16,AI16)</f>
        <v>76637215</v>
      </c>
      <c r="AL16" s="108"/>
      <c r="AM16" s="108">
        <v>10657341</v>
      </c>
      <c r="AN16" s="108"/>
      <c r="AO16" s="108">
        <f>SUM(AK16:AM16)</f>
        <v>87294556</v>
      </c>
    </row>
    <row r="17" spans="1:41" s="100" customFormat="1" ht="6" customHeight="1" x14ac:dyDescent="0.25">
      <c r="A17" s="87"/>
      <c r="B17" s="109"/>
      <c r="E17" s="102"/>
      <c r="F17" s="102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1"/>
      <c r="AM17" s="111"/>
      <c r="AN17" s="111"/>
      <c r="AO17" s="111"/>
    </row>
    <row r="18" spans="1:41" s="100" customFormat="1" ht="16.5" customHeight="1" x14ac:dyDescent="0.25">
      <c r="A18" s="99" t="s">
        <v>196</v>
      </c>
      <c r="B18" s="109"/>
      <c r="E18" s="107"/>
      <c r="F18" s="102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41" s="99" customFormat="1" ht="16.5" customHeight="1" x14ac:dyDescent="0.25">
      <c r="A19" s="112" t="s">
        <v>197</v>
      </c>
      <c r="B19" s="112"/>
      <c r="C19" s="112"/>
      <c r="D19" s="112"/>
      <c r="E19" s="107"/>
      <c r="F19" s="107"/>
      <c r="G19" s="108">
        <v>74179</v>
      </c>
      <c r="H19" s="108"/>
      <c r="I19" s="108">
        <v>2225367</v>
      </c>
      <c r="J19" s="108"/>
      <c r="K19" s="108">
        <v>0</v>
      </c>
      <c r="L19" s="108"/>
      <c r="M19" s="108">
        <v>0</v>
      </c>
      <c r="N19" s="108"/>
      <c r="O19" s="108">
        <v>0</v>
      </c>
      <c r="P19" s="108"/>
      <c r="Q19" s="108">
        <v>0</v>
      </c>
      <c r="R19" s="108"/>
      <c r="S19" s="108">
        <v>0</v>
      </c>
      <c r="T19" s="108"/>
      <c r="U19" s="108">
        <v>0</v>
      </c>
      <c r="V19" s="108"/>
      <c r="W19" s="108">
        <v>0</v>
      </c>
      <c r="X19" s="108"/>
      <c r="Y19" s="108">
        <v>0</v>
      </c>
      <c r="Z19" s="108"/>
      <c r="AA19" s="108">
        <v>0</v>
      </c>
      <c r="AB19" s="108"/>
      <c r="AC19" s="108">
        <v>0</v>
      </c>
      <c r="AD19" s="108"/>
      <c r="AE19" s="108">
        <v>0</v>
      </c>
      <c r="AF19" s="108"/>
      <c r="AG19" s="108">
        <f>SUM(AE19,AC19,AA19,Y19,W19,U19,S19,Q19)</f>
        <v>0</v>
      </c>
      <c r="AH19" s="108"/>
      <c r="AI19" s="108">
        <v>0</v>
      </c>
      <c r="AJ19" s="108"/>
      <c r="AK19" s="108">
        <f t="shared" ref="AK19:AK24" si="0">SUM(G19:O19,AG19:AI19)</f>
        <v>2299546</v>
      </c>
      <c r="AL19" s="108"/>
      <c r="AM19" s="108">
        <v>0</v>
      </c>
      <c r="AN19" s="108"/>
      <c r="AO19" s="108">
        <f t="shared" ref="AO19:AO24" si="1">SUM(AK19:AM19)</f>
        <v>2299546</v>
      </c>
    </row>
    <row r="20" spans="1:41" s="99" customFormat="1" ht="16.5" customHeight="1" x14ac:dyDescent="0.25">
      <c r="A20" s="112" t="s">
        <v>198</v>
      </c>
      <c r="B20" s="112"/>
      <c r="C20" s="112"/>
      <c r="D20" s="112"/>
      <c r="E20" s="107"/>
      <c r="F20" s="107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</row>
    <row r="21" spans="1:41" s="99" customFormat="1" ht="16.5" customHeight="1" x14ac:dyDescent="0.25">
      <c r="A21" s="112"/>
      <c r="B21" s="112" t="s">
        <v>199</v>
      </c>
      <c r="C21" s="112"/>
      <c r="D21" s="112"/>
      <c r="E21" s="107"/>
      <c r="F21" s="107"/>
      <c r="G21" s="108">
        <v>0</v>
      </c>
      <c r="H21" s="108"/>
      <c r="I21" s="108">
        <v>0</v>
      </c>
      <c r="J21" s="108"/>
      <c r="K21" s="108">
        <v>0</v>
      </c>
      <c r="L21" s="108"/>
      <c r="M21" s="108">
        <v>0</v>
      </c>
      <c r="N21" s="108"/>
      <c r="O21" s="108">
        <v>0</v>
      </c>
      <c r="P21" s="108"/>
      <c r="Q21" s="108">
        <v>0</v>
      </c>
      <c r="R21" s="108"/>
      <c r="S21" s="108">
        <v>-8216</v>
      </c>
      <c r="T21" s="108"/>
      <c r="U21" s="108">
        <v>0</v>
      </c>
      <c r="V21" s="108"/>
      <c r="W21" s="108">
        <v>0</v>
      </c>
      <c r="X21" s="108"/>
      <c r="Y21" s="108">
        <v>0</v>
      </c>
      <c r="Z21" s="108"/>
      <c r="AA21" s="108">
        <v>0</v>
      </c>
      <c r="AB21" s="108"/>
      <c r="AC21" s="108">
        <v>0</v>
      </c>
      <c r="AD21" s="108"/>
      <c r="AE21" s="108">
        <v>0</v>
      </c>
      <c r="AF21" s="108"/>
      <c r="AG21" s="108">
        <f>SUM(AE21,AC21,AA21,Y21,W21,U21,S21,Q21)</f>
        <v>-8216</v>
      </c>
      <c r="AH21" s="108"/>
      <c r="AI21" s="108">
        <v>0</v>
      </c>
      <c r="AJ21" s="108"/>
      <c r="AK21" s="108">
        <f t="shared" ref="AK21:AK23" si="2">SUM(G21:O21,AG21:AI21)</f>
        <v>-8216</v>
      </c>
      <c r="AL21" s="108"/>
      <c r="AM21" s="108">
        <v>8146</v>
      </c>
      <c r="AN21" s="108"/>
      <c r="AO21" s="108">
        <f t="shared" ref="AO21:AO22" si="3">SUM(AK21:AM21)</f>
        <v>-70</v>
      </c>
    </row>
    <row r="22" spans="1:41" s="99" customFormat="1" ht="16.5" customHeight="1" x14ac:dyDescent="0.25">
      <c r="A22" s="112" t="s">
        <v>200</v>
      </c>
      <c r="B22" s="112"/>
      <c r="C22" s="112"/>
      <c r="D22" s="112"/>
      <c r="E22" s="107"/>
      <c r="F22" s="107"/>
      <c r="G22" s="108"/>
      <c r="H22" s="108"/>
      <c r="I22" s="108"/>
      <c r="J22" s="108"/>
      <c r="K22" s="108"/>
      <c r="L22" s="108"/>
      <c r="M22" s="108"/>
      <c r="N22" s="108"/>
      <c r="O22" s="108">
        <v>549</v>
      </c>
      <c r="P22" s="108"/>
      <c r="Q22" s="108">
        <v>0</v>
      </c>
      <c r="R22" s="108"/>
      <c r="S22" s="108">
        <v>0</v>
      </c>
      <c r="T22" s="108"/>
      <c r="U22" s="108">
        <v>0</v>
      </c>
      <c r="V22" s="108"/>
      <c r="W22" s="108">
        <v>0</v>
      </c>
      <c r="X22" s="108"/>
      <c r="Y22" s="108">
        <v>-447</v>
      </c>
      <c r="Z22" s="108"/>
      <c r="AA22" s="108">
        <v>0</v>
      </c>
      <c r="AB22" s="108"/>
      <c r="AC22" s="108"/>
      <c r="AD22" s="108"/>
      <c r="AE22" s="108"/>
      <c r="AF22" s="108"/>
      <c r="AG22" s="108">
        <f>SUM(AE22,AC22,AA22,Y22,W22,U22,S22,Q22)</f>
        <v>-447</v>
      </c>
      <c r="AH22" s="108"/>
      <c r="AI22" s="108">
        <v>0</v>
      </c>
      <c r="AJ22" s="108"/>
      <c r="AK22" s="108">
        <f t="shared" si="2"/>
        <v>102</v>
      </c>
      <c r="AL22" s="108"/>
      <c r="AM22" s="108">
        <v>0</v>
      </c>
      <c r="AN22" s="108"/>
      <c r="AO22" s="108">
        <f t="shared" si="3"/>
        <v>102</v>
      </c>
    </row>
    <row r="23" spans="1:41" s="99" customFormat="1" ht="16.5" customHeight="1" x14ac:dyDescent="0.25">
      <c r="A23" s="112" t="s">
        <v>201</v>
      </c>
      <c r="B23" s="112"/>
      <c r="C23" s="112"/>
      <c r="D23" s="112"/>
      <c r="E23" s="107"/>
      <c r="F23" s="107"/>
      <c r="G23" s="108">
        <v>0</v>
      </c>
      <c r="H23" s="108"/>
      <c r="I23" s="108">
        <v>0</v>
      </c>
      <c r="J23" s="108"/>
      <c r="K23" s="108">
        <v>0</v>
      </c>
      <c r="L23" s="108"/>
      <c r="M23" s="108">
        <v>0</v>
      </c>
      <c r="N23" s="108"/>
      <c r="O23" s="108">
        <v>-1814170</v>
      </c>
      <c r="P23" s="108"/>
      <c r="Q23" s="108">
        <v>0</v>
      </c>
      <c r="R23" s="108"/>
      <c r="S23" s="108">
        <v>0</v>
      </c>
      <c r="T23" s="108"/>
      <c r="U23" s="108">
        <v>0</v>
      </c>
      <c r="V23" s="108"/>
      <c r="W23" s="108">
        <v>0</v>
      </c>
      <c r="X23" s="108"/>
      <c r="Y23" s="108">
        <v>0</v>
      </c>
      <c r="Z23" s="108"/>
      <c r="AA23" s="108">
        <v>0</v>
      </c>
      <c r="AB23" s="108"/>
      <c r="AC23" s="108">
        <v>0</v>
      </c>
      <c r="AD23" s="108"/>
      <c r="AE23" s="108">
        <v>0</v>
      </c>
      <c r="AF23" s="108"/>
      <c r="AG23" s="108">
        <f>SUM(AE23,AC23,AA23,Y23,W23,U23,S23,Q23)</f>
        <v>0</v>
      </c>
      <c r="AH23" s="108"/>
      <c r="AI23" s="108">
        <v>0</v>
      </c>
      <c r="AJ23" s="108"/>
      <c r="AK23" s="108">
        <f t="shared" si="2"/>
        <v>-1814170</v>
      </c>
      <c r="AL23" s="108"/>
      <c r="AM23" s="108">
        <v>-24226</v>
      </c>
      <c r="AN23" s="108"/>
      <c r="AO23" s="108">
        <f>SUM(AK23:AM23)</f>
        <v>-1838396</v>
      </c>
    </row>
    <row r="24" spans="1:41" ht="16.5" customHeight="1" x14ac:dyDescent="0.25">
      <c r="A24" s="112" t="s">
        <v>202</v>
      </c>
      <c r="B24" s="112"/>
      <c r="C24" s="112"/>
      <c r="D24" s="112"/>
      <c r="E24" s="107"/>
      <c r="F24" s="107"/>
      <c r="G24" s="108">
        <v>0</v>
      </c>
      <c r="H24" s="108"/>
      <c r="I24" s="108">
        <v>0</v>
      </c>
      <c r="J24" s="108"/>
      <c r="K24" s="108">
        <v>0</v>
      </c>
      <c r="L24" s="108"/>
      <c r="M24" s="108">
        <v>0</v>
      </c>
      <c r="N24" s="108"/>
      <c r="O24" s="108">
        <v>-831111</v>
      </c>
      <c r="P24" s="108"/>
      <c r="Q24" s="108">
        <v>0</v>
      </c>
      <c r="R24" s="108"/>
      <c r="S24" s="108">
        <v>0</v>
      </c>
      <c r="T24" s="108"/>
      <c r="U24" s="108">
        <v>0</v>
      </c>
      <c r="V24" s="108"/>
      <c r="W24" s="108">
        <v>0</v>
      </c>
      <c r="X24" s="108"/>
      <c r="Y24" s="108">
        <v>0</v>
      </c>
      <c r="Z24" s="108"/>
      <c r="AA24" s="108">
        <v>0</v>
      </c>
      <c r="AB24" s="108"/>
      <c r="AC24" s="108">
        <v>0</v>
      </c>
      <c r="AD24" s="108"/>
      <c r="AE24" s="108">
        <v>0</v>
      </c>
      <c r="AF24" s="108"/>
      <c r="AG24" s="108">
        <f>SUM(AE24,AC24,AA24,Y24,W24,U24,S24,Q24)</f>
        <v>0</v>
      </c>
      <c r="AH24" s="108"/>
      <c r="AI24" s="108">
        <v>0</v>
      </c>
      <c r="AJ24" s="108"/>
      <c r="AK24" s="108">
        <f t="shared" si="0"/>
        <v>-831111</v>
      </c>
      <c r="AL24" s="108"/>
      <c r="AM24" s="108">
        <v>0</v>
      </c>
      <c r="AN24" s="108"/>
      <c r="AO24" s="108">
        <f t="shared" si="1"/>
        <v>-831111</v>
      </c>
    </row>
    <row r="25" spans="1:41" s="100" customFormat="1" ht="16.5" customHeight="1" x14ac:dyDescent="0.25">
      <c r="A25" s="112" t="s">
        <v>203</v>
      </c>
      <c r="B25" s="112"/>
      <c r="E25" s="107"/>
      <c r="G25" s="108"/>
      <c r="H25" s="108"/>
      <c r="I25" s="108"/>
      <c r="J25" s="108"/>
      <c r="K25" s="108"/>
      <c r="L25" s="108"/>
      <c r="M25" s="108"/>
      <c r="N25" s="108"/>
      <c r="O25" s="108" t="s">
        <v>204</v>
      </c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</row>
    <row r="26" spans="1:41" ht="16.5" customHeight="1" x14ac:dyDescent="0.25">
      <c r="B26" s="112" t="s">
        <v>205</v>
      </c>
      <c r="C26" s="112"/>
      <c r="D26" s="112"/>
      <c r="E26" s="107"/>
      <c r="F26" s="107"/>
      <c r="G26" s="113">
        <v>0</v>
      </c>
      <c r="H26" s="59"/>
      <c r="I26" s="113">
        <v>0</v>
      </c>
      <c r="J26" s="59"/>
      <c r="K26" s="113">
        <v>0</v>
      </c>
      <c r="L26" s="59"/>
      <c r="M26" s="113">
        <v>0</v>
      </c>
      <c r="N26" s="59"/>
      <c r="O26" s="113">
        <v>3969296</v>
      </c>
      <c r="P26" s="59"/>
      <c r="Q26" s="113">
        <v>0</v>
      </c>
      <c r="R26" s="59"/>
      <c r="S26" s="113">
        <v>0</v>
      </c>
      <c r="T26" s="59"/>
      <c r="U26" s="113">
        <v>0</v>
      </c>
      <c r="V26" s="77"/>
      <c r="W26" s="113">
        <v>-2598</v>
      </c>
      <c r="X26" s="77"/>
      <c r="Y26" s="113">
        <v>1782997</v>
      </c>
      <c r="Z26" s="77"/>
      <c r="AA26" s="113">
        <v>135666</v>
      </c>
      <c r="AB26" s="77"/>
      <c r="AC26" s="113">
        <v>-115042</v>
      </c>
      <c r="AD26" s="77"/>
      <c r="AE26" s="113">
        <v>1170813</v>
      </c>
      <c r="AF26" s="59"/>
      <c r="AG26" s="113">
        <f>SUM(AE26,AC26,AA26,Y26,W26,U26,S26,Q26)</f>
        <v>2971836</v>
      </c>
      <c r="AH26" s="59"/>
      <c r="AI26" s="113">
        <v>0</v>
      </c>
      <c r="AJ26" s="101"/>
      <c r="AK26" s="61">
        <f>SUM(G26:O26,AG26:AI26)</f>
        <v>6941132</v>
      </c>
      <c r="AL26" s="108"/>
      <c r="AM26" s="113">
        <v>907820</v>
      </c>
      <c r="AN26" s="59"/>
      <c r="AO26" s="114">
        <f>SUM(AK26:AM26)</f>
        <v>7848952</v>
      </c>
    </row>
    <row r="27" spans="1:41" ht="16.5" customHeight="1" x14ac:dyDescent="0.25">
      <c r="A27" s="87"/>
      <c r="B27" s="87"/>
      <c r="C27" s="87"/>
      <c r="D27" s="87"/>
      <c r="E27" s="107"/>
      <c r="F27" s="107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</row>
    <row r="28" spans="1:41" ht="16.5" customHeight="1" thickBot="1" x14ac:dyDescent="0.3">
      <c r="A28" s="87" t="s">
        <v>206</v>
      </c>
      <c r="B28" s="87"/>
      <c r="C28" s="87"/>
      <c r="D28" s="87"/>
      <c r="E28" s="107"/>
      <c r="F28" s="107"/>
      <c r="G28" s="115">
        <f>SUM(G16:G26)</f>
        <v>5669977</v>
      </c>
      <c r="H28" s="108"/>
      <c r="I28" s="115">
        <f>SUM(I16:I26)</f>
        <v>36104971</v>
      </c>
      <c r="J28" s="108"/>
      <c r="K28" s="115">
        <f>SUM(K16:K26)</f>
        <v>104789</v>
      </c>
      <c r="L28" s="108"/>
      <c r="M28" s="115">
        <f>SUM(M16:M26)</f>
        <v>599793</v>
      </c>
      <c r="N28" s="108"/>
      <c r="O28" s="115">
        <f>SUM(O16:O26)</f>
        <v>2728232</v>
      </c>
      <c r="P28" s="108"/>
      <c r="Q28" s="115">
        <f>SUM(Q16:Q26)</f>
        <v>-755413</v>
      </c>
      <c r="R28" s="108"/>
      <c r="S28" s="115">
        <f>SUM(S16:S26)</f>
        <v>-2190148</v>
      </c>
      <c r="T28" s="108"/>
      <c r="U28" s="115">
        <f>SUM(U16:U26)</f>
        <v>267927</v>
      </c>
      <c r="V28" s="108"/>
      <c r="W28" s="115">
        <f>SUM(W16:W26)</f>
        <v>-694</v>
      </c>
      <c r="X28" s="108"/>
      <c r="Y28" s="115">
        <f>SUM(Y16:Y26)</f>
        <v>15024606</v>
      </c>
      <c r="Z28" s="108"/>
      <c r="AA28" s="115">
        <f>SUM(AA16:AA26)</f>
        <v>187910</v>
      </c>
      <c r="AB28" s="108"/>
      <c r="AC28" s="115">
        <f>SUM(AC16:AC26)</f>
        <v>-395236</v>
      </c>
      <c r="AD28" s="108"/>
      <c r="AE28" s="115">
        <f>SUM(AE16:AE26)</f>
        <v>-5169342</v>
      </c>
      <c r="AF28" s="108"/>
      <c r="AG28" s="115">
        <f>SUM(AG16:AG26)</f>
        <v>6969610</v>
      </c>
      <c r="AH28" s="108"/>
      <c r="AI28" s="115">
        <f>SUM(AI16:AI26)</f>
        <v>31047126</v>
      </c>
      <c r="AJ28" s="108"/>
      <c r="AK28" s="115">
        <f>SUM(AK16:AK26)</f>
        <v>83224498</v>
      </c>
      <c r="AL28" s="108"/>
      <c r="AM28" s="115">
        <f>SUM(AM16:AM26)</f>
        <v>11549081</v>
      </c>
      <c r="AN28" s="108"/>
      <c r="AO28" s="115">
        <f>SUM(AO16:AO26)</f>
        <v>94773579</v>
      </c>
    </row>
    <row r="29" spans="1:41" ht="16.5" customHeight="1" thickTop="1" x14ac:dyDescent="0.25">
      <c r="Q29" s="85"/>
      <c r="S29" s="85"/>
      <c r="AM29" s="85"/>
      <c r="AO29" s="85"/>
    </row>
    <row r="30" spans="1:41" ht="16.5" customHeight="1" x14ac:dyDescent="0.25">
      <c r="W30" s="86"/>
      <c r="Y30" s="86"/>
      <c r="AA30" s="86"/>
      <c r="AC30" s="86"/>
      <c r="AE30" s="86"/>
    </row>
    <row r="31" spans="1:41" ht="16.5" customHeight="1" x14ac:dyDescent="0.25">
      <c r="Q31" s="85"/>
      <c r="S31" s="85"/>
      <c r="AG31" s="85"/>
      <c r="AI31" s="85"/>
      <c r="AK31" s="85"/>
      <c r="AM31" s="85"/>
      <c r="AO31" s="85"/>
    </row>
    <row r="51" spans="1:41" ht="6.75" customHeight="1" x14ac:dyDescent="0.25"/>
    <row r="52" spans="1:41" ht="22.35" customHeight="1" x14ac:dyDescent="0.25">
      <c r="A52" s="202" t="str">
        <f>+'7-8 (6m)'!A54:J54</f>
        <v>The accompanying notes are an integral part of these interim financial information.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</row>
  </sheetData>
  <mergeCells count="5">
    <mergeCell ref="G6:AO6"/>
    <mergeCell ref="G7:AK7"/>
    <mergeCell ref="Q8:AG8"/>
    <mergeCell ref="W9:AE9"/>
    <mergeCell ref="A52:AO52"/>
  </mergeCells>
  <pageMargins left="0.5" right="0.5" top="0.5" bottom="0.6" header="0.49" footer="0.4"/>
  <pageSetup paperSize="9" scale="60" firstPageNumber="9" orientation="landscape" useFirstPageNumber="1" horizontalDpi="1200" verticalDpi="1200" r:id="rId1"/>
  <headerFooter scaleWithDoc="0">
    <oddFooter>&amp;R&amp;"Cordia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4140-B25D-47ED-AFDF-77FB8D6ADBB6}">
  <sheetPr codeName="Sheet5"/>
  <dimension ref="A1:AO73"/>
  <sheetViews>
    <sheetView zoomScale="57" zoomScaleNormal="57" zoomScaleSheetLayoutView="85" zoomScalePageLayoutView="64" workbookViewId="0">
      <selection activeCell="U13" sqref="U13"/>
    </sheetView>
  </sheetViews>
  <sheetFormatPr defaultColWidth="18.5703125" defaultRowHeight="16.5" customHeight="1" x14ac:dyDescent="0.25"/>
  <cols>
    <col min="1" max="1" width="1.5703125" style="84" customWidth="1"/>
    <col min="2" max="2" width="6.42578125" style="84" customWidth="1"/>
    <col min="3" max="3" width="15.5703125" style="84" customWidth="1"/>
    <col min="4" max="4" width="9.42578125" style="84" customWidth="1"/>
    <col min="5" max="5" width="5.42578125" style="84" customWidth="1"/>
    <col min="6" max="6" width="0.5703125" style="84" customWidth="1"/>
    <col min="7" max="7" width="10.5703125" style="85" customWidth="1"/>
    <col min="8" max="8" width="0.5703125" style="85" customWidth="1"/>
    <col min="9" max="9" width="11.5703125" style="85" bestFit="1" customWidth="1"/>
    <col min="10" max="10" width="0.5703125" style="85" customWidth="1"/>
    <col min="11" max="11" width="10.42578125" style="85" customWidth="1"/>
    <col min="12" max="12" width="0.5703125" style="85" customWidth="1"/>
    <col min="13" max="13" width="9.5703125" style="85" bestFit="1" customWidth="1"/>
    <col min="14" max="14" width="0.5703125" style="85" customWidth="1"/>
    <col min="15" max="15" width="12.5703125" style="85" customWidth="1"/>
    <col min="16" max="16" width="0.5703125" style="85" customWidth="1"/>
    <col min="17" max="17" width="12.42578125" style="86" customWidth="1"/>
    <col min="18" max="18" width="0.5703125" style="85" customWidth="1"/>
    <col min="19" max="19" width="12" style="86" bestFit="1" customWidth="1"/>
    <col min="20" max="20" width="0.5703125" style="85" customWidth="1"/>
    <col min="21" max="21" width="12.5703125" style="85" customWidth="1"/>
    <col min="22" max="22" width="0.5703125" style="85" customWidth="1"/>
    <col min="23" max="23" width="15.5703125" style="85" customWidth="1"/>
    <col min="24" max="24" width="0.5703125" style="85" customWidth="1"/>
    <col min="25" max="25" width="11.5703125" style="85" bestFit="1" customWidth="1"/>
    <col min="26" max="26" width="0.5703125" style="85" customWidth="1"/>
    <col min="27" max="27" width="9.5703125" style="85" bestFit="1" customWidth="1"/>
    <col min="28" max="28" width="0.5703125" style="85" customWidth="1"/>
    <col min="29" max="29" width="10.5703125" style="85" bestFit="1" customWidth="1"/>
    <col min="30" max="30" width="0.5703125" style="85" customWidth="1"/>
    <col min="31" max="31" width="12" style="85" bestFit="1" customWidth="1"/>
    <col min="32" max="32" width="0.5703125" style="85" customWidth="1"/>
    <col min="33" max="33" width="11.5703125" style="86" bestFit="1" customWidth="1"/>
    <col min="34" max="34" width="0.5703125" style="85" customWidth="1"/>
    <col min="35" max="35" width="11.5703125" style="86" bestFit="1" customWidth="1"/>
    <col min="36" max="36" width="0.5703125" style="86" customWidth="1"/>
    <col min="37" max="37" width="11.5703125" style="86" bestFit="1" customWidth="1"/>
    <col min="38" max="38" width="0.5703125" style="86" customWidth="1"/>
    <col min="39" max="39" width="11.5703125" style="86" bestFit="1" customWidth="1"/>
    <col min="40" max="40" width="0.5703125" style="86" customWidth="1"/>
    <col min="41" max="41" width="11.5703125" style="86" bestFit="1" customWidth="1"/>
    <col min="42" max="16384" width="18.5703125" style="84"/>
  </cols>
  <sheetData>
    <row r="1" spans="1:41" ht="16.5" customHeight="1" x14ac:dyDescent="0.25">
      <c r="A1" s="64" t="s">
        <v>0</v>
      </c>
    </row>
    <row r="2" spans="1:41" ht="16.5" customHeight="1" x14ac:dyDescent="0.25">
      <c r="A2" s="87" t="s">
        <v>141</v>
      </c>
      <c r="B2" s="87"/>
      <c r="C2" s="87"/>
      <c r="D2" s="87"/>
      <c r="E2" s="88"/>
      <c r="F2" s="88"/>
      <c r="G2" s="89"/>
      <c r="H2" s="89"/>
      <c r="I2" s="89"/>
      <c r="J2" s="90"/>
      <c r="K2" s="89"/>
      <c r="L2" s="90"/>
      <c r="M2" s="89"/>
      <c r="N2" s="90"/>
      <c r="O2" s="89"/>
      <c r="P2" s="90"/>
      <c r="Q2" s="89"/>
      <c r="R2" s="90"/>
      <c r="S2" s="89"/>
      <c r="T2" s="90"/>
      <c r="U2" s="89"/>
      <c r="V2" s="90"/>
      <c r="W2" s="89"/>
      <c r="X2" s="90"/>
      <c r="Y2" s="89"/>
      <c r="Z2" s="90"/>
      <c r="AA2" s="89"/>
      <c r="AB2" s="90"/>
      <c r="AC2" s="89"/>
      <c r="AD2" s="90"/>
      <c r="AE2" s="89"/>
      <c r="AF2" s="90"/>
      <c r="AG2" s="89"/>
      <c r="AH2" s="90"/>
      <c r="AI2" s="89"/>
      <c r="AJ2" s="90"/>
      <c r="AK2" s="89"/>
      <c r="AL2" s="90"/>
      <c r="AM2" s="89"/>
    </row>
    <row r="3" spans="1:41" ht="16.5" customHeight="1" x14ac:dyDescent="0.25">
      <c r="A3" s="91" t="str">
        <f>'9'!A3</f>
        <v>For the six-month period ended 30 June 2025</v>
      </c>
      <c r="B3" s="91"/>
      <c r="C3" s="91"/>
      <c r="D3" s="91"/>
      <c r="E3" s="92"/>
      <c r="F3" s="92"/>
      <c r="G3" s="93"/>
      <c r="H3" s="93"/>
      <c r="I3" s="93"/>
      <c r="J3" s="93"/>
      <c r="K3" s="93"/>
      <c r="L3" s="93"/>
      <c r="M3" s="93"/>
      <c r="N3" s="93"/>
      <c r="O3" s="93"/>
      <c r="P3" s="93"/>
      <c r="Q3" s="94"/>
      <c r="R3" s="93"/>
      <c r="S3" s="94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4"/>
      <c r="AH3" s="93"/>
      <c r="AI3" s="94"/>
      <c r="AJ3" s="94"/>
      <c r="AK3" s="94"/>
      <c r="AL3" s="94"/>
      <c r="AM3" s="94"/>
      <c r="AN3" s="94"/>
      <c r="AO3" s="94"/>
    </row>
    <row r="4" spans="1:41" ht="16.5" customHeight="1" x14ac:dyDescent="0.25">
      <c r="A4" s="95"/>
      <c r="B4" s="95"/>
      <c r="C4" s="95"/>
      <c r="D4" s="95"/>
      <c r="E4" s="96"/>
      <c r="F4" s="96"/>
      <c r="G4" s="97"/>
      <c r="H4" s="97"/>
      <c r="I4" s="97"/>
      <c r="J4" s="97"/>
      <c r="K4" s="97"/>
      <c r="L4" s="97"/>
      <c r="M4" s="97"/>
      <c r="N4" s="97"/>
      <c r="O4" s="97"/>
      <c r="P4" s="97"/>
      <c r="Q4" s="98"/>
      <c r="R4" s="97"/>
      <c r="S4" s="98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7"/>
      <c r="AI4" s="98"/>
      <c r="AJ4" s="98"/>
      <c r="AK4" s="98"/>
      <c r="AL4" s="98"/>
      <c r="AM4" s="98"/>
      <c r="AN4" s="98"/>
      <c r="AO4" s="98"/>
    </row>
    <row r="5" spans="1:41" ht="16.5" customHeight="1" x14ac:dyDescent="0.25">
      <c r="A5" s="87"/>
      <c r="B5" s="87"/>
      <c r="C5" s="87"/>
      <c r="D5" s="87"/>
      <c r="E5" s="88"/>
      <c r="F5" s="88"/>
      <c r="G5" s="89"/>
      <c r="H5" s="89"/>
      <c r="I5" s="89"/>
      <c r="J5" s="89"/>
      <c r="K5" s="89"/>
      <c r="L5" s="89"/>
      <c r="M5" s="89"/>
      <c r="N5" s="89"/>
      <c r="O5" s="89"/>
      <c r="P5" s="89"/>
      <c r="R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H5" s="89"/>
    </row>
    <row r="6" spans="1:41" ht="16.5" customHeight="1" x14ac:dyDescent="0.25">
      <c r="A6" s="99"/>
      <c r="B6" s="99"/>
      <c r="C6" s="99"/>
      <c r="D6" s="99"/>
      <c r="E6" s="100"/>
      <c r="F6" s="100"/>
      <c r="G6" s="200" t="s">
        <v>142</v>
      </c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</row>
    <row r="7" spans="1:41" ht="16.5" customHeight="1" x14ac:dyDescent="0.25">
      <c r="A7" s="99"/>
      <c r="B7" s="99"/>
      <c r="C7" s="99"/>
      <c r="D7" s="99"/>
      <c r="E7" s="100"/>
      <c r="F7" s="100"/>
      <c r="G7" s="201" t="s">
        <v>143</v>
      </c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77"/>
      <c r="AM7" s="77"/>
      <c r="AN7" s="77"/>
      <c r="AO7" s="77"/>
    </row>
    <row r="8" spans="1:41" ht="16.5" customHeight="1" x14ac:dyDescent="0.25">
      <c r="A8" s="99"/>
      <c r="B8" s="99"/>
      <c r="C8" s="99"/>
      <c r="D8" s="99"/>
      <c r="E8" s="100"/>
      <c r="F8" s="100"/>
      <c r="G8" s="77"/>
      <c r="H8" s="77"/>
      <c r="I8" s="77"/>
      <c r="J8" s="77"/>
      <c r="K8" s="77"/>
      <c r="L8" s="77"/>
      <c r="M8" s="77"/>
      <c r="N8" s="77"/>
      <c r="O8" s="77"/>
      <c r="P8" s="77"/>
      <c r="Q8" s="201" t="s">
        <v>85</v>
      </c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77"/>
      <c r="AI8" s="77"/>
      <c r="AJ8" s="77"/>
      <c r="AK8" s="77"/>
      <c r="AL8" s="77"/>
      <c r="AM8" s="77"/>
      <c r="AN8" s="77"/>
      <c r="AO8" s="77"/>
    </row>
    <row r="9" spans="1:41" ht="16.5" customHeight="1" x14ac:dyDescent="0.25">
      <c r="A9" s="99"/>
      <c r="B9" s="99"/>
      <c r="C9" s="99"/>
      <c r="D9" s="99"/>
      <c r="E9" s="100"/>
      <c r="F9" s="100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101"/>
      <c r="V9" s="101"/>
      <c r="W9" s="200" t="s">
        <v>134</v>
      </c>
      <c r="X9" s="200"/>
      <c r="Y9" s="200"/>
      <c r="Z9" s="200"/>
      <c r="AA9" s="200"/>
      <c r="AB9" s="200"/>
      <c r="AC9" s="200"/>
      <c r="AD9" s="200"/>
      <c r="AE9" s="200"/>
      <c r="AF9" s="77"/>
      <c r="AG9" s="77"/>
      <c r="AH9" s="77"/>
      <c r="AI9" s="77"/>
      <c r="AJ9" s="77"/>
      <c r="AK9" s="77"/>
      <c r="AL9" s="77"/>
      <c r="AM9" s="77"/>
      <c r="AN9" s="84"/>
      <c r="AO9" s="84"/>
    </row>
    <row r="10" spans="1:41" s="100" customFormat="1" ht="16.5" customHeight="1" x14ac:dyDescent="0.25">
      <c r="E10" s="102"/>
      <c r="F10" s="102"/>
      <c r="G10" s="77"/>
      <c r="H10" s="77"/>
      <c r="I10" s="77"/>
      <c r="J10" s="77"/>
      <c r="K10" s="77"/>
      <c r="L10" s="103"/>
      <c r="M10" s="103"/>
      <c r="N10" s="89"/>
      <c r="O10" s="77"/>
      <c r="P10" s="89"/>
      <c r="Q10" s="103" t="s">
        <v>144</v>
      </c>
      <c r="R10" s="103"/>
      <c r="S10" s="77"/>
      <c r="T10" s="89"/>
      <c r="U10" s="103"/>
      <c r="V10" s="103"/>
      <c r="W10" s="103" t="s">
        <v>145</v>
      </c>
      <c r="X10" s="103"/>
      <c r="Y10" s="103"/>
      <c r="Z10" s="103"/>
      <c r="AA10" s="103"/>
      <c r="AB10" s="103"/>
      <c r="AC10" s="103"/>
      <c r="AD10" s="103"/>
      <c r="AE10" s="77"/>
      <c r="AF10" s="89"/>
      <c r="AG10" s="77"/>
      <c r="AH10" s="103"/>
      <c r="AI10" s="103"/>
      <c r="AJ10" s="103"/>
      <c r="AK10" s="103"/>
      <c r="AL10" s="103"/>
      <c r="AM10" s="103"/>
    </row>
    <row r="11" spans="1:41" s="100" customFormat="1" ht="16.5" customHeight="1" x14ac:dyDescent="0.25">
      <c r="E11" s="102"/>
      <c r="F11" s="102"/>
      <c r="G11" s="89"/>
      <c r="H11" s="103"/>
      <c r="I11" s="103" t="s">
        <v>146</v>
      </c>
      <c r="J11" s="103"/>
      <c r="K11" s="77"/>
      <c r="L11" s="103"/>
      <c r="M11" s="103"/>
      <c r="N11" s="89"/>
      <c r="O11" s="103"/>
      <c r="P11" s="89"/>
      <c r="Q11" s="103" t="s">
        <v>147</v>
      </c>
      <c r="R11" s="103"/>
      <c r="S11" s="103" t="s">
        <v>148</v>
      </c>
      <c r="T11" s="89"/>
      <c r="U11" s="103"/>
      <c r="V11" s="103"/>
      <c r="W11" s="103" t="s">
        <v>149</v>
      </c>
      <c r="X11" s="103"/>
      <c r="Y11" s="103"/>
      <c r="Z11" s="103"/>
      <c r="AA11" s="103"/>
      <c r="AB11" s="103"/>
      <c r="AC11" s="103"/>
      <c r="AD11" s="103"/>
      <c r="AE11" s="103"/>
      <c r="AF11" s="89"/>
      <c r="AG11" s="103" t="s">
        <v>86</v>
      </c>
      <c r="AH11" s="89"/>
      <c r="AI11" s="103"/>
      <c r="AJ11" s="103"/>
      <c r="AK11" s="45" t="s">
        <v>86</v>
      </c>
      <c r="AL11" s="103"/>
      <c r="AM11" s="103"/>
      <c r="AN11" s="103"/>
      <c r="AO11" s="103"/>
    </row>
    <row r="12" spans="1:41" s="100" customFormat="1" ht="16.5" customHeight="1" x14ac:dyDescent="0.25">
      <c r="E12" s="102"/>
      <c r="F12" s="102"/>
      <c r="G12" s="89" t="s">
        <v>150</v>
      </c>
      <c r="H12" s="104"/>
      <c r="I12" s="103" t="s">
        <v>151</v>
      </c>
      <c r="J12" s="103"/>
      <c r="K12" s="103" t="s">
        <v>152</v>
      </c>
      <c r="L12" s="103"/>
      <c r="M12" s="77"/>
      <c r="N12" s="77"/>
      <c r="O12" s="103" t="s">
        <v>84</v>
      </c>
      <c r="P12" s="77"/>
      <c r="Q12" s="103" t="s">
        <v>153</v>
      </c>
      <c r="R12" s="77"/>
      <c r="S12" s="103" t="s">
        <v>154</v>
      </c>
      <c r="T12" s="77"/>
      <c r="U12" s="103" t="s">
        <v>155</v>
      </c>
      <c r="V12" s="77"/>
      <c r="W12" s="103" t="s">
        <v>156</v>
      </c>
      <c r="X12" s="77"/>
      <c r="Y12" s="103" t="s">
        <v>14</v>
      </c>
      <c r="Z12" s="77"/>
      <c r="AA12" s="77"/>
      <c r="AB12" s="77"/>
      <c r="AC12" s="103" t="s">
        <v>157</v>
      </c>
      <c r="AD12" s="77"/>
      <c r="AE12" s="77"/>
      <c r="AF12" s="77"/>
      <c r="AG12" s="103" t="s">
        <v>158</v>
      </c>
      <c r="AH12" s="77"/>
      <c r="AI12" s="103"/>
      <c r="AJ12" s="77"/>
      <c r="AK12" s="103" t="s">
        <v>159</v>
      </c>
      <c r="AL12" s="77"/>
      <c r="AM12" s="103" t="s">
        <v>160</v>
      </c>
      <c r="AN12" s="103"/>
      <c r="AO12" s="45"/>
    </row>
    <row r="13" spans="1:41" s="100" customFormat="1" ht="16.5" customHeight="1" x14ac:dyDescent="0.25">
      <c r="E13" s="102"/>
      <c r="F13" s="102"/>
      <c r="G13" s="89" t="s">
        <v>161</v>
      </c>
      <c r="H13" s="104"/>
      <c r="I13" s="103" t="s">
        <v>162</v>
      </c>
      <c r="J13" s="103"/>
      <c r="K13" s="103" t="s">
        <v>163</v>
      </c>
      <c r="L13" s="103"/>
      <c r="M13" s="103" t="s">
        <v>164</v>
      </c>
      <c r="N13" s="89"/>
      <c r="O13" s="105" t="s">
        <v>165</v>
      </c>
      <c r="P13" s="89"/>
      <c r="Q13" s="103" t="s">
        <v>166</v>
      </c>
      <c r="R13" s="103"/>
      <c r="S13" s="103" t="s">
        <v>167</v>
      </c>
      <c r="T13" s="89"/>
      <c r="U13" s="89" t="s">
        <v>168</v>
      </c>
      <c r="V13" s="103"/>
      <c r="W13" s="103" t="s">
        <v>169</v>
      </c>
      <c r="X13" s="103"/>
      <c r="Y13" s="89" t="s">
        <v>170</v>
      </c>
      <c r="Z13" s="103"/>
      <c r="AA13" s="89" t="s">
        <v>171</v>
      </c>
      <c r="AB13" s="103"/>
      <c r="AC13" s="103" t="s">
        <v>172</v>
      </c>
      <c r="AD13" s="103"/>
      <c r="AE13" s="89" t="s">
        <v>173</v>
      </c>
      <c r="AF13" s="89"/>
      <c r="AG13" s="103" t="s">
        <v>174</v>
      </c>
      <c r="AH13" s="89"/>
      <c r="AI13" s="103" t="s">
        <v>175</v>
      </c>
      <c r="AJ13" s="103"/>
      <c r="AK13" s="103" t="s">
        <v>176</v>
      </c>
      <c r="AL13" s="103"/>
      <c r="AM13" s="45" t="s">
        <v>177</v>
      </c>
      <c r="AN13" s="103"/>
      <c r="AO13" s="45" t="s">
        <v>86</v>
      </c>
    </row>
    <row r="14" spans="1:41" s="100" customFormat="1" ht="16.5" customHeight="1" x14ac:dyDescent="0.25">
      <c r="E14" s="116" t="s">
        <v>12</v>
      </c>
      <c r="F14" s="102"/>
      <c r="G14" s="93" t="s">
        <v>178</v>
      </c>
      <c r="H14" s="104"/>
      <c r="I14" s="50" t="s">
        <v>179</v>
      </c>
      <c r="J14" s="103"/>
      <c r="K14" s="106" t="s">
        <v>180</v>
      </c>
      <c r="L14" s="103"/>
      <c r="M14" s="106" t="s">
        <v>181</v>
      </c>
      <c r="N14" s="89"/>
      <c r="O14" s="50" t="s">
        <v>182</v>
      </c>
      <c r="P14" s="89"/>
      <c r="Q14" s="106" t="s">
        <v>183</v>
      </c>
      <c r="R14" s="103"/>
      <c r="S14" s="106" t="s">
        <v>184</v>
      </c>
      <c r="T14" s="89"/>
      <c r="U14" s="93" t="s">
        <v>185</v>
      </c>
      <c r="V14" s="103"/>
      <c r="W14" s="50" t="s">
        <v>186</v>
      </c>
      <c r="X14" s="103"/>
      <c r="Y14" s="93" t="s">
        <v>187</v>
      </c>
      <c r="Z14" s="103"/>
      <c r="AA14" s="93" t="s">
        <v>188</v>
      </c>
      <c r="AB14" s="103"/>
      <c r="AC14" s="106" t="s">
        <v>181</v>
      </c>
      <c r="AD14" s="103"/>
      <c r="AE14" s="93" t="s">
        <v>189</v>
      </c>
      <c r="AF14" s="89"/>
      <c r="AG14" s="106" t="s">
        <v>190</v>
      </c>
      <c r="AH14" s="89"/>
      <c r="AI14" s="106" t="s">
        <v>191</v>
      </c>
      <c r="AJ14" s="103"/>
      <c r="AK14" s="106" t="s">
        <v>192</v>
      </c>
      <c r="AL14" s="103"/>
      <c r="AM14" s="106" t="s">
        <v>193</v>
      </c>
      <c r="AN14" s="103"/>
      <c r="AO14" s="106" t="s">
        <v>194</v>
      </c>
    </row>
    <row r="15" spans="1:41" s="100" customFormat="1" ht="16.5" customHeight="1" x14ac:dyDescent="0.25">
      <c r="F15" s="102"/>
      <c r="G15" s="89"/>
      <c r="H15" s="104"/>
      <c r="I15" s="89"/>
      <c r="J15" s="103"/>
      <c r="K15" s="103"/>
      <c r="L15" s="103"/>
      <c r="M15" s="103"/>
      <c r="N15" s="103"/>
      <c r="O15" s="103"/>
      <c r="P15" s="103"/>
      <c r="Q15" s="103"/>
      <c r="R15" s="89"/>
      <c r="S15" s="103"/>
      <c r="T15" s="89"/>
      <c r="U15" s="89"/>
      <c r="V15" s="103"/>
      <c r="W15" s="103"/>
      <c r="X15" s="103"/>
      <c r="Y15" s="103"/>
      <c r="Z15" s="103"/>
      <c r="AA15" s="103"/>
      <c r="AB15" s="103"/>
      <c r="AC15" s="103"/>
      <c r="AD15" s="103"/>
      <c r="AE15" s="89"/>
      <c r="AF15" s="89"/>
      <c r="AG15" s="103"/>
      <c r="AH15" s="89"/>
      <c r="AI15" s="103"/>
      <c r="AJ15" s="103"/>
      <c r="AK15" s="103"/>
      <c r="AL15" s="103"/>
      <c r="AM15" s="103"/>
      <c r="AN15" s="103"/>
      <c r="AO15" s="103"/>
    </row>
    <row r="16" spans="1:41" s="100" customFormat="1" ht="16.5" customHeight="1" x14ac:dyDescent="0.25">
      <c r="A16" s="87" t="s">
        <v>207</v>
      </c>
      <c r="F16" s="102"/>
      <c r="G16" s="89"/>
      <c r="H16" s="104"/>
      <c r="I16" s="89"/>
      <c r="J16" s="103"/>
      <c r="K16" s="103"/>
      <c r="L16" s="103"/>
      <c r="M16" s="103"/>
      <c r="N16" s="103"/>
      <c r="O16" s="103"/>
      <c r="P16" s="103"/>
      <c r="Q16" s="103"/>
      <c r="R16" s="89"/>
      <c r="S16" s="103"/>
      <c r="T16" s="89"/>
      <c r="U16" s="89"/>
      <c r="V16" s="103"/>
      <c r="W16" s="103"/>
      <c r="X16" s="103"/>
      <c r="Y16" s="103"/>
      <c r="Z16" s="103"/>
      <c r="AA16" s="103"/>
      <c r="AB16" s="103"/>
      <c r="AC16" s="103"/>
      <c r="AD16" s="103"/>
      <c r="AE16" s="89"/>
      <c r="AF16" s="89"/>
      <c r="AG16" s="103"/>
      <c r="AH16" s="89"/>
      <c r="AI16" s="103"/>
      <c r="AJ16" s="103"/>
      <c r="AK16" s="103"/>
      <c r="AL16" s="103"/>
      <c r="AM16" s="103"/>
      <c r="AN16" s="103"/>
      <c r="AO16" s="103"/>
    </row>
    <row r="17" spans="1:41" ht="16.350000000000001" customHeight="1" x14ac:dyDescent="0.25">
      <c r="A17" s="87"/>
      <c r="B17" s="87" t="s">
        <v>208</v>
      </c>
      <c r="C17" s="87"/>
      <c r="D17" s="87"/>
      <c r="E17" s="107"/>
      <c r="F17" s="107"/>
      <c r="G17" s="18">
        <v>5669977</v>
      </c>
      <c r="H17" s="18"/>
      <c r="I17" s="18">
        <v>36104972</v>
      </c>
      <c r="J17" s="18"/>
      <c r="K17" s="18">
        <v>104789</v>
      </c>
      <c r="L17" s="18"/>
      <c r="M17" s="18">
        <v>599793</v>
      </c>
      <c r="N17" s="18"/>
      <c r="O17" s="18">
        <v>4140585</v>
      </c>
      <c r="P17" s="18"/>
      <c r="Q17" s="18">
        <v>-755413</v>
      </c>
      <c r="R17" s="18"/>
      <c r="S17" s="18">
        <v>-2189619</v>
      </c>
      <c r="T17" s="18"/>
      <c r="U17" s="18">
        <v>267927</v>
      </c>
      <c r="V17" s="18"/>
      <c r="W17" s="18">
        <v>-2212</v>
      </c>
      <c r="X17" s="18"/>
      <c r="Y17" s="18">
        <v>19023296</v>
      </c>
      <c r="Z17" s="18"/>
      <c r="AA17" s="18">
        <v>114755</v>
      </c>
      <c r="AB17" s="18"/>
      <c r="AC17" s="18">
        <v>-174413</v>
      </c>
      <c r="AD17" s="18"/>
      <c r="AE17" s="18">
        <f>-6117828+1</f>
        <v>-6117827</v>
      </c>
      <c r="AF17" s="18"/>
      <c r="AG17" s="108">
        <f>SUM(Q17:AE17)</f>
        <v>10166494</v>
      </c>
      <c r="AH17" s="18"/>
      <c r="AI17" s="18">
        <v>31047126</v>
      </c>
      <c r="AJ17" s="18"/>
      <c r="AK17" s="108">
        <f>SUM(G17:O17,AG17:AI17)</f>
        <v>87833736</v>
      </c>
      <c r="AL17" s="18"/>
      <c r="AM17" s="18">
        <v>11303095</v>
      </c>
      <c r="AN17" s="18"/>
      <c r="AO17" s="108">
        <f t="shared" ref="AO17:AO18" si="0">SUM(AK17:AM17)</f>
        <v>99136831</v>
      </c>
    </row>
    <row r="18" spans="1:41" ht="16.350000000000001" customHeight="1" x14ac:dyDescent="0.25">
      <c r="A18" s="112" t="s">
        <v>209</v>
      </c>
      <c r="B18" s="87"/>
      <c r="C18" s="87"/>
      <c r="D18" s="87"/>
      <c r="E18" s="107">
        <v>4</v>
      </c>
      <c r="F18" s="107"/>
      <c r="G18" s="24">
        <v>0</v>
      </c>
      <c r="H18" s="18"/>
      <c r="I18" s="24">
        <v>0</v>
      </c>
      <c r="J18" s="18"/>
      <c r="K18" s="24">
        <v>0</v>
      </c>
      <c r="L18" s="18"/>
      <c r="M18" s="24">
        <v>0</v>
      </c>
      <c r="N18" s="24"/>
      <c r="O18" s="24">
        <v>-409964</v>
      </c>
      <c r="P18" s="18"/>
      <c r="Q18" s="24">
        <v>0</v>
      </c>
      <c r="R18" s="18"/>
      <c r="S18" s="24">
        <v>0</v>
      </c>
      <c r="T18" s="18"/>
      <c r="U18" s="24">
        <v>0</v>
      </c>
      <c r="V18" s="18"/>
      <c r="W18" s="24">
        <v>0</v>
      </c>
      <c r="X18" s="18"/>
      <c r="Y18" s="24">
        <v>0</v>
      </c>
      <c r="Z18" s="18"/>
      <c r="AA18" s="24">
        <v>0</v>
      </c>
      <c r="AB18" s="18"/>
      <c r="AC18" s="24">
        <v>0</v>
      </c>
      <c r="AD18" s="18"/>
      <c r="AE18" s="24">
        <v>0</v>
      </c>
      <c r="AF18" s="18"/>
      <c r="AG18" s="113">
        <f>SUM(Q18:AE18)</f>
        <v>0</v>
      </c>
      <c r="AH18" s="18"/>
      <c r="AI18" s="24">
        <v>0</v>
      </c>
      <c r="AJ18" s="18"/>
      <c r="AK18" s="113">
        <f t="shared" ref="AK18" si="1">SUM(G18:O18,AG18:AI18)</f>
        <v>-409964</v>
      </c>
      <c r="AL18" s="18"/>
      <c r="AM18" s="24">
        <v>-17662</v>
      </c>
      <c r="AN18" s="18"/>
      <c r="AO18" s="113">
        <f t="shared" si="0"/>
        <v>-427626</v>
      </c>
    </row>
    <row r="19" spans="1:41" s="100" customFormat="1" ht="6" customHeight="1" x14ac:dyDescent="0.25">
      <c r="A19" s="87"/>
      <c r="B19" s="109"/>
      <c r="E19" s="102"/>
      <c r="F19" s="102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1"/>
      <c r="AM19" s="111"/>
      <c r="AN19" s="111"/>
      <c r="AO19" s="111"/>
    </row>
    <row r="20" spans="1:41" ht="16.350000000000001" customHeight="1" x14ac:dyDescent="0.25">
      <c r="A20" s="87" t="s">
        <v>210</v>
      </c>
      <c r="B20" s="87"/>
      <c r="C20" s="87"/>
      <c r="D20" s="87"/>
      <c r="E20" s="107"/>
      <c r="F20" s="107"/>
      <c r="G20" s="18">
        <f>SUM(G17:G18)</f>
        <v>5669977</v>
      </c>
      <c r="H20" s="18"/>
      <c r="I20" s="18">
        <f>SUM(I17:I18)</f>
        <v>36104972</v>
      </c>
      <c r="J20" s="18"/>
      <c r="K20" s="18">
        <f>SUM(K17:K18)</f>
        <v>104789</v>
      </c>
      <c r="L20" s="18"/>
      <c r="M20" s="18">
        <f>SUM(M17:M18)</f>
        <v>599793</v>
      </c>
      <c r="N20" s="18"/>
      <c r="O20" s="18">
        <f>SUM(O17:O18)</f>
        <v>3730621</v>
      </c>
      <c r="P20" s="18"/>
      <c r="Q20" s="18">
        <f>SUM(Q17:Q18)</f>
        <v>-755413</v>
      </c>
      <c r="R20" s="18"/>
      <c r="S20" s="18">
        <f>SUM(S17:S18)</f>
        <v>-2189619</v>
      </c>
      <c r="T20" s="18"/>
      <c r="U20" s="18">
        <f>SUM(U17:U18)</f>
        <v>267927</v>
      </c>
      <c r="V20" s="18"/>
      <c r="W20" s="18">
        <f>SUM(W17:W18)</f>
        <v>-2212</v>
      </c>
      <c r="X20" s="18"/>
      <c r="Y20" s="18">
        <f>SUM(Y17:Y18)</f>
        <v>19023296</v>
      </c>
      <c r="Z20" s="18"/>
      <c r="AA20" s="18">
        <f>SUM(AA17:AA18)</f>
        <v>114755</v>
      </c>
      <c r="AB20" s="18"/>
      <c r="AC20" s="18">
        <f>SUM(AC17:AC18)</f>
        <v>-174413</v>
      </c>
      <c r="AD20" s="18"/>
      <c r="AE20" s="18">
        <f>SUM(AE17:AE18)</f>
        <v>-6117827</v>
      </c>
      <c r="AF20" s="18"/>
      <c r="AG20" s="18">
        <f>SUM(AG17:AG18)</f>
        <v>10166494</v>
      </c>
      <c r="AH20" s="18"/>
      <c r="AI20" s="18">
        <f>SUM(AI17:AI18)</f>
        <v>31047126</v>
      </c>
      <c r="AJ20" s="18"/>
      <c r="AK20" s="18">
        <f>SUM(AK17:AK18)</f>
        <v>87423772</v>
      </c>
      <c r="AL20" s="18"/>
      <c r="AM20" s="18">
        <f>SUM(AM17:AM18)</f>
        <v>11285433</v>
      </c>
      <c r="AN20" s="18"/>
      <c r="AO20" s="18">
        <f>SUM(AO17:AO18)</f>
        <v>98709205</v>
      </c>
    </row>
    <row r="21" spans="1:41" s="100" customFormat="1" ht="6" customHeight="1" x14ac:dyDescent="0.25">
      <c r="A21" s="87"/>
      <c r="B21" s="109"/>
      <c r="E21" s="102"/>
      <c r="F21" s="102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1"/>
      <c r="AM21" s="111"/>
      <c r="AN21" s="111"/>
      <c r="AO21" s="111"/>
    </row>
    <row r="22" spans="1:41" s="100" customFormat="1" ht="16.5" customHeight="1" x14ac:dyDescent="0.25">
      <c r="A22" s="99" t="s">
        <v>196</v>
      </c>
      <c r="B22" s="109"/>
      <c r="E22" s="107"/>
      <c r="F22" s="102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M22" s="117"/>
    </row>
    <row r="23" spans="1:41" s="99" customFormat="1" ht="16.5" customHeight="1" x14ac:dyDescent="0.25">
      <c r="A23" s="112" t="s">
        <v>211</v>
      </c>
      <c r="B23" s="112"/>
      <c r="C23" s="112"/>
      <c r="D23" s="112"/>
      <c r="E23" s="107"/>
      <c r="F23" s="107"/>
      <c r="G23" s="108">
        <v>0</v>
      </c>
      <c r="H23" s="108"/>
      <c r="I23" s="108">
        <v>0</v>
      </c>
      <c r="J23" s="108"/>
      <c r="K23" s="108">
        <v>0</v>
      </c>
      <c r="L23" s="108"/>
      <c r="M23" s="108">
        <v>0</v>
      </c>
      <c r="N23" s="108"/>
      <c r="O23" s="108">
        <v>-6229</v>
      </c>
      <c r="P23" s="108"/>
      <c r="Q23" s="108">
        <v>0</v>
      </c>
      <c r="R23" s="108"/>
      <c r="S23" s="108">
        <v>6246</v>
      </c>
      <c r="T23" s="108"/>
      <c r="U23" s="108">
        <v>0</v>
      </c>
      <c r="V23" s="108"/>
      <c r="W23" s="108">
        <v>0</v>
      </c>
      <c r="X23" s="108"/>
      <c r="Y23" s="108">
        <v>0</v>
      </c>
      <c r="Z23" s="108"/>
      <c r="AA23" s="108">
        <v>0</v>
      </c>
      <c r="AB23" s="108"/>
      <c r="AC23" s="108">
        <v>0</v>
      </c>
      <c r="AD23" s="108"/>
      <c r="AE23" s="108">
        <v>0</v>
      </c>
      <c r="AF23" s="108"/>
      <c r="AG23" s="108">
        <f>SUM(Q23:AE23)</f>
        <v>6246</v>
      </c>
      <c r="AH23" s="108"/>
      <c r="AI23" s="108">
        <v>0</v>
      </c>
      <c r="AJ23" s="108"/>
      <c r="AK23" s="108">
        <f t="shared" ref="AK23" si="2">SUM(G23:O23,AG23:AI23)</f>
        <v>17</v>
      </c>
      <c r="AL23" s="108"/>
      <c r="AM23" s="108">
        <v>103017</v>
      </c>
      <c r="AN23" s="108"/>
      <c r="AO23" s="108">
        <f>SUM(AK23:AM23)</f>
        <v>103034</v>
      </c>
    </row>
    <row r="24" spans="1:41" s="99" customFormat="1" ht="16.5" customHeight="1" x14ac:dyDescent="0.25">
      <c r="A24" s="112" t="s">
        <v>200</v>
      </c>
      <c r="B24" s="112"/>
      <c r="C24" s="112"/>
      <c r="D24" s="112"/>
      <c r="E24" s="107"/>
      <c r="F24" s="107"/>
      <c r="G24" s="108">
        <v>0</v>
      </c>
      <c r="H24" s="108"/>
      <c r="I24" s="108">
        <v>0</v>
      </c>
      <c r="J24" s="108"/>
      <c r="K24" s="108">
        <v>0</v>
      </c>
      <c r="L24" s="108"/>
      <c r="M24" s="108">
        <v>0</v>
      </c>
      <c r="N24" s="108"/>
      <c r="O24" s="108">
        <v>52408</v>
      </c>
      <c r="P24" s="108"/>
      <c r="Q24" s="108">
        <v>0</v>
      </c>
      <c r="R24" s="108"/>
      <c r="S24" s="108">
        <v>0</v>
      </c>
      <c r="T24" s="108"/>
      <c r="U24" s="108">
        <v>0</v>
      </c>
      <c r="V24" s="108"/>
      <c r="W24" s="108">
        <v>0</v>
      </c>
      <c r="X24" s="108"/>
      <c r="Y24" s="108">
        <v>-52408</v>
      </c>
      <c r="Z24" s="108"/>
      <c r="AA24" s="108">
        <v>0</v>
      </c>
      <c r="AB24" s="108"/>
      <c r="AC24" s="108">
        <v>0</v>
      </c>
      <c r="AD24" s="108"/>
      <c r="AE24" s="108">
        <v>0</v>
      </c>
      <c r="AF24" s="108"/>
      <c r="AG24" s="108">
        <f>SUM(Q24:AE24)</f>
        <v>-52408</v>
      </c>
      <c r="AH24" s="108"/>
      <c r="AI24" s="108">
        <v>0</v>
      </c>
      <c r="AJ24" s="108"/>
      <c r="AK24" s="108">
        <f>SUM(G24:O24,AG24:AI24)</f>
        <v>0</v>
      </c>
      <c r="AL24" s="108"/>
      <c r="AM24" s="108">
        <v>0</v>
      </c>
      <c r="AN24" s="108"/>
      <c r="AO24" s="108">
        <f t="shared" ref="AO24" si="3">SUM(AK24:AM24)</f>
        <v>0</v>
      </c>
    </row>
    <row r="25" spans="1:41" s="99" customFormat="1" ht="16.5" customHeight="1" x14ac:dyDescent="0.25">
      <c r="A25" s="112" t="s">
        <v>201</v>
      </c>
      <c r="B25" s="112"/>
      <c r="C25" s="112"/>
      <c r="D25" s="112"/>
      <c r="E25" s="107">
        <v>18</v>
      </c>
      <c r="F25" s="107"/>
      <c r="G25" s="108">
        <v>0</v>
      </c>
      <c r="H25" s="108"/>
      <c r="I25" s="108">
        <v>0</v>
      </c>
      <c r="J25" s="108"/>
      <c r="K25" s="108">
        <v>0</v>
      </c>
      <c r="L25" s="108"/>
      <c r="M25" s="108">
        <v>0</v>
      </c>
      <c r="N25" s="108"/>
      <c r="O25" s="108">
        <v>-1984359</v>
      </c>
      <c r="P25" s="108"/>
      <c r="Q25" s="108">
        <v>0</v>
      </c>
      <c r="R25" s="108"/>
      <c r="S25" s="108">
        <v>0</v>
      </c>
      <c r="T25" s="108"/>
      <c r="U25" s="108">
        <v>0</v>
      </c>
      <c r="V25" s="108"/>
      <c r="W25" s="108">
        <v>0</v>
      </c>
      <c r="X25" s="108"/>
      <c r="Y25" s="108">
        <v>0</v>
      </c>
      <c r="Z25" s="108"/>
      <c r="AA25" s="108">
        <v>0</v>
      </c>
      <c r="AB25" s="108"/>
      <c r="AC25" s="108">
        <v>0</v>
      </c>
      <c r="AD25" s="108"/>
      <c r="AE25" s="108">
        <v>0</v>
      </c>
      <c r="AF25" s="108"/>
      <c r="AG25" s="108">
        <f>SUM(Q25:AE25)</f>
        <v>0</v>
      </c>
      <c r="AH25" s="108"/>
      <c r="AI25" s="108">
        <v>0</v>
      </c>
      <c r="AJ25" s="108"/>
      <c r="AK25" s="108">
        <f t="shared" ref="AK25:AK26" si="4">SUM(G25:O25,AG25:AI25)</f>
        <v>-1984359</v>
      </c>
      <c r="AL25" s="108"/>
      <c r="AM25" s="108">
        <v>-25918</v>
      </c>
      <c r="AN25" s="108"/>
      <c r="AO25" s="108">
        <f>SUM(AK25:AM25)</f>
        <v>-2010277</v>
      </c>
    </row>
    <row r="26" spans="1:41" ht="16.5" customHeight="1" x14ac:dyDescent="0.25">
      <c r="A26" s="112" t="s">
        <v>202</v>
      </c>
      <c r="B26" s="112"/>
      <c r="C26" s="112"/>
      <c r="D26" s="112"/>
      <c r="E26" s="107"/>
      <c r="F26" s="107"/>
      <c r="G26" s="108">
        <v>0</v>
      </c>
      <c r="H26" s="108"/>
      <c r="I26" s="108">
        <v>0</v>
      </c>
      <c r="J26" s="108"/>
      <c r="K26" s="108">
        <v>0</v>
      </c>
      <c r="L26" s="108"/>
      <c r="M26" s="108">
        <v>0</v>
      </c>
      <c r="N26" s="108"/>
      <c r="O26" s="108">
        <v>-856207</v>
      </c>
      <c r="P26" s="108"/>
      <c r="Q26" s="108">
        <v>0</v>
      </c>
      <c r="R26" s="108"/>
      <c r="S26" s="108">
        <v>0</v>
      </c>
      <c r="T26" s="108"/>
      <c r="U26" s="108">
        <v>0</v>
      </c>
      <c r="V26" s="108"/>
      <c r="W26" s="108">
        <v>0</v>
      </c>
      <c r="X26" s="108"/>
      <c r="Y26" s="108">
        <v>0</v>
      </c>
      <c r="Z26" s="108"/>
      <c r="AA26" s="108">
        <v>0</v>
      </c>
      <c r="AB26" s="108"/>
      <c r="AC26" s="108">
        <v>0</v>
      </c>
      <c r="AD26" s="108"/>
      <c r="AE26" s="108">
        <v>0</v>
      </c>
      <c r="AF26" s="108"/>
      <c r="AG26" s="108">
        <f t="shared" ref="AG26" si="5">SUM(Q26:AE26)</f>
        <v>0</v>
      </c>
      <c r="AH26" s="108"/>
      <c r="AI26" s="108">
        <v>0</v>
      </c>
      <c r="AJ26" s="108"/>
      <c r="AK26" s="108">
        <f t="shared" si="4"/>
        <v>-856207</v>
      </c>
      <c r="AL26" s="108"/>
      <c r="AM26" s="108">
        <v>0</v>
      </c>
      <c r="AN26" s="108"/>
      <c r="AO26" s="108">
        <f t="shared" ref="AO26" si="6">SUM(AK26:AM26)</f>
        <v>-856207</v>
      </c>
    </row>
    <row r="27" spans="1:41" s="100" customFormat="1" ht="16.5" customHeight="1" x14ac:dyDescent="0.25">
      <c r="A27" s="112" t="s">
        <v>203</v>
      </c>
      <c r="B27" s="112"/>
      <c r="E27" s="107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</row>
    <row r="28" spans="1:41" ht="16.5" customHeight="1" x14ac:dyDescent="0.25">
      <c r="B28" s="112" t="s">
        <v>205</v>
      </c>
      <c r="C28" s="112"/>
      <c r="D28" s="112"/>
      <c r="E28" s="107"/>
      <c r="F28" s="107"/>
      <c r="G28" s="113">
        <v>0</v>
      </c>
      <c r="H28" s="59"/>
      <c r="I28" s="113">
        <v>0</v>
      </c>
      <c r="J28" s="59"/>
      <c r="K28" s="113">
        <v>0</v>
      </c>
      <c r="L28" s="59"/>
      <c r="M28" s="113">
        <v>0</v>
      </c>
      <c r="N28" s="59"/>
      <c r="O28" s="113">
        <v>3502371</v>
      </c>
      <c r="P28" s="59"/>
      <c r="Q28" s="113">
        <v>0</v>
      </c>
      <c r="R28" s="59"/>
      <c r="S28" s="113">
        <v>0</v>
      </c>
      <c r="T28" s="59"/>
      <c r="U28" s="113">
        <v>0</v>
      </c>
      <c r="V28" s="77"/>
      <c r="W28" s="113">
        <v>-1599</v>
      </c>
      <c r="X28" s="77"/>
      <c r="Y28" s="113">
        <v>0</v>
      </c>
      <c r="Z28" s="77"/>
      <c r="AA28" s="113">
        <v>121339</v>
      </c>
      <c r="AB28" s="77"/>
      <c r="AC28" s="113">
        <v>-217753</v>
      </c>
      <c r="AD28" s="77"/>
      <c r="AE28" s="113">
        <v>-751063</v>
      </c>
      <c r="AF28" s="59"/>
      <c r="AG28" s="61">
        <f>SUM(Q28:AE28)</f>
        <v>-849076</v>
      </c>
      <c r="AH28" s="59"/>
      <c r="AI28" s="113">
        <v>0</v>
      </c>
      <c r="AJ28" s="101"/>
      <c r="AK28" s="61">
        <f>SUM(G28:O28,AG28:AI28)</f>
        <v>2653295</v>
      </c>
      <c r="AL28" s="108"/>
      <c r="AM28" s="113">
        <v>586336</v>
      </c>
      <c r="AN28" s="59"/>
      <c r="AO28" s="114">
        <f>SUM(AK28:AM28)</f>
        <v>3239631</v>
      </c>
    </row>
    <row r="29" spans="1:41" ht="16.5" customHeight="1" x14ac:dyDescent="0.25">
      <c r="A29" s="87"/>
      <c r="B29" s="87"/>
      <c r="C29" s="87"/>
      <c r="D29" s="87"/>
      <c r="E29" s="107"/>
      <c r="F29" s="107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</row>
    <row r="30" spans="1:41" ht="16.5" customHeight="1" thickBot="1" x14ac:dyDescent="0.3">
      <c r="A30" s="87" t="s">
        <v>212</v>
      </c>
      <c r="B30" s="87"/>
      <c r="C30" s="87"/>
      <c r="D30" s="87"/>
      <c r="E30" s="107"/>
      <c r="F30" s="107"/>
      <c r="G30" s="115">
        <f>SUM(G20:G28)</f>
        <v>5669977</v>
      </c>
      <c r="H30" s="108"/>
      <c r="I30" s="115">
        <f>SUM(I20:I28)</f>
        <v>36104972</v>
      </c>
      <c r="J30" s="108"/>
      <c r="K30" s="115">
        <f>SUM(K20:K28)</f>
        <v>104789</v>
      </c>
      <c r="L30" s="108"/>
      <c r="M30" s="115">
        <f>SUM(M20:M28)</f>
        <v>599793</v>
      </c>
      <c r="N30" s="108"/>
      <c r="O30" s="115">
        <f>SUM(O20:O28)</f>
        <v>4438605</v>
      </c>
      <c r="P30" s="108"/>
      <c r="Q30" s="115">
        <f>SUM(Q20:Q28)</f>
        <v>-755413</v>
      </c>
      <c r="R30" s="108"/>
      <c r="S30" s="115">
        <f>SUM(S20:S28)</f>
        <v>-2183373</v>
      </c>
      <c r="T30" s="108"/>
      <c r="U30" s="115">
        <f>SUM(U20:U28)</f>
        <v>267927</v>
      </c>
      <c r="V30" s="108"/>
      <c r="W30" s="115">
        <f>SUM(W20:W28)</f>
        <v>-3811</v>
      </c>
      <c r="X30" s="108"/>
      <c r="Y30" s="115">
        <f>SUM(Y20:Y28)</f>
        <v>18970888</v>
      </c>
      <c r="Z30" s="108"/>
      <c r="AA30" s="115">
        <f>SUM(AA20:AA28)</f>
        <v>236094</v>
      </c>
      <c r="AB30" s="108"/>
      <c r="AC30" s="115">
        <f>SUM(AC20:AC28)</f>
        <v>-392166</v>
      </c>
      <c r="AD30" s="108"/>
      <c r="AE30" s="115">
        <f>SUM(AE20:AE28)</f>
        <v>-6868890</v>
      </c>
      <c r="AF30" s="108"/>
      <c r="AG30" s="115">
        <f>SUM(AG20:AG28)</f>
        <v>9271256</v>
      </c>
      <c r="AH30" s="108"/>
      <c r="AI30" s="115">
        <f>SUM(AI20:AI28)</f>
        <v>31047126</v>
      </c>
      <c r="AJ30" s="108"/>
      <c r="AK30" s="115">
        <f>SUM(AK20:AK28)</f>
        <v>87236518</v>
      </c>
      <c r="AL30" s="108"/>
      <c r="AM30" s="115">
        <f>SUM(AM20:AM28)</f>
        <v>11948868</v>
      </c>
      <c r="AN30" s="108"/>
      <c r="AO30" s="115">
        <f>SUM(AO20:AO28)</f>
        <v>99185386</v>
      </c>
    </row>
    <row r="31" spans="1:41" ht="16.5" customHeight="1" thickTop="1" x14ac:dyDescent="0.25">
      <c r="Q31" s="85"/>
      <c r="S31" s="85"/>
      <c r="AM31" s="85"/>
      <c r="AO31" s="85"/>
    </row>
    <row r="32" spans="1:41" ht="16.5" customHeight="1" x14ac:dyDescent="0.25">
      <c r="W32" s="86"/>
      <c r="Y32" s="86"/>
      <c r="AA32" s="86"/>
      <c r="AC32" s="86"/>
      <c r="AE32" s="86"/>
    </row>
    <row r="33" spans="17:41" ht="16.5" customHeight="1" x14ac:dyDescent="0.25">
      <c r="Q33" s="85"/>
      <c r="S33" s="85"/>
      <c r="AG33" s="85"/>
      <c r="AI33" s="85"/>
      <c r="AK33" s="85"/>
      <c r="AM33" s="85"/>
      <c r="AO33" s="85"/>
    </row>
    <row r="34" spans="17:41" ht="16.5" customHeight="1" x14ac:dyDescent="0.25">
      <c r="Q34" s="85"/>
      <c r="S34" s="85"/>
      <c r="AG34" s="85"/>
      <c r="AI34" s="85"/>
      <c r="AK34" s="85"/>
      <c r="AM34" s="85"/>
      <c r="AO34" s="85"/>
    </row>
    <row r="56" spans="1:41" ht="12" customHeight="1" x14ac:dyDescent="0.25"/>
    <row r="57" spans="1:41" ht="22.35" customHeight="1" x14ac:dyDescent="0.25">
      <c r="A57" s="202" t="str">
        <f>+'7-8 (6m)'!A54:J54</f>
        <v>The accompanying notes are an integral part of these interim financial information.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</row>
    <row r="60" spans="1:41" ht="16.5" customHeight="1" x14ac:dyDescent="0.25">
      <c r="Q60" s="85"/>
      <c r="S60" s="85"/>
      <c r="AG60" s="85"/>
      <c r="AI60" s="85"/>
      <c r="AK60" s="85"/>
      <c r="AM60" s="85"/>
      <c r="AO60" s="85"/>
    </row>
    <row r="73" spans="33:41" ht="16.5" customHeight="1" x14ac:dyDescent="0.25">
      <c r="AG73" s="85"/>
      <c r="AI73" s="85"/>
      <c r="AM73" s="85"/>
      <c r="AO73" s="85"/>
    </row>
  </sheetData>
  <mergeCells count="5">
    <mergeCell ref="G6:AO6"/>
    <mergeCell ref="G7:AK7"/>
    <mergeCell ref="Q8:AG8"/>
    <mergeCell ref="W9:AE9"/>
    <mergeCell ref="A57:AO57"/>
  </mergeCells>
  <pageMargins left="0.35" right="0.35" top="0.5" bottom="0.6" header="0.49" footer="0.4"/>
  <pageSetup paperSize="9" scale="55" firstPageNumber="10" orientation="landscape" useFirstPageNumber="1" horizontalDpi="1200" verticalDpi="1200" r:id="rId1"/>
  <headerFooter scaleWithDoc="0">
    <oddFooter>&amp;R&amp;"Cordia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0EE32-8EBE-4F43-A53F-D4C4752ABD82}">
  <sheetPr codeName="Sheet6"/>
  <dimension ref="A1:AA39"/>
  <sheetViews>
    <sheetView topLeftCell="A16" zoomScaleNormal="100" zoomScaleSheetLayoutView="85" workbookViewId="0">
      <selection activeCell="U13" sqref="U13"/>
    </sheetView>
  </sheetViews>
  <sheetFormatPr defaultColWidth="18.5703125" defaultRowHeight="16.5" customHeight="1" x14ac:dyDescent="0.25"/>
  <cols>
    <col min="1" max="1" width="1.5703125" style="119" customWidth="1"/>
    <col min="2" max="2" width="26.7109375" style="119" customWidth="1"/>
    <col min="3" max="3" width="1.7109375" style="119" customWidth="1"/>
    <col min="4" max="4" width="0.5703125" style="119" customWidth="1"/>
    <col min="5" max="5" width="10.5703125" style="120" customWidth="1"/>
    <col min="6" max="6" width="0.5703125" style="120" customWidth="1"/>
    <col min="7" max="7" width="10" style="120" customWidth="1"/>
    <col min="8" max="8" width="0.5703125" style="120" customWidth="1"/>
    <col min="9" max="9" width="10.42578125" style="120" customWidth="1"/>
    <col min="10" max="10" width="0.5703125" style="120" customWidth="1"/>
    <col min="11" max="11" width="12.5703125" style="120" customWidth="1"/>
    <col min="12" max="12" width="0.5703125" style="120" customWidth="1"/>
    <col min="13" max="13" width="14" style="120" customWidth="1"/>
    <col min="14" max="14" width="0.5703125" style="120" customWidth="1"/>
    <col min="15" max="15" width="17" style="120" customWidth="1"/>
    <col min="16" max="16" width="0.5703125" style="120" customWidth="1"/>
    <col min="17" max="17" width="9.5703125" style="120" customWidth="1"/>
    <col min="18" max="18" width="0.5703125" style="120" customWidth="1"/>
    <col min="19" max="19" width="10.5703125" style="120" bestFit="1" customWidth="1"/>
    <col min="20" max="20" width="0.5703125" style="120" customWidth="1"/>
    <col min="21" max="21" width="9.5703125" style="120" customWidth="1"/>
    <col min="22" max="22" width="0.5703125" style="120" customWidth="1"/>
    <col min="23" max="23" width="10.5703125" style="120" customWidth="1"/>
    <col min="24" max="24" width="0.5703125" style="120" customWidth="1"/>
    <col min="25" max="25" width="9.5703125" style="120" customWidth="1"/>
    <col min="26" max="26" width="0.5703125" style="120" customWidth="1"/>
    <col min="27" max="27" width="11" style="120" customWidth="1"/>
    <col min="28" max="132" width="18.5703125" style="119"/>
    <col min="133" max="133" width="1.5703125" style="119" customWidth="1"/>
    <col min="134" max="134" width="32.42578125" style="119" customWidth="1"/>
    <col min="135" max="135" width="6.5703125" style="119" customWidth="1"/>
    <col min="136" max="136" width="0.5703125" style="119" customWidth="1"/>
    <col min="137" max="137" width="12.5703125" style="119" customWidth="1"/>
    <col min="138" max="138" width="0.5703125" style="119" customWidth="1"/>
    <col min="139" max="139" width="14.42578125" style="119" bestFit="1" customWidth="1"/>
    <col min="140" max="140" width="0.5703125" style="119" customWidth="1"/>
    <col min="141" max="141" width="12.5703125" style="119" customWidth="1"/>
    <col min="142" max="142" width="0.5703125" style="119" customWidth="1"/>
    <col min="143" max="143" width="14.42578125" style="119" bestFit="1" customWidth="1"/>
    <col min="144" max="144" width="0.5703125" style="119" customWidth="1"/>
    <col min="145" max="145" width="15" style="119" customWidth="1"/>
    <col min="146" max="146" width="0.5703125" style="119" customWidth="1"/>
    <col min="147" max="147" width="19.42578125" style="119" bestFit="1" customWidth="1"/>
    <col min="148" max="148" width="0.5703125" style="119" customWidth="1"/>
    <col min="149" max="149" width="12.5703125" style="119" customWidth="1"/>
    <col min="150" max="150" width="0.5703125" style="119" customWidth="1"/>
    <col min="151" max="151" width="14.42578125" style="119" bestFit="1" customWidth="1"/>
    <col min="152" max="152" width="0.5703125" style="119" customWidth="1"/>
    <col min="153" max="153" width="14.42578125" style="119" customWidth="1"/>
    <col min="154" max="192" width="18.5703125" style="119" customWidth="1"/>
    <col min="193" max="388" width="18.5703125" style="119"/>
    <col min="389" max="389" width="1.5703125" style="119" customWidth="1"/>
    <col min="390" max="390" width="32.42578125" style="119" customWidth="1"/>
    <col min="391" max="391" width="6.5703125" style="119" customWidth="1"/>
    <col min="392" max="392" width="0.5703125" style="119" customWidth="1"/>
    <col min="393" max="393" width="12.5703125" style="119" customWidth="1"/>
    <col min="394" max="394" width="0.5703125" style="119" customWidth="1"/>
    <col min="395" max="395" width="14.42578125" style="119" bestFit="1" customWidth="1"/>
    <col min="396" max="396" width="0.5703125" style="119" customWidth="1"/>
    <col min="397" max="397" width="12.5703125" style="119" customWidth="1"/>
    <col min="398" max="398" width="0.5703125" style="119" customWidth="1"/>
    <col min="399" max="399" width="14.42578125" style="119" bestFit="1" customWidth="1"/>
    <col min="400" max="400" width="0.5703125" style="119" customWidth="1"/>
    <col min="401" max="401" width="15" style="119" customWidth="1"/>
    <col min="402" max="402" width="0.5703125" style="119" customWidth="1"/>
    <col min="403" max="403" width="19.42578125" style="119" bestFit="1" customWidth="1"/>
    <col min="404" max="404" width="0.5703125" style="119" customWidth="1"/>
    <col min="405" max="405" width="12.5703125" style="119" customWidth="1"/>
    <col min="406" max="406" width="0.5703125" style="119" customWidth="1"/>
    <col min="407" max="407" width="14.42578125" style="119" bestFit="1" customWidth="1"/>
    <col min="408" max="408" width="0.5703125" style="119" customWidth="1"/>
    <col min="409" max="409" width="14.42578125" style="119" customWidth="1"/>
    <col min="410" max="448" width="18.5703125" style="119" customWidth="1"/>
    <col min="449" max="644" width="18.5703125" style="119"/>
    <col min="645" max="645" width="1.5703125" style="119" customWidth="1"/>
    <col min="646" max="646" width="32.42578125" style="119" customWidth="1"/>
    <col min="647" max="647" width="6.5703125" style="119" customWidth="1"/>
    <col min="648" max="648" width="0.5703125" style="119" customWidth="1"/>
    <col min="649" max="649" width="12.5703125" style="119" customWidth="1"/>
    <col min="650" max="650" width="0.5703125" style="119" customWidth="1"/>
    <col min="651" max="651" width="14.42578125" style="119" bestFit="1" customWidth="1"/>
    <col min="652" max="652" width="0.5703125" style="119" customWidth="1"/>
    <col min="653" max="653" width="12.5703125" style="119" customWidth="1"/>
    <col min="654" max="654" width="0.5703125" style="119" customWidth="1"/>
    <col min="655" max="655" width="14.42578125" style="119" bestFit="1" customWidth="1"/>
    <col min="656" max="656" width="0.5703125" style="119" customWidth="1"/>
    <col min="657" max="657" width="15" style="119" customWidth="1"/>
    <col min="658" max="658" width="0.5703125" style="119" customWidth="1"/>
    <col min="659" max="659" width="19.42578125" style="119" bestFit="1" customWidth="1"/>
    <col min="660" max="660" width="0.5703125" style="119" customWidth="1"/>
    <col min="661" max="661" width="12.5703125" style="119" customWidth="1"/>
    <col min="662" max="662" width="0.5703125" style="119" customWidth="1"/>
    <col min="663" max="663" width="14.42578125" style="119" bestFit="1" customWidth="1"/>
    <col min="664" max="664" width="0.5703125" style="119" customWidth="1"/>
    <col min="665" max="665" width="14.42578125" style="119" customWidth="1"/>
    <col min="666" max="704" width="18.5703125" style="119" customWidth="1"/>
    <col min="705" max="900" width="18.5703125" style="119"/>
    <col min="901" max="901" width="1.5703125" style="119" customWidth="1"/>
    <col min="902" max="902" width="32.42578125" style="119" customWidth="1"/>
    <col min="903" max="903" width="6.5703125" style="119" customWidth="1"/>
    <col min="904" max="904" width="0.5703125" style="119" customWidth="1"/>
    <col min="905" max="905" width="12.5703125" style="119" customWidth="1"/>
    <col min="906" max="906" width="0.5703125" style="119" customWidth="1"/>
    <col min="907" max="907" width="14.42578125" style="119" bestFit="1" customWidth="1"/>
    <col min="908" max="908" width="0.5703125" style="119" customWidth="1"/>
    <col min="909" max="909" width="12.5703125" style="119" customWidth="1"/>
    <col min="910" max="910" width="0.5703125" style="119" customWidth="1"/>
    <col min="911" max="911" width="14.42578125" style="119" bestFit="1" customWidth="1"/>
    <col min="912" max="912" width="0.5703125" style="119" customWidth="1"/>
    <col min="913" max="913" width="15" style="119" customWidth="1"/>
    <col min="914" max="914" width="0.5703125" style="119" customWidth="1"/>
    <col min="915" max="915" width="19.42578125" style="119" bestFit="1" customWidth="1"/>
    <col min="916" max="916" width="0.5703125" style="119" customWidth="1"/>
    <col min="917" max="917" width="12.5703125" style="119" customWidth="1"/>
    <col min="918" max="918" width="0.5703125" style="119" customWidth="1"/>
    <col min="919" max="919" width="14.42578125" style="119" bestFit="1" customWidth="1"/>
    <col min="920" max="920" width="0.5703125" style="119" customWidth="1"/>
    <col min="921" max="921" width="14.42578125" style="119" customWidth="1"/>
    <col min="922" max="960" width="18.5703125" style="119" customWidth="1"/>
    <col min="961" max="1156" width="18.5703125" style="119"/>
    <col min="1157" max="1157" width="1.5703125" style="119" customWidth="1"/>
    <col min="1158" max="1158" width="32.42578125" style="119" customWidth="1"/>
    <col min="1159" max="1159" width="6.5703125" style="119" customWidth="1"/>
    <col min="1160" max="1160" width="0.5703125" style="119" customWidth="1"/>
    <col min="1161" max="1161" width="12.5703125" style="119" customWidth="1"/>
    <col min="1162" max="1162" width="0.5703125" style="119" customWidth="1"/>
    <col min="1163" max="1163" width="14.42578125" style="119" bestFit="1" customWidth="1"/>
    <col min="1164" max="1164" width="0.5703125" style="119" customWidth="1"/>
    <col min="1165" max="1165" width="12.5703125" style="119" customWidth="1"/>
    <col min="1166" max="1166" width="0.5703125" style="119" customWidth="1"/>
    <col min="1167" max="1167" width="14.42578125" style="119" bestFit="1" customWidth="1"/>
    <col min="1168" max="1168" width="0.5703125" style="119" customWidth="1"/>
    <col min="1169" max="1169" width="15" style="119" customWidth="1"/>
    <col min="1170" max="1170" width="0.5703125" style="119" customWidth="1"/>
    <col min="1171" max="1171" width="19.42578125" style="119" bestFit="1" customWidth="1"/>
    <col min="1172" max="1172" width="0.5703125" style="119" customWidth="1"/>
    <col min="1173" max="1173" width="12.5703125" style="119" customWidth="1"/>
    <col min="1174" max="1174" width="0.5703125" style="119" customWidth="1"/>
    <col min="1175" max="1175" width="14.42578125" style="119" bestFit="1" customWidth="1"/>
    <col min="1176" max="1176" width="0.5703125" style="119" customWidth="1"/>
    <col min="1177" max="1177" width="14.42578125" style="119" customWidth="1"/>
    <col min="1178" max="1216" width="18.5703125" style="119" customWidth="1"/>
    <col min="1217" max="1412" width="18.5703125" style="119"/>
    <col min="1413" max="1413" width="1.5703125" style="119" customWidth="1"/>
    <col min="1414" max="1414" width="32.42578125" style="119" customWidth="1"/>
    <col min="1415" max="1415" width="6.5703125" style="119" customWidth="1"/>
    <col min="1416" max="1416" width="0.5703125" style="119" customWidth="1"/>
    <col min="1417" max="1417" width="12.5703125" style="119" customWidth="1"/>
    <col min="1418" max="1418" width="0.5703125" style="119" customWidth="1"/>
    <col min="1419" max="1419" width="14.42578125" style="119" bestFit="1" customWidth="1"/>
    <col min="1420" max="1420" width="0.5703125" style="119" customWidth="1"/>
    <col min="1421" max="1421" width="12.5703125" style="119" customWidth="1"/>
    <col min="1422" max="1422" width="0.5703125" style="119" customWidth="1"/>
    <col min="1423" max="1423" width="14.42578125" style="119" bestFit="1" customWidth="1"/>
    <col min="1424" max="1424" width="0.5703125" style="119" customWidth="1"/>
    <col min="1425" max="1425" width="15" style="119" customWidth="1"/>
    <col min="1426" max="1426" width="0.5703125" style="119" customWidth="1"/>
    <col min="1427" max="1427" width="19.42578125" style="119" bestFit="1" customWidth="1"/>
    <col min="1428" max="1428" width="0.5703125" style="119" customWidth="1"/>
    <col min="1429" max="1429" width="12.5703125" style="119" customWidth="1"/>
    <col min="1430" max="1430" width="0.5703125" style="119" customWidth="1"/>
    <col min="1431" max="1431" width="14.42578125" style="119" bestFit="1" customWidth="1"/>
    <col min="1432" max="1432" width="0.5703125" style="119" customWidth="1"/>
    <col min="1433" max="1433" width="14.42578125" style="119" customWidth="1"/>
    <col min="1434" max="1472" width="18.5703125" style="119" customWidth="1"/>
    <col min="1473" max="1668" width="18.5703125" style="119"/>
    <col min="1669" max="1669" width="1.5703125" style="119" customWidth="1"/>
    <col min="1670" max="1670" width="32.42578125" style="119" customWidth="1"/>
    <col min="1671" max="1671" width="6.5703125" style="119" customWidth="1"/>
    <col min="1672" max="1672" width="0.5703125" style="119" customWidth="1"/>
    <col min="1673" max="1673" width="12.5703125" style="119" customWidth="1"/>
    <col min="1674" max="1674" width="0.5703125" style="119" customWidth="1"/>
    <col min="1675" max="1675" width="14.42578125" style="119" bestFit="1" customWidth="1"/>
    <col min="1676" max="1676" width="0.5703125" style="119" customWidth="1"/>
    <col min="1677" max="1677" width="12.5703125" style="119" customWidth="1"/>
    <col min="1678" max="1678" width="0.5703125" style="119" customWidth="1"/>
    <col min="1679" max="1679" width="14.42578125" style="119" bestFit="1" customWidth="1"/>
    <col min="1680" max="1680" width="0.5703125" style="119" customWidth="1"/>
    <col min="1681" max="1681" width="15" style="119" customWidth="1"/>
    <col min="1682" max="1682" width="0.5703125" style="119" customWidth="1"/>
    <col min="1683" max="1683" width="19.42578125" style="119" bestFit="1" customWidth="1"/>
    <col min="1684" max="1684" width="0.5703125" style="119" customWidth="1"/>
    <col min="1685" max="1685" width="12.5703125" style="119" customWidth="1"/>
    <col min="1686" max="1686" width="0.5703125" style="119" customWidth="1"/>
    <col min="1687" max="1687" width="14.42578125" style="119" bestFit="1" customWidth="1"/>
    <col min="1688" max="1688" width="0.5703125" style="119" customWidth="1"/>
    <col min="1689" max="1689" width="14.42578125" style="119" customWidth="1"/>
    <col min="1690" max="1728" width="18.5703125" style="119" customWidth="1"/>
    <col min="1729" max="1924" width="18.5703125" style="119"/>
    <col min="1925" max="1925" width="1.5703125" style="119" customWidth="1"/>
    <col min="1926" max="1926" width="32.42578125" style="119" customWidth="1"/>
    <col min="1927" max="1927" width="6.5703125" style="119" customWidth="1"/>
    <col min="1928" max="1928" width="0.5703125" style="119" customWidth="1"/>
    <col min="1929" max="1929" width="12.5703125" style="119" customWidth="1"/>
    <col min="1930" max="1930" width="0.5703125" style="119" customWidth="1"/>
    <col min="1931" max="1931" width="14.42578125" style="119" bestFit="1" customWidth="1"/>
    <col min="1932" max="1932" width="0.5703125" style="119" customWidth="1"/>
    <col min="1933" max="1933" width="12.5703125" style="119" customWidth="1"/>
    <col min="1934" max="1934" width="0.5703125" style="119" customWidth="1"/>
    <col min="1935" max="1935" width="14.42578125" style="119" bestFit="1" customWidth="1"/>
    <col min="1936" max="1936" width="0.5703125" style="119" customWidth="1"/>
    <col min="1937" max="1937" width="15" style="119" customWidth="1"/>
    <col min="1938" max="1938" width="0.5703125" style="119" customWidth="1"/>
    <col min="1939" max="1939" width="19.42578125" style="119" bestFit="1" customWidth="1"/>
    <col min="1940" max="1940" width="0.5703125" style="119" customWidth="1"/>
    <col min="1941" max="1941" width="12.5703125" style="119" customWidth="1"/>
    <col min="1942" max="1942" width="0.5703125" style="119" customWidth="1"/>
    <col min="1943" max="1943" width="14.42578125" style="119" bestFit="1" customWidth="1"/>
    <col min="1944" max="1944" width="0.5703125" style="119" customWidth="1"/>
    <col min="1945" max="1945" width="14.42578125" style="119" customWidth="1"/>
    <col min="1946" max="1984" width="18.5703125" style="119" customWidth="1"/>
    <col min="1985" max="2180" width="18.5703125" style="119"/>
    <col min="2181" max="2181" width="1.5703125" style="119" customWidth="1"/>
    <col min="2182" max="2182" width="32.42578125" style="119" customWidth="1"/>
    <col min="2183" max="2183" width="6.5703125" style="119" customWidth="1"/>
    <col min="2184" max="2184" width="0.5703125" style="119" customWidth="1"/>
    <col min="2185" max="2185" width="12.5703125" style="119" customWidth="1"/>
    <col min="2186" max="2186" width="0.5703125" style="119" customWidth="1"/>
    <col min="2187" max="2187" width="14.42578125" style="119" bestFit="1" customWidth="1"/>
    <col min="2188" max="2188" width="0.5703125" style="119" customWidth="1"/>
    <col min="2189" max="2189" width="12.5703125" style="119" customWidth="1"/>
    <col min="2190" max="2190" width="0.5703125" style="119" customWidth="1"/>
    <col min="2191" max="2191" width="14.42578125" style="119" bestFit="1" customWidth="1"/>
    <col min="2192" max="2192" width="0.5703125" style="119" customWidth="1"/>
    <col min="2193" max="2193" width="15" style="119" customWidth="1"/>
    <col min="2194" max="2194" width="0.5703125" style="119" customWidth="1"/>
    <col min="2195" max="2195" width="19.42578125" style="119" bestFit="1" customWidth="1"/>
    <col min="2196" max="2196" width="0.5703125" style="119" customWidth="1"/>
    <col min="2197" max="2197" width="12.5703125" style="119" customWidth="1"/>
    <col min="2198" max="2198" width="0.5703125" style="119" customWidth="1"/>
    <col min="2199" max="2199" width="14.42578125" style="119" bestFit="1" customWidth="1"/>
    <col min="2200" max="2200" width="0.5703125" style="119" customWidth="1"/>
    <col min="2201" max="2201" width="14.42578125" style="119" customWidth="1"/>
    <col min="2202" max="2240" width="18.5703125" style="119" customWidth="1"/>
    <col min="2241" max="2436" width="18.5703125" style="119"/>
    <col min="2437" max="2437" width="1.5703125" style="119" customWidth="1"/>
    <col min="2438" max="2438" width="32.42578125" style="119" customWidth="1"/>
    <col min="2439" max="2439" width="6.5703125" style="119" customWidth="1"/>
    <col min="2440" max="2440" width="0.5703125" style="119" customWidth="1"/>
    <col min="2441" max="2441" width="12.5703125" style="119" customWidth="1"/>
    <col min="2442" max="2442" width="0.5703125" style="119" customWidth="1"/>
    <col min="2443" max="2443" width="14.42578125" style="119" bestFit="1" customWidth="1"/>
    <col min="2444" max="2444" width="0.5703125" style="119" customWidth="1"/>
    <col min="2445" max="2445" width="12.5703125" style="119" customWidth="1"/>
    <col min="2446" max="2446" width="0.5703125" style="119" customWidth="1"/>
    <col min="2447" max="2447" width="14.42578125" style="119" bestFit="1" customWidth="1"/>
    <col min="2448" max="2448" width="0.5703125" style="119" customWidth="1"/>
    <col min="2449" max="2449" width="15" style="119" customWidth="1"/>
    <col min="2450" max="2450" width="0.5703125" style="119" customWidth="1"/>
    <col min="2451" max="2451" width="19.42578125" style="119" bestFit="1" customWidth="1"/>
    <col min="2452" max="2452" width="0.5703125" style="119" customWidth="1"/>
    <col min="2453" max="2453" width="12.5703125" style="119" customWidth="1"/>
    <col min="2454" max="2454" width="0.5703125" style="119" customWidth="1"/>
    <col min="2455" max="2455" width="14.42578125" style="119" bestFit="1" customWidth="1"/>
    <col min="2456" max="2456" width="0.5703125" style="119" customWidth="1"/>
    <col min="2457" max="2457" width="14.42578125" style="119" customWidth="1"/>
    <col min="2458" max="2496" width="18.5703125" style="119" customWidth="1"/>
    <col min="2497" max="2692" width="18.5703125" style="119"/>
    <col min="2693" max="2693" width="1.5703125" style="119" customWidth="1"/>
    <col min="2694" max="2694" width="32.42578125" style="119" customWidth="1"/>
    <col min="2695" max="2695" width="6.5703125" style="119" customWidth="1"/>
    <col min="2696" max="2696" width="0.5703125" style="119" customWidth="1"/>
    <col min="2697" max="2697" width="12.5703125" style="119" customWidth="1"/>
    <col min="2698" max="2698" width="0.5703125" style="119" customWidth="1"/>
    <col min="2699" max="2699" width="14.42578125" style="119" bestFit="1" customWidth="1"/>
    <col min="2700" max="2700" width="0.5703125" style="119" customWidth="1"/>
    <col min="2701" max="2701" width="12.5703125" style="119" customWidth="1"/>
    <col min="2702" max="2702" width="0.5703125" style="119" customWidth="1"/>
    <col min="2703" max="2703" width="14.42578125" style="119" bestFit="1" customWidth="1"/>
    <col min="2704" max="2704" width="0.5703125" style="119" customWidth="1"/>
    <col min="2705" max="2705" width="15" style="119" customWidth="1"/>
    <col min="2706" max="2706" width="0.5703125" style="119" customWidth="1"/>
    <col min="2707" max="2707" width="19.42578125" style="119" bestFit="1" customWidth="1"/>
    <col min="2708" max="2708" width="0.5703125" style="119" customWidth="1"/>
    <col min="2709" max="2709" width="12.5703125" style="119" customWidth="1"/>
    <col min="2710" max="2710" width="0.5703125" style="119" customWidth="1"/>
    <col min="2711" max="2711" width="14.42578125" style="119" bestFit="1" customWidth="1"/>
    <col min="2712" max="2712" width="0.5703125" style="119" customWidth="1"/>
    <col min="2713" max="2713" width="14.42578125" style="119" customWidth="1"/>
    <col min="2714" max="2752" width="18.5703125" style="119" customWidth="1"/>
    <col min="2753" max="2948" width="18.5703125" style="119"/>
    <col min="2949" max="2949" width="1.5703125" style="119" customWidth="1"/>
    <col min="2950" max="2950" width="32.42578125" style="119" customWidth="1"/>
    <col min="2951" max="2951" width="6.5703125" style="119" customWidth="1"/>
    <col min="2952" max="2952" width="0.5703125" style="119" customWidth="1"/>
    <col min="2953" max="2953" width="12.5703125" style="119" customWidth="1"/>
    <col min="2954" max="2954" width="0.5703125" style="119" customWidth="1"/>
    <col min="2955" max="2955" width="14.42578125" style="119" bestFit="1" customWidth="1"/>
    <col min="2956" max="2956" width="0.5703125" style="119" customWidth="1"/>
    <col min="2957" max="2957" width="12.5703125" style="119" customWidth="1"/>
    <col min="2958" max="2958" width="0.5703125" style="119" customWidth="1"/>
    <col min="2959" max="2959" width="14.42578125" style="119" bestFit="1" customWidth="1"/>
    <col min="2960" max="2960" width="0.5703125" style="119" customWidth="1"/>
    <col min="2961" max="2961" width="15" style="119" customWidth="1"/>
    <col min="2962" max="2962" width="0.5703125" style="119" customWidth="1"/>
    <col min="2963" max="2963" width="19.42578125" style="119" bestFit="1" customWidth="1"/>
    <col min="2964" max="2964" width="0.5703125" style="119" customWidth="1"/>
    <col min="2965" max="2965" width="12.5703125" style="119" customWidth="1"/>
    <col min="2966" max="2966" width="0.5703125" style="119" customWidth="1"/>
    <col min="2967" max="2967" width="14.42578125" style="119" bestFit="1" customWidth="1"/>
    <col min="2968" max="2968" width="0.5703125" style="119" customWidth="1"/>
    <col min="2969" max="2969" width="14.42578125" style="119" customWidth="1"/>
    <col min="2970" max="3008" width="18.5703125" style="119" customWidth="1"/>
    <col min="3009" max="3204" width="18.5703125" style="119"/>
    <col min="3205" max="3205" width="1.5703125" style="119" customWidth="1"/>
    <col min="3206" max="3206" width="32.42578125" style="119" customWidth="1"/>
    <col min="3207" max="3207" width="6.5703125" style="119" customWidth="1"/>
    <col min="3208" max="3208" width="0.5703125" style="119" customWidth="1"/>
    <col min="3209" max="3209" width="12.5703125" style="119" customWidth="1"/>
    <col min="3210" max="3210" width="0.5703125" style="119" customWidth="1"/>
    <col min="3211" max="3211" width="14.42578125" style="119" bestFit="1" customWidth="1"/>
    <col min="3212" max="3212" width="0.5703125" style="119" customWidth="1"/>
    <col min="3213" max="3213" width="12.5703125" style="119" customWidth="1"/>
    <col min="3214" max="3214" width="0.5703125" style="119" customWidth="1"/>
    <col min="3215" max="3215" width="14.42578125" style="119" bestFit="1" customWidth="1"/>
    <col min="3216" max="3216" width="0.5703125" style="119" customWidth="1"/>
    <col min="3217" max="3217" width="15" style="119" customWidth="1"/>
    <col min="3218" max="3218" width="0.5703125" style="119" customWidth="1"/>
    <col min="3219" max="3219" width="19.42578125" style="119" bestFit="1" customWidth="1"/>
    <col min="3220" max="3220" width="0.5703125" style="119" customWidth="1"/>
    <col min="3221" max="3221" width="12.5703125" style="119" customWidth="1"/>
    <col min="3222" max="3222" width="0.5703125" style="119" customWidth="1"/>
    <col min="3223" max="3223" width="14.42578125" style="119" bestFit="1" customWidth="1"/>
    <col min="3224" max="3224" width="0.5703125" style="119" customWidth="1"/>
    <col min="3225" max="3225" width="14.42578125" style="119" customWidth="1"/>
    <col min="3226" max="3264" width="18.5703125" style="119" customWidth="1"/>
    <col min="3265" max="3460" width="18.5703125" style="119"/>
    <col min="3461" max="3461" width="1.5703125" style="119" customWidth="1"/>
    <col min="3462" max="3462" width="32.42578125" style="119" customWidth="1"/>
    <col min="3463" max="3463" width="6.5703125" style="119" customWidth="1"/>
    <col min="3464" max="3464" width="0.5703125" style="119" customWidth="1"/>
    <col min="3465" max="3465" width="12.5703125" style="119" customWidth="1"/>
    <col min="3466" max="3466" width="0.5703125" style="119" customWidth="1"/>
    <col min="3467" max="3467" width="14.42578125" style="119" bestFit="1" customWidth="1"/>
    <col min="3468" max="3468" width="0.5703125" style="119" customWidth="1"/>
    <col min="3469" max="3469" width="12.5703125" style="119" customWidth="1"/>
    <col min="3470" max="3470" width="0.5703125" style="119" customWidth="1"/>
    <col min="3471" max="3471" width="14.42578125" style="119" bestFit="1" customWidth="1"/>
    <col min="3472" max="3472" width="0.5703125" style="119" customWidth="1"/>
    <col min="3473" max="3473" width="15" style="119" customWidth="1"/>
    <col min="3474" max="3474" width="0.5703125" style="119" customWidth="1"/>
    <col min="3475" max="3475" width="19.42578125" style="119" bestFit="1" customWidth="1"/>
    <col min="3476" max="3476" width="0.5703125" style="119" customWidth="1"/>
    <col min="3477" max="3477" width="12.5703125" style="119" customWidth="1"/>
    <col min="3478" max="3478" width="0.5703125" style="119" customWidth="1"/>
    <col min="3479" max="3479" width="14.42578125" style="119" bestFit="1" customWidth="1"/>
    <col min="3480" max="3480" width="0.5703125" style="119" customWidth="1"/>
    <col min="3481" max="3481" width="14.42578125" style="119" customWidth="1"/>
    <col min="3482" max="3520" width="18.5703125" style="119" customWidth="1"/>
    <col min="3521" max="3716" width="18.5703125" style="119"/>
    <col min="3717" max="3717" width="1.5703125" style="119" customWidth="1"/>
    <col min="3718" max="3718" width="32.42578125" style="119" customWidth="1"/>
    <col min="3719" max="3719" width="6.5703125" style="119" customWidth="1"/>
    <col min="3720" max="3720" width="0.5703125" style="119" customWidth="1"/>
    <col min="3721" max="3721" width="12.5703125" style="119" customWidth="1"/>
    <col min="3722" max="3722" width="0.5703125" style="119" customWidth="1"/>
    <col min="3723" max="3723" width="14.42578125" style="119" bestFit="1" customWidth="1"/>
    <col min="3724" max="3724" width="0.5703125" style="119" customWidth="1"/>
    <col min="3725" max="3725" width="12.5703125" style="119" customWidth="1"/>
    <col min="3726" max="3726" width="0.5703125" style="119" customWidth="1"/>
    <col min="3727" max="3727" width="14.42578125" style="119" bestFit="1" customWidth="1"/>
    <col min="3728" max="3728" width="0.5703125" style="119" customWidth="1"/>
    <col min="3729" max="3729" width="15" style="119" customWidth="1"/>
    <col min="3730" max="3730" width="0.5703125" style="119" customWidth="1"/>
    <col min="3731" max="3731" width="19.42578125" style="119" bestFit="1" customWidth="1"/>
    <col min="3732" max="3732" width="0.5703125" style="119" customWidth="1"/>
    <col min="3733" max="3733" width="12.5703125" style="119" customWidth="1"/>
    <col min="3734" max="3734" width="0.5703125" style="119" customWidth="1"/>
    <col min="3735" max="3735" width="14.42578125" style="119" bestFit="1" customWidth="1"/>
    <col min="3736" max="3736" width="0.5703125" style="119" customWidth="1"/>
    <col min="3737" max="3737" width="14.42578125" style="119" customWidth="1"/>
    <col min="3738" max="3776" width="18.5703125" style="119" customWidth="1"/>
    <col min="3777" max="3972" width="18.5703125" style="119"/>
    <col min="3973" max="3973" width="1.5703125" style="119" customWidth="1"/>
    <col min="3974" max="3974" width="32.42578125" style="119" customWidth="1"/>
    <col min="3975" max="3975" width="6.5703125" style="119" customWidth="1"/>
    <col min="3976" max="3976" width="0.5703125" style="119" customWidth="1"/>
    <col min="3977" max="3977" width="12.5703125" style="119" customWidth="1"/>
    <col min="3978" max="3978" width="0.5703125" style="119" customWidth="1"/>
    <col min="3979" max="3979" width="14.42578125" style="119" bestFit="1" customWidth="1"/>
    <col min="3980" max="3980" width="0.5703125" style="119" customWidth="1"/>
    <col min="3981" max="3981" width="12.5703125" style="119" customWidth="1"/>
    <col min="3982" max="3982" width="0.5703125" style="119" customWidth="1"/>
    <col min="3983" max="3983" width="14.42578125" style="119" bestFit="1" customWidth="1"/>
    <col min="3984" max="3984" width="0.5703125" style="119" customWidth="1"/>
    <col min="3985" max="3985" width="15" style="119" customWidth="1"/>
    <col min="3986" max="3986" width="0.5703125" style="119" customWidth="1"/>
    <col min="3987" max="3987" width="19.42578125" style="119" bestFit="1" customWidth="1"/>
    <col min="3988" max="3988" width="0.5703125" style="119" customWidth="1"/>
    <col min="3989" max="3989" width="12.5703125" style="119" customWidth="1"/>
    <col min="3990" max="3990" width="0.5703125" style="119" customWidth="1"/>
    <col min="3991" max="3991" width="14.42578125" style="119" bestFit="1" customWidth="1"/>
    <col min="3992" max="3992" width="0.5703125" style="119" customWidth="1"/>
    <col min="3993" max="3993" width="14.42578125" style="119" customWidth="1"/>
    <col min="3994" max="4032" width="18.5703125" style="119" customWidth="1"/>
    <col min="4033" max="4228" width="18.5703125" style="119"/>
    <col min="4229" max="4229" width="1.5703125" style="119" customWidth="1"/>
    <col min="4230" max="4230" width="32.42578125" style="119" customWidth="1"/>
    <col min="4231" max="4231" width="6.5703125" style="119" customWidth="1"/>
    <col min="4232" max="4232" width="0.5703125" style="119" customWidth="1"/>
    <col min="4233" max="4233" width="12.5703125" style="119" customWidth="1"/>
    <col min="4234" max="4234" width="0.5703125" style="119" customWidth="1"/>
    <col min="4235" max="4235" width="14.42578125" style="119" bestFit="1" customWidth="1"/>
    <col min="4236" max="4236" width="0.5703125" style="119" customWidth="1"/>
    <col min="4237" max="4237" width="12.5703125" style="119" customWidth="1"/>
    <col min="4238" max="4238" width="0.5703125" style="119" customWidth="1"/>
    <col min="4239" max="4239" width="14.42578125" style="119" bestFit="1" customWidth="1"/>
    <col min="4240" max="4240" width="0.5703125" style="119" customWidth="1"/>
    <col min="4241" max="4241" width="15" style="119" customWidth="1"/>
    <col min="4242" max="4242" width="0.5703125" style="119" customWidth="1"/>
    <col min="4243" max="4243" width="19.42578125" style="119" bestFit="1" customWidth="1"/>
    <col min="4244" max="4244" width="0.5703125" style="119" customWidth="1"/>
    <col min="4245" max="4245" width="12.5703125" style="119" customWidth="1"/>
    <col min="4246" max="4246" width="0.5703125" style="119" customWidth="1"/>
    <col min="4247" max="4247" width="14.42578125" style="119" bestFit="1" customWidth="1"/>
    <col min="4248" max="4248" width="0.5703125" style="119" customWidth="1"/>
    <col min="4249" max="4249" width="14.42578125" style="119" customWidth="1"/>
    <col min="4250" max="4288" width="18.5703125" style="119" customWidth="1"/>
    <col min="4289" max="4484" width="18.5703125" style="119"/>
    <col min="4485" max="4485" width="1.5703125" style="119" customWidth="1"/>
    <col min="4486" max="4486" width="32.42578125" style="119" customWidth="1"/>
    <col min="4487" max="4487" width="6.5703125" style="119" customWidth="1"/>
    <col min="4488" max="4488" width="0.5703125" style="119" customWidth="1"/>
    <col min="4489" max="4489" width="12.5703125" style="119" customWidth="1"/>
    <col min="4490" max="4490" width="0.5703125" style="119" customWidth="1"/>
    <col min="4491" max="4491" width="14.42578125" style="119" bestFit="1" customWidth="1"/>
    <col min="4492" max="4492" width="0.5703125" style="119" customWidth="1"/>
    <col min="4493" max="4493" width="12.5703125" style="119" customWidth="1"/>
    <col min="4494" max="4494" width="0.5703125" style="119" customWidth="1"/>
    <col min="4495" max="4495" width="14.42578125" style="119" bestFit="1" customWidth="1"/>
    <col min="4496" max="4496" width="0.5703125" style="119" customWidth="1"/>
    <col min="4497" max="4497" width="15" style="119" customWidth="1"/>
    <col min="4498" max="4498" width="0.5703125" style="119" customWidth="1"/>
    <col min="4499" max="4499" width="19.42578125" style="119" bestFit="1" customWidth="1"/>
    <col min="4500" max="4500" width="0.5703125" style="119" customWidth="1"/>
    <col min="4501" max="4501" width="12.5703125" style="119" customWidth="1"/>
    <col min="4502" max="4502" width="0.5703125" style="119" customWidth="1"/>
    <col min="4503" max="4503" width="14.42578125" style="119" bestFit="1" customWidth="1"/>
    <col min="4504" max="4504" width="0.5703125" style="119" customWidth="1"/>
    <col min="4505" max="4505" width="14.42578125" style="119" customWidth="1"/>
    <col min="4506" max="4544" width="18.5703125" style="119" customWidth="1"/>
    <col min="4545" max="4740" width="18.5703125" style="119"/>
    <col min="4741" max="4741" width="1.5703125" style="119" customWidth="1"/>
    <col min="4742" max="4742" width="32.42578125" style="119" customWidth="1"/>
    <col min="4743" max="4743" width="6.5703125" style="119" customWidth="1"/>
    <col min="4744" max="4744" width="0.5703125" style="119" customWidth="1"/>
    <col min="4745" max="4745" width="12.5703125" style="119" customWidth="1"/>
    <col min="4746" max="4746" width="0.5703125" style="119" customWidth="1"/>
    <col min="4747" max="4747" width="14.42578125" style="119" bestFit="1" customWidth="1"/>
    <col min="4748" max="4748" width="0.5703125" style="119" customWidth="1"/>
    <col min="4749" max="4749" width="12.5703125" style="119" customWidth="1"/>
    <col min="4750" max="4750" width="0.5703125" style="119" customWidth="1"/>
    <col min="4751" max="4751" width="14.42578125" style="119" bestFit="1" customWidth="1"/>
    <col min="4752" max="4752" width="0.5703125" style="119" customWidth="1"/>
    <col min="4753" max="4753" width="15" style="119" customWidth="1"/>
    <col min="4754" max="4754" width="0.5703125" style="119" customWidth="1"/>
    <col min="4755" max="4755" width="19.42578125" style="119" bestFit="1" customWidth="1"/>
    <col min="4756" max="4756" width="0.5703125" style="119" customWidth="1"/>
    <col min="4757" max="4757" width="12.5703125" style="119" customWidth="1"/>
    <col min="4758" max="4758" width="0.5703125" style="119" customWidth="1"/>
    <col min="4759" max="4759" width="14.42578125" style="119" bestFit="1" customWidth="1"/>
    <col min="4760" max="4760" width="0.5703125" style="119" customWidth="1"/>
    <col min="4761" max="4761" width="14.42578125" style="119" customWidth="1"/>
    <col min="4762" max="4800" width="18.5703125" style="119" customWidth="1"/>
    <col min="4801" max="4996" width="18.5703125" style="119"/>
    <col min="4997" max="4997" width="1.5703125" style="119" customWidth="1"/>
    <col min="4998" max="4998" width="32.42578125" style="119" customWidth="1"/>
    <col min="4999" max="4999" width="6.5703125" style="119" customWidth="1"/>
    <col min="5000" max="5000" width="0.5703125" style="119" customWidth="1"/>
    <col min="5001" max="5001" width="12.5703125" style="119" customWidth="1"/>
    <col min="5002" max="5002" width="0.5703125" style="119" customWidth="1"/>
    <col min="5003" max="5003" width="14.42578125" style="119" bestFit="1" customWidth="1"/>
    <col min="5004" max="5004" width="0.5703125" style="119" customWidth="1"/>
    <col min="5005" max="5005" width="12.5703125" style="119" customWidth="1"/>
    <col min="5006" max="5006" width="0.5703125" style="119" customWidth="1"/>
    <col min="5007" max="5007" width="14.42578125" style="119" bestFit="1" customWidth="1"/>
    <col min="5008" max="5008" width="0.5703125" style="119" customWidth="1"/>
    <col min="5009" max="5009" width="15" style="119" customWidth="1"/>
    <col min="5010" max="5010" width="0.5703125" style="119" customWidth="1"/>
    <col min="5011" max="5011" width="19.42578125" style="119" bestFit="1" customWidth="1"/>
    <col min="5012" max="5012" width="0.5703125" style="119" customWidth="1"/>
    <col min="5013" max="5013" width="12.5703125" style="119" customWidth="1"/>
    <col min="5014" max="5014" width="0.5703125" style="119" customWidth="1"/>
    <col min="5015" max="5015" width="14.42578125" style="119" bestFit="1" customWidth="1"/>
    <col min="5016" max="5016" width="0.5703125" style="119" customWidth="1"/>
    <col min="5017" max="5017" width="14.42578125" style="119" customWidth="1"/>
    <col min="5018" max="5056" width="18.5703125" style="119" customWidth="1"/>
    <col min="5057" max="5252" width="18.5703125" style="119"/>
    <col min="5253" max="5253" width="1.5703125" style="119" customWidth="1"/>
    <col min="5254" max="5254" width="32.42578125" style="119" customWidth="1"/>
    <col min="5255" max="5255" width="6.5703125" style="119" customWidth="1"/>
    <col min="5256" max="5256" width="0.5703125" style="119" customWidth="1"/>
    <col min="5257" max="5257" width="12.5703125" style="119" customWidth="1"/>
    <col min="5258" max="5258" width="0.5703125" style="119" customWidth="1"/>
    <col min="5259" max="5259" width="14.42578125" style="119" bestFit="1" customWidth="1"/>
    <col min="5260" max="5260" width="0.5703125" style="119" customWidth="1"/>
    <col min="5261" max="5261" width="12.5703125" style="119" customWidth="1"/>
    <col min="5262" max="5262" width="0.5703125" style="119" customWidth="1"/>
    <col min="5263" max="5263" width="14.42578125" style="119" bestFit="1" customWidth="1"/>
    <col min="5264" max="5264" width="0.5703125" style="119" customWidth="1"/>
    <col min="5265" max="5265" width="15" style="119" customWidth="1"/>
    <col min="5266" max="5266" width="0.5703125" style="119" customWidth="1"/>
    <col min="5267" max="5267" width="19.42578125" style="119" bestFit="1" customWidth="1"/>
    <col min="5268" max="5268" width="0.5703125" style="119" customWidth="1"/>
    <col min="5269" max="5269" width="12.5703125" style="119" customWidth="1"/>
    <col min="5270" max="5270" width="0.5703125" style="119" customWidth="1"/>
    <col min="5271" max="5271" width="14.42578125" style="119" bestFit="1" customWidth="1"/>
    <col min="5272" max="5272" width="0.5703125" style="119" customWidth="1"/>
    <col min="5273" max="5273" width="14.42578125" style="119" customWidth="1"/>
    <col min="5274" max="5312" width="18.5703125" style="119" customWidth="1"/>
    <col min="5313" max="5508" width="18.5703125" style="119"/>
    <col min="5509" max="5509" width="1.5703125" style="119" customWidth="1"/>
    <col min="5510" max="5510" width="32.42578125" style="119" customWidth="1"/>
    <col min="5511" max="5511" width="6.5703125" style="119" customWidth="1"/>
    <col min="5512" max="5512" width="0.5703125" style="119" customWidth="1"/>
    <col min="5513" max="5513" width="12.5703125" style="119" customWidth="1"/>
    <col min="5514" max="5514" width="0.5703125" style="119" customWidth="1"/>
    <col min="5515" max="5515" width="14.42578125" style="119" bestFit="1" customWidth="1"/>
    <col min="5516" max="5516" width="0.5703125" style="119" customWidth="1"/>
    <col min="5517" max="5517" width="12.5703125" style="119" customWidth="1"/>
    <col min="5518" max="5518" width="0.5703125" style="119" customWidth="1"/>
    <col min="5519" max="5519" width="14.42578125" style="119" bestFit="1" customWidth="1"/>
    <col min="5520" max="5520" width="0.5703125" style="119" customWidth="1"/>
    <col min="5521" max="5521" width="15" style="119" customWidth="1"/>
    <col min="5522" max="5522" width="0.5703125" style="119" customWidth="1"/>
    <col min="5523" max="5523" width="19.42578125" style="119" bestFit="1" customWidth="1"/>
    <col min="5524" max="5524" width="0.5703125" style="119" customWidth="1"/>
    <col min="5525" max="5525" width="12.5703125" style="119" customWidth="1"/>
    <col min="5526" max="5526" width="0.5703125" style="119" customWidth="1"/>
    <col min="5527" max="5527" width="14.42578125" style="119" bestFit="1" customWidth="1"/>
    <col min="5528" max="5528" width="0.5703125" style="119" customWidth="1"/>
    <col min="5529" max="5529" width="14.42578125" style="119" customWidth="1"/>
    <col min="5530" max="5568" width="18.5703125" style="119" customWidth="1"/>
    <col min="5569" max="5764" width="18.5703125" style="119"/>
    <col min="5765" max="5765" width="1.5703125" style="119" customWidth="1"/>
    <col min="5766" max="5766" width="32.42578125" style="119" customWidth="1"/>
    <col min="5767" max="5767" width="6.5703125" style="119" customWidth="1"/>
    <col min="5768" max="5768" width="0.5703125" style="119" customWidth="1"/>
    <col min="5769" max="5769" width="12.5703125" style="119" customWidth="1"/>
    <col min="5770" max="5770" width="0.5703125" style="119" customWidth="1"/>
    <col min="5771" max="5771" width="14.42578125" style="119" bestFit="1" customWidth="1"/>
    <col min="5772" max="5772" width="0.5703125" style="119" customWidth="1"/>
    <col min="5773" max="5773" width="12.5703125" style="119" customWidth="1"/>
    <col min="5774" max="5774" width="0.5703125" style="119" customWidth="1"/>
    <col min="5775" max="5775" width="14.42578125" style="119" bestFit="1" customWidth="1"/>
    <col min="5776" max="5776" width="0.5703125" style="119" customWidth="1"/>
    <col min="5777" max="5777" width="15" style="119" customWidth="1"/>
    <col min="5778" max="5778" width="0.5703125" style="119" customWidth="1"/>
    <col min="5779" max="5779" width="19.42578125" style="119" bestFit="1" customWidth="1"/>
    <col min="5780" max="5780" width="0.5703125" style="119" customWidth="1"/>
    <col min="5781" max="5781" width="12.5703125" style="119" customWidth="1"/>
    <col min="5782" max="5782" width="0.5703125" style="119" customWidth="1"/>
    <col min="5783" max="5783" width="14.42578125" style="119" bestFit="1" customWidth="1"/>
    <col min="5784" max="5784" width="0.5703125" style="119" customWidth="1"/>
    <col min="5785" max="5785" width="14.42578125" style="119" customWidth="1"/>
    <col min="5786" max="5824" width="18.5703125" style="119" customWidth="1"/>
    <col min="5825" max="6020" width="18.5703125" style="119"/>
    <col min="6021" max="6021" width="1.5703125" style="119" customWidth="1"/>
    <col min="6022" max="6022" width="32.42578125" style="119" customWidth="1"/>
    <col min="6023" max="6023" width="6.5703125" style="119" customWidth="1"/>
    <col min="6024" max="6024" width="0.5703125" style="119" customWidth="1"/>
    <col min="6025" max="6025" width="12.5703125" style="119" customWidth="1"/>
    <col min="6026" max="6026" width="0.5703125" style="119" customWidth="1"/>
    <col min="6027" max="6027" width="14.42578125" style="119" bestFit="1" customWidth="1"/>
    <col min="6028" max="6028" width="0.5703125" style="119" customWidth="1"/>
    <col min="6029" max="6029" width="12.5703125" style="119" customWidth="1"/>
    <col min="6030" max="6030" width="0.5703125" style="119" customWidth="1"/>
    <col min="6031" max="6031" width="14.42578125" style="119" bestFit="1" customWidth="1"/>
    <col min="6032" max="6032" width="0.5703125" style="119" customWidth="1"/>
    <col min="6033" max="6033" width="15" style="119" customWidth="1"/>
    <col min="6034" max="6034" width="0.5703125" style="119" customWidth="1"/>
    <col min="6035" max="6035" width="19.42578125" style="119" bestFit="1" customWidth="1"/>
    <col min="6036" max="6036" width="0.5703125" style="119" customWidth="1"/>
    <col min="6037" max="6037" width="12.5703125" style="119" customWidth="1"/>
    <col min="6038" max="6038" width="0.5703125" style="119" customWidth="1"/>
    <col min="6039" max="6039" width="14.42578125" style="119" bestFit="1" customWidth="1"/>
    <col min="6040" max="6040" width="0.5703125" style="119" customWidth="1"/>
    <col min="6041" max="6041" width="14.42578125" style="119" customWidth="1"/>
    <col min="6042" max="6080" width="18.5703125" style="119" customWidth="1"/>
    <col min="6081" max="6276" width="18.5703125" style="119"/>
    <col min="6277" max="6277" width="1.5703125" style="119" customWidth="1"/>
    <col min="6278" max="6278" width="32.42578125" style="119" customWidth="1"/>
    <col min="6279" max="6279" width="6.5703125" style="119" customWidth="1"/>
    <col min="6280" max="6280" width="0.5703125" style="119" customWidth="1"/>
    <col min="6281" max="6281" width="12.5703125" style="119" customWidth="1"/>
    <col min="6282" max="6282" width="0.5703125" style="119" customWidth="1"/>
    <col min="6283" max="6283" width="14.42578125" style="119" bestFit="1" customWidth="1"/>
    <col min="6284" max="6284" width="0.5703125" style="119" customWidth="1"/>
    <col min="6285" max="6285" width="12.5703125" style="119" customWidth="1"/>
    <col min="6286" max="6286" width="0.5703125" style="119" customWidth="1"/>
    <col min="6287" max="6287" width="14.42578125" style="119" bestFit="1" customWidth="1"/>
    <col min="6288" max="6288" width="0.5703125" style="119" customWidth="1"/>
    <col min="6289" max="6289" width="15" style="119" customWidth="1"/>
    <col min="6290" max="6290" width="0.5703125" style="119" customWidth="1"/>
    <col min="6291" max="6291" width="19.42578125" style="119" bestFit="1" customWidth="1"/>
    <col min="6292" max="6292" width="0.5703125" style="119" customWidth="1"/>
    <col min="6293" max="6293" width="12.5703125" style="119" customWidth="1"/>
    <col min="6294" max="6294" width="0.5703125" style="119" customWidth="1"/>
    <col min="6295" max="6295" width="14.42578125" style="119" bestFit="1" customWidth="1"/>
    <col min="6296" max="6296" width="0.5703125" style="119" customWidth="1"/>
    <col min="6297" max="6297" width="14.42578125" style="119" customWidth="1"/>
    <col min="6298" max="6336" width="18.5703125" style="119" customWidth="1"/>
    <col min="6337" max="6532" width="18.5703125" style="119"/>
    <col min="6533" max="6533" width="1.5703125" style="119" customWidth="1"/>
    <col min="6534" max="6534" width="32.42578125" style="119" customWidth="1"/>
    <col min="6535" max="6535" width="6.5703125" style="119" customWidth="1"/>
    <col min="6536" max="6536" width="0.5703125" style="119" customWidth="1"/>
    <col min="6537" max="6537" width="12.5703125" style="119" customWidth="1"/>
    <col min="6538" max="6538" width="0.5703125" style="119" customWidth="1"/>
    <col min="6539" max="6539" width="14.42578125" style="119" bestFit="1" customWidth="1"/>
    <col min="6540" max="6540" width="0.5703125" style="119" customWidth="1"/>
    <col min="6541" max="6541" width="12.5703125" style="119" customWidth="1"/>
    <col min="6542" max="6542" width="0.5703125" style="119" customWidth="1"/>
    <col min="6543" max="6543" width="14.42578125" style="119" bestFit="1" customWidth="1"/>
    <col min="6544" max="6544" width="0.5703125" style="119" customWidth="1"/>
    <col min="6545" max="6545" width="15" style="119" customWidth="1"/>
    <col min="6546" max="6546" width="0.5703125" style="119" customWidth="1"/>
    <col min="6547" max="6547" width="19.42578125" style="119" bestFit="1" customWidth="1"/>
    <col min="6548" max="6548" width="0.5703125" style="119" customWidth="1"/>
    <col min="6549" max="6549" width="12.5703125" style="119" customWidth="1"/>
    <col min="6550" max="6550" width="0.5703125" style="119" customWidth="1"/>
    <col min="6551" max="6551" width="14.42578125" style="119" bestFit="1" customWidth="1"/>
    <col min="6552" max="6552" width="0.5703125" style="119" customWidth="1"/>
    <col min="6553" max="6553" width="14.42578125" style="119" customWidth="1"/>
    <col min="6554" max="6592" width="18.5703125" style="119" customWidth="1"/>
    <col min="6593" max="6788" width="18.5703125" style="119"/>
    <col min="6789" max="6789" width="1.5703125" style="119" customWidth="1"/>
    <col min="6790" max="6790" width="32.42578125" style="119" customWidth="1"/>
    <col min="6791" max="6791" width="6.5703125" style="119" customWidth="1"/>
    <col min="6792" max="6792" width="0.5703125" style="119" customWidth="1"/>
    <col min="6793" max="6793" width="12.5703125" style="119" customWidth="1"/>
    <col min="6794" max="6794" width="0.5703125" style="119" customWidth="1"/>
    <col min="6795" max="6795" width="14.42578125" style="119" bestFit="1" customWidth="1"/>
    <col min="6796" max="6796" width="0.5703125" style="119" customWidth="1"/>
    <col min="6797" max="6797" width="12.5703125" style="119" customWidth="1"/>
    <col min="6798" max="6798" width="0.5703125" style="119" customWidth="1"/>
    <col min="6799" max="6799" width="14.42578125" style="119" bestFit="1" customWidth="1"/>
    <col min="6800" max="6800" width="0.5703125" style="119" customWidth="1"/>
    <col min="6801" max="6801" width="15" style="119" customWidth="1"/>
    <col min="6802" max="6802" width="0.5703125" style="119" customWidth="1"/>
    <col min="6803" max="6803" width="19.42578125" style="119" bestFit="1" customWidth="1"/>
    <col min="6804" max="6804" width="0.5703125" style="119" customWidth="1"/>
    <col min="6805" max="6805" width="12.5703125" style="119" customWidth="1"/>
    <col min="6806" max="6806" width="0.5703125" style="119" customWidth="1"/>
    <col min="6807" max="6807" width="14.42578125" style="119" bestFit="1" customWidth="1"/>
    <col min="6808" max="6808" width="0.5703125" style="119" customWidth="1"/>
    <col min="6809" max="6809" width="14.42578125" style="119" customWidth="1"/>
    <col min="6810" max="6848" width="18.5703125" style="119" customWidth="1"/>
    <col min="6849" max="7044" width="18.5703125" style="119"/>
    <col min="7045" max="7045" width="1.5703125" style="119" customWidth="1"/>
    <col min="7046" max="7046" width="32.42578125" style="119" customWidth="1"/>
    <col min="7047" max="7047" width="6.5703125" style="119" customWidth="1"/>
    <col min="7048" max="7048" width="0.5703125" style="119" customWidth="1"/>
    <col min="7049" max="7049" width="12.5703125" style="119" customWidth="1"/>
    <col min="7050" max="7050" width="0.5703125" style="119" customWidth="1"/>
    <col min="7051" max="7051" width="14.42578125" style="119" bestFit="1" customWidth="1"/>
    <col min="7052" max="7052" width="0.5703125" style="119" customWidth="1"/>
    <col min="7053" max="7053" width="12.5703125" style="119" customWidth="1"/>
    <col min="7054" max="7054" width="0.5703125" style="119" customWidth="1"/>
    <col min="7055" max="7055" width="14.42578125" style="119" bestFit="1" customWidth="1"/>
    <col min="7056" max="7056" width="0.5703125" style="119" customWidth="1"/>
    <col min="7057" max="7057" width="15" style="119" customWidth="1"/>
    <col min="7058" max="7058" width="0.5703125" style="119" customWidth="1"/>
    <col min="7059" max="7059" width="19.42578125" style="119" bestFit="1" customWidth="1"/>
    <col min="7060" max="7060" width="0.5703125" style="119" customWidth="1"/>
    <col min="7061" max="7061" width="12.5703125" style="119" customWidth="1"/>
    <col min="7062" max="7062" width="0.5703125" style="119" customWidth="1"/>
    <col min="7063" max="7063" width="14.42578125" style="119" bestFit="1" customWidth="1"/>
    <col min="7064" max="7064" width="0.5703125" style="119" customWidth="1"/>
    <col min="7065" max="7065" width="14.42578125" style="119" customWidth="1"/>
    <col min="7066" max="7104" width="18.5703125" style="119" customWidth="1"/>
    <col min="7105" max="7300" width="18.5703125" style="119"/>
    <col min="7301" max="7301" width="1.5703125" style="119" customWidth="1"/>
    <col min="7302" max="7302" width="32.42578125" style="119" customWidth="1"/>
    <col min="7303" max="7303" width="6.5703125" style="119" customWidth="1"/>
    <col min="7304" max="7304" width="0.5703125" style="119" customWidth="1"/>
    <col min="7305" max="7305" width="12.5703125" style="119" customWidth="1"/>
    <col min="7306" max="7306" width="0.5703125" style="119" customWidth="1"/>
    <col min="7307" max="7307" width="14.42578125" style="119" bestFit="1" customWidth="1"/>
    <col min="7308" max="7308" width="0.5703125" style="119" customWidth="1"/>
    <col min="7309" max="7309" width="12.5703125" style="119" customWidth="1"/>
    <col min="7310" max="7310" width="0.5703125" style="119" customWidth="1"/>
    <col min="7311" max="7311" width="14.42578125" style="119" bestFit="1" customWidth="1"/>
    <col min="7312" max="7312" width="0.5703125" style="119" customWidth="1"/>
    <col min="7313" max="7313" width="15" style="119" customWidth="1"/>
    <col min="7314" max="7314" width="0.5703125" style="119" customWidth="1"/>
    <col min="7315" max="7315" width="19.42578125" style="119" bestFit="1" customWidth="1"/>
    <col min="7316" max="7316" width="0.5703125" style="119" customWidth="1"/>
    <col min="7317" max="7317" width="12.5703125" style="119" customWidth="1"/>
    <col min="7318" max="7318" width="0.5703125" style="119" customWidth="1"/>
    <col min="7319" max="7319" width="14.42578125" style="119" bestFit="1" customWidth="1"/>
    <col min="7320" max="7320" width="0.5703125" style="119" customWidth="1"/>
    <col min="7321" max="7321" width="14.42578125" style="119" customWidth="1"/>
    <col min="7322" max="7360" width="18.5703125" style="119" customWidth="1"/>
    <col min="7361" max="7556" width="18.5703125" style="119"/>
    <col min="7557" max="7557" width="1.5703125" style="119" customWidth="1"/>
    <col min="7558" max="7558" width="32.42578125" style="119" customWidth="1"/>
    <col min="7559" max="7559" width="6.5703125" style="119" customWidth="1"/>
    <col min="7560" max="7560" width="0.5703125" style="119" customWidth="1"/>
    <col min="7561" max="7561" width="12.5703125" style="119" customWidth="1"/>
    <col min="7562" max="7562" width="0.5703125" style="119" customWidth="1"/>
    <col min="7563" max="7563" width="14.42578125" style="119" bestFit="1" customWidth="1"/>
    <col min="7564" max="7564" width="0.5703125" style="119" customWidth="1"/>
    <col min="7565" max="7565" width="12.5703125" style="119" customWidth="1"/>
    <col min="7566" max="7566" width="0.5703125" style="119" customWidth="1"/>
    <col min="7567" max="7567" width="14.42578125" style="119" bestFit="1" customWidth="1"/>
    <col min="7568" max="7568" width="0.5703125" style="119" customWidth="1"/>
    <col min="7569" max="7569" width="15" style="119" customWidth="1"/>
    <col min="7570" max="7570" width="0.5703125" style="119" customWidth="1"/>
    <col min="7571" max="7571" width="19.42578125" style="119" bestFit="1" customWidth="1"/>
    <col min="7572" max="7572" width="0.5703125" style="119" customWidth="1"/>
    <col min="7573" max="7573" width="12.5703125" style="119" customWidth="1"/>
    <col min="7574" max="7574" width="0.5703125" style="119" customWidth="1"/>
    <col min="7575" max="7575" width="14.42578125" style="119" bestFit="1" customWidth="1"/>
    <col min="7576" max="7576" width="0.5703125" style="119" customWidth="1"/>
    <col min="7577" max="7577" width="14.42578125" style="119" customWidth="1"/>
    <col min="7578" max="7616" width="18.5703125" style="119" customWidth="1"/>
    <col min="7617" max="7812" width="18.5703125" style="119"/>
    <col min="7813" max="7813" width="1.5703125" style="119" customWidth="1"/>
    <col min="7814" max="7814" width="32.42578125" style="119" customWidth="1"/>
    <col min="7815" max="7815" width="6.5703125" style="119" customWidth="1"/>
    <col min="7816" max="7816" width="0.5703125" style="119" customWidth="1"/>
    <col min="7817" max="7817" width="12.5703125" style="119" customWidth="1"/>
    <col min="7818" max="7818" width="0.5703125" style="119" customWidth="1"/>
    <col min="7819" max="7819" width="14.42578125" style="119" bestFit="1" customWidth="1"/>
    <col min="7820" max="7820" width="0.5703125" style="119" customWidth="1"/>
    <col min="7821" max="7821" width="12.5703125" style="119" customWidth="1"/>
    <col min="7822" max="7822" width="0.5703125" style="119" customWidth="1"/>
    <col min="7823" max="7823" width="14.42578125" style="119" bestFit="1" customWidth="1"/>
    <col min="7824" max="7824" width="0.5703125" style="119" customWidth="1"/>
    <col min="7825" max="7825" width="15" style="119" customWidth="1"/>
    <col min="7826" max="7826" width="0.5703125" style="119" customWidth="1"/>
    <col min="7827" max="7827" width="19.42578125" style="119" bestFit="1" customWidth="1"/>
    <col min="7828" max="7828" width="0.5703125" style="119" customWidth="1"/>
    <col min="7829" max="7829" width="12.5703125" style="119" customWidth="1"/>
    <col min="7830" max="7830" width="0.5703125" style="119" customWidth="1"/>
    <col min="7831" max="7831" width="14.42578125" style="119" bestFit="1" customWidth="1"/>
    <col min="7832" max="7832" width="0.5703125" style="119" customWidth="1"/>
    <col min="7833" max="7833" width="14.42578125" style="119" customWidth="1"/>
    <col min="7834" max="7872" width="18.5703125" style="119" customWidth="1"/>
    <col min="7873" max="8068" width="18.5703125" style="119"/>
    <col min="8069" max="8069" width="1.5703125" style="119" customWidth="1"/>
    <col min="8070" max="8070" width="32.42578125" style="119" customWidth="1"/>
    <col min="8071" max="8071" width="6.5703125" style="119" customWidth="1"/>
    <col min="8072" max="8072" width="0.5703125" style="119" customWidth="1"/>
    <col min="8073" max="8073" width="12.5703125" style="119" customWidth="1"/>
    <col min="8074" max="8074" width="0.5703125" style="119" customWidth="1"/>
    <col min="8075" max="8075" width="14.42578125" style="119" bestFit="1" customWidth="1"/>
    <col min="8076" max="8076" width="0.5703125" style="119" customWidth="1"/>
    <col min="8077" max="8077" width="12.5703125" style="119" customWidth="1"/>
    <col min="8078" max="8078" width="0.5703125" style="119" customWidth="1"/>
    <col min="8079" max="8079" width="14.42578125" style="119" bestFit="1" customWidth="1"/>
    <col min="8080" max="8080" width="0.5703125" style="119" customWidth="1"/>
    <col min="8081" max="8081" width="15" style="119" customWidth="1"/>
    <col min="8082" max="8082" width="0.5703125" style="119" customWidth="1"/>
    <col min="8083" max="8083" width="19.42578125" style="119" bestFit="1" customWidth="1"/>
    <col min="8084" max="8084" width="0.5703125" style="119" customWidth="1"/>
    <col min="8085" max="8085" width="12.5703125" style="119" customWidth="1"/>
    <col min="8086" max="8086" width="0.5703125" style="119" customWidth="1"/>
    <col min="8087" max="8087" width="14.42578125" style="119" bestFit="1" customWidth="1"/>
    <col min="8088" max="8088" width="0.5703125" style="119" customWidth="1"/>
    <col min="8089" max="8089" width="14.42578125" style="119" customWidth="1"/>
    <col min="8090" max="8128" width="18.5703125" style="119" customWidth="1"/>
    <col min="8129" max="8324" width="18.5703125" style="119"/>
    <col min="8325" max="8325" width="1.5703125" style="119" customWidth="1"/>
    <col min="8326" max="8326" width="32.42578125" style="119" customWidth="1"/>
    <col min="8327" max="8327" width="6.5703125" style="119" customWidth="1"/>
    <col min="8328" max="8328" width="0.5703125" style="119" customWidth="1"/>
    <col min="8329" max="8329" width="12.5703125" style="119" customWidth="1"/>
    <col min="8330" max="8330" width="0.5703125" style="119" customWidth="1"/>
    <col min="8331" max="8331" width="14.42578125" style="119" bestFit="1" customWidth="1"/>
    <col min="8332" max="8332" width="0.5703125" style="119" customWidth="1"/>
    <col min="8333" max="8333" width="12.5703125" style="119" customWidth="1"/>
    <col min="8334" max="8334" width="0.5703125" style="119" customWidth="1"/>
    <col min="8335" max="8335" width="14.42578125" style="119" bestFit="1" customWidth="1"/>
    <col min="8336" max="8336" width="0.5703125" style="119" customWidth="1"/>
    <col min="8337" max="8337" width="15" style="119" customWidth="1"/>
    <col min="8338" max="8338" width="0.5703125" style="119" customWidth="1"/>
    <col min="8339" max="8339" width="19.42578125" style="119" bestFit="1" customWidth="1"/>
    <col min="8340" max="8340" width="0.5703125" style="119" customWidth="1"/>
    <col min="8341" max="8341" width="12.5703125" style="119" customWidth="1"/>
    <col min="8342" max="8342" width="0.5703125" style="119" customWidth="1"/>
    <col min="8343" max="8343" width="14.42578125" style="119" bestFit="1" customWidth="1"/>
    <col min="8344" max="8344" width="0.5703125" style="119" customWidth="1"/>
    <col min="8345" max="8345" width="14.42578125" style="119" customWidth="1"/>
    <col min="8346" max="8384" width="18.5703125" style="119" customWidth="1"/>
    <col min="8385" max="8580" width="18.5703125" style="119"/>
    <col min="8581" max="8581" width="1.5703125" style="119" customWidth="1"/>
    <col min="8582" max="8582" width="32.42578125" style="119" customWidth="1"/>
    <col min="8583" max="8583" width="6.5703125" style="119" customWidth="1"/>
    <col min="8584" max="8584" width="0.5703125" style="119" customWidth="1"/>
    <col min="8585" max="8585" width="12.5703125" style="119" customWidth="1"/>
    <col min="8586" max="8586" width="0.5703125" style="119" customWidth="1"/>
    <col min="8587" max="8587" width="14.42578125" style="119" bestFit="1" customWidth="1"/>
    <col min="8588" max="8588" width="0.5703125" style="119" customWidth="1"/>
    <col min="8589" max="8589" width="12.5703125" style="119" customWidth="1"/>
    <col min="8590" max="8590" width="0.5703125" style="119" customWidth="1"/>
    <col min="8591" max="8591" width="14.42578125" style="119" bestFit="1" customWidth="1"/>
    <col min="8592" max="8592" width="0.5703125" style="119" customWidth="1"/>
    <col min="8593" max="8593" width="15" style="119" customWidth="1"/>
    <col min="8594" max="8594" width="0.5703125" style="119" customWidth="1"/>
    <col min="8595" max="8595" width="19.42578125" style="119" bestFit="1" customWidth="1"/>
    <col min="8596" max="8596" width="0.5703125" style="119" customWidth="1"/>
    <col min="8597" max="8597" width="12.5703125" style="119" customWidth="1"/>
    <col min="8598" max="8598" width="0.5703125" style="119" customWidth="1"/>
    <col min="8599" max="8599" width="14.42578125" style="119" bestFit="1" customWidth="1"/>
    <col min="8600" max="8600" width="0.5703125" style="119" customWidth="1"/>
    <col min="8601" max="8601" width="14.42578125" style="119" customWidth="1"/>
    <col min="8602" max="8640" width="18.5703125" style="119" customWidth="1"/>
    <col min="8641" max="8836" width="18.5703125" style="119"/>
    <col min="8837" max="8837" width="1.5703125" style="119" customWidth="1"/>
    <col min="8838" max="8838" width="32.42578125" style="119" customWidth="1"/>
    <col min="8839" max="8839" width="6.5703125" style="119" customWidth="1"/>
    <col min="8840" max="8840" width="0.5703125" style="119" customWidth="1"/>
    <col min="8841" max="8841" width="12.5703125" style="119" customWidth="1"/>
    <col min="8842" max="8842" width="0.5703125" style="119" customWidth="1"/>
    <col min="8843" max="8843" width="14.42578125" style="119" bestFit="1" customWidth="1"/>
    <col min="8844" max="8844" width="0.5703125" style="119" customWidth="1"/>
    <col min="8845" max="8845" width="12.5703125" style="119" customWidth="1"/>
    <col min="8846" max="8846" width="0.5703125" style="119" customWidth="1"/>
    <col min="8847" max="8847" width="14.42578125" style="119" bestFit="1" customWidth="1"/>
    <col min="8848" max="8848" width="0.5703125" style="119" customWidth="1"/>
    <col min="8849" max="8849" width="15" style="119" customWidth="1"/>
    <col min="8850" max="8850" width="0.5703125" style="119" customWidth="1"/>
    <col min="8851" max="8851" width="19.42578125" style="119" bestFit="1" customWidth="1"/>
    <col min="8852" max="8852" width="0.5703125" style="119" customWidth="1"/>
    <col min="8853" max="8853" width="12.5703125" style="119" customWidth="1"/>
    <col min="8854" max="8854" width="0.5703125" style="119" customWidth="1"/>
    <col min="8855" max="8855" width="14.42578125" style="119" bestFit="1" customWidth="1"/>
    <col min="8856" max="8856" width="0.5703125" style="119" customWidth="1"/>
    <col min="8857" max="8857" width="14.42578125" style="119" customWidth="1"/>
    <col min="8858" max="8896" width="18.5703125" style="119" customWidth="1"/>
    <col min="8897" max="9092" width="18.5703125" style="119"/>
    <col min="9093" max="9093" width="1.5703125" style="119" customWidth="1"/>
    <col min="9094" max="9094" width="32.42578125" style="119" customWidth="1"/>
    <col min="9095" max="9095" width="6.5703125" style="119" customWidth="1"/>
    <col min="9096" max="9096" width="0.5703125" style="119" customWidth="1"/>
    <col min="9097" max="9097" width="12.5703125" style="119" customWidth="1"/>
    <col min="9098" max="9098" width="0.5703125" style="119" customWidth="1"/>
    <col min="9099" max="9099" width="14.42578125" style="119" bestFit="1" customWidth="1"/>
    <col min="9100" max="9100" width="0.5703125" style="119" customWidth="1"/>
    <col min="9101" max="9101" width="12.5703125" style="119" customWidth="1"/>
    <col min="9102" max="9102" width="0.5703125" style="119" customWidth="1"/>
    <col min="9103" max="9103" width="14.42578125" style="119" bestFit="1" customWidth="1"/>
    <col min="9104" max="9104" width="0.5703125" style="119" customWidth="1"/>
    <col min="9105" max="9105" width="15" style="119" customWidth="1"/>
    <col min="9106" max="9106" width="0.5703125" style="119" customWidth="1"/>
    <col min="9107" max="9107" width="19.42578125" style="119" bestFit="1" customWidth="1"/>
    <col min="9108" max="9108" width="0.5703125" style="119" customWidth="1"/>
    <col min="9109" max="9109" width="12.5703125" style="119" customWidth="1"/>
    <col min="9110" max="9110" width="0.5703125" style="119" customWidth="1"/>
    <col min="9111" max="9111" width="14.42578125" style="119" bestFit="1" customWidth="1"/>
    <col min="9112" max="9112" width="0.5703125" style="119" customWidth="1"/>
    <col min="9113" max="9113" width="14.42578125" style="119" customWidth="1"/>
    <col min="9114" max="9152" width="18.5703125" style="119" customWidth="1"/>
    <col min="9153" max="9348" width="18.5703125" style="119"/>
    <col min="9349" max="9349" width="1.5703125" style="119" customWidth="1"/>
    <col min="9350" max="9350" width="32.42578125" style="119" customWidth="1"/>
    <col min="9351" max="9351" width="6.5703125" style="119" customWidth="1"/>
    <col min="9352" max="9352" width="0.5703125" style="119" customWidth="1"/>
    <col min="9353" max="9353" width="12.5703125" style="119" customWidth="1"/>
    <col min="9354" max="9354" width="0.5703125" style="119" customWidth="1"/>
    <col min="9355" max="9355" width="14.42578125" style="119" bestFit="1" customWidth="1"/>
    <col min="9356" max="9356" width="0.5703125" style="119" customWidth="1"/>
    <col min="9357" max="9357" width="12.5703125" style="119" customWidth="1"/>
    <col min="9358" max="9358" width="0.5703125" style="119" customWidth="1"/>
    <col min="9359" max="9359" width="14.42578125" style="119" bestFit="1" customWidth="1"/>
    <col min="9360" max="9360" width="0.5703125" style="119" customWidth="1"/>
    <col min="9361" max="9361" width="15" style="119" customWidth="1"/>
    <col min="9362" max="9362" width="0.5703125" style="119" customWidth="1"/>
    <col min="9363" max="9363" width="19.42578125" style="119" bestFit="1" customWidth="1"/>
    <col min="9364" max="9364" width="0.5703125" style="119" customWidth="1"/>
    <col min="9365" max="9365" width="12.5703125" style="119" customWidth="1"/>
    <col min="9366" max="9366" width="0.5703125" style="119" customWidth="1"/>
    <col min="9367" max="9367" width="14.42578125" style="119" bestFit="1" customWidth="1"/>
    <col min="9368" max="9368" width="0.5703125" style="119" customWidth="1"/>
    <col min="9369" max="9369" width="14.42578125" style="119" customWidth="1"/>
    <col min="9370" max="9408" width="18.5703125" style="119" customWidth="1"/>
    <col min="9409" max="9604" width="18.5703125" style="119"/>
    <col min="9605" max="9605" width="1.5703125" style="119" customWidth="1"/>
    <col min="9606" max="9606" width="32.42578125" style="119" customWidth="1"/>
    <col min="9607" max="9607" width="6.5703125" style="119" customWidth="1"/>
    <col min="9608" max="9608" width="0.5703125" style="119" customWidth="1"/>
    <col min="9609" max="9609" width="12.5703125" style="119" customWidth="1"/>
    <col min="9610" max="9610" width="0.5703125" style="119" customWidth="1"/>
    <col min="9611" max="9611" width="14.42578125" style="119" bestFit="1" customWidth="1"/>
    <col min="9612" max="9612" width="0.5703125" style="119" customWidth="1"/>
    <col min="9613" max="9613" width="12.5703125" style="119" customWidth="1"/>
    <col min="9614" max="9614" width="0.5703125" style="119" customWidth="1"/>
    <col min="9615" max="9615" width="14.42578125" style="119" bestFit="1" customWidth="1"/>
    <col min="9616" max="9616" width="0.5703125" style="119" customWidth="1"/>
    <col min="9617" max="9617" width="15" style="119" customWidth="1"/>
    <col min="9618" max="9618" width="0.5703125" style="119" customWidth="1"/>
    <col min="9619" max="9619" width="19.42578125" style="119" bestFit="1" customWidth="1"/>
    <col min="9620" max="9620" width="0.5703125" style="119" customWidth="1"/>
    <col min="9621" max="9621" width="12.5703125" style="119" customWidth="1"/>
    <col min="9622" max="9622" width="0.5703125" style="119" customWidth="1"/>
    <col min="9623" max="9623" width="14.42578125" style="119" bestFit="1" customWidth="1"/>
    <col min="9624" max="9624" width="0.5703125" style="119" customWidth="1"/>
    <col min="9625" max="9625" width="14.42578125" style="119" customWidth="1"/>
    <col min="9626" max="9664" width="18.5703125" style="119" customWidth="1"/>
    <col min="9665" max="9860" width="18.5703125" style="119"/>
    <col min="9861" max="9861" width="1.5703125" style="119" customWidth="1"/>
    <col min="9862" max="9862" width="32.42578125" style="119" customWidth="1"/>
    <col min="9863" max="9863" width="6.5703125" style="119" customWidth="1"/>
    <col min="9864" max="9864" width="0.5703125" style="119" customWidth="1"/>
    <col min="9865" max="9865" width="12.5703125" style="119" customWidth="1"/>
    <col min="9866" max="9866" width="0.5703125" style="119" customWidth="1"/>
    <col min="9867" max="9867" width="14.42578125" style="119" bestFit="1" customWidth="1"/>
    <col min="9868" max="9868" width="0.5703125" style="119" customWidth="1"/>
    <col min="9869" max="9869" width="12.5703125" style="119" customWidth="1"/>
    <col min="9870" max="9870" width="0.5703125" style="119" customWidth="1"/>
    <col min="9871" max="9871" width="14.42578125" style="119" bestFit="1" customWidth="1"/>
    <col min="9872" max="9872" width="0.5703125" style="119" customWidth="1"/>
    <col min="9873" max="9873" width="15" style="119" customWidth="1"/>
    <col min="9874" max="9874" width="0.5703125" style="119" customWidth="1"/>
    <col min="9875" max="9875" width="19.42578125" style="119" bestFit="1" customWidth="1"/>
    <col min="9876" max="9876" width="0.5703125" style="119" customWidth="1"/>
    <col min="9877" max="9877" width="12.5703125" style="119" customWidth="1"/>
    <col min="9878" max="9878" width="0.5703125" style="119" customWidth="1"/>
    <col min="9879" max="9879" width="14.42578125" style="119" bestFit="1" customWidth="1"/>
    <col min="9880" max="9880" width="0.5703125" style="119" customWidth="1"/>
    <col min="9881" max="9881" width="14.42578125" style="119" customWidth="1"/>
    <col min="9882" max="9920" width="18.5703125" style="119" customWidth="1"/>
    <col min="9921" max="10116" width="18.5703125" style="119"/>
    <col min="10117" max="10117" width="1.5703125" style="119" customWidth="1"/>
    <col min="10118" max="10118" width="32.42578125" style="119" customWidth="1"/>
    <col min="10119" max="10119" width="6.5703125" style="119" customWidth="1"/>
    <col min="10120" max="10120" width="0.5703125" style="119" customWidth="1"/>
    <col min="10121" max="10121" width="12.5703125" style="119" customWidth="1"/>
    <col min="10122" max="10122" width="0.5703125" style="119" customWidth="1"/>
    <col min="10123" max="10123" width="14.42578125" style="119" bestFit="1" customWidth="1"/>
    <col min="10124" max="10124" width="0.5703125" style="119" customWidth="1"/>
    <col min="10125" max="10125" width="12.5703125" style="119" customWidth="1"/>
    <col min="10126" max="10126" width="0.5703125" style="119" customWidth="1"/>
    <col min="10127" max="10127" width="14.42578125" style="119" bestFit="1" customWidth="1"/>
    <col min="10128" max="10128" width="0.5703125" style="119" customWidth="1"/>
    <col min="10129" max="10129" width="15" style="119" customWidth="1"/>
    <col min="10130" max="10130" width="0.5703125" style="119" customWidth="1"/>
    <col min="10131" max="10131" width="19.42578125" style="119" bestFit="1" customWidth="1"/>
    <col min="10132" max="10132" width="0.5703125" style="119" customWidth="1"/>
    <col min="10133" max="10133" width="12.5703125" style="119" customWidth="1"/>
    <col min="10134" max="10134" width="0.5703125" style="119" customWidth="1"/>
    <col min="10135" max="10135" width="14.42578125" style="119" bestFit="1" customWidth="1"/>
    <col min="10136" max="10136" width="0.5703125" style="119" customWidth="1"/>
    <col min="10137" max="10137" width="14.42578125" style="119" customWidth="1"/>
    <col min="10138" max="10176" width="18.5703125" style="119" customWidth="1"/>
    <col min="10177" max="10372" width="18.5703125" style="119"/>
    <col min="10373" max="10373" width="1.5703125" style="119" customWidth="1"/>
    <col min="10374" max="10374" width="32.42578125" style="119" customWidth="1"/>
    <col min="10375" max="10375" width="6.5703125" style="119" customWidth="1"/>
    <col min="10376" max="10376" width="0.5703125" style="119" customWidth="1"/>
    <col min="10377" max="10377" width="12.5703125" style="119" customWidth="1"/>
    <col min="10378" max="10378" width="0.5703125" style="119" customWidth="1"/>
    <col min="10379" max="10379" width="14.42578125" style="119" bestFit="1" customWidth="1"/>
    <col min="10380" max="10380" width="0.5703125" style="119" customWidth="1"/>
    <col min="10381" max="10381" width="12.5703125" style="119" customWidth="1"/>
    <col min="10382" max="10382" width="0.5703125" style="119" customWidth="1"/>
    <col min="10383" max="10383" width="14.42578125" style="119" bestFit="1" customWidth="1"/>
    <col min="10384" max="10384" width="0.5703125" style="119" customWidth="1"/>
    <col min="10385" max="10385" width="15" style="119" customWidth="1"/>
    <col min="10386" max="10386" width="0.5703125" style="119" customWidth="1"/>
    <col min="10387" max="10387" width="19.42578125" style="119" bestFit="1" customWidth="1"/>
    <col min="10388" max="10388" width="0.5703125" style="119" customWidth="1"/>
    <col min="10389" max="10389" width="12.5703125" style="119" customWidth="1"/>
    <col min="10390" max="10390" width="0.5703125" style="119" customWidth="1"/>
    <col min="10391" max="10391" width="14.42578125" style="119" bestFit="1" customWidth="1"/>
    <col min="10392" max="10392" width="0.5703125" style="119" customWidth="1"/>
    <col min="10393" max="10393" width="14.42578125" style="119" customWidth="1"/>
    <col min="10394" max="10432" width="18.5703125" style="119" customWidth="1"/>
    <col min="10433" max="10628" width="18.5703125" style="119"/>
    <col min="10629" max="10629" width="1.5703125" style="119" customWidth="1"/>
    <col min="10630" max="10630" width="32.42578125" style="119" customWidth="1"/>
    <col min="10631" max="10631" width="6.5703125" style="119" customWidth="1"/>
    <col min="10632" max="10632" width="0.5703125" style="119" customWidth="1"/>
    <col min="10633" max="10633" width="12.5703125" style="119" customWidth="1"/>
    <col min="10634" max="10634" width="0.5703125" style="119" customWidth="1"/>
    <col min="10635" max="10635" width="14.42578125" style="119" bestFit="1" customWidth="1"/>
    <col min="10636" max="10636" width="0.5703125" style="119" customWidth="1"/>
    <col min="10637" max="10637" width="12.5703125" style="119" customWidth="1"/>
    <col min="10638" max="10638" width="0.5703125" style="119" customWidth="1"/>
    <col min="10639" max="10639" width="14.42578125" style="119" bestFit="1" customWidth="1"/>
    <col min="10640" max="10640" width="0.5703125" style="119" customWidth="1"/>
    <col min="10641" max="10641" width="15" style="119" customWidth="1"/>
    <col min="10642" max="10642" width="0.5703125" style="119" customWidth="1"/>
    <col min="10643" max="10643" width="19.42578125" style="119" bestFit="1" customWidth="1"/>
    <col min="10644" max="10644" width="0.5703125" style="119" customWidth="1"/>
    <col min="10645" max="10645" width="12.5703125" style="119" customWidth="1"/>
    <col min="10646" max="10646" width="0.5703125" style="119" customWidth="1"/>
    <col min="10647" max="10647" width="14.42578125" style="119" bestFit="1" customWidth="1"/>
    <col min="10648" max="10648" width="0.5703125" style="119" customWidth="1"/>
    <col min="10649" max="10649" width="14.42578125" style="119" customWidth="1"/>
    <col min="10650" max="10688" width="18.5703125" style="119" customWidth="1"/>
    <col min="10689" max="10884" width="18.5703125" style="119"/>
    <col min="10885" max="10885" width="1.5703125" style="119" customWidth="1"/>
    <col min="10886" max="10886" width="32.42578125" style="119" customWidth="1"/>
    <col min="10887" max="10887" width="6.5703125" style="119" customWidth="1"/>
    <col min="10888" max="10888" width="0.5703125" style="119" customWidth="1"/>
    <col min="10889" max="10889" width="12.5703125" style="119" customWidth="1"/>
    <col min="10890" max="10890" width="0.5703125" style="119" customWidth="1"/>
    <col min="10891" max="10891" width="14.42578125" style="119" bestFit="1" customWidth="1"/>
    <col min="10892" max="10892" width="0.5703125" style="119" customWidth="1"/>
    <col min="10893" max="10893" width="12.5703125" style="119" customWidth="1"/>
    <col min="10894" max="10894" width="0.5703125" style="119" customWidth="1"/>
    <col min="10895" max="10895" width="14.42578125" style="119" bestFit="1" customWidth="1"/>
    <col min="10896" max="10896" width="0.5703125" style="119" customWidth="1"/>
    <col min="10897" max="10897" width="15" style="119" customWidth="1"/>
    <col min="10898" max="10898" width="0.5703125" style="119" customWidth="1"/>
    <col min="10899" max="10899" width="19.42578125" style="119" bestFit="1" customWidth="1"/>
    <col min="10900" max="10900" width="0.5703125" style="119" customWidth="1"/>
    <col min="10901" max="10901" width="12.5703125" style="119" customWidth="1"/>
    <col min="10902" max="10902" width="0.5703125" style="119" customWidth="1"/>
    <col min="10903" max="10903" width="14.42578125" style="119" bestFit="1" customWidth="1"/>
    <col min="10904" max="10904" width="0.5703125" style="119" customWidth="1"/>
    <col min="10905" max="10905" width="14.42578125" style="119" customWidth="1"/>
    <col min="10906" max="10944" width="18.5703125" style="119" customWidth="1"/>
    <col min="10945" max="11140" width="18.5703125" style="119"/>
    <col min="11141" max="11141" width="1.5703125" style="119" customWidth="1"/>
    <col min="11142" max="11142" width="32.42578125" style="119" customWidth="1"/>
    <col min="11143" max="11143" width="6.5703125" style="119" customWidth="1"/>
    <col min="11144" max="11144" width="0.5703125" style="119" customWidth="1"/>
    <col min="11145" max="11145" width="12.5703125" style="119" customWidth="1"/>
    <col min="11146" max="11146" width="0.5703125" style="119" customWidth="1"/>
    <col min="11147" max="11147" width="14.42578125" style="119" bestFit="1" customWidth="1"/>
    <col min="11148" max="11148" width="0.5703125" style="119" customWidth="1"/>
    <col min="11149" max="11149" width="12.5703125" style="119" customWidth="1"/>
    <col min="11150" max="11150" width="0.5703125" style="119" customWidth="1"/>
    <col min="11151" max="11151" width="14.42578125" style="119" bestFit="1" customWidth="1"/>
    <col min="11152" max="11152" width="0.5703125" style="119" customWidth="1"/>
    <col min="11153" max="11153" width="15" style="119" customWidth="1"/>
    <col min="11154" max="11154" width="0.5703125" style="119" customWidth="1"/>
    <col min="11155" max="11155" width="19.42578125" style="119" bestFit="1" customWidth="1"/>
    <col min="11156" max="11156" width="0.5703125" style="119" customWidth="1"/>
    <col min="11157" max="11157" width="12.5703125" style="119" customWidth="1"/>
    <col min="11158" max="11158" width="0.5703125" style="119" customWidth="1"/>
    <col min="11159" max="11159" width="14.42578125" style="119" bestFit="1" customWidth="1"/>
    <col min="11160" max="11160" width="0.5703125" style="119" customWidth="1"/>
    <col min="11161" max="11161" width="14.42578125" style="119" customWidth="1"/>
    <col min="11162" max="11200" width="18.5703125" style="119" customWidth="1"/>
    <col min="11201" max="11396" width="18.5703125" style="119"/>
    <col min="11397" max="11397" width="1.5703125" style="119" customWidth="1"/>
    <col min="11398" max="11398" width="32.42578125" style="119" customWidth="1"/>
    <col min="11399" max="11399" width="6.5703125" style="119" customWidth="1"/>
    <col min="11400" max="11400" width="0.5703125" style="119" customWidth="1"/>
    <col min="11401" max="11401" width="12.5703125" style="119" customWidth="1"/>
    <col min="11402" max="11402" width="0.5703125" style="119" customWidth="1"/>
    <col min="11403" max="11403" width="14.42578125" style="119" bestFit="1" customWidth="1"/>
    <col min="11404" max="11404" width="0.5703125" style="119" customWidth="1"/>
    <col min="11405" max="11405" width="12.5703125" style="119" customWidth="1"/>
    <col min="11406" max="11406" width="0.5703125" style="119" customWidth="1"/>
    <col min="11407" max="11407" width="14.42578125" style="119" bestFit="1" customWidth="1"/>
    <col min="11408" max="11408" width="0.5703125" style="119" customWidth="1"/>
    <col min="11409" max="11409" width="15" style="119" customWidth="1"/>
    <col min="11410" max="11410" width="0.5703125" style="119" customWidth="1"/>
    <col min="11411" max="11411" width="19.42578125" style="119" bestFit="1" customWidth="1"/>
    <col min="11412" max="11412" width="0.5703125" style="119" customWidth="1"/>
    <col min="11413" max="11413" width="12.5703125" style="119" customWidth="1"/>
    <col min="11414" max="11414" width="0.5703125" style="119" customWidth="1"/>
    <col min="11415" max="11415" width="14.42578125" style="119" bestFit="1" customWidth="1"/>
    <col min="11416" max="11416" width="0.5703125" style="119" customWidth="1"/>
    <col min="11417" max="11417" width="14.42578125" style="119" customWidth="1"/>
    <col min="11418" max="11456" width="18.5703125" style="119" customWidth="1"/>
    <col min="11457" max="11652" width="18.5703125" style="119"/>
    <col min="11653" max="11653" width="1.5703125" style="119" customWidth="1"/>
    <col min="11654" max="11654" width="32.42578125" style="119" customWidth="1"/>
    <col min="11655" max="11655" width="6.5703125" style="119" customWidth="1"/>
    <col min="11656" max="11656" width="0.5703125" style="119" customWidth="1"/>
    <col min="11657" max="11657" width="12.5703125" style="119" customWidth="1"/>
    <col min="11658" max="11658" width="0.5703125" style="119" customWidth="1"/>
    <col min="11659" max="11659" width="14.42578125" style="119" bestFit="1" customWidth="1"/>
    <col min="11660" max="11660" width="0.5703125" style="119" customWidth="1"/>
    <col min="11661" max="11661" width="12.5703125" style="119" customWidth="1"/>
    <col min="11662" max="11662" width="0.5703125" style="119" customWidth="1"/>
    <col min="11663" max="11663" width="14.42578125" style="119" bestFit="1" customWidth="1"/>
    <col min="11664" max="11664" width="0.5703125" style="119" customWidth="1"/>
    <col min="11665" max="11665" width="15" style="119" customWidth="1"/>
    <col min="11666" max="11666" width="0.5703125" style="119" customWidth="1"/>
    <col min="11667" max="11667" width="19.42578125" style="119" bestFit="1" customWidth="1"/>
    <col min="11668" max="11668" width="0.5703125" style="119" customWidth="1"/>
    <col min="11669" max="11669" width="12.5703125" style="119" customWidth="1"/>
    <col min="11670" max="11670" width="0.5703125" style="119" customWidth="1"/>
    <col min="11671" max="11671" width="14.42578125" style="119" bestFit="1" customWidth="1"/>
    <col min="11672" max="11672" width="0.5703125" style="119" customWidth="1"/>
    <col min="11673" max="11673" width="14.42578125" style="119" customWidth="1"/>
    <col min="11674" max="11712" width="18.5703125" style="119" customWidth="1"/>
    <col min="11713" max="11908" width="18.5703125" style="119"/>
    <col min="11909" max="11909" width="1.5703125" style="119" customWidth="1"/>
    <col min="11910" max="11910" width="32.42578125" style="119" customWidth="1"/>
    <col min="11911" max="11911" width="6.5703125" style="119" customWidth="1"/>
    <col min="11912" max="11912" width="0.5703125" style="119" customWidth="1"/>
    <col min="11913" max="11913" width="12.5703125" style="119" customWidth="1"/>
    <col min="11914" max="11914" width="0.5703125" style="119" customWidth="1"/>
    <col min="11915" max="11915" width="14.42578125" style="119" bestFit="1" customWidth="1"/>
    <col min="11916" max="11916" width="0.5703125" style="119" customWidth="1"/>
    <col min="11917" max="11917" width="12.5703125" style="119" customWidth="1"/>
    <col min="11918" max="11918" width="0.5703125" style="119" customWidth="1"/>
    <col min="11919" max="11919" width="14.42578125" style="119" bestFit="1" customWidth="1"/>
    <col min="11920" max="11920" width="0.5703125" style="119" customWidth="1"/>
    <col min="11921" max="11921" width="15" style="119" customWidth="1"/>
    <col min="11922" max="11922" width="0.5703125" style="119" customWidth="1"/>
    <col min="11923" max="11923" width="19.42578125" style="119" bestFit="1" customWidth="1"/>
    <col min="11924" max="11924" width="0.5703125" style="119" customWidth="1"/>
    <col min="11925" max="11925" width="12.5703125" style="119" customWidth="1"/>
    <col min="11926" max="11926" width="0.5703125" style="119" customWidth="1"/>
    <col min="11927" max="11927" width="14.42578125" style="119" bestFit="1" customWidth="1"/>
    <col min="11928" max="11928" width="0.5703125" style="119" customWidth="1"/>
    <col min="11929" max="11929" width="14.42578125" style="119" customWidth="1"/>
    <col min="11930" max="11968" width="18.5703125" style="119" customWidth="1"/>
    <col min="11969" max="12164" width="18.5703125" style="119"/>
    <col min="12165" max="12165" width="1.5703125" style="119" customWidth="1"/>
    <col min="12166" max="12166" width="32.42578125" style="119" customWidth="1"/>
    <col min="12167" max="12167" width="6.5703125" style="119" customWidth="1"/>
    <col min="12168" max="12168" width="0.5703125" style="119" customWidth="1"/>
    <col min="12169" max="12169" width="12.5703125" style="119" customWidth="1"/>
    <col min="12170" max="12170" width="0.5703125" style="119" customWidth="1"/>
    <col min="12171" max="12171" width="14.42578125" style="119" bestFit="1" customWidth="1"/>
    <col min="12172" max="12172" width="0.5703125" style="119" customWidth="1"/>
    <col min="12173" max="12173" width="12.5703125" style="119" customWidth="1"/>
    <col min="12174" max="12174" width="0.5703125" style="119" customWidth="1"/>
    <col min="12175" max="12175" width="14.42578125" style="119" bestFit="1" customWidth="1"/>
    <col min="12176" max="12176" width="0.5703125" style="119" customWidth="1"/>
    <col min="12177" max="12177" width="15" style="119" customWidth="1"/>
    <col min="12178" max="12178" width="0.5703125" style="119" customWidth="1"/>
    <col min="12179" max="12179" width="19.42578125" style="119" bestFit="1" customWidth="1"/>
    <col min="12180" max="12180" width="0.5703125" style="119" customWidth="1"/>
    <col min="12181" max="12181" width="12.5703125" style="119" customWidth="1"/>
    <col min="12182" max="12182" width="0.5703125" style="119" customWidth="1"/>
    <col min="12183" max="12183" width="14.42578125" style="119" bestFit="1" customWidth="1"/>
    <col min="12184" max="12184" width="0.5703125" style="119" customWidth="1"/>
    <col min="12185" max="12185" width="14.42578125" style="119" customWidth="1"/>
    <col min="12186" max="12224" width="18.5703125" style="119" customWidth="1"/>
    <col min="12225" max="12420" width="18.5703125" style="119"/>
    <col min="12421" max="12421" width="1.5703125" style="119" customWidth="1"/>
    <col min="12422" max="12422" width="32.42578125" style="119" customWidth="1"/>
    <col min="12423" max="12423" width="6.5703125" style="119" customWidth="1"/>
    <col min="12424" max="12424" width="0.5703125" style="119" customWidth="1"/>
    <col min="12425" max="12425" width="12.5703125" style="119" customWidth="1"/>
    <col min="12426" max="12426" width="0.5703125" style="119" customWidth="1"/>
    <col min="12427" max="12427" width="14.42578125" style="119" bestFit="1" customWidth="1"/>
    <col min="12428" max="12428" width="0.5703125" style="119" customWidth="1"/>
    <col min="12429" max="12429" width="12.5703125" style="119" customWidth="1"/>
    <col min="12430" max="12430" width="0.5703125" style="119" customWidth="1"/>
    <col min="12431" max="12431" width="14.42578125" style="119" bestFit="1" customWidth="1"/>
    <col min="12432" max="12432" width="0.5703125" style="119" customWidth="1"/>
    <col min="12433" max="12433" width="15" style="119" customWidth="1"/>
    <col min="12434" max="12434" width="0.5703125" style="119" customWidth="1"/>
    <col min="12435" max="12435" width="19.42578125" style="119" bestFit="1" customWidth="1"/>
    <col min="12436" max="12436" width="0.5703125" style="119" customWidth="1"/>
    <col min="12437" max="12437" width="12.5703125" style="119" customWidth="1"/>
    <col min="12438" max="12438" width="0.5703125" style="119" customWidth="1"/>
    <col min="12439" max="12439" width="14.42578125" style="119" bestFit="1" customWidth="1"/>
    <col min="12440" max="12440" width="0.5703125" style="119" customWidth="1"/>
    <col min="12441" max="12441" width="14.42578125" style="119" customWidth="1"/>
    <col min="12442" max="12480" width="18.5703125" style="119" customWidth="1"/>
    <col min="12481" max="12676" width="18.5703125" style="119"/>
    <col min="12677" max="12677" width="1.5703125" style="119" customWidth="1"/>
    <col min="12678" max="12678" width="32.42578125" style="119" customWidth="1"/>
    <col min="12679" max="12679" width="6.5703125" style="119" customWidth="1"/>
    <col min="12680" max="12680" width="0.5703125" style="119" customWidth="1"/>
    <col min="12681" max="12681" width="12.5703125" style="119" customWidth="1"/>
    <col min="12682" max="12682" width="0.5703125" style="119" customWidth="1"/>
    <col min="12683" max="12683" width="14.42578125" style="119" bestFit="1" customWidth="1"/>
    <col min="12684" max="12684" width="0.5703125" style="119" customWidth="1"/>
    <col min="12685" max="12685" width="12.5703125" style="119" customWidth="1"/>
    <col min="12686" max="12686" width="0.5703125" style="119" customWidth="1"/>
    <col min="12687" max="12687" width="14.42578125" style="119" bestFit="1" customWidth="1"/>
    <col min="12688" max="12688" width="0.5703125" style="119" customWidth="1"/>
    <col min="12689" max="12689" width="15" style="119" customWidth="1"/>
    <col min="12690" max="12690" width="0.5703125" style="119" customWidth="1"/>
    <col min="12691" max="12691" width="19.42578125" style="119" bestFit="1" customWidth="1"/>
    <col min="12692" max="12692" width="0.5703125" style="119" customWidth="1"/>
    <col min="12693" max="12693" width="12.5703125" style="119" customWidth="1"/>
    <col min="12694" max="12694" width="0.5703125" style="119" customWidth="1"/>
    <col min="12695" max="12695" width="14.42578125" style="119" bestFit="1" customWidth="1"/>
    <col min="12696" max="12696" width="0.5703125" style="119" customWidth="1"/>
    <col min="12697" max="12697" width="14.42578125" style="119" customWidth="1"/>
    <col min="12698" max="12736" width="18.5703125" style="119" customWidth="1"/>
    <col min="12737" max="16384" width="18.5703125" style="119"/>
  </cols>
  <sheetData>
    <row r="1" spans="1:27" ht="16.5" customHeight="1" x14ac:dyDescent="0.25">
      <c r="A1" s="118" t="s">
        <v>0</v>
      </c>
    </row>
    <row r="2" spans="1:27" ht="16.5" customHeight="1" x14ac:dyDescent="0.25">
      <c r="A2" s="121" t="str">
        <f>'10'!A2</f>
        <v>Statement of Changes in Equity (Unaudited)</v>
      </c>
      <c r="C2" s="122"/>
      <c r="D2" s="122"/>
      <c r="E2" s="123"/>
      <c r="F2" s="123"/>
      <c r="G2" s="123"/>
      <c r="H2" s="123"/>
      <c r="I2" s="124"/>
      <c r="J2" s="123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</row>
    <row r="3" spans="1:27" ht="16.5" customHeight="1" x14ac:dyDescent="0.25">
      <c r="A3" s="125" t="str">
        <f>'10'!A3</f>
        <v>For the six-month period ended 30 June 2025</v>
      </c>
      <c r="B3" s="126"/>
      <c r="C3" s="122"/>
      <c r="D3" s="122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</row>
    <row r="4" spans="1:27" ht="16.5" customHeight="1" x14ac:dyDescent="0.25">
      <c r="A4" s="128"/>
      <c r="C4" s="129"/>
      <c r="D4" s="129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</row>
    <row r="5" spans="1:27" ht="16.5" customHeight="1" x14ac:dyDescent="0.25">
      <c r="A5" s="128"/>
      <c r="C5" s="131"/>
      <c r="D5" s="131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6.5" customHeight="1" x14ac:dyDescent="0.25">
      <c r="A6" s="128"/>
      <c r="C6" s="131"/>
      <c r="D6" s="131"/>
      <c r="E6" s="203" t="s">
        <v>213</v>
      </c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</row>
    <row r="7" spans="1:27" ht="16.5" customHeight="1" x14ac:dyDescent="0.25">
      <c r="A7" s="128"/>
      <c r="C7" s="131"/>
      <c r="D7" s="131"/>
      <c r="E7" s="133"/>
      <c r="F7" s="133"/>
      <c r="G7" s="133"/>
      <c r="H7" s="133"/>
      <c r="I7" s="133"/>
      <c r="J7" s="133"/>
      <c r="K7" s="134"/>
      <c r="L7" s="134"/>
      <c r="M7" s="204" t="s">
        <v>85</v>
      </c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133"/>
      <c r="Y7" s="133"/>
      <c r="Z7" s="133"/>
      <c r="AA7" s="133"/>
    </row>
    <row r="8" spans="1:27" ht="16.5" customHeight="1" x14ac:dyDescent="0.25">
      <c r="A8" s="128"/>
      <c r="C8" s="131"/>
      <c r="D8" s="131"/>
      <c r="E8" s="133"/>
      <c r="F8" s="133"/>
      <c r="G8" s="133"/>
      <c r="H8" s="133"/>
      <c r="I8" s="133"/>
      <c r="J8" s="133"/>
      <c r="K8" s="135"/>
      <c r="L8" s="136"/>
      <c r="M8" s="137"/>
      <c r="N8" s="133"/>
      <c r="O8" s="204" t="s">
        <v>134</v>
      </c>
      <c r="P8" s="204"/>
      <c r="Q8" s="204"/>
      <c r="R8" s="204"/>
      <c r="S8" s="204"/>
      <c r="T8" s="204"/>
      <c r="U8" s="204"/>
      <c r="V8" s="134"/>
      <c r="W8" s="134"/>
      <c r="X8" s="133"/>
      <c r="Y8" s="133"/>
      <c r="Z8" s="133"/>
      <c r="AA8" s="133"/>
    </row>
    <row r="9" spans="1:27" ht="16.5" customHeight="1" x14ac:dyDescent="0.25">
      <c r="A9" s="128"/>
      <c r="C9" s="131"/>
      <c r="D9" s="131"/>
      <c r="E9" s="133"/>
      <c r="F9" s="133"/>
      <c r="G9" s="133"/>
      <c r="H9" s="133"/>
      <c r="I9" s="133"/>
      <c r="J9" s="133"/>
      <c r="K9" s="135"/>
      <c r="L9" s="136"/>
      <c r="M9" s="137"/>
      <c r="N9" s="133"/>
      <c r="O9" s="136" t="s">
        <v>145</v>
      </c>
      <c r="P9" s="138"/>
      <c r="Q9" s="138"/>
      <c r="R9" s="138"/>
      <c r="S9" s="138"/>
      <c r="T9" s="138"/>
      <c r="U9" s="138"/>
      <c r="V9" s="138"/>
      <c r="W9" s="138"/>
      <c r="X9" s="133"/>
      <c r="Y9" s="133"/>
      <c r="Z9" s="133"/>
      <c r="AA9" s="133"/>
    </row>
    <row r="10" spans="1:27" ht="16.5" customHeight="1" x14ac:dyDescent="0.25">
      <c r="A10" s="128"/>
      <c r="C10" s="131"/>
      <c r="D10" s="131"/>
      <c r="E10" s="133"/>
      <c r="F10" s="133"/>
      <c r="G10" s="133"/>
      <c r="H10" s="133"/>
      <c r="I10" s="133"/>
      <c r="J10" s="133"/>
      <c r="K10" s="133"/>
      <c r="L10" s="133"/>
      <c r="M10" s="139" t="s">
        <v>214</v>
      </c>
      <c r="N10" s="133"/>
      <c r="O10" s="140" t="s">
        <v>149</v>
      </c>
      <c r="P10" s="133"/>
      <c r="Q10" s="133"/>
      <c r="R10" s="133"/>
      <c r="S10" s="133"/>
      <c r="T10" s="133"/>
      <c r="U10" s="141"/>
      <c r="V10" s="133"/>
      <c r="W10" s="140" t="s">
        <v>86</v>
      </c>
      <c r="X10" s="133"/>
      <c r="Y10" s="142"/>
      <c r="Z10" s="133"/>
      <c r="AA10" s="142"/>
    </row>
    <row r="11" spans="1:27" s="131" customFormat="1" ht="16.5" customHeight="1" x14ac:dyDescent="0.25">
      <c r="B11" s="131" t="s">
        <v>215</v>
      </c>
      <c r="C11" s="143"/>
      <c r="D11" s="143"/>
      <c r="E11" s="123" t="s">
        <v>150</v>
      </c>
      <c r="F11" s="144"/>
      <c r="G11" s="136"/>
      <c r="H11" s="144"/>
      <c r="I11" s="139"/>
      <c r="J11" s="123"/>
      <c r="K11" s="139" t="s">
        <v>84</v>
      </c>
      <c r="L11" s="139"/>
      <c r="M11" s="145" t="s">
        <v>216</v>
      </c>
      <c r="N11" s="139"/>
      <c r="O11" s="140" t="s">
        <v>156</v>
      </c>
      <c r="P11" s="139"/>
      <c r="Q11" s="139" t="s">
        <v>14</v>
      </c>
      <c r="R11" s="139"/>
      <c r="S11" s="139"/>
      <c r="T11" s="139"/>
      <c r="U11" s="140" t="s">
        <v>157</v>
      </c>
      <c r="V11" s="139"/>
      <c r="W11" s="140" t="s">
        <v>158</v>
      </c>
      <c r="X11" s="139"/>
      <c r="Y11" s="140"/>
      <c r="Z11" s="139"/>
      <c r="AA11" s="140"/>
    </row>
    <row r="12" spans="1:27" s="131" customFormat="1" ht="16.5" customHeight="1" x14ac:dyDescent="0.25">
      <c r="C12" s="143"/>
      <c r="D12" s="143"/>
      <c r="E12" s="123" t="s">
        <v>161</v>
      </c>
      <c r="F12" s="144"/>
      <c r="G12" s="140" t="s">
        <v>146</v>
      </c>
      <c r="H12" s="144"/>
      <c r="I12" s="139" t="s">
        <v>164</v>
      </c>
      <c r="J12" s="123"/>
      <c r="K12" s="136" t="s">
        <v>165</v>
      </c>
      <c r="L12" s="139"/>
      <c r="M12" s="145" t="s">
        <v>217</v>
      </c>
      <c r="N12" s="139"/>
      <c r="O12" s="140" t="s">
        <v>169</v>
      </c>
      <c r="P12" s="139"/>
      <c r="Q12" s="140" t="s">
        <v>170</v>
      </c>
      <c r="R12" s="139"/>
      <c r="S12" s="140" t="s">
        <v>171</v>
      </c>
      <c r="T12" s="139"/>
      <c r="U12" s="140" t="s">
        <v>172</v>
      </c>
      <c r="V12" s="139"/>
      <c r="W12" s="140" t="s">
        <v>174</v>
      </c>
      <c r="X12" s="139"/>
      <c r="Y12" s="140" t="s">
        <v>175</v>
      </c>
      <c r="Z12" s="139"/>
      <c r="AA12" s="140" t="s">
        <v>86</v>
      </c>
    </row>
    <row r="13" spans="1:27" s="131" customFormat="1" ht="16.5" customHeight="1" x14ac:dyDescent="0.25">
      <c r="C13" s="143"/>
      <c r="D13" s="143"/>
      <c r="E13" s="127" t="s">
        <v>178</v>
      </c>
      <c r="F13" s="144"/>
      <c r="G13" s="146" t="s">
        <v>151</v>
      </c>
      <c r="H13" s="144"/>
      <c r="I13" s="147" t="s">
        <v>181</v>
      </c>
      <c r="J13" s="123"/>
      <c r="K13" s="148" t="s">
        <v>182</v>
      </c>
      <c r="L13" s="139"/>
      <c r="M13" s="149" t="s">
        <v>218</v>
      </c>
      <c r="N13" s="139"/>
      <c r="O13" s="146" t="s">
        <v>186</v>
      </c>
      <c r="P13" s="139"/>
      <c r="Q13" s="146" t="s">
        <v>187</v>
      </c>
      <c r="R13" s="139"/>
      <c r="S13" s="146" t="s">
        <v>188</v>
      </c>
      <c r="T13" s="139"/>
      <c r="U13" s="150" t="s">
        <v>181</v>
      </c>
      <c r="V13" s="139"/>
      <c r="W13" s="151" t="s">
        <v>190</v>
      </c>
      <c r="X13" s="139"/>
      <c r="Y13" s="151" t="s">
        <v>191</v>
      </c>
      <c r="Z13" s="139"/>
      <c r="AA13" s="151" t="s">
        <v>194</v>
      </c>
    </row>
    <row r="14" spans="1:27" s="131" customFormat="1" ht="16.5" customHeight="1" x14ac:dyDescent="0.25">
      <c r="C14" s="143"/>
      <c r="D14" s="143"/>
      <c r="E14" s="123"/>
      <c r="F14" s="144"/>
      <c r="G14" s="123"/>
      <c r="H14" s="144"/>
      <c r="I14" s="139"/>
      <c r="J14" s="144"/>
      <c r="K14" s="139"/>
      <c r="L14" s="123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</row>
    <row r="15" spans="1:27" s="131" customFormat="1" ht="16.5" customHeight="1" x14ac:dyDescent="0.25">
      <c r="A15" s="121" t="s">
        <v>195</v>
      </c>
      <c r="B15" s="128"/>
      <c r="C15" s="143"/>
      <c r="D15" s="143"/>
      <c r="E15" s="152">
        <v>5595798</v>
      </c>
      <c r="F15" s="152"/>
      <c r="G15" s="152">
        <v>33853952</v>
      </c>
      <c r="H15" s="152"/>
      <c r="I15" s="152">
        <v>599793</v>
      </c>
      <c r="J15" s="152"/>
      <c r="K15" s="152">
        <v>6911620</v>
      </c>
      <c r="L15" s="152"/>
      <c r="M15" s="152">
        <v>-587398</v>
      </c>
      <c r="N15" s="153"/>
      <c r="O15" s="152">
        <v>-121</v>
      </c>
      <c r="P15" s="152"/>
      <c r="Q15" s="152">
        <v>30068</v>
      </c>
      <c r="R15" s="152"/>
      <c r="S15" s="152">
        <v>-2187781</v>
      </c>
      <c r="T15" s="152"/>
      <c r="U15" s="152">
        <v>-319164</v>
      </c>
      <c r="V15" s="152"/>
      <c r="W15" s="152">
        <f>SUM(M15:U15)</f>
        <v>-3064396</v>
      </c>
      <c r="X15" s="152"/>
      <c r="Y15" s="152">
        <v>31047126</v>
      </c>
      <c r="Z15" s="152"/>
      <c r="AA15" s="108">
        <f>SUM(E15:K15,W15,Y15)</f>
        <v>74943893</v>
      </c>
    </row>
    <row r="16" spans="1:27" ht="6" customHeight="1" x14ac:dyDescent="0.25">
      <c r="A16" s="154"/>
      <c r="C16" s="143"/>
      <c r="D16" s="155"/>
      <c r="E16" s="108"/>
      <c r="F16" s="108"/>
      <c r="G16" s="108"/>
      <c r="H16" s="108"/>
      <c r="I16" s="156"/>
      <c r="J16" s="108"/>
      <c r="K16" s="156"/>
      <c r="L16" s="156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</row>
    <row r="17" spans="1:27" ht="16.5" customHeight="1" x14ac:dyDescent="0.25">
      <c r="A17" s="121" t="s">
        <v>196</v>
      </c>
      <c r="C17" s="143"/>
      <c r="D17" s="155"/>
      <c r="E17" s="108"/>
      <c r="F17" s="108"/>
      <c r="G17" s="108"/>
      <c r="H17" s="108"/>
      <c r="I17" s="108"/>
      <c r="J17" s="108"/>
      <c r="K17" s="108"/>
      <c r="L17" s="156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52"/>
      <c r="X17" s="108"/>
      <c r="Y17" s="108"/>
      <c r="Z17" s="108"/>
      <c r="AA17" s="108"/>
    </row>
    <row r="18" spans="1:27" ht="16.5" customHeight="1" x14ac:dyDescent="0.25">
      <c r="A18" s="154" t="s">
        <v>197</v>
      </c>
      <c r="C18" s="143"/>
      <c r="D18" s="155"/>
      <c r="E18" s="108">
        <v>74179</v>
      </c>
      <c r="F18" s="108"/>
      <c r="G18" s="108">
        <v>2225367</v>
      </c>
      <c r="H18" s="108"/>
      <c r="I18" s="108">
        <v>0</v>
      </c>
      <c r="J18" s="108"/>
      <c r="K18" s="108">
        <v>0</v>
      </c>
      <c r="L18" s="156"/>
      <c r="M18" s="108">
        <v>0</v>
      </c>
      <c r="N18" s="108"/>
      <c r="O18" s="108">
        <v>0</v>
      </c>
      <c r="P18" s="108"/>
      <c r="Q18" s="108">
        <v>0</v>
      </c>
      <c r="R18" s="108"/>
      <c r="S18" s="108">
        <v>0</v>
      </c>
      <c r="T18" s="108"/>
      <c r="U18" s="108">
        <v>0</v>
      </c>
      <c r="V18" s="108"/>
      <c r="W18" s="152">
        <f>SUM(M18:U18)</f>
        <v>0</v>
      </c>
      <c r="X18" s="108"/>
      <c r="Y18" s="108">
        <v>0</v>
      </c>
      <c r="Z18" s="108"/>
      <c r="AA18" s="108">
        <f>SUM(E18:K18,W18,Y18)</f>
        <v>2299546</v>
      </c>
    </row>
    <row r="19" spans="1:27" ht="16.5" customHeight="1" x14ac:dyDescent="0.25">
      <c r="A19" s="154" t="s">
        <v>201</v>
      </c>
      <c r="C19" s="143"/>
      <c r="D19" s="155"/>
      <c r="E19" s="108">
        <v>0</v>
      </c>
      <c r="F19" s="108"/>
      <c r="G19" s="108">
        <v>0</v>
      </c>
      <c r="H19" s="108"/>
      <c r="I19" s="108">
        <v>0</v>
      </c>
      <c r="J19" s="108"/>
      <c r="K19" s="108">
        <v>-1814170</v>
      </c>
      <c r="L19" s="156"/>
      <c r="M19" s="108">
        <v>0</v>
      </c>
      <c r="N19" s="108"/>
      <c r="O19" s="108">
        <v>0</v>
      </c>
      <c r="P19" s="108"/>
      <c r="Q19" s="108">
        <v>0</v>
      </c>
      <c r="R19" s="108"/>
      <c r="S19" s="108">
        <v>0</v>
      </c>
      <c r="T19" s="108"/>
      <c r="U19" s="108">
        <v>0</v>
      </c>
      <c r="V19" s="108"/>
      <c r="W19" s="152">
        <f>SUM(M19:U19)</f>
        <v>0</v>
      </c>
      <c r="X19" s="108"/>
      <c r="Y19" s="108">
        <v>0</v>
      </c>
      <c r="Z19" s="108"/>
      <c r="AA19" s="108">
        <f>SUM(E19:K19,W19,Y19)</f>
        <v>-1814170</v>
      </c>
    </row>
    <row r="20" spans="1:27" s="128" customFormat="1" ht="16.5" customHeight="1" x14ac:dyDescent="0.25">
      <c r="A20" s="154" t="s">
        <v>202</v>
      </c>
      <c r="B20" s="154"/>
      <c r="C20" s="143"/>
      <c r="D20" s="155"/>
      <c r="E20" s="108">
        <v>0</v>
      </c>
      <c r="F20" s="108"/>
      <c r="G20" s="108">
        <v>0</v>
      </c>
      <c r="H20" s="108"/>
      <c r="I20" s="108">
        <v>0</v>
      </c>
      <c r="J20" s="108"/>
      <c r="K20" s="108">
        <v>-831111</v>
      </c>
      <c r="L20" s="156"/>
      <c r="M20" s="108">
        <v>0</v>
      </c>
      <c r="N20" s="108"/>
      <c r="O20" s="108">
        <v>0</v>
      </c>
      <c r="P20" s="108"/>
      <c r="Q20" s="108">
        <v>0</v>
      </c>
      <c r="R20" s="108"/>
      <c r="S20" s="108">
        <v>0</v>
      </c>
      <c r="T20" s="108"/>
      <c r="U20" s="108">
        <v>0</v>
      </c>
      <c r="V20" s="108"/>
      <c r="W20" s="152">
        <f>SUM(M20:U20)</f>
        <v>0</v>
      </c>
      <c r="X20" s="108"/>
      <c r="Y20" s="108">
        <v>0</v>
      </c>
      <c r="Z20" s="108"/>
      <c r="AA20" s="152">
        <f>SUM(E20:K20,W20,Y20)</f>
        <v>-831111</v>
      </c>
    </row>
    <row r="21" spans="1:27" s="128" customFormat="1" ht="16.5" customHeight="1" x14ac:dyDescent="0.25">
      <c r="A21" s="157" t="s">
        <v>219</v>
      </c>
      <c r="B21" s="154"/>
      <c r="C21" s="143"/>
      <c r="D21" s="155"/>
      <c r="E21" s="108"/>
      <c r="F21" s="108"/>
      <c r="G21" s="108"/>
      <c r="H21" s="108"/>
      <c r="I21" s="108"/>
      <c r="J21" s="108"/>
      <c r="K21" s="108"/>
      <c r="L21" s="156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52"/>
      <c r="X21" s="108"/>
      <c r="Y21" s="108"/>
      <c r="Z21" s="108"/>
      <c r="AA21" s="152"/>
    </row>
    <row r="22" spans="1:27" ht="16.5" customHeight="1" x14ac:dyDescent="0.25">
      <c r="A22" s="157"/>
      <c r="B22" s="119" t="s">
        <v>205</v>
      </c>
      <c r="C22" s="158"/>
      <c r="D22" s="155"/>
      <c r="E22" s="113">
        <v>0</v>
      </c>
      <c r="F22" s="108"/>
      <c r="G22" s="113">
        <v>0</v>
      </c>
      <c r="H22" s="108"/>
      <c r="I22" s="113">
        <v>0</v>
      </c>
      <c r="J22" s="108"/>
      <c r="K22" s="113">
        <v>2432713</v>
      </c>
      <c r="L22" s="156"/>
      <c r="M22" s="113">
        <v>0</v>
      </c>
      <c r="N22" s="108"/>
      <c r="O22" s="113">
        <v>-1988</v>
      </c>
      <c r="P22" s="108"/>
      <c r="Q22" s="113">
        <v>0</v>
      </c>
      <c r="R22" s="108"/>
      <c r="S22" s="113">
        <v>378301</v>
      </c>
      <c r="T22" s="108"/>
      <c r="U22" s="113">
        <v>-111143</v>
      </c>
      <c r="V22" s="108"/>
      <c r="W22" s="159">
        <f>SUM(M22:U22)</f>
        <v>265170</v>
      </c>
      <c r="X22" s="108"/>
      <c r="Y22" s="113">
        <v>0</v>
      </c>
      <c r="Z22" s="108"/>
      <c r="AA22" s="159">
        <f>SUM(E22:K22,W22,Y22)</f>
        <v>2697883</v>
      </c>
    </row>
    <row r="23" spans="1:27" ht="16.5" customHeight="1" x14ac:dyDescent="0.25">
      <c r="A23" s="154"/>
      <c r="C23" s="158"/>
      <c r="D23" s="155"/>
      <c r="E23" s="160"/>
      <c r="F23" s="160"/>
      <c r="G23" s="160"/>
      <c r="H23" s="160"/>
      <c r="I23" s="160"/>
      <c r="J23" s="160"/>
      <c r="K23" s="160"/>
      <c r="L23" s="160"/>
      <c r="M23" s="161"/>
      <c r="N23" s="162"/>
      <c r="O23" s="160"/>
      <c r="P23" s="162"/>
      <c r="Q23" s="160"/>
      <c r="R23" s="162"/>
      <c r="S23" s="160"/>
      <c r="T23" s="162"/>
      <c r="U23" s="160"/>
      <c r="V23" s="162"/>
      <c r="W23" s="160"/>
      <c r="X23" s="162"/>
      <c r="Y23" s="108"/>
      <c r="Z23" s="162"/>
      <c r="AA23" s="108"/>
    </row>
    <row r="24" spans="1:27" ht="16.5" customHeight="1" thickBot="1" x14ac:dyDescent="0.3">
      <c r="A24" s="121" t="s">
        <v>206</v>
      </c>
      <c r="C24" s="158"/>
      <c r="D24" s="155"/>
      <c r="E24" s="115">
        <f>SUM(E15:E22)</f>
        <v>5669977</v>
      </c>
      <c r="F24" s="108"/>
      <c r="G24" s="115">
        <f>SUM(G15:G22)</f>
        <v>36079319</v>
      </c>
      <c r="H24" s="108"/>
      <c r="I24" s="115">
        <f>SUM(I15:I22)</f>
        <v>599793</v>
      </c>
      <c r="J24" s="108"/>
      <c r="K24" s="115">
        <f>SUM(K15:K22)</f>
        <v>6699052</v>
      </c>
      <c r="L24" s="108"/>
      <c r="M24" s="115">
        <f>SUM(M15:M22)</f>
        <v>-587398</v>
      </c>
      <c r="N24" s="160"/>
      <c r="O24" s="115">
        <f>SUM(O15:O22)</f>
        <v>-2109</v>
      </c>
      <c r="P24" s="108"/>
      <c r="Q24" s="115">
        <f>SUM(Q15:Q22)</f>
        <v>30068</v>
      </c>
      <c r="R24" s="108"/>
      <c r="S24" s="115">
        <f>SUM(S15:S22)</f>
        <v>-1809480</v>
      </c>
      <c r="T24" s="108"/>
      <c r="U24" s="115">
        <f>SUM(U15:U22)</f>
        <v>-430307</v>
      </c>
      <c r="V24" s="108"/>
      <c r="W24" s="115">
        <f>SUM(W15:W22)</f>
        <v>-2799226</v>
      </c>
      <c r="X24" s="108"/>
      <c r="Y24" s="115">
        <f>SUM(Y15:Y22)</f>
        <v>31047126</v>
      </c>
      <c r="Z24" s="108"/>
      <c r="AA24" s="115">
        <f>SUM(AA15:AA22)</f>
        <v>77296041</v>
      </c>
    </row>
    <row r="25" spans="1:27" ht="16.5" customHeight="1" thickTop="1" x14ac:dyDescent="0.25">
      <c r="A25" s="121"/>
      <c r="C25" s="158"/>
      <c r="D25" s="158"/>
      <c r="E25" s="152"/>
      <c r="F25" s="152"/>
      <c r="G25" s="152"/>
      <c r="H25" s="152"/>
      <c r="I25" s="152"/>
      <c r="J25" s="152"/>
      <c r="K25" s="152"/>
      <c r="L25" s="152"/>
      <c r="M25" s="152"/>
      <c r="N25" s="153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AA25" s="152"/>
    </row>
    <row r="26" spans="1:27" s="164" customFormat="1" ht="16.5" customHeight="1" x14ac:dyDescent="0.25">
      <c r="A26" s="163"/>
      <c r="C26" s="165"/>
      <c r="D26" s="165"/>
      <c r="E26" s="152"/>
      <c r="F26" s="152"/>
      <c r="G26" s="152"/>
      <c r="H26" s="152"/>
      <c r="I26" s="152"/>
      <c r="J26" s="152"/>
      <c r="K26" s="152"/>
      <c r="L26" s="152"/>
      <c r="M26" s="152"/>
      <c r="N26" s="153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</row>
    <row r="27" spans="1:27" ht="16.5" customHeight="1" x14ac:dyDescent="0.25">
      <c r="A27" s="121"/>
      <c r="C27" s="158"/>
      <c r="D27" s="158"/>
      <c r="E27" s="152"/>
      <c r="F27" s="152"/>
      <c r="G27" s="152"/>
      <c r="H27" s="152"/>
      <c r="I27" s="152"/>
      <c r="J27" s="152"/>
      <c r="K27" s="152"/>
      <c r="L27" s="166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</row>
    <row r="28" spans="1:27" ht="16.5" customHeight="1" x14ac:dyDescent="0.25">
      <c r="A28" s="121"/>
      <c r="C28" s="158"/>
      <c r="D28" s="158"/>
      <c r="E28" s="152"/>
      <c r="F28" s="152"/>
      <c r="G28" s="152"/>
      <c r="H28" s="152"/>
      <c r="I28" s="152"/>
      <c r="J28" s="152"/>
      <c r="K28" s="152"/>
      <c r="L28" s="166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</row>
    <row r="29" spans="1:27" ht="16.5" customHeight="1" x14ac:dyDescent="0.25">
      <c r="A29" s="121"/>
      <c r="C29" s="158"/>
      <c r="D29" s="158"/>
      <c r="E29" s="152"/>
      <c r="F29" s="152"/>
      <c r="G29" s="152"/>
      <c r="H29" s="152"/>
      <c r="I29" s="152"/>
      <c r="J29" s="152"/>
      <c r="K29" s="152"/>
      <c r="L29" s="166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</row>
    <row r="30" spans="1:27" ht="16.5" customHeight="1" x14ac:dyDescent="0.25">
      <c r="A30" s="121"/>
      <c r="C30" s="158"/>
      <c r="D30" s="158"/>
      <c r="E30" s="152"/>
      <c r="F30" s="152"/>
      <c r="G30" s="152"/>
      <c r="H30" s="152"/>
      <c r="I30" s="152"/>
      <c r="J30" s="152"/>
      <c r="K30" s="152"/>
      <c r="L30" s="166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</row>
    <row r="31" spans="1:27" ht="16.5" customHeight="1" x14ac:dyDescent="0.25">
      <c r="A31" s="121"/>
      <c r="C31" s="158"/>
      <c r="D31" s="158"/>
      <c r="E31" s="152"/>
      <c r="F31" s="152"/>
      <c r="G31" s="152"/>
      <c r="H31" s="152"/>
      <c r="I31" s="152"/>
      <c r="J31" s="152"/>
      <c r="K31" s="152"/>
      <c r="L31" s="166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</row>
    <row r="32" spans="1:27" ht="16.5" customHeight="1" x14ac:dyDescent="0.25">
      <c r="A32" s="121"/>
      <c r="C32" s="158"/>
      <c r="D32" s="158"/>
      <c r="E32" s="152"/>
      <c r="F32" s="152"/>
      <c r="G32" s="152"/>
      <c r="H32" s="152"/>
      <c r="I32" s="152"/>
      <c r="J32" s="152"/>
      <c r="K32" s="152"/>
      <c r="L32" s="166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</row>
    <row r="33" spans="1:27" ht="16.5" customHeight="1" x14ac:dyDescent="0.25">
      <c r="A33" s="121"/>
      <c r="C33" s="158"/>
      <c r="D33" s="158"/>
      <c r="E33" s="152"/>
      <c r="F33" s="152"/>
      <c r="G33" s="152"/>
      <c r="H33" s="152"/>
      <c r="I33" s="152"/>
      <c r="J33" s="152"/>
      <c r="K33" s="152"/>
      <c r="L33" s="166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</row>
    <row r="34" spans="1:27" ht="16.5" customHeight="1" x14ac:dyDescent="0.25">
      <c r="A34" s="121"/>
      <c r="C34" s="158"/>
      <c r="D34" s="158"/>
      <c r="E34" s="152"/>
      <c r="F34" s="152"/>
      <c r="G34" s="152"/>
      <c r="H34" s="152"/>
      <c r="I34" s="152"/>
      <c r="J34" s="152"/>
      <c r="K34" s="152"/>
      <c r="L34" s="166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</row>
    <row r="35" spans="1:27" s="164" customFormat="1" ht="16.5" customHeight="1" x14ac:dyDescent="0.25">
      <c r="A35" s="163"/>
      <c r="C35" s="165"/>
      <c r="D35" s="165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</row>
    <row r="36" spans="1:27" s="164" customFormat="1" ht="16.5" customHeight="1" x14ac:dyDescent="0.25">
      <c r="A36" s="163"/>
      <c r="C36" s="165"/>
      <c r="D36" s="165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</row>
    <row r="37" spans="1:27" s="164" customFormat="1" ht="16.5" customHeight="1" x14ac:dyDescent="0.25">
      <c r="A37" s="163"/>
      <c r="C37" s="165"/>
      <c r="D37" s="165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</row>
    <row r="38" spans="1:27" ht="10.5" customHeight="1" x14ac:dyDescent="0.25">
      <c r="A38" s="121"/>
      <c r="C38" s="158"/>
      <c r="D38" s="158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</row>
    <row r="39" spans="1:27" ht="22.35" customHeight="1" x14ac:dyDescent="0.25">
      <c r="A39" s="126" t="str">
        <f>+'7-8 (6m)'!A54:J54</f>
        <v>The accompanying notes are an integral part of these interim financial information.</v>
      </c>
      <c r="B39" s="126"/>
      <c r="C39" s="126"/>
      <c r="D39" s="126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</sheetData>
  <mergeCells count="3">
    <mergeCell ref="E6:AA6"/>
    <mergeCell ref="M7:W7"/>
    <mergeCell ref="O8:U8"/>
  </mergeCells>
  <pageMargins left="0.5" right="0.5" top="0.5" bottom="0.6" header="0.49" footer="0.4"/>
  <pageSetup paperSize="9" scale="80" firstPageNumber="11" orientation="landscape" useFirstPageNumber="1" horizontalDpi="1200" verticalDpi="1200" r:id="rId1"/>
  <headerFooter scaleWithDoc="0">
    <oddFooter>&amp;R&amp;"Cordia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F35D-46D3-4E11-8960-50C87D9AA993}">
  <sheetPr codeName="Sheet7"/>
  <dimension ref="A1:AM46"/>
  <sheetViews>
    <sheetView tabSelected="1" zoomScaleNormal="100" zoomScaleSheetLayoutView="100" workbookViewId="0">
      <selection activeCell="AB17" sqref="AB17"/>
    </sheetView>
  </sheetViews>
  <sheetFormatPr defaultColWidth="18.5703125" defaultRowHeight="16.5" customHeight="1" x14ac:dyDescent="0.25"/>
  <cols>
    <col min="1" max="1" width="1.5703125" style="119" customWidth="1"/>
    <col min="2" max="2" width="26.5703125" style="119" customWidth="1"/>
    <col min="3" max="3" width="4.140625" style="119" customWidth="1"/>
    <col min="4" max="4" width="0.5703125" style="119" customWidth="1"/>
    <col min="5" max="5" width="10" style="120" customWidth="1"/>
    <col min="6" max="6" width="0.5703125" style="120" customWidth="1"/>
    <col min="7" max="7" width="9.140625" style="120" customWidth="1"/>
    <col min="8" max="8" width="0.5703125" style="120" customWidth="1"/>
    <col min="9" max="9" width="8.5703125" style="120" customWidth="1"/>
    <col min="10" max="10" width="0.5703125" style="120" customWidth="1"/>
    <col min="11" max="11" width="11.42578125" style="120" customWidth="1"/>
    <col min="12" max="12" width="0.5703125" style="120" customWidth="1"/>
    <col min="13" max="13" width="13.5703125" style="120" customWidth="1"/>
    <col min="14" max="14" width="0.5703125" style="120" customWidth="1"/>
    <col min="15" max="15" width="16.42578125" style="120" customWidth="1"/>
    <col min="16" max="16" width="0.5703125" style="120" customWidth="1"/>
    <col min="17" max="17" width="9.5703125" style="120" customWidth="1"/>
    <col min="18" max="18" width="0.5703125" style="120" customWidth="1"/>
    <col min="19" max="19" width="9.140625" style="120" customWidth="1"/>
    <col min="20" max="20" width="0.5703125" style="120" customWidth="1"/>
    <col min="21" max="21" width="8.140625" style="120" customWidth="1"/>
    <col min="22" max="22" width="0.5703125" style="120" customWidth="1"/>
    <col min="23" max="23" width="9.7109375" style="120" customWidth="1"/>
    <col min="24" max="24" width="0.5703125" style="120" customWidth="1"/>
    <col min="25" max="25" width="9" style="120" customWidth="1"/>
    <col min="26" max="26" width="0.5703125" style="120" customWidth="1"/>
    <col min="27" max="27" width="9.5703125" style="120" customWidth="1"/>
    <col min="28" max="159" width="18.5703125" style="119"/>
    <col min="160" max="160" width="1.5703125" style="119" customWidth="1"/>
    <col min="161" max="161" width="32.42578125" style="119" customWidth="1"/>
    <col min="162" max="162" width="6.5703125" style="119" customWidth="1"/>
    <col min="163" max="163" width="0.5703125" style="119" customWidth="1"/>
    <col min="164" max="164" width="12.5703125" style="119" customWidth="1"/>
    <col min="165" max="165" width="0.5703125" style="119" customWidth="1"/>
    <col min="166" max="166" width="14.42578125" style="119" bestFit="1" customWidth="1"/>
    <col min="167" max="167" width="0.5703125" style="119" customWidth="1"/>
    <col min="168" max="168" width="12.5703125" style="119" customWidth="1"/>
    <col min="169" max="169" width="0.5703125" style="119" customWidth="1"/>
    <col min="170" max="170" width="14.42578125" style="119" bestFit="1" customWidth="1"/>
    <col min="171" max="171" width="0.5703125" style="119" customWidth="1"/>
    <col min="172" max="172" width="15" style="119" customWidth="1"/>
    <col min="173" max="173" width="0.5703125" style="119" customWidth="1"/>
    <col min="174" max="174" width="19.42578125" style="119" bestFit="1" customWidth="1"/>
    <col min="175" max="175" width="0.5703125" style="119" customWidth="1"/>
    <col min="176" max="176" width="12.5703125" style="119" customWidth="1"/>
    <col min="177" max="177" width="0.5703125" style="119" customWidth="1"/>
    <col min="178" max="178" width="14.42578125" style="119" bestFit="1" customWidth="1"/>
    <col min="179" max="179" width="0.5703125" style="119" customWidth="1"/>
    <col min="180" max="180" width="14.42578125" style="119" customWidth="1"/>
    <col min="181" max="219" width="18.5703125" style="119" customWidth="1"/>
    <col min="220" max="415" width="18.5703125" style="119"/>
    <col min="416" max="416" width="1.5703125" style="119" customWidth="1"/>
    <col min="417" max="417" width="32.42578125" style="119" customWidth="1"/>
    <col min="418" max="418" width="6.5703125" style="119" customWidth="1"/>
    <col min="419" max="419" width="0.5703125" style="119" customWidth="1"/>
    <col min="420" max="420" width="12.5703125" style="119" customWidth="1"/>
    <col min="421" max="421" width="0.5703125" style="119" customWidth="1"/>
    <col min="422" max="422" width="14.42578125" style="119" bestFit="1" customWidth="1"/>
    <col min="423" max="423" width="0.5703125" style="119" customWidth="1"/>
    <col min="424" max="424" width="12.5703125" style="119" customWidth="1"/>
    <col min="425" max="425" width="0.5703125" style="119" customWidth="1"/>
    <col min="426" max="426" width="14.42578125" style="119" bestFit="1" customWidth="1"/>
    <col min="427" max="427" width="0.5703125" style="119" customWidth="1"/>
    <col min="428" max="428" width="15" style="119" customWidth="1"/>
    <col min="429" max="429" width="0.5703125" style="119" customWidth="1"/>
    <col min="430" max="430" width="19.42578125" style="119" bestFit="1" customWidth="1"/>
    <col min="431" max="431" width="0.5703125" style="119" customWidth="1"/>
    <col min="432" max="432" width="12.5703125" style="119" customWidth="1"/>
    <col min="433" max="433" width="0.5703125" style="119" customWidth="1"/>
    <col min="434" max="434" width="14.42578125" style="119" bestFit="1" customWidth="1"/>
    <col min="435" max="435" width="0.5703125" style="119" customWidth="1"/>
    <col min="436" max="436" width="14.42578125" style="119" customWidth="1"/>
    <col min="437" max="475" width="18.5703125" style="119" customWidth="1"/>
    <col min="476" max="671" width="18.5703125" style="119"/>
    <col min="672" max="672" width="1.5703125" style="119" customWidth="1"/>
    <col min="673" max="673" width="32.42578125" style="119" customWidth="1"/>
    <col min="674" max="674" width="6.5703125" style="119" customWidth="1"/>
    <col min="675" max="675" width="0.5703125" style="119" customWidth="1"/>
    <col min="676" max="676" width="12.5703125" style="119" customWidth="1"/>
    <col min="677" max="677" width="0.5703125" style="119" customWidth="1"/>
    <col min="678" max="678" width="14.42578125" style="119" bestFit="1" customWidth="1"/>
    <col min="679" max="679" width="0.5703125" style="119" customWidth="1"/>
    <col min="680" max="680" width="12.5703125" style="119" customWidth="1"/>
    <col min="681" max="681" width="0.5703125" style="119" customWidth="1"/>
    <col min="682" max="682" width="14.42578125" style="119" bestFit="1" customWidth="1"/>
    <col min="683" max="683" width="0.5703125" style="119" customWidth="1"/>
    <col min="684" max="684" width="15" style="119" customWidth="1"/>
    <col min="685" max="685" width="0.5703125" style="119" customWidth="1"/>
    <col min="686" max="686" width="19.42578125" style="119" bestFit="1" customWidth="1"/>
    <col min="687" max="687" width="0.5703125" style="119" customWidth="1"/>
    <col min="688" max="688" width="12.5703125" style="119" customWidth="1"/>
    <col min="689" max="689" width="0.5703125" style="119" customWidth="1"/>
    <col min="690" max="690" width="14.42578125" style="119" bestFit="1" customWidth="1"/>
    <col min="691" max="691" width="0.5703125" style="119" customWidth="1"/>
    <col min="692" max="692" width="14.42578125" style="119" customWidth="1"/>
    <col min="693" max="731" width="18.5703125" style="119" customWidth="1"/>
    <col min="732" max="927" width="18.5703125" style="119"/>
    <col min="928" max="928" width="1.5703125" style="119" customWidth="1"/>
    <col min="929" max="929" width="32.42578125" style="119" customWidth="1"/>
    <col min="930" max="930" width="6.5703125" style="119" customWidth="1"/>
    <col min="931" max="931" width="0.5703125" style="119" customWidth="1"/>
    <col min="932" max="932" width="12.5703125" style="119" customWidth="1"/>
    <col min="933" max="933" width="0.5703125" style="119" customWidth="1"/>
    <col min="934" max="934" width="14.42578125" style="119" bestFit="1" customWidth="1"/>
    <col min="935" max="935" width="0.5703125" style="119" customWidth="1"/>
    <col min="936" max="936" width="12.5703125" style="119" customWidth="1"/>
    <col min="937" max="937" width="0.5703125" style="119" customWidth="1"/>
    <col min="938" max="938" width="14.42578125" style="119" bestFit="1" customWidth="1"/>
    <col min="939" max="939" width="0.5703125" style="119" customWidth="1"/>
    <col min="940" max="940" width="15" style="119" customWidth="1"/>
    <col min="941" max="941" width="0.5703125" style="119" customWidth="1"/>
    <col min="942" max="942" width="19.42578125" style="119" bestFit="1" customWidth="1"/>
    <col min="943" max="943" width="0.5703125" style="119" customWidth="1"/>
    <col min="944" max="944" width="12.5703125" style="119" customWidth="1"/>
    <col min="945" max="945" width="0.5703125" style="119" customWidth="1"/>
    <col min="946" max="946" width="14.42578125" style="119" bestFit="1" customWidth="1"/>
    <col min="947" max="947" width="0.5703125" style="119" customWidth="1"/>
    <col min="948" max="948" width="14.42578125" style="119" customWidth="1"/>
    <col min="949" max="987" width="18.5703125" style="119" customWidth="1"/>
    <col min="988" max="1183" width="18.5703125" style="119"/>
    <col min="1184" max="1184" width="1.5703125" style="119" customWidth="1"/>
    <col min="1185" max="1185" width="32.42578125" style="119" customWidth="1"/>
    <col min="1186" max="1186" width="6.5703125" style="119" customWidth="1"/>
    <col min="1187" max="1187" width="0.5703125" style="119" customWidth="1"/>
    <col min="1188" max="1188" width="12.5703125" style="119" customWidth="1"/>
    <col min="1189" max="1189" width="0.5703125" style="119" customWidth="1"/>
    <col min="1190" max="1190" width="14.42578125" style="119" bestFit="1" customWidth="1"/>
    <col min="1191" max="1191" width="0.5703125" style="119" customWidth="1"/>
    <col min="1192" max="1192" width="12.5703125" style="119" customWidth="1"/>
    <col min="1193" max="1193" width="0.5703125" style="119" customWidth="1"/>
    <col min="1194" max="1194" width="14.42578125" style="119" bestFit="1" customWidth="1"/>
    <col min="1195" max="1195" width="0.5703125" style="119" customWidth="1"/>
    <col min="1196" max="1196" width="15" style="119" customWidth="1"/>
    <col min="1197" max="1197" width="0.5703125" style="119" customWidth="1"/>
    <col min="1198" max="1198" width="19.42578125" style="119" bestFit="1" customWidth="1"/>
    <col min="1199" max="1199" width="0.5703125" style="119" customWidth="1"/>
    <col min="1200" max="1200" width="12.5703125" style="119" customWidth="1"/>
    <col min="1201" max="1201" width="0.5703125" style="119" customWidth="1"/>
    <col min="1202" max="1202" width="14.42578125" style="119" bestFit="1" customWidth="1"/>
    <col min="1203" max="1203" width="0.5703125" style="119" customWidth="1"/>
    <col min="1204" max="1204" width="14.42578125" style="119" customWidth="1"/>
    <col min="1205" max="1243" width="18.5703125" style="119" customWidth="1"/>
    <col min="1244" max="1439" width="18.5703125" style="119"/>
    <col min="1440" max="1440" width="1.5703125" style="119" customWidth="1"/>
    <col min="1441" max="1441" width="32.42578125" style="119" customWidth="1"/>
    <col min="1442" max="1442" width="6.5703125" style="119" customWidth="1"/>
    <col min="1443" max="1443" width="0.5703125" style="119" customWidth="1"/>
    <col min="1444" max="1444" width="12.5703125" style="119" customWidth="1"/>
    <col min="1445" max="1445" width="0.5703125" style="119" customWidth="1"/>
    <col min="1446" max="1446" width="14.42578125" style="119" bestFit="1" customWidth="1"/>
    <col min="1447" max="1447" width="0.5703125" style="119" customWidth="1"/>
    <col min="1448" max="1448" width="12.5703125" style="119" customWidth="1"/>
    <col min="1449" max="1449" width="0.5703125" style="119" customWidth="1"/>
    <col min="1450" max="1450" width="14.42578125" style="119" bestFit="1" customWidth="1"/>
    <col min="1451" max="1451" width="0.5703125" style="119" customWidth="1"/>
    <col min="1452" max="1452" width="15" style="119" customWidth="1"/>
    <col min="1453" max="1453" width="0.5703125" style="119" customWidth="1"/>
    <col min="1454" max="1454" width="19.42578125" style="119" bestFit="1" customWidth="1"/>
    <col min="1455" max="1455" width="0.5703125" style="119" customWidth="1"/>
    <col min="1456" max="1456" width="12.5703125" style="119" customWidth="1"/>
    <col min="1457" max="1457" width="0.5703125" style="119" customWidth="1"/>
    <col min="1458" max="1458" width="14.42578125" style="119" bestFit="1" customWidth="1"/>
    <col min="1459" max="1459" width="0.5703125" style="119" customWidth="1"/>
    <col min="1460" max="1460" width="14.42578125" style="119" customWidth="1"/>
    <col min="1461" max="1499" width="18.5703125" style="119" customWidth="1"/>
    <col min="1500" max="1695" width="18.5703125" style="119"/>
    <col min="1696" max="1696" width="1.5703125" style="119" customWidth="1"/>
    <col min="1697" max="1697" width="32.42578125" style="119" customWidth="1"/>
    <col min="1698" max="1698" width="6.5703125" style="119" customWidth="1"/>
    <col min="1699" max="1699" width="0.5703125" style="119" customWidth="1"/>
    <col min="1700" max="1700" width="12.5703125" style="119" customWidth="1"/>
    <col min="1701" max="1701" width="0.5703125" style="119" customWidth="1"/>
    <col min="1702" max="1702" width="14.42578125" style="119" bestFit="1" customWidth="1"/>
    <col min="1703" max="1703" width="0.5703125" style="119" customWidth="1"/>
    <col min="1704" max="1704" width="12.5703125" style="119" customWidth="1"/>
    <col min="1705" max="1705" width="0.5703125" style="119" customWidth="1"/>
    <col min="1706" max="1706" width="14.42578125" style="119" bestFit="1" customWidth="1"/>
    <col min="1707" max="1707" width="0.5703125" style="119" customWidth="1"/>
    <col min="1708" max="1708" width="15" style="119" customWidth="1"/>
    <col min="1709" max="1709" width="0.5703125" style="119" customWidth="1"/>
    <col min="1710" max="1710" width="19.42578125" style="119" bestFit="1" customWidth="1"/>
    <col min="1711" max="1711" width="0.5703125" style="119" customWidth="1"/>
    <col min="1712" max="1712" width="12.5703125" style="119" customWidth="1"/>
    <col min="1713" max="1713" width="0.5703125" style="119" customWidth="1"/>
    <col min="1714" max="1714" width="14.42578125" style="119" bestFit="1" customWidth="1"/>
    <col min="1715" max="1715" width="0.5703125" style="119" customWidth="1"/>
    <col min="1716" max="1716" width="14.42578125" style="119" customWidth="1"/>
    <col min="1717" max="1755" width="18.5703125" style="119" customWidth="1"/>
    <col min="1756" max="1951" width="18.5703125" style="119"/>
    <col min="1952" max="1952" width="1.5703125" style="119" customWidth="1"/>
    <col min="1953" max="1953" width="32.42578125" style="119" customWidth="1"/>
    <col min="1954" max="1954" width="6.5703125" style="119" customWidth="1"/>
    <col min="1955" max="1955" width="0.5703125" style="119" customWidth="1"/>
    <col min="1956" max="1956" width="12.5703125" style="119" customWidth="1"/>
    <col min="1957" max="1957" width="0.5703125" style="119" customWidth="1"/>
    <col min="1958" max="1958" width="14.42578125" style="119" bestFit="1" customWidth="1"/>
    <col min="1959" max="1959" width="0.5703125" style="119" customWidth="1"/>
    <col min="1960" max="1960" width="12.5703125" style="119" customWidth="1"/>
    <col min="1961" max="1961" width="0.5703125" style="119" customWidth="1"/>
    <col min="1962" max="1962" width="14.42578125" style="119" bestFit="1" customWidth="1"/>
    <col min="1963" max="1963" width="0.5703125" style="119" customWidth="1"/>
    <col min="1964" max="1964" width="15" style="119" customWidth="1"/>
    <col min="1965" max="1965" width="0.5703125" style="119" customWidth="1"/>
    <col min="1966" max="1966" width="19.42578125" style="119" bestFit="1" customWidth="1"/>
    <col min="1967" max="1967" width="0.5703125" style="119" customWidth="1"/>
    <col min="1968" max="1968" width="12.5703125" style="119" customWidth="1"/>
    <col min="1969" max="1969" width="0.5703125" style="119" customWidth="1"/>
    <col min="1970" max="1970" width="14.42578125" style="119" bestFit="1" customWidth="1"/>
    <col min="1971" max="1971" width="0.5703125" style="119" customWidth="1"/>
    <col min="1972" max="1972" width="14.42578125" style="119" customWidth="1"/>
    <col min="1973" max="2011" width="18.5703125" style="119" customWidth="1"/>
    <col min="2012" max="2207" width="18.5703125" style="119"/>
    <col min="2208" max="2208" width="1.5703125" style="119" customWidth="1"/>
    <col min="2209" max="2209" width="32.42578125" style="119" customWidth="1"/>
    <col min="2210" max="2210" width="6.5703125" style="119" customWidth="1"/>
    <col min="2211" max="2211" width="0.5703125" style="119" customWidth="1"/>
    <col min="2212" max="2212" width="12.5703125" style="119" customWidth="1"/>
    <col min="2213" max="2213" width="0.5703125" style="119" customWidth="1"/>
    <col min="2214" max="2214" width="14.42578125" style="119" bestFit="1" customWidth="1"/>
    <col min="2215" max="2215" width="0.5703125" style="119" customWidth="1"/>
    <col min="2216" max="2216" width="12.5703125" style="119" customWidth="1"/>
    <col min="2217" max="2217" width="0.5703125" style="119" customWidth="1"/>
    <col min="2218" max="2218" width="14.42578125" style="119" bestFit="1" customWidth="1"/>
    <col min="2219" max="2219" width="0.5703125" style="119" customWidth="1"/>
    <col min="2220" max="2220" width="15" style="119" customWidth="1"/>
    <col min="2221" max="2221" width="0.5703125" style="119" customWidth="1"/>
    <col min="2222" max="2222" width="19.42578125" style="119" bestFit="1" customWidth="1"/>
    <col min="2223" max="2223" width="0.5703125" style="119" customWidth="1"/>
    <col min="2224" max="2224" width="12.5703125" style="119" customWidth="1"/>
    <col min="2225" max="2225" width="0.5703125" style="119" customWidth="1"/>
    <col min="2226" max="2226" width="14.42578125" style="119" bestFit="1" customWidth="1"/>
    <col min="2227" max="2227" width="0.5703125" style="119" customWidth="1"/>
    <col min="2228" max="2228" width="14.42578125" style="119" customWidth="1"/>
    <col min="2229" max="2267" width="18.5703125" style="119" customWidth="1"/>
    <col min="2268" max="2463" width="18.5703125" style="119"/>
    <col min="2464" max="2464" width="1.5703125" style="119" customWidth="1"/>
    <col min="2465" max="2465" width="32.42578125" style="119" customWidth="1"/>
    <col min="2466" max="2466" width="6.5703125" style="119" customWidth="1"/>
    <col min="2467" max="2467" width="0.5703125" style="119" customWidth="1"/>
    <col min="2468" max="2468" width="12.5703125" style="119" customWidth="1"/>
    <col min="2469" max="2469" width="0.5703125" style="119" customWidth="1"/>
    <col min="2470" max="2470" width="14.42578125" style="119" bestFit="1" customWidth="1"/>
    <col min="2471" max="2471" width="0.5703125" style="119" customWidth="1"/>
    <col min="2472" max="2472" width="12.5703125" style="119" customWidth="1"/>
    <col min="2473" max="2473" width="0.5703125" style="119" customWidth="1"/>
    <col min="2474" max="2474" width="14.42578125" style="119" bestFit="1" customWidth="1"/>
    <col min="2475" max="2475" width="0.5703125" style="119" customWidth="1"/>
    <col min="2476" max="2476" width="15" style="119" customWidth="1"/>
    <col min="2477" max="2477" width="0.5703125" style="119" customWidth="1"/>
    <col min="2478" max="2478" width="19.42578125" style="119" bestFit="1" customWidth="1"/>
    <col min="2479" max="2479" width="0.5703125" style="119" customWidth="1"/>
    <col min="2480" max="2480" width="12.5703125" style="119" customWidth="1"/>
    <col min="2481" max="2481" width="0.5703125" style="119" customWidth="1"/>
    <col min="2482" max="2482" width="14.42578125" style="119" bestFit="1" customWidth="1"/>
    <col min="2483" max="2483" width="0.5703125" style="119" customWidth="1"/>
    <col min="2484" max="2484" width="14.42578125" style="119" customWidth="1"/>
    <col min="2485" max="2523" width="18.5703125" style="119" customWidth="1"/>
    <col min="2524" max="2719" width="18.5703125" style="119"/>
    <col min="2720" max="2720" width="1.5703125" style="119" customWidth="1"/>
    <col min="2721" max="2721" width="32.42578125" style="119" customWidth="1"/>
    <col min="2722" max="2722" width="6.5703125" style="119" customWidth="1"/>
    <col min="2723" max="2723" width="0.5703125" style="119" customWidth="1"/>
    <col min="2724" max="2724" width="12.5703125" style="119" customWidth="1"/>
    <col min="2725" max="2725" width="0.5703125" style="119" customWidth="1"/>
    <col min="2726" max="2726" width="14.42578125" style="119" bestFit="1" customWidth="1"/>
    <col min="2727" max="2727" width="0.5703125" style="119" customWidth="1"/>
    <col min="2728" max="2728" width="12.5703125" style="119" customWidth="1"/>
    <col min="2729" max="2729" width="0.5703125" style="119" customWidth="1"/>
    <col min="2730" max="2730" width="14.42578125" style="119" bestFit="1" customWidth="1"/>
    <col min="2731" max="2731" width="0.5703125" style="119" customWidth="1"/>
    <col min="2732" max="2732" width="15" style="119" customWidth="1"/>
    <col min="2733" max="2733" width="0.5703125" style="119" customWidth="1"/>
    <col min="2734" max="2734" width="19.42578125" style="119" bestFit="1" customWidth="1"/>
    <col min="2735" max="2735" width="0.5703125" style="119" customWidth="1"/>
    <col min="2736" max="2736" width="12.5703125" style="119" customWidth="1"/>
    <col min="2737" max="2737" width="0.5703125" style="119" customWidth="1"/>
    <col min="2738" max="2738" width="14.42578125" style="119" bestFit="1" customWidth="1"/>
    <col min="2739" max="2739" width="0.5703125" style="119" customWidth="1"/>
    <col min="2740" max="2740" width="14.42578125" style="119" customWidth="1"/>
    <col min="2741" max="2779" width="18.5703125" style="119" customWidth="1"/>
    <col min="2780" max="2975" width="18.5703125" style="119"/>
    <col min="2976" max="2976" width="1.5703125" style="119" customWidth="1"/>
    <col min="2977" max="2977" width="32.42578125" style="119" customWidth="1"/>
    <col min="2978" max="2978" width="6.5703125" style="119" customWidth="1"/>
    <col min="2979" max="2979" width="0.5703125" style="119" customWidth="1"/>
    <col min="2980" max="2980" width="12.5703125" style="119" customWidth="1"/>
    <col min="2981" max="2981" width="0.5703125" style="119" customWidth="1"/>
    <col min="2982" max="2982" width="14.42578125" style="119" bestFit="1" customWidth="1"/>
    <col min="2983" max="2983" width="0.5703125" style="119" customWidth="1"/>
    <col min="2984" max="2984" width="12.5703125" style="119" customWidth="1"/>
    <col min="2985" max="2985" width="0.5703125" style="119" customWidth="1"/>
    <col min="2986" max="2986" width="14.42578125" style="119" bestFit="1" customWidth="1"/>
    <col min="2987" max="2987" width="0.5703125" style="119" customWidth="1"/>
    <col min="2988" max="2988" width="15" style="119" customWidth="1"/>
    <col min="2989" max="2989" width="0.5703125" style="119" customWidth="1"/>
    <col min="2990" max="2990" width="19.42578125" style="119" bestFit="1" customWidth="1"/>
    <col min="2991" max="2991" width="0.5703125" style="119" customWidth="1"/>
    <col min="2992" max="2992" width="12.5703125" style="119" customWidth="1"/>
    <col min="2993" max="2993" width="0.5703125" style="119" customWidth="1"/>
    <col min="2994" max="2994" width="14.42578125" style="119" bestFit="1" customWidth="1"/>
    <col min="2995" max="2995" width="0.5703125" style="119" customWidth="1"/>
    <col min="2996" max="2996" width="14.42578125" style="119" customWidth="1"/>
    <col min="2997" max="3035" width="18.5703125" style="119" customWidth="1"/>
    <col min="3036" max="3231" width="18.5703125" style="119"/>
    <col min="3232" max="3232" width="1.5703125" style="119" customWidth="1"/>
    <col min="3233" max="3233" width="32.42578125" style="119" customWidth="1"/>
    <col min="3234" max="3234" width="6.5703125" style="119" customWidth="1"/>
    <col min="3235" max="3235" width="0.5703125" style="119" customWidth="1"/>
    <col min="3236" max="3236" width="12.5703125" style="119" customWidth="1"/>
    <col min="3237" max="3237" width="0.5703125" style="119" customWidth="1"/>
    <col min="3238" max="3238" width="14.42578125" style="119" bestFit="1" customWidth="1"/>
    <col min="3239" max="3239" width="0.5703125" style="119" customWidth="1"/>
    <col min="3240" max="3240" width="12.5703125" style="119" customWidth="1"/>
    <col min="3241" max="3241" width="0.5703125" style="119" customWidth="1"/>
    <col min="3242" max="3242" width="14.42578125" style="119" bestFit="1" customWidth="1"/>
    <col min="3243" max="3243" width="0.5703125" style="119" customWidth="1"/>
    <col min="3244" max="3244" width="15" style="119" customWidth="1"/>
    <col min="3245" max="3245" width="0.5703125" style="119" customWidth="1"/>
    <col min="3246" max="3246" width="19.42578125" style="119" bestFit="1" customWidth="1"/>
    <col min="3247" max="3247" width="0.5703125" style="119" customWidth="1"/>
    <col min="3248" max="3248" width="12.5703125" style="119" customWidth="1"/>
    <col min="3249" max="3249" width="0.5703125" style="119" customWidth="1"/>
    <col min="3250" max="3250" width="14.42578125" style="119" bestFit="1" customWidth="1"/>
    <col min="3251" max="3251" width="0.5703125" style="119" customWidth="1"/>
    <col min="3252" max="3252" width="14.42578125" style="119" customWidth="1"/>
    <col min="3253" max="3291" width="18.5703125" style="119" customWidth="1"/>
    <col min="3292" max="3487" width="18.5703125" style="119"/>
    <col min="3488" max="3488" width="1.5703125" style="119" customWidth="1"/>
    <col min="3489" max="3489" width="32.42578125" style="119" customWidth="1"/>
    <col min="3490" max="3490" width="6.5703125" style="119" customWidth="1"/>
    <col min="3491" max="3491" width="0.5703125" style="119" customWidth="1"/>
    <col min="3492" max="3492" width="12.5703125" style="119" customWidth="1"/>
    <col min="3493" max="3493" width="0.5703125" style="119" customWidth="1"/>
    <col min="3494" max="3494" width="14.42578125" style="119" bestFit="1" customWidth="1"/>
    <col min="3495" max="3495" width="0.5703125" style="119" customWidth="1"/>
    <col min="3496" max="3496" width="12.5703125" style="119" customWidth="1"/>
    <col min="3497" max="3497" width="0.5703125" style="119" customWidth="1"/>
    <col min="3498" max="3498" width="14.42578125" style="119" bestFit="1" customWidth="1"/>
    <col min="3499" max="3499" width="0.5703125" style="119" customWidth="1"/>
    <col min="3500" max="3500" width="15" style="119" customWidth="1"/>
    <col min="3501" max="3501" width="0.5703125" style="119" customWidth="1"/>
    <col min="3502" max="3502" width="19.42578125" style="119" bestFit="1" customWidth="1"/>
    <col min="3503" max="3503" width="0.5703125" style="119" customWidth="1"/>
    <col min="3504" max="3504" width="12.5703125" style="119" customWidth="1"/>
    <col min="3505" max="3505" width="0.5703125" style="119" customWidth="1"/>
    <col min="3506" max="3506" width="14.42578125" style="119" bestFit="1" customWidth="1"/>
    <col min="3507" max="3507" width="0.5703125" style="119" customWidth="1"/>
    <col min="3508" max="3508" width="14.42578125" style="119" customWidth="1"/>
    <col min="3509" max="3547" width="18.5703125" style="119" customWidth="1"/>
    <col min="3548" max="3743" width="18.5703125" style="119"/>
    <col min="3744" max="3744" width="1.5703125" style="119" customWidth="1"/>
    <col min="3745" max="3745" width="32.42578125" style="119" customWidth="1"/>
    <col min="3746" max="3746" width="6.5703125" style="119" customWidth="1"/>
    <col min="3747" max="3747" width="0.5703125" style="119" customWidth="1"/>
    <col min="3748" max="3748" width="12.5703125" style="119" customWidth="1"/>
    <col min="3749" max="3749" width="0.5703125" style="119" customWidth="1"/>
    <col min="3750" max="3750" width="14.42578125" style="119" bestFit="1" customWidth="1"/>
    <col min="3751" max="3751" width="0.5703125" style="119" customWidth="1"/>
    <col min="3752" max="3752" width="12.5703125" style="119" customWidth="1"/>
    <col min="3753" max="3753" width="0.5703125" style="119" customWidth="1"/>
    <col min="3754" max="3754" width="14.42578125" style="119" bestFit="1" customWidth="1"/>
    <col min="3755" max="3755" width="0.5703125" style="119" customWidth="1"/>
    <col min="3756" max="3756" width="15" style="119" customWidth="1"/>
    <col min="3757" max="3757" width="0.5703125" style="119" customWidth="1"/>
    <col min="3758" max="3758" width="19.42578125" style="119" bestFit="1" customWidth="1"/>
    <col min="3759" max="3759" width="0.5703125" style="119" customWidth="1"/>
    <col min="3760" max="3760" width="12.5703125" style="119" customWidth="1"/>
    <col min="3761" max="3761" width="0.5703125" style="119" customWidth="1"/>
    <col min="3762" max="3762" width="14.42578125" style="119" bestFit="1" customWidth="1"/>
    <col min="3763" max="3763" width="0.5703125" style="119" customWidth="1"/>
    <col min="3764" max="3764" width="14.42578125" style="119" customWidth="1"/>
    <col min="3765" max="3803" width="18.5703125" style="119" customWidth="1"/>
    <col min="3804" max="3999" width="18.5703125" style="119"/>
    <col min="4000" max="4000" width="1.5703125" style="119" customWidth="1"/>
    <col min="4001" max="4001" width="32.42578125" style="119" customWidth="1"/>
    <col min="4002" max="4002" width="6.5703125" style="119" customWidth="1"/>
    <col min="4003" max="4003" width="0.5703125" style="119" customWidth="1"/>
    <col min="4004" max="4004" width="12.5703125" style="119" customWidth="1"/>
    <col min="4005" max="4005" width="0.5703125" style="119" customWidth="1"/>
    <col min="4006" max="4006" width="14.42578125" style="119" bestFit="1" customWidth="1"/>
    <col min="4007" max="4007" width="0.5703125" style="119" customWidth="1"/>
    <col min="4008" max="4008" width="12.5703125" style="119" customWidth="1"/>
    <col min="4009" max="4009" width="0.5703125" style="119" customWidth="1"/>
    <col min="4010" max="4010" width="14.42578125" style="119" bestFit="1" customWidth="1"/>
    <col min="4011" max="4011" width="0.5703125" style="119" customWidth="1"/>
    <col min="4012" max="4012" width="15" style="119" customWidth="1"/>
    <col min="4013" max="4013" width="0.5703125" style="119" customWidth="1"/>
    <col min="4014" max="4014" width="19.42578125" style="119" bestFit="1" customWidth="1"/>
    <col min="4015" max="4015" width="0.5703125" style="119" customWidth="1"/>
    <col min="4016" max="4016" width="12.5703125" style="119" customWidth="1"/>
    <col min="4017" max="4017" width="0.5703125" style="119" customWidth="1"/>
    <col min="4018" max="4018" width="14.42578125" style="119" bestFit="1" customWidth="1"/>
    <col min="4019" max="4019" width="0.5703125" style="119" customWidth="1"/>
    <col min="4020" max="4020" width="14.42578125" style="119" customWidth="1"/>
    <col min="4021" max="4059" width="18.5703125" style="119" customWidth="1"/>
    <col min="4060" max="4255" width="18.5703125" style="119"/>
    <col min="4256" max="4256" width="1.5703125" style="119" customWidth="1"/>
    <col min="4257" max="4257" width="32.42578125" style="119" customWidth="1"/>
    <col min="4258" max="4258" width="6.5703125" style="119" customWidth="1"/>
    <col min="4259" max="4259" width="0.5703125" style="119" customWidth="1"/>
    <col min="4260" max="4260" width="12.5703125" style="119" customWidth="1"/>
    <col min="4261" max="4261" width="0.5703125" style="119" customWidth="1"/>
    <col min="4262" max="4262" width="14.42578125" style="119" bestFit="1" customWidth="1"/>
    <col min="4263" max="4263" width="0.5703125" style="119" customWidth="1"/>
    <col min="4264" max="4264" width="12.5703125" style="119" customWidth="1"/>
    <col min="4265" max="4265" width="0.5703125" style="119" customWidth="1"/>
    <col min="4266" max="4266" width="14.42578125" style="119" bestFit="1" customWidth="1"/>
    <col min="4267" max="4267" width="0.5703125" style="119" customWidth="1"/>
    <col min="4268" max="4268" width="15" style="119" customWidth="1"/>
    <col min="4269" max="4269" width="0.5703125" style="119" customWidth="1"/>
    <col min="4270" max="4270" width="19.42578125" style="119" bestFit="1" customWidth="1"/>
    <col min="4271" max="4271" width="0.5703125" style="119" customWidth="1"/>
    <col min="4272" max="4272" width="12.5703125" style="119" customWidth="1"/>
    <col min="4273" max="4273" width="0.5703125" style="119" customWidth="1"/>
    <col min="4274" max="4274" width="14.42578125" style="119" bestFit="1" customWidth="1"/>
    <col min="4275" max="4275" width="0.5703125" style="119" customWidth="1"/>
    <col min="4276" max="4276" width="14.42578125" style="119" customWidth="1"/>
    <col min="4277" max="4315" width="18.5703125" style="119" customWidth="1"/>
    <col min="4316" max="4511" width="18.5703125" style="119"/>
    <col min="4512" max="4512" width="1.5703125" style="119" customWidth="1"/>
    <col min="4513" max="4513" width="32.42578125" style="119" customWidth="1"/>
    <col min="4514" max="4514" width="6.5703125" style="119" customWidth="1"/>
    <col min="4515" max="4515" width="0.5703125" style="119" customWidth="1"/>
    <col min="4516" max="4516" width="12.5703125" style="119" customWidth="1"/>
    <col min="4517" max="4517" width="0.5703125" style="119" customWidth="1"/>
    <col min="4518" max="4518" width="14.42578125" style="119" bestFit="1" customWidth="1"/>
    <col min="4519" max="4519" width="0.5703125" style="119" customWidth="1"/>
    <col min="4520" max="4520" width="12.5703125" style="119" customWidth="1"/>
    <col min="4521" max="4521" width="0.5703125" style="119" customWidth="1"/>
    <col min="4522" max="4522" width="14.42578125" style="119" bestFit="1" customWidth="1"/>
    <col min="4523" max="4523" width="0.5703125" style="119" customWidth="1"/>
    <col min="4524" max="4524" width="15" style="119" customWidth="1"/>
    <col min="4525" max="4525" width="0.5703125" style="119" customWidth="1"/>
    <col min="4526" max="4526" width="19.42578125" style="119" bestFit="1" customWidth="1"/>
    <col min="4527" max="4527" width="0.5703125" style="119" customWidth="1"/>
    <col min="4528" max="4528" width="12.5703125" style="119" customWidth="1"/>
    <col min="4529" max="4529" width="0.5703125" style="119" customWidth="1"/>
    <col min="4530" max="4530" width="14.42578125" style="119" bestFit="1" customWidth="1"/>
    <col min="4531" max="4531" width="0.5703125" style="119" customWidth="1"/>
    <col min="4532" max="4532" width="14.42578125" style="119" customWidth="1"/>
    <col min="4533" max="4571" width="18.5703125" style="119" customWidth="1"/>
    <col min="4572" max="4767" width="18.5703125" style="119"/>
    <col min="4768" max="4768" width="1.5703125" style="119" customWidth="1"/>
    <col min="4769" max="4769" width="32.42578125" style="119" customWidth="1"/>
    <col min="4770" max="4770" width="6.5703125" style="119" customWidth="1"/>
    <col min="4771" max="4771" width="0.5703125" style="119" customWidth="1"/>
    <col min="4772" max="4772" width="12.5703125" style="119" customWidth="1"/>
    <col min="4773" max="4773" width="0.5703125" style="119" customWidth="1"/>
    <col min="4774" max="4774" width="14.42578125" style="119" bestFit="1" customWidth="1"/>
    <col min="4775" max="4775" width="0.5703125" style="119" customWidth="1"/>
    <col min="4776" max="4776" width="12.5703125" style="119" customWidth="1"/>
    <col min="4777" max="4777" width="0.5703125" style="119" customWidth="1"/>
    <col min="4778" max="4778" width="14.42578125" style="119" bestFit="1" customWidth="1"/>
    <col min="4779" max="4779" width="0.5703125" style="119" customWidth="1"/>
    <col min="4780" max="4780" width="15" style="119" customWidth="1"/>
    <col min="4781" max="4781" width="0.5703125" style="119" customWidth="1"/>
    <col min="4782" max="4782" width="19.42578125" style="119" bestFit="1" customWidth="1"/>
    <col min="4783" max="4783" width="0.5703125" style="119" customWidth="1"/>
    <col min="4784" max="4784" width="12.5703125" style="119" customWidth="1"/>
    <col min="4785" max="4785" width="0.5703125" style="119" customWidth="1"/>
    <col min="4786" max="4786" width="14.42578125" style="119" bestFit="1" customWidth="1"/>
    <col min="4787" max="4787" width="0.5703125" style="119" customWidth="1"/>
    <col min="4788" max="4788" width="14.42578125" style="119" customWidth="1"/>
    <col min="4789" max="4827" width="18.5703125" style="119" customWidth="1"/>
    <col min="4828" max="5023" width="18.5703125" style="119"/>
    <col min="5024" max="5024" width="1.5703125" style="119" customWidth="1"/>
    <col min="5025" max="5025" width="32.42578125" style="119" customWidth="1"/>
    <col min="5026" max="5026" width="6.5703125" style="119" customWidth="1"/>
    <col min="5027" max="5027" width="0.5703125" style="119" customWidth="1"/>
    <col min="5028" max="5028" width="12.5703125" style="119" customWidth="1"/>
    <col min="5029" max="5029" width="0.5703125" style="119" customWidth="1"/>
    <col min="5030" max="5030" width="14.42578125" style="119" bestFit="1" customWidth="1"/>
    <col min="5031" max="5031" width="0.5703125" style="119" customWidth="1"/>
    <col min="5032" max="5032" width="12.5703125" style="119" customWidth="1"/>
    <col min="5033" max="5033" width="0.5703125" style="119" customWidth="1"/>
    <col min="5034" max="5034" width="14.42578125" style="119" bestFit="1" customWidth="1"/>
    <col min="5035" max="5035" width="0.5703125" style="119" customWidth="1"/>
    <col min="5036" max="5036" width="15" style="119" customWidth="1"/>
    <col min="5037" max="5037" width="0.5703125" style="119" customWidth="1"/>
    <col min="5038" max="5038" width="19.42578125" style="119" bestFit="1" customWidth="1"/>
    <col min="5039" max="5039" width="0.5703125" style="119" customWidth="1"/>
    <col min="5040" max="5040" width="12.5703125" style="119" customWidth="1"/>
    <col min="5041" max="5041" width="0.5703125" style="119" customWidth="1"/>
    <col min="5042" max="5042" width="14.42578125" style="119" bestFit="1" customWidth="1"/>
    <col min="5043" max="5043" width="0.5703125" style="119" customWidth="1"/>
    <col min="5044" max="5044" width="14.42578125" style="119" customWidth="1"/>
    <col min="5045" max="5083" width="18.5703125" style="119" customWidth="1"/>
    <col min="5084" max="5279" width="18.5703125" style="119"/>
    <col min="5280" max="5280" width="1.5703125" style="119" customWidth="1"/>
    <col min="5281" max="5281" width="32.42578125" style="119" customWidth="1"/>
    <col min="5282" max="5282" width="6.5703125" style="119" customWidth="1"/>
    <col min="5283" max="5283" width="0.5703125" style="119" customWidth="1"/>
    <col min="5284" max="5284" width="12.5703125" style="119" customWidth="1"/>
    <col min="5285" max="5285" width="0.5703125" style="119" customWidth="1"/>
    <col min="5286" max="5286" width="14.42578125" style="119" bestFit="1" customWidth="1"/>
    <col min="5287" max="5287" width="0.5703125" style="119" customWidth="1"/>
    <col min="5288" max="5288" width="12.5703125" style="119" customWidth="1"/>
    <col min="5289" max="5289" width="0.5703125" style="119" customWidth="1"/>
    <col min="5290" max="5290" width="14.42578125" style="119" bestFit="1" customWidth="1"/>
    <col min="5291" max="5291" width="0.5703125" style="119" customWidth="1"/>
    <col min="5292" max="5292" width="15" style="119" customWidth="1"/>
    <col min="5293" max="5293" width="0.5703125" style="119" customWidth="1"/>
    <col min="5294" max="5294" width="19.42578125" style="119" bestFit="1" customWidth="1"/>
    <col min="5295" max="5295" width="0.5703125" style="119" customWidth="1"/>
    <col min="5296" max="5296" width="12.5703125" style="119" customWidth="1"/>
    <col min="5297" max="5297" width="0.5703125" style="119" customWidth="1"/>
    <col min="5298" max="5298" width="14.42578125" style="119" bestFit="1" customWidth="1"/>
    <col min="5299" max="5299" width="0.5703125" style="119" customWidth="1"/>
    <col min="5300" max="5300" width="14.42578125" style="119" customWidth="1"/>
    <col min="5301" max="5339" width="18.5703125" style="119" customWidth="1"/>
    <col min="5340" max="5535" width="18.5703125" style="119"/>
    <col min="5536" max="5536" width="1.5703125" style="119" customWidth="1"/>
    <col min="5537" max="5537" width="32.42578125" style="119" customWidth="1"/>
    <col min="5538" max="5538" width="6.5703125" style="119" customWidth="1"/>
    <col min="5539" max="5539" width="0.5703125" style="119" customWidth="1"/>
    <col min="5540" max="5540" width="12.5703125" style="119" customWidth="1"/>
    <col min="5541" max="5541" width="0.5703125" style="119" customWidth="1"/>
    <col min="5542" max="5542" width="14.42578125" style="119" bestFit="1" customWidth="1"/>
    <col min="5543" max="5543" width="0.5703125" style="119" customWidth="1"/>
    <col min="5544" max="5544" width="12.5703125" style="119" customWidth="1"/>
    <col min="5545" max="5545" width="0.5703125" style="119" customWidth="1"/>
    <col min="5546" max="5546" width="14.42578125" style="119" bestFit="1" customWidth="1"/>
    <col min="5547" max="5547" width="0.5703125" style="119" customWidth="1"/>
    <col min="5548" max="5548" width="15" style="119" customWidth="1"/>
    <col min="5549" max="5549" width="0.5703125" style="119" customWidth="1"/>
    <col min="5550" max="5550" width="19.42578125" style="119" bestFit="1" customWidth="1"/>
    <col min="5551" max="5551" width="0.5703125" style="119" customWidth="1"/>
    <col min="5552" max="5552" width="12.5703125" style="119" customWidth="1"/>
    <col min="5553" max="5553" width="0.5703125" style="119" customWidth="1"/>
    <col min="5554" max="5554" width="14.42578125" style="119" bestFit="1" customWidth="1"/>
    <col min="5555" max="5555" width="0.5703125" style="119" customWidth="1"/>
    <col min="5556" max="5556" width="14.42578125" style="119" customWidth="1"/>
    <col min="5557" max="5595" width="18.5703125" style="119" customWidth="1"/>
    <col min="5596" max="5791" width="18.5703125" style="119"/>
    <col min="5792" max="5792" width="1.5703125" style="119" customWidth="1"/>
    <col min="5793" max="5793" width="32.42578125" style="119" customWidth="1"/>
    <col min="5794" max="5794" width="6.5703125" style="119" customWidth="1"/>
    <col min="5795" max="5795" width="0.5703125" style="119" customWidth="1"/>
    <col min="5796" max="5796" width="12.5703125" style="119" customWidth="1"/>
    <col min="5797" max="5797" width="0.5703125" style="119" customWidth="1"/>
    <col min="5798" max="5798" width="14.42578125" style="119" bestFit="1" customWidth="1"/>
    <col min="5799" max="5799" width="0.5703125" style="119" customWidth="1"/>
    <col min="5800" max="5800" width="12.5703125" style="119" customWidth="1"/>
    <col min="5801" max="5801" width="0.5703125" style="119" customWidth="1"/>
    <col min="5802" max="5802" width="14.42578125" style="119" bestFit="1" customWidth="1"/>
    <col min="5803" max="5803" width="0.5703125" style="119" customWidth="1"/>
    <col min="5804" max="5804" width="15" style="119" customWidth="1"/>
    <col min="5805" max="5805" width="0.5703125" style="119" customWidth="1"/>
    <col min="5806" max="5806" width="19.42578125" style="119" bestFit="1" customWidth="1"/>
    <col min="5807" max="5807" width="0.5703125" style="119" customWidth="1"/>
    <col min="5808" max="5808" width="12.5703125" style="119" customWidth="1"/>
    <col min="5809" max="5809" width="0.5703125" style="119" customWidth="1"/>
    <col min="5810" max="5810" width="14.42578125" style="119" bestFit="1" customWidth="1"/>
    <col min="5811" max="5811" width="0.5703125" style="119" customWidth="1"/>
    <col min="5812" max="5812" width="14.42578125" style="119" customWidth="1"/>
    <col min="5813" max="5851" width="18.5703125" style="119" customWidth="1"/>
    <col min="5852" max="6047" width="18.5703125" style="119"/>
    <col min="6048" max="6048" width="1.5703125" style="119" customWidth="1"/>
    <col min="6049" max="6049" width="32.42578125" style="119" customWidth="1"/>
    <col min="6050" max="6050" width="6.5703125" style="119" customWidth="1"/>
    <col min="6051" max="6051" width="0.5703125" style="119" customWidth="1"/>
    <col min="6052" max="6052" width="12.5703125" style="119" customWidth="1"/>
    <col min="6053" max="6053" width="0.5703125" style="119" customWidth="1"/>
    <col min="6054" max="6054" width="14.42578125" style="119" bestFit="1" customWidth="1"/>
    <col min="6055" max="6055" width="0.5703125" style="119" customWidth="1"/>
    <col min="6056" max="6056" width="12.5703125" style="119" customWidth="1"/>
    <col min="6057" max="6057" width="0.5703125" style="119" customWidth="1"/>
    <col min="6058" max="6058" width="14.42578125" style="119" bestFit="1" customWidth="1"/>
    <col min="6059" max="6059" width="0.5703125" style="119" customWidth="1"/>
    <col min="6060" max="6060" width="15" style="119" customWidth="1"/>
    <col min="6061" max="6061" width="0.5703125" style="119" customWidth="1"/>
    <col min="6062" max="6062" width="19.42578125" style="119" bestFit="1" customWidth="1"/>
    <col min="6063" max="6063" width="0.5703125" style="119" customWidth="1"/>
    <col min="6064" max="6064" width="12.5703125" style="119" customWidth="1"/>
    <col min="6065" max="6065" width="0.5703125" style="119" customWidth="1"/>
    <col min="6066" max="6066" width="14.42578125" style="119" bestFit="1" customWidth="1"/>
    <col min="6067" max="6067" width="0.5703125" style="119" customWidth="1"/>
    <col min="6068" max="6068" width="14.42578125" style="119" customWidth="1"/>
    <col min="6069" max="6107" width="18.5703125" style="119" customWidth="1"/>
    <col min="6108" max="6303" width="18.5703125" style="119"/>
    <col min="6304" max="6304" width="1.5703125" style="119" customWidth="1"/>
    <col min="6305" max="6305" width="32.42578125" style="119" customWidth="1"/>
    <col min="6306" max="6306" width="6.5703125" style="119" customWidth="1"/>
    <col min="6307" max="6307" width="0.5703125" style="119" customWidth="1"/>
    <col min="6308" max="6308" width="12.5703125" style="119" customWidth="1"/>
    <col min="6309" max="6309" width="0.5703125" style="119" customWidth="1"/>
    <col min="6310" max="6310" width="14.42578125" style="119" bestFit="1" customWidth="1"/>
    <col min="6311" max="6311" width="0.5703125" style="119" customWidth="1"/>
    <col min="6312" max="6312" width="12.5703125" style="119" customWidth="1"/>
    <col min="6313" max="6313" width="0.5703125" style="119" customWidth="1"/>
    <col min="6314" max="6314" width="14.42578125" style="119" bestFit="1" customWidth="1"/>
    <col min="6315" max="6315" width="0.5703125" style="119" customWidth="1"/>
    <col min="6316" max="6316" width="15" style="119" customWidth="1"/>
    <col min="6317" max="6317" width="0.5703125" style="119" customWidth="1"/>
    <col min="6318" max="6318" width="19.42578125" style="119" bestFit="1" customWidth="1"/>
    <col min="6319" max="6319" width="0.5703125" style="119" customWidth="1"/>
    <col min="6320" max="6320" width="12.5703125" style="119" customWidth="1"/>
    <col min="6321" max="6321" width="0.5703125" style="119" customWidth="1"/>
    <col min="6322" max="6322" width="14.42578125" style="119" bestFit="1" customWidth="1"/>
    <col min="6323" max="6323" width="0.5703125" style="119" customWidth="1"/>
    <col min="6324" max="6324" width="14.42578125" style="119" customWidth="1"/>
    <col min="6325" max="6363" width="18.5703125" style="119" customWidth="1"/>
    <col min="6364" max="6559" width="18.5703125" style="119"/>
    <col min="6560" max="6560" width="1.5703125" style="119" customWidth="1"/>
    <col min="6561" max="6561" width="32.42578125" style="119" customWidth="1"/>
    <col min="6562" max="6562" width="6.5703125" style="119" customWidth="1"/>
    <col min="6563" max="6563" width="0.5703125" style="119" customWidth="1"/>
    <col min="6564" max="6564" width="12.5703125" style="119" customWidth="1"/>
    <col min="6565" max="6565" width="0.5703125" style="119" customWidth="1"/>
    <col min="6566" max="6566" width="14.42578125" style="119" bestFit="1" customWidth="1"/>
    <col min="6567" max="6567" width="0.5703125" style="119" customWidth="1"/>
    <col min="6568" max="6568" width="12.5703125" style="119" customWidth="1"/>
    <col min="6569" max="6569" width="0.5703125" style="119" customWidth="1"/>
    <col min="6570" max="6570" width="14.42578125" style="119" bestFit="1" customWidth="1"/>
    <col min="6571" max="6571" width="0.5703125" style="119" customWidth="1"/>
    <col min="6572" max="6572" width="15" style="119" customWidth="1"/>
    <col min="6573" max="6573" width="0.5703125" style="119" customWidth="1"/>
    <col min="6574" max="6574" width="19.42578125" style="119" bestFit="1" customWidth="1"/>
    <col min="6575" max="6575" width="0.5703125" style="119" customWidth="1"/>
    <col min="6576" max="6576" width="12.5703125" style="119" customWidth="1"/>
    <col min="6577" max="6577" width="0.5703125" style="119" customWidth="1"/>
    <col min="6578" max="6578" width="14.42578125" style="119" bestFit="1" customWidth="1"/>
    <col min="6579" max="6579" width="0.5703125" style="119" customWidth="1"/>
    <col min="6580" max="6580" width="14.42578125" style="119" customWidth="1"/>
    <col min="6581" max="6619" width="18.5703125" style="119" customWidth="1"/>
    <col min="6620" max="6815" width="18.5703125" style="119"/>
    <col min="6816" max="6816" width="1.5703125" style="119" customWidth="1"/>
    <col min="6817" max="6817" width="32.42578125" style="119" customWidth="1"/>
    <col min="6818" max="6818" width="6.5703125" style="119" customWidth="1"/>
    <col min="6819" max="6819" width="0.5703125" style="119" customWidth="1"/>
    <col min="6820" max="6820" width="12.5703125" style="119" customWidth="1"/>
    <col min="6821" max="6821" width="0.5703125" style="119" customWidth="1"/>
    <col min="6822" max="6822" width="14.42578125" style="119" bestFit="1" customWidth="1"/>
    <col min="6823" max="6823" width="0.5703125" style="119" customWidth="1"/>
    <col min="6824" max="6824" width="12.5703125" style="119" customWidth="1"/>
    <col min="6825" max="6825" width="0.5703125" style="119" customWidth="1"/>
    <col min="6826" max="6826" width="14.42578125" style="119" bestFit="1" customWidth="1"/>
    <col min="6827" max="6827" width="0.5703125" style="119" customWidth="1"/>
    <col min="6828" max="6828" width="15" style="119" customWidth="1"/>
    <col min="6829" max="6829" width="0.5703125" style="119" customWidth="1"/>
    <col min="6830" max="6830" width="19.42578125" style="119" bestFit="1" customWidth="1"/>
    <col min="6831" max="6831" width="0.5703125" style="119" customWidth="1"/>
    <col min="6832" max="6832" width="12.5703125" style="119" customWidth="1"/>
    <col min="6833" max="6833" width="0.5703125" style="119" customWidth="1"/>
    <col min="6834" max="6834" width="14.42578125" style="119" bestFit="1" customWidth="1"/>
    <col min="6835" max="6835" width="0.5703125" style="119" customWidth="1"/>
    <col min="6836" max="6836" width="14.42578125" style="119" customWidth="1"/>
    <col min="6837" max="6875" width="18.5703125" style="119" customWidth="1"/>
    <col min="6876" max="7071" width="18.5703125" style="119"/>
    <col min="7072" max="7072" width="1.5703125" style="119" customWidth="1"/>
    <col min="7073" max="7073" width="32.42578125" style="119" customWidth="1"/>
    <col min="7074" max="7074" width="6.5703125" style="119" customWidth="1"/>
    <col min="7075" max="7075" width="0.5703125" style="119" customWidth="1"/>
    <col min="7076" max="7076" width="12.5703125" style="119" customWidth="1"/>
    <col min="7077" max="7077" width="0.5703125" style="119" customWidth="1"/>
    <col min="7078" max="7078" width="14.42578125" style="119" bestFit="1" customWidth="1"/>
    <col min="7079" max="7079" width="0.5703125" style="119" customWidth="1"/>
    <col min="7080" max="7080" width="12.5703125" style="119" customWidth="1"/>
    <col min="7081" max="7081" width="0.5703125" style="119" customWidth="1"/>
    <col min="7082" max="7082" width="14.42578125" style="119" bestFit="1" customWidth="1"/>
    <col min="7083" max="7083" width="0.5703125" style="119" customWidth="1"/>
    <col min="7084" max="7084" width="15" style="119" customWidth="1"/>
    <col min="7085" max="7085" width="0.5703125" style="119" customWidth="1"/>
    <col min="7086" max="7086" width="19.42578125" style="119" bestFit="1" customWidth="1"/>
    <col min="7087" max="7087" width="0.5703125" style="119" customWidth="1"/>
    <col min="7088" max="7088" width="12.5703125" style="119" customWidth="1"/>
    <col min="7089" max="7089" width="0.5703125" style="119" customWidth="1"/>
    <col min="7090" max="7090" width="14.42578125" style="119" bestFit="1" customWidth="1"/>
    <col min="7091" max="7091" width="0.5703125" style="119" customWidth="1"/>
    <col min="7092" max="7092" width="14.42578125" style="119" customWidth="1"/>
    <col min="7093" max="7131" width="18.5703125" style="119" customWidth="1"/>
    <col min="7132" max="7327" width="18.5703125" style="119"/>
    <col min="7328" max="7328" width="1.5703125" style="119" customWidth="1"/>
    <col min="7329" max="7329" width="32.42578125" style="119" customWidth="1"/>
    <col min="7330" max="7330" width="6.5703125" style="119" customWidth="1"/>
    <col min="7331" max="7331" width="0.5703125" style="119" customWidth="1"/>
    <col min="7332" max="7332" width="12.5703125" style="119" customWidth="1"/>
    <col min="7333" max="7333" width="0.5703125" style="119" customWidth="1"/>
    <col min="7334" max="7334" width="14.42578125" style="119" bestFit="1" customWidth="1"/>
    <col min="7335" max="7335" width="0.5703125" style="119" customWidth="1"/>
    <col min="7336" max="7336" width="12.5703125" style="119" customWidth="1"/>
    <col min="7337" max="7337" width="0.5703125" style="119" customWidth="1"/>
    <col min="7338" max="7338" width="14.42578125" style="119" bestFit="1" customWidth="1"/>
    <col min="7339" max="7339" width="0.5703125" style="119" customWidth="1"/>
    <col min="7340" max="7340" width="15" style="119" customWidth="1"/>
    <col min="7341" max="7341" width="0.5703125" style="119" customWidth="1"/>
    <col min="7342" max="7342" width="19.42578125" style="119" bestFit="1" customWidth="1"/>
    <col min="7343" max="7343" width="0.5703125" style="119" customWidth="1"/>
    <col min="7344" max="7344" width="12.5703125" style="119" customWidth="1"/>
    <col min="7345" max="7345" width="0.5703125" style="119" customWidth="1"/>
    <col min="7346" max="7346" width="14.42578125" style="119" bestFit="1" customWidth="1"/>
    <col min="7347" max="7347" width="0.5703125" style="119" customWidth="1"/>
    <col min="7348" max="7348" width="14.42578125" style="119" customWidth="1"/>
    <col min="7349" max="7387" width="18.5703125" style="119" customWidth="1"/>
    <col min="7388" max="7583" width="18.5703125" style="119"/>
    <col min="7584" max="7584" width="1.5703125" style="119" customWidth="1"/>
    <col min="7585" max="7585" width="32.42578125" style="119" customWidth="1"/>
    <col min="7586" max="7586" width="6.5703125" style="119" customWidth="1"/>
    <col min="7587" max="7587" width="0.5703125" style="119" customWidth="1"/>
    <col min="7588" max="7588" width="12.5703125" style="119" customWidth="1"/>
    <col min="7589" max="7589" width="0.5703125" style="119" customWidth="1"/>
    <col min="7590" max="7590" width="14.42578125" style="119" bestFit="1" customWidth="1"/>
    <col min="7591" max="7591" width="0.5703125" style="119" customWidth="1"/>
    <col min="7592" max="7592" width="12.5703125" style="119" customWidth="1"/>
    <col min="7593" max="7593" width="0.5703125" style="119" customWidth="1"/>
    <col min="7594" max="7594" width="14.42578125" style="119" bestFit="1" customWidth="1"/>
    <col min="7595" max="7595" width="0.5703125" style="119" customWidth="1"/>
    <col min="7596" max="7596" width="15" style="119" customWidth="1"/>
    <col min="7597" max="7597" width="0.5703125" style="119" customWidth="1"/>
    <col min="7598" max="7598" width="19.42578125" style="119" bestFit="1" customWidth="1"/>
    <col min="7599" max="7599" width="0.5703125" style="119" customWidth="1"/>
    <col min="7600" max="7600" width="12.5703125" style="119" customWidth="1"/>
    <col min="7601" max="7601" width="0.5703125" style="119" customWidth="1"/>
    <col min="7602" max="7602" width="14.42578125" style="119" bestFit="1" customWidth="1"/>
    <col min="7603" max="7603" width="0.5703125" style="119" customWidth="1"/>
    <col min="7604" max="7604" width="14.42578125" style="119" customWidth="1"/>
    <col min="7605" max="7643" width="18.5703125" style="119" customWidth="1"/>
    <col min="7644" max="7839" width="18.5703125" style="119"/>
    <col min="7840" max="7840" width="1.5703125" style="119" customWidth="1"/>
    <col min="7841" max="7841" width="32.42578125" style="119" customWidth="1"/>
    <col min="7842" max="7842" width="6.5703125" style="119" customWidth="1"/>
    <col min="7843" max="7843" width="0.5703125" style="119" customWidth="1"/>
    <col min="7844" max="7844" width="12.5703125" style="119" customWidth="1"/>
    <col min="7845" max="7845" width="0.5703125" style="119" customWidth="1"/>
    <col min="7846" max="7846" width="14.42578125" style="119" bestFit="1" customWidth="1"/>
    <col min="7847" max="7847" width="0.5703125" style="119" customWidth="1"/>
    <col min="7848" max="7848" width="12.5703125" style="119" customWidth="1"/>
    <col min="7849" max="7849" width="0.5703125" style="119" customWidth="1"/>
    <col min="7850" max="7850" width="14.42578125" style="119" bestFit="1" customWidth="1"/>
    <col min="7851" max="7851" width="0.5703125" style="119" customWidth="1"/>
    <col min="7852" max="7852" width="15" style="119" customWidth="1"/>
    <col min="7853" max="7853" width="0.5703125" style="119" customWidth="1"/>
    <col min="7854" max="7854" width="19.42578125" style="119" bestFit="1" customWidth="1"/>
    <col min="7855" max="7855" width="0.5703125" style="119" customWidth="1"/>
    <col min="7856" max="7856" width="12.5703125" style="119" customWidth="1"/>
    <col min="7857" max="7857" width="0.5703125" style="119" customWidth="1"/>
    <col min="7858" max="7858" width="14.42578125" style="119" bestFit="1" customWidth="1"/>
    <col min="7859" max="7859" width="0.5703125" style="119" customWidth="1"/>
    <col min="7860" max="7860" width="14.42578125" style="119" customWidth="1"/>
    <col min="7861" max="7899" width="18.5703125" style="119" customWidth="1"/>
    <col min="7900" max="8095" width="18.5703125" style="119"/>
    <col min="8096" max="8096" width="1.5703125" style="119" customWidth="1"/>
    <col min="8097" max="8097" width="32.42578125" style="119" customWidth="1"/>
    <col min="8098" max="8098" width="6.5703125" style="119" customWidth="1"/>
    <col min="8099" max="8099" width="0.5703125" style="119" customWidth="1"/>
    <col min="8100" max="8100" width="12.5703125" style="119" customWidth="1"/>
    <col min="8101" max="8101" width="0.5703125" style="119" customWidth="1"/>
    <col min="8102" max="8102" width="14.42578125" style="119" bestFit="1" customWidth="1"/>
    <col min="8103" max="8103" width="0.5703125" style="119" customWidth="1"/>
    <col min="8104" max="8104" width="12.5703125" style="119" customWidth="1"/>
    <col min="8105" max="8105" width="0.5703125" style="119" customWidth="1"/>
    <col min="8106" max="8106" width="14.42578125" style="119" bestFit="1" customWidth="1"/>
    <col min="8107" max="8107" width="0.5703125" style="119" customWidth="1"/>
    <col min="8108" max="8108" width="15" style="119" customWidth="1"/>
    <col min="8109" max="8109" width="0.5703125" style="119" customWidth="1"/>
    <col min="8110" max="8110" width="19.42578125" style="119" bestFit="1" customWidth="1"/>
    <col min="8111" max="8111" width="0.5703125" style="119" customWidth="1"/>
    <col min="8112" max="8112" width="12.5703125" style="119" customWidth="1"/>
    <col min="8113" max="8113" width="0.5703125" style="119" customWidth="1"/>
    <col min="8114" max="8114" width="14.42578125" style="119" bestFit="1" customWidth="1"/>
    <col min="8115" max="8115" width="0.5703125" style="119" customWidth="1"/>
    <col min="8116" max="8116" width="14.42578125" style="119" customWidth="1"/>
    <col min="8117" max="8155" width="18.5703125" style="119" customWidth="1"/>
    <col min="8156" max="8351" width="18.5703125" style="119"/>
    <col min="8352" max="8352" width="1.5703125" style="119" customWidth="1"/>
    <col min="8353" max="8353" width="32.42578125" style="119" customWidth="1"/>
    <col min="8354" max="8354" width="6.5703125" style="119" customWidth="1"/>
    <col min="8355" max="8355" width="0.5703125" style="119" customWidth="1"/>
    <col min="8356" max="8356" width="12.5703125" style="119" customWidth="1"/>
    <col min="8357" max="8357" width="0.5703125" style="119" customWidth="1"/>
    <col min="8358" max="8358" width="14.42578125" style="119" bestFit="1" customWidth="1"/>
    <col min="8359" max="8359" width="0.5703125" style="119" customWidth="1"/>
    <col min="8360" max="8360" width="12.5703125" style="119" customWidth="1"/>
    <col min="8361" max="8361" width="0.5703125" style="119" customWidth="1"/>
    <col min="8362" max="8362" width="14.42578125" style="119" bestFit="1" customWidth="1"/>
    <col min="8363" max="8363" width="0.5703125" style="119" customWidth="1"/>
    <col min="8364" max="8364" width="15" style="119" customWidth="1"/>
    <col min="8365" max="8365" width="0.5703125" style="119" customWidth="1"/>
    <col min="8366" max="8366" width="19.42578125" style="119" bestFit="1" customWidth="1"/>
    <col min="8367" max="8367" width="0.5703125" style="119" customWidth="1"/>
    <col min="8368" max="8368" width="12.5703125" style="119" customWidth="1"/>
    <col min="8369" max="8369" width="0.5703125" style="119" customWidth="1"/>
    <col min="8370" max="8370" width="14.42578125" style="119" bestFit="1" customWidth="1"/>
    <col min="8371" max="8371" width="0.5703125" style="119" customWidth="1"/>
    <col min="8372" max="8372" width="14.42578125" style="119" customWidth="1"/>
    <col min="8373" max="8411" width="18.5703125" style="119" customWidth="1"/>
    <col min="8412" max="8607" width="18.5703125" style="119"/>
    <col min="8608" max="8608" width="1.5703125" style="119" customWidth="1"/>
    <col min="8609" max="8609" width="32.42578125" style="119" customWidth="1"/>
    <col min="8610" max="8610" width="6.5703125" style="119" customWidth="1"/>
    <col min="8611" max="8611" width="0.5703125" style="119" customWidth="1"/>
    <col min="8612" max="8612" width="12.5703125" style="119" customWidth="1"/>
    <col min="8613" max="8613" width="0.5703125" style="119" customWidth="1"/>
    <col min="8614" max="8614" width="14.42578125" style="119" bestFit="1" customWidth="1"/>
    <col min="8615" max="8615" width="0.5703125" style="119" customWidth="1"/>
    <col min="8616" max="8616" width="12.5703125" style="119" customWidth="1"/>
    <col min="8617" max="8617" width="0.5703125" style="119" customWidth="1"/>
    <col min="8618" max="8618" width="14.42578125" style="119" bestFit="1" customWidth="1"/>
    <col min="8619" max="8619" width="0.5703125" style="119" customWidth="1"/>
    <col min="8620" max="8620" width="15" style="119" customWidth="1"/>
    <col min="8621" max="8621" width="0.5703125" style="119" customWidth="1"/>
    <col min="8622" max="8622" width="19.42578125" style="119" bestFit="1" customWidth="1"/>
    <col min="8623" max="8623" width="0.5703125" style="119" customWidth="1"/>
    <col min="8624" max="8624" width="12.5703125" style="119" customWidth="1"/>
    <col min="8625" max="8625" width="0.5703125" style="119" customWidth="1"/>
    <col min="8626" max="8626" width="14.42578125" style="119" bestFit="1" customWidth="1"/>
    <col min="8627" max="8627" width="0.5703125" style="119" customWidth="1"/>
    <col min="8628" max="8628" width="14.42578125" style="119" customWidth="1"/>
    <col min="8629" max="8667" width="18.5703125" style="119" customWidth="1"/>
    <col min="8668" max="8863" width="18.5703125" style="119"/>
    <col min="8864" max="8864" width="1.5703125" style="119" customWidth="1"/>
    <col min="8865" max="8865" width="32.42578125" style="119" customWidth="1"/>
    <col min="8866" max="8866" width="6.5703125" style="119" customWidth="1"/>
    <col min="8867" max="8867" width="0.5703125" style="119" customWidth="1"/>
    <col min="8868" max="8868" width="12.5703125" style="119" customWidth="1"/>
    <col min="8869" max="8869" width="0.5703125" style="119" customWidth="1"/>
    <col min="8870" max="8870" width="14.42578125" style="119" bestFit="1" customWidth="1"/>
    <col min="8871" max="8871" width="0.5703125" style="119" customWidth="1"/>
    <col min="8872" max="8872" width="12.5703125" style="119" customWidth="1"/>
    <col min="8873" max="8873" width="0.5703125" style="119" customWidth="1"/>
    <col min="8874" max="8874" width="14.42578125" style="119" bestFit="1" customWidth="1"/>
    <col min="8875" max="8875" width="0.5703125" style="119" customWidth="1"/>
    <col min="8876" max="8876" width="15" style="119" customWidth="1"/>
    <col min="8877" max="8877" width="0.5703125" style="119" customWidth="1"/>
    <col min="8878" max="8878" width="19.42578125" style="119" bestFit="1" customWidth="1"/>
    <col min="8879" max="8879" width="0.5703125" style="119" customWidth="1"/>
    <col min="8880" max="8880" width="12.5703125" style="119" customWidth="1"/>
    <col min="8881" max="8881" width="0.5703125" style="119" customWidth="1"/>
    <col min="8882" max="8882" width="14.42578125" style="119" bestFit="1" customWidth="1"/>
    <col min="8883" max="8883" width="0.5703125" style="119" customWidth="1"/>
    <col min="8884" max="8884" width="14.42578125" style="119" customWidth="1"/>
    <col min="8885" max="8923" width="18.5703125" style="119" customWidth="1"/>
    <col min="8924" max="9119" width="18.5703125" style="119"/>
    <col min="9120" max="9120" width="1.5703125" style="119" customWidth="1"/>
    <col min="9121" max="9121" width="32.42578125" style="119" customWidth="1"/>
    <col min="9122" max="9122" width="6.5703125" style="119" customWidth="1"/>
    <col min="9123" max="9123" width="0.5703125" style="119" customWidth="1"/>
    <col min="9124" max="9124" width="12.5703125" style="119" customWidth="1"/>
    <col min="9125" max="9125" width="0.5703125" style="119" customWidth="1"/>
    <col min="9126" max="9126" width="14.42578125" style="119" bestFit="1" customWidth="1"/>
    <col min="9127" max="9127" width="0.5703125" style="119" customWidth="1"/>
    <col min="9128" max="9128" width="12.5703125" style="119" customWidth="1"/>
    <col min="9129" max="9129" width="0.5703125" style="119" customWidth="1"/>
    <col min="9130" max="9130" width="14.42578125" style="119" bestFit="1" customWidth="1"/>
    <col min="9131" max="9131" width="0.5703125" style="119" customWidth="1"/>
    <col min="9132" max="9132" width="15" style="119" customWidth="1"/>
    <col min="9133" max="9133" width="0.5703125" style="119" customWidth="1"/>
    <col min="9134" max="9134" width="19.42578125" style="119" bestFit="1" customWidth="1"/>
    <col min="9135" max="9135" width="0.5703125" style="119" customWidth="1"/>
    <col min="9136" max="9136" width="12.5703125" style="119" customWidth="1"/>
    <col min="9137" max="9137" width="0.5703125" style="119" customWidth="1"/>
    <col min="9138" max="9138" width="14.42578125" style="119" bestFit="1" customWidth="1"/>
    <col min="9139" max="9139" width="0.5703125" style="119" customWidth="1"/>
    <col min="9140" max="9140" width="14.42578125" style="119" customWidth="1"/>
    <col min="9141" max="9179" width="18.5703125" style="119" customWidth="1"/>
    <col min="9180" max="9375" width="18.5703125" style="119"/>
    <col min="9376" max="9376" width="1.5703125" style="119" customWidth="1"/>
    <col min="9377" max="9377" width="32.42578125" style="119" customWidth="1"/>
    <col min="9378" max="9378" width="6.5703125" style="119" customWidth="1"/>
    <col min="9379" max="9379" width="0.5703125" style="119" customWidth="1"/>
    <col min="9380" max="9380" width="12.5703125" style="119" customWidth="1"/>
    <col min="9381" max="9381" width="0.5703125" style="119" customWidth="1"/>
    <col min="9382" max="9382" width="14.42578125" style="119" bestFit="1" customWidth="1"/>
    <col min="9383" max="9383" width="0.5703125" style="119" customWidth="1"/>
    <col min="9384" max="9384" width="12.5703125" style="119" customWidth="1"/>
    <col min="9385" max="9385" width="0.5703125" style="119" customWidth="1"/>
    <col min="9386" max="9386" width="14.42578125" style="119" bestFit="1" customWidth="1"/>
    <col min="9387" max="9387" width="0.5703125" style="119" customWidth="1"/>
    <col min="9388" max="9388" width="15" style="119" customWidth="1"/>
    <col min="9389" max="9389" width="0.5703125" style="119" customWidth="1"/>
    <col min="9390" max="9390" width="19.42578125" style="119" bestFit="1" customWidth="1"/>
    <col min="9391" max="9391" width="0.5703125" style="119" customWidth="1"/>
    <col min="9392" max="9392" width="12.5703125" style="119" customWidth="1"/>
    <col min="9393" max="9393" width="0.5703125" style="119" customWidth="1"/>
    <col min="9394" max="9394" width="14.42578125" style="119" bestFit="1" customWidth="1"/>
    <col min="9395" max="9395" width="0.5703125" style="119" customWidth="1"/>
    <col min="9396" max="9396" width="14.42578125" style="119" customWidth="1"/>
    <col min="9397" max="9435" width="18.5703125" style="119" customWidth="1"/>
    <col min="9436" max="9631" width="18.5703125" style="119"/>
    <col min="9632" max="9632" width="1.5703125" style="119" customWidth="1"/>
    <col min="9633" max="9633" width="32.42578125" style="119" customWidth="1"/>
    <col min="9634" max="9634" width="6.5703125" style="119" customWidth="1"/>
    <col min="9635" max="9635" width="0.5703125" style="119" customWidth="1"/>
    <col min="9636" max="9636" width="12.5703125" style="119" customWidth="1"/>
    <col min="9637" max="9637" width="0.5703125" style="119" customWidth="1"/>
    <col min="9638" max="9638" width="14.42578125" style="119" bestFit="1" customWidth="1"/>
    <col min="9639" max="9639" width="0.5703125" style="119" customWidth="1"/>
    <col min="9640" max="9640" width="12.5703125" style="119" customWidth="1"/>
    <col min="9641" max="9641" width="0.5703125" style="119" customWidth="1"/>
    <col min="9642" max="9642" width="14.42578125" style="119" bestFit="1" customWidth="1"/>
    <col min="9643" max="9643" width="0.5703125" style="119" customWidth="1"/>
    <col min="9644" max="9644" width="15" style="119" customWidth="1"/>
    <col min="9645" max="9645" width="0.5703125" style="119" customWidth="1"/>
    <col min="9646" max="9646" width="19.42578125" style="119" bestFit="1" customWidth="1"/>
    <col min="9647" max="9647" width="0.5703125" style="119" customWidth="1"/>
    <col min="9648" max="9648" width="12.5703125" style="119" customWidth="1"/>
    <col min="9649" max="9649" width="0.5703125" style="119" customWidth="1"/>
    <col min="9650" max="9650" width="14.42578125" style="119" bestFit="1" customWidth="1"/>
    <col min="9651" max="9651" width="0.5703125" style="119" customWidth="1"/>
    <col min="9652" max="9652" width="14.42578125" style="119" customWidth="1"/>
    <col min="9653" max="9691" width="18.5703125" style="119" customWidth="1"/>
    <col min="9692" max="9887" width="18.5703125" style="119"/>
    <col min="9888" max="9888" width="1.5703125" style="119" customWidth="1"/>
    <col min="9889" max="9889" width="32.42578125" style="119" customWidth="1"/>
    <col min="9890" max="9890" width="6.5703125" style="119" customWidth="1"/>
    <col min="9891" max="9891" width="0.5703125" style="119" customWidth="1"/>
    <col min="9892" max="9892" width="12.5703125" style="119" customWidth="1"/>
    <col min="9893" max="9893" width="0.5703125" style="119" customWidth="1"/>
    <col min="9894" max="9894" width="14.42578125" style="119" bestFit="1" customWidth="1"/>
    <col min="9895" max="9895" width="0.5703125" style="119" customWidth="1"/>
    <col min="9896" max="9896" width="12.5703125" style="119" customWidth="1"/>
    <col min="9897" max="9897" width="0.5703125" style="119" customWidth="1"/>
    <col min="9898" max="9898" width="14.42578125" style="119" bestFit="1" customWidth="1"/>
    <col min="9899" max="9899" width="0.5703125" style="119" customWidth="1"/>
    <col min="9900" max="9900" width="15" style="119" customWidth="1"/>
    <col min="9901" max="9901" width="0.5703125" style="119" customWidth="1"/>
    <col min="9902" max="9902" width="19.42578125" style="119" bestFit="1" customWidth="1"/>
    <col min="9903" max="9903" width="0.5703125" style="119" customWidth="1"/>
    <col min="9904" max="9904" width="12.5703125" style="119" customWidth="1"/>
    <col min="9905" max="9905" width="0.5703125" style="119" customWidth="1"/>
    <col min="9906" max="9906" width="14.42578125" style="119" bestFit="1" customWidth="1"/>
    <col min="9907" max="9907" width="0.5703125" style="119" customWidth="1"/>
    <col min="9908" max="9908" width="14.42578125" style="119" customWidth="1"/>
    <col min="9909" max="9947" width="18.5703125" style="119" customWidth="1"/>
    <col min="9948" max="10143" width="18.5703125" style="119"/>
    <col min="10144" max="10144" width="1.5703125" style="119" customWidth="1"/>
    <col min="10145" max="10145" width="32.42578125" style="119" customWidth="1"/>
    <col min="10146" max="10146" width="6.5703125" style="119" customWidth="1"/>
    <col min="10147" max="10147" width="0.5703125" style="119" customWidth="1"/>
    <col min="10148" max="10148" width="12.5703125" style="119" customWidth="1"/>
    <col min="10149" max="10149" width="0.5703125" style="119" customWidth="1"/>
    <col min="10150" max="10150" width="14.42578125" style="119" bestFit="1" customWidth="1"/>
    <col min="10151" max="10151" width="0.5703125" style="119" customWidth="1"/>
    <col min="10152" max="10152" width="12.5703125" style="119" customWidth="1"/>
    <col min="10153" max="10153" width="0.5703125" style="119" customWidth="1"/>
    <col min="10154" max="10154" width="14.42578125" style="119" bestFit="1" customWidth="1"/>
    <col min="10155" max="10155" width="0.5703125" style="119" customWidth="1"/>
    <col min="10156" max="10156" width="15" style="119" customWidth="1"/>
    <col min="10157" max="10157" width="0.5703125" style="119" customWidth="1"/>
    <col min="10158" max="10158" width="19.42578125" style="119" bestFit="1" customWidth="1"/>
    <col min="10159" max="10159" width="0.5703125" style="119" customWidth="1"/>
    <col min="10160" max="10160" width="12.5703125" style="119" customWidth="1"/>
    <col min="10161" max="10161" width="0.5703125" style="119" customWidth="1"/>
    <col min="10162" max="10162" width="14.42578125" style="119" bestFit="1" customWidth="1"/>
    <col min="10163" max="10163" width="0.5703125" style="119" customWidth="1"/>
    <col min="10164" max="10164" width="14.42578125" style="119" customWidth="1"/>
    <col min="10165" max="10203" width="18.5703125" style="119" customWidth="1"/>
    <col min="10204" max="10399" width="18.5703125" style="119"/>
    <col min="10400" max="10400" width="1.5703125" style="119" customWidth="1"/>
    <col min="10401" max="10401" width="32.42578125" style="119" customWidth="1"/>
    <col min="10402" max="10402" width="6.5703125" style="119" customWidth="1"/>
    <col min="10403" max="10403" width="0.5703125" style="119" customWidth="1"/>
    <col min="10404" max="10404" width="12.5703125" style="119" customWidth="1"/>
    <col min="10405" max="10405" width="0.5703125" style="119" customWidth="1"/>
    <col min="10406" max="10406" width="14.42578125" style="119" bestFit="1" customWidth="1"/>
    <col min="10407" max="10407" width="0.5703125" style="119" customWidth="1"/>
    <col min="10408" max="10408" width="12.5703125" style="119" customWidth="1"/>
    <col min="10409" max="10409" width="0.5703125" style="119" customWidth="1"/>
    <col min="10410" max="10410" width="14.42578125" style="119" bestFit="1" customWidth="1"/>
    <col min="10411" max="10411" width="0.5703125" style="119" customWidth="1"/>
    <col min="10412" max="10412" width="15" style="119" customWidth="1"/>
    <col min="10413" max="10413" width="0.5703125" style="119" customWidth="1"/>
    <col min="10414" max="10414" width="19.42578125" style="119" bestFit="1" customWidth="1"/>
    <col min="10415" max="10415" width="0.5703125" style="119" customWidth="1"/>
    <col min="10416" max="10416" width="12.5703125" style="119" customWidth="1"/>
    <col min="10417" max="10417" width="0.5703125" style="119" customWidth="1"/>
    <col min="10418" max="10418" width="14.42578125" style="119" bestFit="1" customWidth="1"/>
    <col min="10419" max="10419" width="0.5703125" style="119" customWidth="1"/>
    <col min="10420" max="10420" width="14.42578125" style="119" customWidth="1"/>
    <col min="10421" max="10459" width="18.5703125" style="119" customWidth="1"/>
    <col min="10460" max="10655" width="18.5703125" style="119"/>
    <col min="10656" max="10656" width="1.5703125" style="119" customWidth="1"/>
    <col min="10657" max="10657" width="32.42578125" style="119" customWidth="1"/>
    <col min="10658" max="10658" width="6.5703125" style="119" customWidth="1"/>
    <col min="10659" max="10659" width="0.5703125" style="119" customWidth="1"/>
    <col min="10660" max="10660" width="12.5703125" style="119" customWidth="1"/>
    <col min="10661" max="10661" width="0.5703125" style="119" customWidth="1"/>
    <col min="10662" max="10662" width="14.42578125" style="119" bestFit="1" customWidth="1"/>
    <col min="10663" max="10663" width="0.5703125" style="119" customWidth="1"/>
    <col min="10664" max="10664" width="12.5703125" style="119" customWidth="1"/>
    <col min="10665" max="10665" width="0.5703125" style="119" customWidth="1"/>
    <col min="10666" max="10666" width="14.42578125" style="119" bestFit="1" customWidth="1"/>
    <col min="10667" max="10667" width="0.5703125" style="119" customWidth="1"/>
    <col min="10668" max="10668" width="15" style="119" customWidth="1"/>
    <col min="10669" max="10669" width="0.5703125" style="119" customWidth="1"/>
    <col min="10670" max="10670" width="19.42578125" style="119" bestFit="1" customWidth="1"/>
    <col min="10671" max="10671" width="0.5703125" style="119" customWidth="1"/>
    <col min="10672" max="10672" width="12.5703125" style="119" customWidth="1"/>
    <col min="10673" max="10673" width="0.5703125" style="119" customWidth="1"/>
    <col min="10674" max="10674" width="14.42578125" style="119" bestFit="1" customWidth="1"/>
    <col min="10675" max="10675" width="0.5703125" style="119" customWidth="1"/>
    <col min="10676" max="10676" width="14.42578125" style="119" customWidth="1"/>
    <col min="10677" max="10715" width="18.5703125" style="119" customWidth="1"/>
    <col min="10716" max="10911" width="18.5703125" style="119"/>
    <col min="10912" max="10912" width="1.5703125" style="119" customWidth="1"/>
    <col min="10913" max="10913" width="32.42578125" style="119" customWidth="1"/>
    <col min="10914" max="10914" width="6.5703125" style="119" customWidth="1"/>
    <col min="10915" max="10915" width="0.5703125" style="119" customWidth="1"/>
    <col min="10916" max="10916" width="12.5703125" style="119" customWidth="1"/>
    <col min="10917" max="10917" width="0.5703125" style="119" customWidth="1"/>
    <col min="10918" max="10918" width="14.42578125" style="119" bestFit="1" customWidth="1"/>
    <col min="10919" max="10919" width="0.5703125" style="119" customWidth="1"/>
    <col min="10920" max="10920" width="12.5703125" style="119" customWidth="1"/>
    <col min="10921" max="10921" width="0.5703125" style="119" customWidth="1"/>
    <col min="10922" max="10922" width="14.42578125" style="119" bestFit="1" customWidth="1"/>
    <col min="10923" max="10923" width="0.5703125" style="119" customWidth="1"/>
    <col min="10924" max="10924" width="15" style="119" customWidth="1"/>
    <col min="10925" max="10925" width="0.5703125" style="119" customWidth="1"/>
    <col min="10926" max="10926" width="19.42578125" style="119" bestFit="1" customWidth="1"/>
    <col min="10927" max="10927" width="0.5703125" style="119" customWidth="1"/>
    <col min="10928" max="10928" width="12.5703125" style="119" customWidth="1"/>
    <col min="10929" max="10929" width="0.5703125" style="119" customWidth="1"/>
    <col min="10930" max="10930" width="14.42578125" style="119" bestFit="1" customWidth="1"/>
    <col min="10931" max="10931" width="0.5703125" style="119" customWidth="1"/>
    <col min="10932" max="10932" width="14.42578125" style="119" customWidth="1"/>
    <col min="10933" max="10971" width="18.5703125" style="119" customWidth="1"/>
    <col min="10972" max="11167" width="18.5703125" style="119"/>
    <col min="11168" max="11168" width="1.5703125" style="119" customWidth="1"/>
    <col min="11169" max="11169" width="32.42578125" style="119" customWidth="1"/>
    <col min="11170" max="11170" width="6.5703125" style="119" customWidth="1"/>
    <col min="11171" max="11171" width="0.5703125" style="119" customWidth="1"/>
    <col min="11172" max="11172" width="12.5703125" style="119" customWidth="1"/>
    <col min="11173" max="11173" width="0.5703125" style="119" customWidth="1"/>
    <col min="11174" max="11174" width="14.42578125" style="119" bestFit="1" customWidth="1"/>
    <col min="11175" max="11175" width="0.5703125" style="119" customWidth="1"/>
    <col min="11176" max="11176" width="12.5703125" style="119" customWidth="1"/>
    <col min="11177" max="11177" width="0.5703125" style="119" customWidth="1"/>
    <col min="11178" max="11178" width="14.42578125" style="119" bestFit="1" customWidth="1"/>
    <col min="11179" max="11179" width="0.5703125" style="119" customWidth="1"/>
    <col min="11180" max="11180" width="15" style="119" customWidth="1"/>
    <col min="11181" max="11181" width="0.5703125" style="119" customWidth="1"/>
    <col min="11182" max="11182" width="19.42578125" style="119" bestFit="1" customWidth="1"/>
    <col min="11183" max="11183" width="0.5703125" style="119" customWidth="1"/>
    <col min="11184" max="11184" width="12.5703125" style="119" customWidth="1"/>
    <col min="11185" max="11185" width="0.5703125" style="119" customWidth="1"/>
    <col min="11186" max="11186" width="14.42578125" style="119" bestFit="1" customWidth="1"/>
    <col min="11187" max="11187" width="0.5703125" style="119" customWidth="1"/>
    <col min="11188" max="11188" width="14.42578125" style="119" customWidth="1"/>
    <col min="11189" max="11227" width="18.5703125" style="119" customWidth="1"/>
    <col min="11228" max="11423" width="18.5703125" style="119"/>
    <col min="11424" max="11424" width="1.5703125" style="119" customWidth="1"/>
    <col min="11425" max="11425" width="32.42578125" style="119" customWidth="1"/>
    <col min="11426" max="11426" width="6.5703125" style="119" customWidth="1"/>
    <col min="11427" max="11427" width="0.5703125" style="119" customWidth="1"/>
    <col min="11428" max="11428" width="12.5703125" style="119" customWidth="1"/>
    <col min="11429" max="11429" width="0.5703125" style="119" customWidth="1"/>
    <col min="11430" max="11430" width="14.42578125" style="119" bestFit="1" customWidth="1"/>
    <col min="11431" max="11431" width="0.5703125" style="119" customWidth="1"/>
    <col min="11432" max="11432" width="12.5703125" style="119" customWidth="1"/>
    <col min="11433" max="11433" width="0.5703125" style="119" customWidth="1"/>
    <col min="11434" max="11434" width="14.42578125" style="119" bestFit="1" customWidth="1"/>
    <col min="11435" max="11435" width="0.5703125" style="119" customWidth="1"/>
    <col min="11436" max="11436" width="15" style="119" customWidth="1"/>
    <col min="11437" max="11437" width="0.5703125" style="119" customWidth="1"/>
    <col min="11438" max="11438" width="19.42578125" style="119" bestFit="1" customWidth="1"/>
    <col min="11439" max="11439" width="0.5703125" style="119" customWidth="1"/>
    <col min="11440" max="11440" width="12.5703125" style="119" customWidth="1"/>
    <col min="11441" max="11441" width="0.5703125" style="119" customWidth="1"/>
    <col min="11442" max="11442" width="14.42578125" style="119" bestFit="1" customWidth="1"/>
    <col min="11443" max="11443" width="0.5703125" style="119" customWidth="1"/>
    <col min="11444" max="11444" width="14.42578125" style="119" customWidth="1"/>
    <col min="11445" max="11483" width="18.5703125" style="119" customWidth="1"/>
    <col min="11484" max="11679" width="18.5703125" style="119"/>
    <col min="11680" max="11680" width="1.5703125" style="119" customWidth="1"/>
    <col min="11681" max="11681" width="32.42578125" style="119" customWidth="1"/>
    <col min="11682" max="11682" width="6.5703125" style="119" customWidth="1"/>
    <col min="11683" max="11683" width="0.5703125" style="119" customWidth="1"/>
    <col min="11684" max="11684" width="12.5703125" style="119" customWidth="1"/>
    <col min="11685" max="11685" width="0.5703125" style="119" customWidth="1"/>
    <col min="11686" max="11686" width="14.42578125" style="119" bestFit="1" customWidth="1"/>
    <col min="11687" max="11687" width="0.5703125" style="119" customWidth="1"/>
    <col min="11688" max="11688" width="12.5703125" style="119" customWidth="1"/>
    <col min="11689" max="11689" width="0.5703125" style="119" customWidth="1"/>
    <col min="11690" max="11690" width="14.42578125" style="119" bestFit="1" customWidth="1"/>
    <col min="11691" max="11691" width="0.5703125" style="119" customWidth="1"/>
    <col min="11692" max="11692" width="15" style="119" customWidth="1"/>
    <col min="11693" max="11693" width="0.5703125" style="119" customWidth="1"/>
    <col min="11694" max="11694" width="19.42578125" style="119" bestFit="1" customWidth="1"/>
    <col min="11695" max="11695" width="0.5703125" style="119" customWidth="1"/>
    <col min="11696" max="11696" width="12.5703125" style="119" customWidth="1"/>
    <col min="11697" max="11697" width="0.5703125" style="119" customWidth="1"/>
    <col min="11698" max="11698" width="14.42578125" style="119" bestFit="1" customWidth="1"/>
    <col min="11699" max="11699" width="0.5703125" style="119" customWidth="1"/>
    <col min="11700" max="11700" width="14.42578125" style="119" customWidth="1"/>
    <col min="11701" max="11739" width="18.5703125" style="119" customWidth="1"/>
    <col min="11740" max="11935" width="18.5703125" style="119"/>
    <col min="11936" max="11936" width="1.5703125" style="119" customWidth="1"/>
    <col min="11937" max="11937" width="32.42578125" style="119" customWidth="1"/>
    <col min="11938" max="11938" width="6.5703125" style="119" customWidth="1"/>
    <col min="11939" max="11939" width="0.5703125" style="119" customWidth="1"/>
    <col min="11940" max="11940" width="12.5703125" style="119" customWidth="1"/>
    <col min="11941" max="11941" width="0.5703125" style="119" customWidth="1"/>
    <col min="11942" max="11942" width="14.42578125" style="119" bestFit="1" customWidth="1"/>
    <col min="11943" max="11943" width="0.5703125" style="119" customWidth="1"/>
    <col min="11944" max="11944" width="12.5703125" style="119" customWidth="1"/>
    <col min="11945" max="11945" width="0.5703125" style="119" customWidth="1"/>
    <col min="11946" max="11946" width="14.42578125" style="119" bestFit="1" customWidth="1"/>
    <col min="11947" max="11947" width="0.5703125" style="119" customWidth="1"/>
    <col min="11948" max="11948" width="15" style="119" customWidth="1"/>
    <col min="11949" max="11949" width="0.5703125" style="119" customWidth="1"/>
    <col min="11950" max="11950" width="19.42578125" style="119" bestFit="1" customWidth="1"/>
    <col min="11951" max="11951" width="0.5703125" style="119" customWidth="1"/>
    <col min="11952" max="11952" width="12.5703125" style="119" customWidth="1"/>
    <col min="11953" max="11953" width="0.5703125" style="119" customWidth="1"/>
    <col min="11954" max="11954" width="14.42578125" style="119" bestFit="1" customWidth="1"/>
    <col min="11955" max="11955" width="0.5703125" style="119" customWidth="1"/>
    <col min="11956" max="11956" width="14.42578125" style="119" customWidth="1"/>
    <col min="11957" max="11995" width="18.5703125" style="119" customWidth="1"/>
    <col min="11996" max="12191" width="18.5703125" style="119"/>
    <col min="12192" max="12192" width="1.5703125" style="119" customWidth="1"/>
    <col min="12193" max="12193" width="32.42578125" style="119" customWidth="1"/>
    <col min="12194" max="12194" width="6.5703125" style="119" customWidth="1"/>
    <col min="12195" max="12195" width="0.5703125" style="119" customWidth="1"/>
    <col min="12196" max="12196" width="12.5703125" style="119" customWidth="1"/>
    <col min="12197" max="12197" width="0.5703125" style="119" customWidth="1"/>
    <col min="12198" max="12198" width="14.42578125" style="119" bestFit="1" customWidth="1"/>
    <col min="12199" max="12199" width="0.5703125" style="119" customWidth="1"/>
    <col min="12200" max="12200" width="12.5703125" style="119" customWidth="1"/>
    <col min="12201" max="12201" width="0.5703125" style="119" customWidth="1"/>
    <col min="12202" max="12202" width="14.42578125" style="119" bestFit="1" customWidth="1"/>
    <col min="12203" max="12203" width="0.5703125" style="119" customWidth="1"/>
    <col min="12204" max="12204" width="15" style="119" customWidth="1"/>
    <col min="12205" max="12205" width="0.5703125" style="119" customWidth="1"/>
    <col min="12206" max="12206" width="19.42578125" style="119" bestFit="1" customWidth="1"/>
    <col min="12207" max="12207" width="0.5703125" style="119" customWidth="1"/>
    <col min="12208" max="12208" width="12.5703125" style="119" customWidth="1"/>
    <col min="12209" max="12209" width="0.5703125" style="119" customWidth="1"/>
    <col min="12210" max="12210" width="14.42578125" style="119" bestFit="1" customWidth="1"/>
    <col min="12211" max="12211" width="0.5703125" style="119" customWidth="1"/>
    <col min="12212" max="12212" width="14.42578125" style="119" customWidth="1"/>
    <col min="12213" max="12251" width="18.5703125" style="119" customWidth="1"/>
    <col min="12252" max="12447" width="18.5703125" style="119"/>
    <col min="12448" max="12448" width="1.5703125" style="119" customWidth="1"/>
    <col min="12449" max="12449" width="32.42578125" style="119" customWidth="1"/>
    <col min="12450" max="12450" width="6.5703125" style="119" customWidth="1"/>
    <col min="12451" max="12451" width="0.5703125" style="119" customWidth="1"/>
    <col min="12452" max="12452" width="12.5703125" style="119" customWidth="1"/>
    <col min="12453" max="12453" width="0.5703125" style="119" customWidth="1"/>
    <col min="12454" max="12454" width="14.42578125" style="119" bestFit="1" customWidth="1"/>
    <col min="12455" max="12455" width="0.5703125" style="119" customWidth="1"/>
    <col min="12456" max="12456" width="12.5703125" style="119" customWidth="1"/>
    <col min="12457" max="12457" width="0.5703125" style="119" customWidth="1"/>
    <col min="12458" max="12458" width="14.42578125" style="119" bestFit="1" customWidth="1"/>
    <col min="12459" max="12459" width="0.5703125" style="119" customWidth="1"/>
    <col min="12460" max="12460" width="15" style="119" customWidth="1"/>
    <col min="12461" max="12461" width="0.5703125" style="119" customWidth="1"/>
    <col min="12462" max="12462" width="19.42578125" style="119" bestFit="1" customWidth="1"/>
    <col min="12463" max="12463" width="0.5703125" style="119" customWidth="1"/>
    <col min="12464" max="12464" width="12.5703125" style="119" customWidth="1"/>
    <col min="12465" max="12465" width="0.5703125" style="119" customWidth="1"/>
    <col min="12466" max="12466" width="14.42578125" style="119" bestFit="1" customWidth="1"/>
    <col min="12467" max="12467" width="0.5703125" style="119" customWidth="1"/>
    <col min="12468" max="12468" width="14.42578125" style="119" customWidth="1"/>
    <col min="12469" max="12507" width="18.5703125" style="119" customWidth="1"/>
    <col min="12508" max="12703" width="18.5703125" style="119"/>
    <col min="12704" max="12704" width="1.5703125" style="119" customWidth="1"/>
    <col min="12705" max="12705" width="32.42578125" style="119" customWidth="1"/>
    <col min="12706" max="12706" width="6.5703125" style="119" customWidth="1"/>
    <col min="12707" max="12707" width="0.5703125" style="119" customWidth="1"/>
    <col min="12708" max="12708" width="12.5703125" style="119" customWidth="1"/>
    <col min="12709" max="12709" width="0.5703125" style="119" customWidth="1"/>
    <col min="12710" max="12710" width="14.42578125" style="119" bestFit="1" customWidth="1"/>
    <col min="12711" max="12711" width="0.5703125" style="119" customWidth="1"/>
    <col min="12712" max="12712" width="12.5703125" style="119" customWidth="1"/>
    <col min="12713" max="12713" width="0.5703125" style="119" customWidth="1"/>
    <col min="12714" max="12714" width="14.42578125" style="119" bestFit="1" customWidth="1"/>
    <col min="12715" max="12715" width="0.5703125" style="119" customWidth="1"/>
    <col min="12716" max="12716" width="15" style="119" customWidth="1"/>
    <col min="12717" max="12717" width="0.5703125" style="119" customWidth="1"/>
    <col min="12718" max="12718" width="19.42578125" style="119" bestFit="1" customWidth="1"/>
    <col min="12719" max="12719" width="0.5703125" style="119" customWidth="1"/>
    <col min="12720" max="12720" width="12.5703125" style="119" customWidth="1"/>
    <col min="12721" max="12721" width="0.5703125" style="119" customWidth="1"/>
    <col min="12722" max="12722" width="14.42578125" style="119" bestFit="1" customWidth="1"/>
    <col min="12723" max="12723" width="0.5703125" style="119" customWidth="1"/>
    <col min="12724" max="12724" width="14.42578125" style="119" customWidth="1"/>
    <col min="12725" max="12763" width="18.5703125" style="119" customWidth="1"/>
    <col min="12764" max="16384" width="18.5703125" style="119"/>
  </cols>
  <sheetData>
    <row r="1" spans="1:39" ht="16.5" customHeight="1" x14ac:dyDescent="0.25">
      <c r="A1" s="118" t="s">
        <v>0</v>
      </c>
      <c r="E1" s="169"/>
      <c r="F1" s="169"/>
      <c r="G1" s="169"/>
      <c r="H1" s="170"/>
      <c r="I1" s="169"/>
      <c r="J1" s="170"/>
      <c r="K1" s="169"/>
      <c r="L1" s="170"/>
      <c r="M1" s="169"/>
      <c r="N1" s="170"/>
      <c r="O1" s="169"/>
      <c r="P1" s="170"/>
      <c r="Q1" s="169"/>
      <c r="R1" s="170"/>
      <c r="S1" s="169"/>
      <c r="T1" s="170"/>
      <c r="U1" s="169"/>
      <c r="V1" s="170"/>
      <c r="W1" s="169"/>
      <c r="X1" s="170"/>
      <c r="Y1" s="169"/>
      <c r="Z1" s="170"/>
      <c r="AA1" s="169"/>
      <c r="AB1" s="170"/>
      <c r="AC1" s="169"/>
      <c r="AD1" s="170"/>
      <c r="AE1" s="169"/>
      <c r="AF1" s="170"/>
      <c r="AG1" s="169"/>
      <c r="AH1" s="170"/>
      <c r="AI1" s="169"/>
      <c r="AJ1" s="170"/>
      <c r="AK1" s="169"/>
      <c r="AL1" s="171"/>
      <c r="AM1" s="171"/>
    </row>
    <row r="2" spans="1:39" ht="16.5" customHeight="1" x14ac:dyDescent="0.25">
      <c r="A2" s="121" t="str">
        <f>'11'!A2</f>
        <v>Statement of Changes in Equity (Unaudited)</v>
      </c>
      <c r="C2" s="122"/>
      <c r="D2" s="122"/>
      <c r="E2" s="123"/>
      <c r="F2" s="123"/>
      <c r="G2" s="123"/>
      <c r="H2" s="123"/>
      <c r="I2" s="124"/>
      <c r="J2" s="123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</row>
    <row r="3" spans="1:39" ht="16.5" customHeight="1" x14ac:dyDescent="0.25">
      <c r="A3" s="125" t="str">
        <f>'11'!A3</f>
        <v>For the six-month period ended 30 June 2025</v>
      </c>
      <c r="B3" s="126"/>
      <c r="C3" s="122"/>
      <c r="D3" s="122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</row>
    <row r="4" spans="1:39" ht="16.5" customHeight="1" x14ac:dyDescent="0.25">
      <c r="A4" s="128"/>
      <c r="C4" s="129"/>
      <c r="D4" s="129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</row>
    <row r="5" spans="1:39" ht="16.5" customHeight="1" x14ac:dyDescent="0.25">
      <c r="A5" s="128"/>
      <c r="C5" s="131"/>
      <c r="D5" s="131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39" ht="16.5" customHeight="1" x14ac:dyDescent="0.25">
      <c r="A6" s="128"/>
      <c r="C6" s="131"/>
      <c r="D6" s="131"/>
      <c r="E6" s="203" t="s">
        <v>213</v>
      </c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</row>
    <row r="7" spans="1:39" ht="16.5" customHeight="1" x14ac:dyDescent="0.25">
      <c r="A7" s="128"/>
      <c r="C7" s="131"/>
      <c r="D7" s="131"/>
      <c r="E7" s="133"/>
      <c r="F7" s="133"/>
      <c r="G7" s="133"/>
      <c r="H7" s="133"/>
      <c r="I7" s="133"/>
      <c r="J7" s="133"/>
      <c r="K7" s="134"/>
      <c r="L7" s="134"/>
      <c r="M7" s="204" t="s">
        <v>85</v>
      </c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133"/>
      <c r="Y7" s="133"/>
      <c r="Z7" s="133"/>
      <c r="AA7" s="133"/>
    </row>
    <row r="8" spans="1:39" ht="16.5" customHeight="1" x14ac:dyDescent="0.25">
      <c r="A8" s="128"/>
      <c r="C8" s="131"/>
      <c r="D8" s="131"/>
      <c r="E8" s="133"/>
      <c r="F8" s="133"/>
      <c r="G8" s="133"/>
      <c r="H8" s="133"/>
      <c r="I8" s="133"/>
      <c r="J8" s="133"/>
      <c r="K8" s="135"/>
      <c r="L8" s="136"/>
      <c r="M8" s="137"/>
      <c r="N8" s="133"/>
      <c r="O8" s="204" t="s">
        <v>134</v>
      </c>
      <c r="P8" s="204"/>
      <c r="Q8" s="204"/>
      <c r="R8" s="204"/>
      <c r="S8" s="204"/>
      <c r="T8" s="204"/>
      <c r="U8" s="204"/>
      <c r="V8" s="134"/>
      <c r="W8" s="134"/>
      <c r="X8" s="133"/>
      <c r="Y8" s="133"/>
      <c r="Z8" s="133"/>
      <c r="AA8" s="133"/>
    </row>
    <row r="9" spans="1:39" ht="16.5" customHeight="1" x14ac:dyDescent="0.25">
      <c r="A9" s="128"/>
      <c r="C9" s="131"/>
      <c r="D9" s="131"/>
      <c r="E9" s="133"/>
      <c r="F9" s="133"/>
      <c r="G9" s="133"/>
      <c r="H9" s="133"/>
      <c r="I9" s="133"/>
      <c r="J9" s="133"/>
      <c r="K9" s="135"/>
      <c r="L9" s="136"/>
      <c r="M9" s="137"/>
      <c r="N9" s="133"/>
      <c r="O9" s="136" t="s">
        <v>145</v>
      </c>
      <c r="P9" s="138"/>
      <c r="Q9" s="138"/>
      <c r="R9" s="138"/>
      <c r="S9" s="138"/>
      <c r="T9" s="138"/>
      <c r="U9" s="138"/>
      <c r="V9" s="138"/>
      <c r="W9" s="138"/>
      <c r="X9" s="133"/>
      <c r="Y9" s="133"/>
      <c r="Z9" s="133"/>
      <c r="AA9" s="133"/>
    </row>
    <row r="10" spans="1:39" ht="16.5" customHeight="1" x14ac:dyDescent="0.25">
      <c r="A10" s="128"/>
      <c r="C10" s="131"/>
      <c r="D10" s="131"/>
      <c r="E10" s="133"/>
      <c r="F10" s="133"/>
      <c r="G10" s="133"/>
      <c r="H10" s="133"/>
      <c r="I10" s="133"/>
      <c r="J10" s="133"/>
      <c r="K10" s="133"/>
      <c r="L10" s="133"/>
      <c r="M10" s="139" t="s">
        <v>214</v>
      </c>
      <c r="N10" s="133"/>
      <c r="O10" s="140" t="s">
        <v>149</v>
      </c>
      <c r="P10" s="133"/>
      <c r="Q10" s="133"/>
      <c r="R10" s="133"/>
      <c r="S10" s="133"/>
      <c r="T10" s="133"/>
      <c r="U10" s="141"/>
      <c r="V10" s="133"/>
      <c r="W10" s="140" t="s">
        <v>86</v>
      </c>
      <c r="X10" s="133"/>
      <c r="Y10" s="142"/>
      <c r="Z10" s="133"/>
      <c r="AA10" s="142"/>
    </row>
    <row r="11" spans="1:39" s="131" customFormat="1" ht="16.5" customHeight="1" x14ac:dyDescent="0.25">
      <c r="B11" s="131" t="s">
        <v>215</v>
      </c>
      <c r="C11" s="143"/>
      <c r="D11" s="143"/>
      <c r="E11" s="123" t="s">
        <v>150</v>
      </c>
      <c r="F11" s="144"/>
      <c r="G11" s="136"/>
      <c r="H11" s="144"/>
      <c r="I11" s="139"/>
      <c r="J11" s="123"/>
      <c r="K11" s="139" t="s">
        <v>84</v>
      </c>
      <c r="L11" s="139"/>
      <c r="M11" s="145" t="s">
        <v>216</v>
      </c>
      <c r="N11" s="139"/>
      <c r="O11" s="140" t="s">
        <v>156</v>
      </c>
      <c r="P11" s="139"/>
      <c r="Q11" s="139" t="s">
        <v>14</v>
      </c>
      <c r="R11" s="139"/>
      <c r="S11" s="139"/>
      <c r="T11" s="139"/>
      <c r="U11" s="140" t="s">
        <v>157</v>
      </c>
      <c r="V11" s="139"/>
      <c r="W11" s="140" t="s">
        <v>158</v>
      </c>
      <c r="X11" s="139"/>
      <c r="Y11" s="140"/>
      <c r="Z11" s="139"/>
      <c r="AA11" s="140"/>
    </row>
    <row r="12" spans="1:39" s="131" customFormat="1" ht="16.5" customHeight="1" x14ac:dyDescent="0.25">
      <c r="C12" s="143"/>
      <c r="D12" s="143"/>
      <c r="E12" s="123" t="s">
        <v>161</v>
      </c>
      <c r="F12" s="144"/>
      <c r="G12" s="140" t="s">
        <v>146</v>
      </c>
      <c r="H12" s="144"/>
      <c r="I12" s="139" t="s">
        <v>164</v>
      </c>
      <c r="J12" s="123"/>
      <c r="K12" s="136" t="s">
        <v>165</v>
      </c>
      <c r="L12" s="139"/>
      <c r="M12" s="145" t="s">
        <v>217</v>
      </c>
      <c r="N12" s="139"/>
      <c r="O12" s="140" t="s">
        <v>169</v>
      </c>
      <c r="P12" s="139"/>
      <c r="Q12" s="140" t="s">
        <v>170</v>
      </c>
      <c r="R12" s="139"/>
      <c r="S12" s="140" t="s">
        <v>171</v>
      </c>
      <c r="T12" s="139"/>
      <c r="U12" s="140" t="s">
        <v>172</v>
      </c>
      <c r="V12" s="139"/>
      <c r="W12" s="140" t="s">
        <v>174</v>
      </c>
      <c r="X12" s="139"/>
      <c r="Y12" s="140" t="s">
        <v>175</v>
      </c>
      <c r="Z12" s="139"/>
      <c r="AA12" s="140" t="s">
        <v>86</v>
      </c>
    </row>
    <row r="13" spans="1:39" s="131" customFormat="1" ht="16.5" customHeight="1" x14ac:dyDescent="0.25">
      <c r="C13" s="116" t="s">
        <v>65</v>
      </c>
      <c r="D13" s="143"/>
      <c r="E13" s="127" t="s">
        <v>178</v>
      </c>
      <c r="F13" s="144"/>
      <c r="G13" s="146" t="s">
        <v>151</v>
      </c>
      <c r="H13" s="144"/>
      <c r="I13" s="147" t="s">
        <v>181</v>
      </c>
      <c r="J13" s="123"/>
      <c r="K13" s="148" t="s">
        <v>182</v>
      </c>
      <c r="L13" s="139"/>
      <c r="M13" s="149" t="s">
        <v>218</v>
      </c>
      <c r="N13" s="139"/>
      <c r="O13" s="146" t="s">
        <v>186</v>
      </c>
      <c r="P13" s="139"/>
      <c r="Q13" s="146" t="s">
        <v>187</v>
      </c>
      <c r="R13" s="139"/>
      <c r="S13" s="146" t="s">
        <v>188</v>
      </c>
      <c r="T13" s="139"/>
      <c r="U13" s="150" t="s">
        <v>181</v>
      </c>
      <c r="V13" s="139"/>
      <c r="W13" s="151" t="s">
        <v>190</v>
      </c>
      <c r="X13" s="139"/>
      <c r="Y13" s="151" t="s">
        <v>191</v>
      </c>
      <c r="Z13" s="139"/>
      <c r="AA13" s="151" t="s">
        <v>194</v>
      </c>
    </row>
    <row r="14" spans="1:39" s="131" customFormat="1" ht="16.5" customHeight="1" x14ac:dyDescent="0.25">
      <c r="C14" s="143"/>
      <c r="D14" s="143"/>
      <c r="E14" s="123"/>
      <c r="F14" s="144"/>
      <c r="G14" s="123"/>
      <c r="H14" s="144"/>
      <c r="I14" s="139"/>
      <c r="J14" s="144"/>
      <c r="K14" s="139"/>
      <c r="L14" s="123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</row>
    <row r="15" spans="1:39" s="131" customFormat="1" ht="16.5" customHeight="1" x14ac:dyDescent="0.25">
      <c r="A15" s="121" t="s">
        <v>207</v>
      </c>
      <c r="B15" s="128"/>
      <c r="D15" s="143"/>
      <c r="E15" s="172">
        <v>5669977</v>
      </c>
      <c r="F15" s="172"/>
      <c r="G15" s="172">
        <v>36079319</v>
      </c>
      <c r="H15" s="172"/>
      <c r="I15" s="172">
        <v>599793</v>
      </c>
      <c r="J15" s="172"/>
      <c r="K15" s="172">
        <v>4662166</v>
      </c>
      <c r="L15" s="172"/>
      <c r="M15" s="172">
        <v>-587398</v>
      </c>
      <c r="N15" s="172"/>
      <c r="O15" s="172">
        <v>-1076</v>
      </c>
      <c r="P15" s="172"/>
      <c r="Q15" s="172">
        <v>31367</v>
      </c>
      <c r="R15" s="172"/>
      <c r="S15" s="172">
        <v>-1148813</v>
      </c>
      <c r="T15" s="172"/>
      <c r="U15" s="172">
        <v>-202218</v>
      </c>
      <c r="V15" s="172"/>
      <c r="W15" s="152">
        <f>SUM(M15:U15)</f>
        <v>-1908138</v>
      </c>
      <c r="X15" s="172"/>
      <c r="Y15" s="172">
        <v>31047126</v>
      </c>
      <c r="Z15" s="172"/>
      <c r="AA15" s="108">
        <f>SUM(E15:K15,W15,Y15)</f>
        <v>76150243</v>
      </c>
    </row>
    <row r="16" spans="1:39" ht="8.1" customHeight="1" x14ac:dyDescent="0.25">
      <c r="A16" s="154"/>
      <c r="C16" s="158"/>
      <c r="D16" s="155"/>
      <c r="E16" s="108"/>
      <c r="F16" s="108"/>
      <c r="G16" s="108"/>
      <c r="H16" s="108"/>
      <c r="I16" s="156"/>
      <c r="J16" s="108"/>
      <c r="K16" s="156"/>
      <c r="L16" s="156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</row>
    <row r="17" spans="1:27" ht="16.5" customHeight="1" x14ac:dyDescent="0.25">
      <c r="A17" s="121" t="s">
        <v>196</v>
      </c>
      <c r="C17" s="158"/>
      <c r="D17" s="155"/>
      <c r="E17" s="108"/>
      <c r="F17" s="108"/>
      <c r="G17" s="108"/>
      <c r="H17" s="108"/>
      <c r="I17" s="108"/>
      <c r="J17" s="108"/>
      <c r="K17" s="108"/>
      <c r="L17" s="156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52"/>
      <c r="X17" s="108"/>
      <c r="Y17" s="108"/>
      <c r="Z17" s="108"/>
      <c r="AA17" s="108"/>
    </row>
    <row r="18" spans="1:27" s="128" customFormat="1" ht="16.5" customHeight="1" x14ac:dyDescent="0.25">
      <c r="A18" s="154" t="s">
        <v>201</v>
      </c>
      <c r="B18" s="154"/>
      <c r="C18" s="158">
        <v>18</v>
      </c>
      <c r="D18" s="155"/>
      <c r="E18" s="108">
        <v>0</v>
      </c>
      <c r="F18" s="108"/>
      <c r="G18" s="108">
        <v>0</v>
      </c>
      <c r="H18" s="108"/>
      <c r="I18" s="108">
        <v>0</v>
      </c>
      <c r="J18" s="108"/>
      <c r="K18" s="108">
        <v>-1984359</v>
      </c>
      <c r="L18" s="156"/>
      <c r="M18" s="108">
        <v>0</v>
      </c>
      <c r="N18" s="108"/>
      <c r="O18" s="108">
        <v>0</v>
      </c>
      <c r="P18" s="108"/>
      <c r="Q18" s="108">
        <v>0</v>
      </c>
      <c r="R18" s="108"/>
      <c r="S18" s="108">
        <v>0</v>
      </c>
      <c r="T18" s="108"/>
      <c r="U18" s="108">
        <v>0</v>
      </c>
      <c r="V18" s="108"/>
      <c r="W18" s="152">
        <f>SUM(M18:U18)</f>
        <v>0</v>
      </c>
      <c r="X18" s="108"/>
      <c r="Y18" s="108">
        <v>0</v>
      </c>
      <c r="Z18" s="108"/>
      <c r="AA18" s="152">
        <f>SUM(E18:K18,W18,Y18)</f>
        <v>-1984359</v>
      </c>
    </row>
    <row r="19" spans="1:27" s="128" customFormat="1" ht="16.5" customHeight="1" x14ac:dyDescent="0.25">
      <c r="A19" s="154" t="s">
        <v>202</v>
      </c>
      <c r="B19" s="154"/>
      <c r="C19" s="158"/>
      <c r="D19" s="155"/>
      <c r="E19" s="108">
        <v>0</v>
      </c>
      <c r="F19" s="108"/>
      <c r="G19" s="108">
        <v>0</v>
      </c>
      <c r="H19" s="108"/>
      <c r="I19" s="108">
        <v>0</v>
      </c>
      <c r="J19" s="108"/>
      <c r="K19" s="108">
        <v>-856207</v>
      </c>
      <c r="L19" s="156"/>
      <c r="M19" s="108">
        <v>0</v>
      </c>
      <c r="N19" s="108"/>
      <c r="O19" s="108">
        <v>0</v>
      </c>
      <c r="P19" s="108"/>
      <c r="Q19" s="108">
        <v>0</v>
      </c>
      <c r="R19" s="108"/>
      <c r="S19" s="108">
        <v>0</v>
      </c>
      <c r="T19" s="108"/>
      <c r="U19" s="108">
        <v>0</v>
      </c>
      <c r="V19" s="108"/>
      <c r="W19" s="152">
        <f>SUM(M19:U19)</f>
        <v>0</v>
      </c>
      <c r="X19" s="108"/>
      <c r="Y19" s="108">
        <v>0</v>
      </c>
      <c r="Z19" s="108"/>
      <c r="AA19" s="152">
        <f>SUM(E19:K19,W19,Y19)</f>
        <v>-856207</v>
      </c>
    </row>
    <row r="20" spans="1:27" s="128" customFormat="1" ht="16.5" customHeight="1" x14ac:dyDescent="0.25">
      <c r="A20" s="157" t="s">
        <v>219</v>
      </c>
      <c r="B20" s="154"/>
      <c r="C20" s="158"/>
      <c r="D20" s="155"/>
      <c r="E20" s="108"/>
      <c r="F20" s="108"/>
      <c r="G20" s="108"/>
      <c r="H20" s="108"/>
      <c r="I20" s="108"/>
      <c r="J20" s="108"/>
      <c r="K20" s="108"/>
      <c r="L20" s="156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52"/>
      <c r="X20" s="108"/>
      <c r="Y20" s="108"/>
      <c r="Z20" s="108"/>
      <c r="AA20" s="152"/>
    </row>
    <row r="21" spans="1:27" ht="16.5" customHeight="1" x14ac:dyDescent="0.25">
      <c r="A21" s="157"/>
      <c r="B21" s="119" t="s">
        <v>205</v>
      </c>
      <c r="C21" s="158"/>
      <c r="D21" s="155"/>
      <c r="E21" s="113">
        <v>0</v>
      </c>
      <c r="F21" s="108"/>
      <c r="G21" s="113">
        <v>0</v>
      </c>
      <c r="H21" s="108"/>
      <c r="I21" s="113">
        <v>0</v>
      </c>
      <c r="J21" s="108"/>
      <c r="K21" s="113">
        <v>723559</v>
      </c>
      <c r="L21" s="156"/>
      <c r="M21" s="113">
        <v>0</v>
      </c>
      <c r="N21" s="108"/>
      <c r="O21" s="113">
        <v>-2352</v>
      </c>
      <c r="P21" s="108"/>
      <c r="Q21" s="113">
        <v>0</v>
      </c>
      <c r="R21" s="108"/>
      <c r="S21" s="113">
        <v>592004</v>
      </c>
      <c r="T21" s="108"/>
      <c r="U21" s="113">
        <v>-210038</v>
      </c>
      <c r="V21" s="108"/>
      <c r="W21" s="159">
        <f>SUM(M21:U21)</f>
        <v>379614</v>
      </c>
      <c r="X21" s="108"/>
      <c r="Y21" s="113">
        <v>0</v>
      </c>
      <c r="Z21" s="108"/>
      <c r="AA21" s="159">
        <f>SUM(E21:K21,W21,Y21)</f>
        <v>1103173</v>
      </c>
    </row>
    <row r="22" spans="1:27" ht="16.5" customHeight="1" x14ac:dyDescent="0.25">
      <c r="A22" s="154"/>
      <c r="C22" s="158"/>
      <c r="D22" s="155"/>
      <c r="E22" s="160"/>
      <c r="F22" s="160"/>
      <c r="G22" s="160"/>
      <c r="H22" s="160"/>
      <c r="I22" s="160"/>
      <c r="J22" s="160"/>
      <c r="K22" s="160"/>
      <c r="L22" s="160"/>
      <c r="M22" s="161"/>
      <c r="N22" s="162"/>
      <c r="O22" s="160"/>
      <c r="P22" s="162"/>
      <c r="Q22" s="160"/>
      <c r="R22" s="162"/>
      <c r="S22" s="160"/>
      <c r="T22" s="162"/>
      <c r="U22" s="160"/>
      <c r="V22" s="162"/>
      <c r="W22" s="160"/>
      <c r="X22" s="162"/>
      <c r="Y22" s="108"/>
      <c r="Z22" s="162"/>
      <c r="AA22" s="108"/>
    </row>
    <row r="23" spans="1:27" ht="16.5" customHeight="1" thickBot="1" x14ac:dyDescent="0.3">
      <c r="A23" s="121" t="s">
        <v>212</v>
      </c>
      <c r="C23" s="158"/>
      <c r="D23" s="155"/>
      <c r="E23" s="115">
        <f>SUM(E15:E21)</f>
        <v>5669977</v>
      </c>
      <c r="F23" s="108"/>
      <c r="G23" s="115">
        <f>SUM(G15:G21)</f>
        <v>36079319</v>
      </c>
      <c r="H23" s="108"/>
      <c r="I23" s="115">
        <f>SUM(I15:I21)</f>
        <v>599793</v>
      </c>
      <c r="J23" s="108"/>
      <c r="K23" s="115">
        <f>SUM(K15:K21)</f>
        <v>2545159</v>
      </c>
      <c r="L23" s="108"/>
      <c r="M23" s="115">
        <f>SUM(M15:M21)</f>
        <v>-587398</v>
      </c>
      <c r="N23" s="160"/>
      <c r="O23" s="115">
        <f>SUM(O15:O21)</f>
        <v>-3428</v>
      </c>
      <c r="P23" s="108"/>
      <c r="Q23" s="115">
        <f>SUM(Q15:Q21)</f>
        <v>31367</v>
      </c>
      <c r="R23" s="108"/>
      <c r="S23" s="115">
        <f>SUM(S15:S21)</f>
        <v>-556809</v>
      </c>
      <c r="T23" s="108"/>
      <c r="U23" s="115">
        <f>SUM(U15:U21)</f>
        <v>-412256</v>
      </c>
      <c r="V23" s="108"/>
      <c r="W23" s="115">
        <f>SUM(W15:W21)</f>
        <v>-1528524</v>
      </c>
      <c r="X23" s="108"/>
      <c r="Y23" s="115">
        <f>SUM(Y15:Y21)</f>
        <v>31047126</v>
      </c>
      <c r="Z23" s="108"/>
      <c r="AA23" s="115">
        <f>SUM(AA15:AA21)</f>
        <v>74412850</v>
      </c>
    </row>
    <row r="24" spans="1:27" ht="16.5" customHeight="1" thickTop="1" x14ac:dyDescent="0.25">
      <c r="A24" s="121"/>
      <c r="C24" s="158"/>
      <c r="D24" s="158"/>
      <c r="E24" s="152"/>
      <c r="F24" s="152"/>
      <c r="G24" s="152"/>
      <c r="H24" s="152"/>
      <c r="I24" s="152"/>
      <c r="J24" s="152"/>
      <c r="K24" s="152"/>
      <c r="L24" s="152"/>
      <c r="M24" s="152"/>
      <c r="N24" s="153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AA24" s="152"/>
    </row>
    <row r="25" spans="1:27" s="164" customFormat="1" ht="16.5" customHeight="1" x14ac:dyDescent="0.25">
      <c r="A25" s="163"/>
      <c r="C25" s="165"/>
      <c r="D25" s="165"/>
      <c r="E25" s="152"/>
      <c r="F25" s="152"/>
      <c r="G25" s="152"/>
      <c r="H25" s="152"/>
      <c r="I25" s="152"/>
      <c r="J25" s="152"/>
      <c r="K25" s="152"/>
      <c r="L25" s="152"/>
      <c r="M25" s="152"/>
      <c r="N25" s="153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</row>
    <row r="26" spans="1:27" s="164" customFormat="1" ht="16.5" customHeight="1" x14ac:dyDescent="0.25">
      <c r="A26" s="163"/>
      <c r="C26" s="165"/>
      <c r="D26" s="165"/>
      <c r="E26" s="152"/>
      <c r="F26" s="152"/>
      <c r="G26" s="152"/>
      <c r="H26" s="152"/>
      <c r="I26" s="152"/>
      <c r="J26" s="152"/>
      <c r="K26" s="152"/>
      <c r="L26" s="152"/>
      <c r="M26" s="152"/>
      <c r="N26" s="153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</row>
    <row r="27" spans="1:27" s="164" customFormat="1" ht="16.5" customHeight="1" x14ac:dyDescent="0.25">
      <c r="A27" s="163"/>
      <c r="C27" s="165"/>
      <c r="D27" s="165"/>
      <c r="E27" s="167"/>
      <c r="F27" s="167"/>
      <c r="G27" s="167"/>
      <c r="H27" s="167"/>
      <c r="I27" s="167"/>
      <c r="J27" s="167"/>
      <c r="L27" s="167"/>
      <c r="M27" s="167"/>
      <c r="N27" s="173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</row>
    <row r="28" spans="1:27" s="164" customFormat="1" ht="16.5" customHeight="1" x14ac:dyDescent="0.25">
      <c r="A28" s="163"/>
      <c r="C28" s="165"/>
      <c r="D28" s="165"/>
      <c r="E28" s="152"/>
      <c r="F28" s="152"/>
      <c r="G28" s="152"/>
      <c r="H28" s="152"/>
      <c r="I28" s="152"/>
      <c r="J28" s="152"/>
      <c r="K28" s="152"/>
      <c r="L28" s="152"/>
      <c r="M28" s="152"/>
      <c r="N28" s="153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</row>
    <row r="29" spans="1:27" s="164" customFormat="1" ht="16.5" customHeight="1" x14ac:dyDescent="0.25">
      <c r="A29" s="163"/>
      <c r="C29" s="165"/>
      <c r="D29" s="165"/>
      <c r="E29" s="152"/>
      <c r="F29" s="152"/>
      <c r="G29" s="152"/>
      <c r="H29" s="152"/>
      <c r="I29" s="152"/>
      <c r="J29" s="152"/>
      <c r="K29" s="152"/>
      <c r="L29" s="152"/>
      <c r="M29" s="152"/>
      <c r="N29" s="153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</row>
    <row r="30" spans="1:27" ht="16.5" customHeight="1" x14ac:dyDescent="0.25">
      <c r="A30" s="121"/>
      <c r="C30" s="158"/>
      <c r="D30" s="158"/>
      <c r="E30" s="152"/>
      <c r="F30" s="152"/>
      <c r="G30" s="152"/>
      <c r="H30" s="152"/>
      <c r="I30" s="152"/>
      <c r="J30" s="152"/>
      <c r="K30" s="152"/>
      <c r="L30" s="166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</row>
    <row r="31" spans="1:27" ht="16.5" customHeight="1" x14ac:dyDescent="0.25">
      <c r="A31" s="121"/>
      <c r="C31" s="158"/>
      <c r="D31" s="158"/>
      <c r="E31" s="152"/>
      <c r="F31" s="152"/>
      <c r="G31" s="152"/>
      <c r="H31" s="152"/>
      <c r="I31" s="152"/>
      <c r="J31" s="152"/>
      <c r="K31" s="152"/>
      <c r="L31" s="166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</row>
    <row r="32" spans="1:27" ht="16.5" customHeight="1" x14ac:dyDescent="0.25">
      <c r="A32" s="121"/>
      <c r="C32" s="158"/>
      <c r="D32" s="158"/>
      <c r="E32" s="152"/>
      <c r="F32" s="152"/>
      <c r="G32" s="152"/>
      <c r="H32" s="152"/>
      <c r="I32" s="152"/>
      <c r="J32" s="152"/>
      <c r="K32" s="152"/>
      <c r="L32" s="166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</row>
    <row r="33" spans="1:27" ht="16.5" customHeight="1" x14ac:dyDescent="0.25">
      <c r="A33" s="121"/>
      <c r="C33" s="158"/>
      <c r="D33" s="158"/>
      <c r="E33" s="152"/>
      <c r="F33" s="152"/>
      <c r="G33" s="152"/>
      <c r="H33" s="152"/>
      <c r="I33" s="152"/>
      <c r="J33" s="152"/>
      <c r="K33" s="152"/>
      <c r="L33" s="166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</row>
    <row r="34" spans="1:27" ht="16.5" customHeight="1" x14ac:dyDescent="0.25">
      <c r="A34" s="121"/>
      <c r="C34" s="158"/>
      <c r="D34" s="158"/>
      <c r="E34" s="152"/>
      <c r="F34" s="152"/>
      <c r="G34" s="152"/>
      <c r="H34" s="152"/>
      <c r="I34" s="152"/>
      <c r="J34" s="152"/>
      <c r="K34" s="152"/>
      <c r="L34" s="166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</row>
    <row r="35" spans="1:27" ht="16.5" customHeight="1" x14ac:dyDescent="0.25">
      <c r="A35" s="121"/>
      <c r="C35" s="158"/>
      <c r="D35" s="158"/>
      <c r="E35" s="152"/>
      <c r="F35" s="152"/>
      <c r="G35" s="152"/>
      <c r="H35" s="152"/>
      <c r="I35" s="152"/>
      <c r="J35" s="152"/>
      <c r="K35" s="152"/>
      <c r="L35" s="166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</row>
    <row r="36" spans="1:27" ht="4.5" customHeight="1" x14ac:dyDescent="0.25">
      <c r="A36" s="121"/>
      <c r="C36" s="158"/>
      <c r="D36" s="158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</row>
    <row r="37" spans="1:27" ht="22.35" customHeight="1" x14ac:dyDescent="0.25">
      <c r="A37" s="126" t="str">
        <f>+'7-8 (6m)'!A54:J54</f>
        <v>The accompanying notes are an integral part of these interim financial information.</v>
      </c>
      <c r="B37" s="126"/>
      <c r="C37" s="126"/>
      <c r="D37" s="126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40" spans="1:27" ht="16.5" customHeight="1" x14ac:dyDescent="0.25">
      <c r="E40" s="108"/>
      <c r="G40" s="108"/>
      <c r="I40" s="108"/>
      <c r="K40" s="108"/>
      <c r="M40" s="108"/>
      <c r="Q40" s="108"/>
      <c r="W40" s="108"/>
      <c r="Y40" s="108"/>
      <c r="AA40" s="108"/>
    </row>
    <row r="43" spans="1:27" ht="16.5" customHeight="1" x14ac:dyDescent="0.25">
      <c r="O43" s="108"/>
      <c r="S43" s="108"/>
      <c r="U43" s="108"/>
    </row>
    <row r="46" spans="1:27" ht="16.5" customHeight="1" x14ac:dyDescent="0.25">
      <c r="E46" s="108"/>
      <c r="G46" s="108"/>
      <c r="I46" s="108"/>
      <c r="K46" s="108"/>
      <c r="W46" s="108"/>
      <c r="Y46" s="108"/>
      <c r="AA46" s="108"/>
    </row>
  </sheetData>
  <mergeCells count="3">
    <mergeCell ref="E6:AA6"/>
    <mergeCell ref="M7:W7"/>
    <mergeCell ref="O8:U8"/>
  </mergeCells>
  <pageMargins left="0.4" right="0.5" top="0.5" bottom="0.6" header="0.49" footer="0.4"/>
  <pageSetup paperSize="9" scale="85" firstPageNumber="12" orientation="landscape" useFirstPageNumber="1" horizontalDpi="1200" verticalDpi="1200" r:id="rId1"/>
  <headerFooter scaleWithDoc="0">
    <oddFooter>&amp;R&amp;"Cordia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2CA5A-E71E-415F-B018-A6282017455B}">
  <sheetPr codeName="Sheet8"/>
  <dimension ref="A1:R154"/>
  <sheetViews>
    <sheetView topLeftCell="A40" zoomScale="90" zoomScaleNormal="90" zoomScaleSheetLayoutView="115" zoomScalePageLayoutView="85" workbookViewId="0">
      <selection activeCell="B66" sqref="B66"/>
    </sheetView>
  </sheetViews>
  <sheetFormatPr defaultColWidth="9.42578125" defaultRowHeight="16.5" customHeight="1" x14ac:dyDescent="0.45"/>
  <cols>
    <col min="1" max="1" width="46" style="175" customWidth="1"/>
    <col min="2" max="2" width="5.5703125" style="175" customWidth="1"/>
    <col min="3" max="3" width="0.5703125" style="175" customWidth="1"/>
    <col min="4" max="4" width="11.42578125" style="175" customWidth="1"/>
    <col min="5" max="5" width="0.5703125" style="175" customWidth="1"/>
    <col min="6" max="6" width="11.42578125" style="175" customWidth="1"/>
    <col min="7" max="7" width="0.5703125" style="175" customWidth="1"/>
    <col min="8" max="8" width="11.42578125" style="175" customWidth="1"/>
    <col min="9" max="9" width="0.5703125" style="175" customWidth="1"/>
    <col min="10" max="10" width="11.42578125" style="175" customWidth="1"/>
    <col min="11" max="11" width="9.42578125" style="175"/>
    <col min="12" max="12" width="9.7109375" style="175" bestFit="1" customWidth="1"/>
    <col min="13" max="16384" width="9.42578125" style="175"/>
  </cols>
  <sheetData>
    <row r="1" spans="1:10" ht="16.5" customHeight="1" x14ac:dyDescent="0.45">
      <c r="A1" s="64" t="s">
        <v>0</v>
      </c>
      <c r="B1" s="76"/>
      <c r="C1" s="72"/>
      <c r="D1" s="47"/>
      <c r="E1" s="47"/>
      <c r="F1" s="47"/>
      <c r="G1" s="47"/>
      <c r="H1" s="174"/>
      <c r="I1" s="47"/>
      <c r="J1" s="174"/>
    </row>
    <row r="2" spans="1:10" ht="16.5" customHeight="1" x14ac:dyDescent="0.45">
      <c r="A2" s="64" t="s">
        <v>220</v>
      </c>
      <c r="B2" s="76"/>
      <c r="C2" s="72"/>
      <c r="D2" s="47"/>
      <c r="E2" s="47"/>
      <c r="F2" s="47"/>
      <c r="G2" s="47"/>
      <c r="H2" s="47"/>
      <c r="I2" s="47"/>
      <c r="J2" s="47"/>
    </row>
    <row r="3" spans="1:10" ht="16.5" customHeight="1" x14ac:dyDescent="0.45">
      <c r="A3" s="48" t="str">
        <f>'12'!A3</f>
        <v>For the six-month period ended 30 June 2025</v>
      </c>
      <c r="B3" s="176"/>
      <c r="C3" s="177"/>
      <c r="D3" s="50"/>
      <c r="E3" s="50"/>
      <c r="F3" s="50"/>
      <c r="G3" s="50"/>
      <c r="H3" s="50"/>
      <c r="I3" s="50"/>
      <c r="J3" s="50"/>
    </row>
    <row r="4" spans="1:10" ht="16.350000000000001" customHeight="1" x14ac:dyDescent="0.45">
      <c r="A4" s="64"/>
      <c r="B4" s="76"/>
      <c r="C4" s="72"/>
      <c r="D4" s="178"/>
      <c r="E4" s="178"/>
      <c r="F4" s="178"/>
      <c r="G4" s="178"/>
      <c r="H4" s="178"/>
      <c r="I4" s="178"/>
      <c r="J4" s="178"/>
    </row>
    <row r="5" spans="1:10" ht="16.350000000000001" customHeight="1" x14ac:dyDescent="0.45">
      <c r="A5" s="64"/>
      <c r="B5" s="76"/>
      <c r="C5" s="72"/>
      <c r="D5" s="47"/>
      <c r="E5" s="47"/>
      <c r="F5" s="47"/>
      <c r="G5" s="47"/>
      <c r="H5" s="47"/>
      <c r="I5" s="47"/>
      <c r="J5" s="47"/>
    </row>
    <row r="6" spans="1:10" ht="16.350000000000001" customHeight="1" x14ac:dyDescent="0.45">
      <c r="A6" s="74"/>
      <c r="B6" s="80"/>
      <c r="C6" s="80"/>
      <c r="D6" s="205" t="s">
        <v>3</v>
      </c>
      <c r="E6" s="205"/>
      <c r="F6" s="205"/>
      <c r="G6" s="179"/>
      <c r="H6" s="205" t="s">
        <v>4</v>
      </c>
      <c r="I6" s="205"/>
      <c r="J6" s="205"/>
    </row>
    <row r="7" spans="1:10" ht="16.350000000000001" customHeight="1" x14ac:dyDescent="0.45">
      <c r="A7" s="74"/>
      <c r="B7" s="80"/>
      <c r="C7" s="80"/>
      <c r="D7" s="196" t="s">
        <v>5</v>
      </c>
      <c r="E7" s="196"/>
      <c r="F7" s="196"/>
      <c r="G7" s="179"/>
      <c r="H7" s="196" t="s">
        <v>5</v>
      </c>
      <c r="I7" s="196"/>
      <c r="J7" s="196"/>
    </row>
    <row r="8" spans="1:10" ht="16.350000000000001" customHeight="1" x14ac:dyDescent="0.45">
      <c r="A8" s="70"/>
      <c r="B8" s="180"/>
      <c r="C8" s="180"/>
      <c r="D8" s="181" t="s">
        <v>10</v>
      </c>
      <c r="E8" s="181"/>
      <c r="F8" s="181" t="s">
        <v>11</v>
      </c>
      <c r="G8" s="181"/>
      <c r="H8" s="181" t="s">
        <v>10</v>
      </c>
      <c r="I8" s="181"/>
      <c r="J8" s="181" t="s">
        <v>11</v>
      </c>
    </row>
    <row r="9" spans="1:10" ht="16.350000000000001" customHeight="1" x14ac:dyDescent="0.45">
      <c r="A9" s="74"/>
      <c r="B9" s="182" t="s">
        <v>12</v>
      </c>
      <c r="C9" s="76"/>
      <c r="D9" s="50" t="s">
        <v>13</v>
      </c>
      <c r="E9" s="47"/>
      <c r="F9" s="50" t="s">
        <v>13</v>
      </c>
      <c r="G9" s="47"/>
      <c r="H9" s="50" t="s">
        <v>13</v>
      </c>
      <c r="I9" s="47"/>
      <c r="J9" s="50" t="s">
        <v>13</v>
      </c>
    </row>
    <row r="10" spans="1:10" ht="16.350000000000001" customHeight="1" x14ac:dyDescent="0.45">
      <c r="A10" s="74"/>
      <c r="B10" s="183"/>
      <c r="C10" s="76"/>
      <c r="D10" s="45"/>
      <c r="E10" s="47"/>
      <c r="F10" s="45"/>
      <c r="G10" s="47"/>
      <c r="H10" s="45"/>
      <c r="I10" s="47"/>
      <c r="J10" s="45"/>
    </row>
    <row r="11" spans="1:10" ht="16.350000000000001" customHeight="1" x14ac:dyDescent="0.45">
      <c r="A11" s="64" t="s">
        <v>221</v>
      </c>
      <c r="B11" s="80"/>
      <c r="C11" s="80"/>
      <c r="D11" s="58"/>
      <c r="E11" s="58"/>
      <c r="F11" s="58"/>
      <c r="G11" s="58"/>
      <c r="H11" s="58"/>
      <c r="I11" s="58"/>
      <c r="J11" s="58"/>
    </row>
    <row r="12" spans="1:10" ht="16.350000000000001" customHeight="1" x14ac:dyDescent="0.45">
      <c r="A12" s="71" t="s">
        <v>222</v>
      </c>
      <c r="B12" s="80"/>
      <c r="C12" s="80"/>
      <c r="D12" s="58">
        <v>5495634</v>
      </c>
      <c r="E12" s="58"/>
      <c r="F12" s="58">
        <v>6034095</v>
      </c>
      <c r="G12" s="58"/>
      <c r="H12" s="58">
        <v>598713</v>
      </c>
      <c r="I12" s="58"/>
      <c r="J12" s="58">
        <v>2437613</v>
      </c>
    </row>
    <row r="13" spans="1:10" ht="16.350000000000001" customHeight="1" x14ac:dyDescent="0.45">
      <c r="A13" s="71" t="s">
        <v>223</v>
      </c>
      <c r="B13" s="184"/>
      <c r="C13" s="80"/>
      <c r="D13" s="58"/>
      <c r="E13" s="58"/>
      <c r="F13" s="58"/>
      <c r="G13" s="58"/>
      <c r="H13" s="58"/>
      <c r="I13" s="58"/>
      <c r="J13" s="58"/>
    </row>
    <row r="14" spans="1:10" ht="16.350000000000001" customHeight="1" x14ac:dyDescent="0.45">
      <c r="A14" s="71" t="s">
        <v>224</v>
      </c>
      <c r="B14" s="80"/>
      <c r="C14" s="80"/>
      <c r="D14" s="58">
        <v>10606214</v>
      </c>
      <c r="E14" s="58"/>
      <c r="F14" s="58">
        <v>10886733</v>
      </c>
      <c r="G14" s="58"/>
      <c r="H14" s="58">
        <v>53833</v>
      </c>
      <c r="I14" s="58"/>
      <c r="J14" s="58">
        <v>54862</v>
      </c>
    </row>
    <row r="15" spans="1:10" ht="16.350000000000001" customHeight="1" x14ac:dyDescent="0.45">
      <c r="A15" s="71" t="s">
        <v>225</v>
      </c>
      <c r="B15" s="80">
        <v>14</v>
      </c>
      <c r="C15" s="80"/>
      <c r="D15" s="58">
        <v>159134</v>
      </c>
      <c r="E15" s="58"/>
      <c r="F15" s="58">
        <v>153173</v>
      </c>
      <c r="G15" s="58"/>
      <c r="H15" s="58">
        <v>103516</v>
      </c>
      <c r="I15" s="58"/>
      <c r="J15" s="58">
        <v>69199</v>
      </c>
    </row>
    <row r="16" spans="1:10" ht="16.350000000000001" customHeight="1" x14ac:dyDescent="0.45">
      <c r="A16" s="70" t="s">
        <v>226</v>
      </c>
      <c r="B16" s="80"/>
      <c r="C16" s="80"/>
      <c r="D16" s="58">
        <v>-23536</v>
      </c>
      <c r="E16" s="58"/>
      <c r="F16" s="58">
        <v>30276</v>
      </c>
      <c r="G16" s="58"/>
      <c r="H16" s="58">
        <v>-67</v>
      </c>
      <c r="I16" s="58"/>
      <c r="J16" s="58">
        <v>-89</v>
      </c>
    </row>
    <row r="17" spans="1:10" ht="16.350000000000001" customHeight="1" x14ac:dyDescent="0.45">
      <c r="A17" s="71" t="s">
        <v>227</v>
      </c>
      <c r="B17" s="80"/>
      <c r="C17" s="80"/>
      <c r="D17" s="58">
        <v>-52312</v>
      </c>
      <c r="E17" s="58"/>
      <c r="F17" s="58">
        <v>-191</v>
      </c>
      <c r="G17" s="58"/>
      <c r="H17" s="58">
        <v>0</v>
      </c>
      <c r="I17" s="58"/>
      <c r="J17" s="58">
        <v>0</v>
      </c>
    </row>
    <row r="18" spans="1:10" ht="16.350000000000001" customHeight="1" x14ac:dyDescent="0.45">
      <c r="A18" s="71" t="s">
        <v>228</v>
      </c>
      <c r="B18" s="80"/>
      <c r="C18" s="80"/>
      <c r="D18" s="58"/>
      <c r="E18" s="58"/>
      <c r="F18" s="58"/>
      <c r="G18" s="58"/>
      <c r="H18" s="58"/>
      <c r="I18" s="58"/>
      <c r="J18" s="58"/>
    </row>
    <row r="19" spans="1:10" ht="16.350000000000001" customHeight="1" x14ac:dyDescent="0.45">
      <c r="A19" s="71" t="s">
        <v>229</v>
      </c>
      <c r="B19" s="80">
        <v>11</v>
      </c>
      <c r="C19" s="80"/>
      <c r="D19" s="58">
        <v>-596047</v>
      </c>
      <c r="E19" s="58"/>
      <c r="F19" s="58">
        <v>-351154</v>
      </c>
      <c r="G19" s="58"/>
      <c r="H19" s="58">
        <v>0</v>
      </c>
      <c r="I19" s="58"/>
      <c r="J19" s="58">
        <v>0</v>
      </c>
    </row>
    <row r="20" spans="1:10" ht="16.350000000000001" customHeight="1" x14ac:dyDescent="0.45">
      <c r="A20" s="71" t="s">
        <v>230</v>
      </c>
      <c r="B20" s="80"/>
      <c r="C20" s="80"/>
      <c r="D20" s="58">
        <v>4731812</v>
      </c>
      <c r="E20" s="58"/>
      <c r="F20" s="58">
        <v>5762160</v>
      </c>
      <c r="G20" s="58"/>
      <c r="H20" s="58">
        <v>1653679</v>
      </c>
      <c r="I20" s="58"/>
      <c r="J20" s="58">
        <v>2287048</v>
      </c>
    </row>
    <row r="21" spans="1:10" ht="16.350000000000001" customHeight="1" x14ac:dyDescent="0.45">
      <c r="A21" s="71" t="s">
        <v>231</v>
      </c>
      <c r="B21" s="80"/>
      <c r="C21" s="80"/>
      <c r="D21" s="58">
        <v>-526266</v>
      </c>
      <c r="E21" s="58"/>
      <c r="F21" s="58">
        <v>-675683</v>
      </c>
      <c r="G21" s="58"/>
      <c r="H21" s="58">
        <v>-3332972</v>
      </c>
      <c r="I21" s="58"/>
      <c r="J21" s="58">
        <v>-3744449</v>
      </c>
    </row>
    <row r="22" spans="1:10" ht="16.350000000000001" customHeight="1" x14ac:dyDescent="0.45">
      <c r="A22" s="71" t="s">
        <v>232</v>
      </c>
      <c r="B22" s="80"/>
      <c r="C22" s="80"/>
      <c r="D22" s="58">
        <v>0</v>
      </c>
      <c r="E22" s="58"/>
      <c r="F22" s="58">
        <v>-9871</v>
      </c>
      <c r="G22" s="58"/>
      <c r="H22" s="58">
        <v>-129522</v>
      </c>
      <c r="I22" s="58"/>
      <c r="J22" s="58">
        <v>-139174</v>
      </c>
    </row>
    <row r="23" spans="1:10" ht="16.350000000000001" customHeight="1" x14ac:dyDescent="0.45">
      <c r="A23" s="185" t="s">
        <v>233</v>
      </c>
      <c r="B23" s="80"/>
      <c r="C23" s="80"/>
      <c r="D23" s="58">
        <v>-4396649</v>
      </c>
      <c r="E23" s="58"/>
      <c r="F23" s="58">
        <v>-4010304</v>
      </c>
      <c r="G23" s="58"/>
      <c r="H23" s="58">
        <v>-2449213</v>
      </c>
      <c r="I23" s="58"/>
      <c r="J23" s="58">
        <v>-2645929</v>
      </c>
    </row>
    <row r="24" spans="1:10" ht="16.350000000000001" customHeight="1" x14ac:dyDescent="0.45">
      <c r="A24" s="185" t="s">
        <v>234</v>
      </c>
      <c r="B24" s="80"/>
      <c r="C24" s="80"/>
      <c r="D24" s="58">
        <v>-279881</v>
      </c>
      <c r="E24" s="58"/>
      <c r="F24" s="58">
        <v>1742</v>
      </c>
      <c r="G24" s="58"/>
      <c r="H24" s="58">
        <v>0</v>
      </c>
      <c r="I24" s="58"/>
      <c r="J24" s="58">
        <v>0</v>
      </c>
    </row>
    <row r="25" spans="1:10" ht="16.350000000000001" customHeight="1" x14ac:dyDescent="0.45">
      <c r="A25" s="185" t="s">
        <v>235</v>
      </c>
      <c r="B25" s="80"/>
      <c r="C25" s="80"/>
      <c r="D25" s="58">
        <v>-28928</v>
      </c>
      <c r="E25" s="58"/>
      <c r="F25" s="58">
        <v>0</v>
      </c>
      <c r="G25" s="58"/>
      <c r="H25" s="58">
        <v>0</v>
      </c>
      <c r="I25" s="58"/>
      <c r="J25" s="58">
        <v>0</v>
      </c>
    </row>
    <row r="26" spans="1:10" ht="16.350000000000001" customHeight="1" x14ac:dyDescent="0.45">
      <c r="A26" s="185" t="s">
        <v>303</v>
      </c>
      <c r="B26" s="80"/>
      <c r="C26" s="80"/>
      <c r="D26" s="58"/>
      <c r="E26" s="58"/>
      <c r="F26" s="58"/>
      <c r="G26" s="58"/>
      <c r="H26" s="58"/>
      <c r="I26" s="58"/>
      <c r="J26" s="58"/>
    </row>
    <row r="27" spans="1:10" ht="16.350000000000001" customHeight="1" x14ac:dyDescent="0.45">
      <c r="A27" s="71" t="s">
        <v>236</v>
      </c>
      <c r="B27" s="80">
        <v>10</v>
      </c>
      <c r="C27" s="80"/>
      <c r="D27" s="58">
        <v>-799099</v>
      </c>
      <c r="E27" s="58"/>
      <c r="F27" s="58">
        <v>61894</v>
      </c>
      <c r="G27" s="58"/>
      <c r="H27" s="58">
        <v>0</v>
      </c>
      <c r="I27" s="58"/>
      <c r="J27" s="58">
        <v>0</v>
      </c>
    </row>
    <row r="28" spans="1:10" ht="16.350000000000001" customHeight="1" x14ac:dyDescent="0.45">
      <c r="A28" s="185" t="s">
        <v>304</v>
      </c>
      <c r="B28" s="80"/>
      <c r="C28" s="80"/>
      <c r="D28" s="58"/>
      <c r="E28" s="58"/>
      <c r="F28" s="58"/>
      <c r="G28" s="58"/>
      <c r="H28" s="58"/>
      <c r="I28" s="58"/>
      <c r="J28" s="58"/>
    </row>
    <row r="29" spans="1:10" ht="16.350000000000001" customHeight="1" x14ac:dyDescent="0.45">
      <c r="A29" s="71" t="s">
        <v>237</v>
      </c>
      <c r="B29" s="80"/>
      <c r="C29" s="80"/>
      <c r="D29" s="58"/>
      <c r="E29" s="58"/>
      <c r="F29" s="58"/>
      <c r="G29" s="58"/>
      <c r="H29" s="58"/>
      <c r="I29" s="58"/>
      <c r="J29" s="58"/>
    </row>
    <row r="30" spans="1:10" ht="16.350000000000001" customHeight="1" x14ac:dyDescent="0.45">
      <c r="A30" s="71" t="s">
        <v>238</v>
      </c>
      <c r="B30" s="80"/>
      <c r="C30" s="80"/>
      <c r="D30" s="58">
        <v>76872</v>
      </c>
      <c r="E30" s="58"/>
      <c r="F30" s="58">
        <v>352734</v>
      </c>
      <c r="G30" s="58"/>
      <c r="H30" s="58">
        <v>6552</v>
      </c>
      <c r="I30" s="58"/>
      <c r="J30" s="58">
        <v>13</v>
      </c>
    </row>
    <row r="31" spans="1:10" ht="16.350000000000001" customHeight="1" x14ac:dyDescent="0.45">
      <c r="A31" s="71" t="s">
        <v>239</v>
      </c>
      <c r="B31" s="80"/>
      <c r="C31" s="80"/>
      <c r="D31" s="58"/>
      <c r="E31" s="58"/>
      <c r="F31" s="58"/>
      <c r="G31" s="58"/>
      <c r="H31" s="58"/>
      <c r="I31" s="58"/>
      <c r="J31" s="58"/>
    </row>
    <row r="32" spans="1:10" ht="16.350000000000001" customHeight="1" x14ac:dyDescent="0.45">
      <c r="A32" s="71" t="s">
        <v>240</v>
      </c>
      <c r="B32" s="80"/>
      <c r="C32" s="80"/>
      <c r="D32" s="58">
        <v>3794666</v>
      </c>
      <c r="E32" s="58"/>
      <c r="F32" s="58">
        <v>616177</v>
      </c>
      <c r="G32" s="58"/>
      <c r="H32" s="58">
        <v>3652719</v>
      </c>
      <c r="I32" s="58"/>
      <c r="J32" s="58">
        <v>676803</v>
      </c>
    </row>
    <row r="33" spans="1:10" ht="16.350000000000001" customHeight="1" x14ac:dyDescent="0.45">
      <c r="A33" s="70"/>
      <c r="B33" s="80"/>
      <c r="C33" s="70"/>
      <c r="D33" s="58"/>
      <c r="E33" s="58"/>
      <c r="F33" s="58"/>
      <c r="G33" s="58"/>
      <c r="H33" s="58"/>
      <c r="I33" s="58"/>
      <c r="J33" s="58"/>
    </row>
    <row r="34" spans="1:10" ht="16.350000000000001" customHeight="1" x14ac:dyDescent="0.45">
      <c r="A34" s="64" t="s">
        <v>241</v>
      </c>
      <c r="B34" s="80"/>
      <c r="C34" s="80"/>
      <c r="D34" s="58"/>
      <c r="E34" s="58"/>
      <c r="F34" s="58"/>
      <c r="G34" s="58"/>
      <c r="H34" s="58"/>
      <c r="I34" s="58"/>
      <c r="J34" s="58"/>
    </row>
    <row r="35" spans="1:10" ht="16.350000000000001" customHeight="1" x14ac:dyDescent="0.45">
      <c r="A35" s="71" t="s">
        <v>242</v>
      </c>
      <c r="B35" s="80"/>
      <c r="C35" s="80"/>
      <c r="D35" s="58">
        <v>-1861520</v>
      </c>
      <c r="E35" s="58"/>
      <c r="F35" s="58">
        <v>-2050875</v>
      </c>
      <c r="G35" s="58"/>
      <c r="H35" s="58">
        <v>-1558165</v>
      </c>
      <c r="I35" s="58"/>
      <c r="J35" s="58">
        <v>-2355892</v>
      </c>
    </row>
    <row r="36" spans="1:10" ht="16.350000000000001" customHeight="1" x14ac:dyDescent="0.45">
      <c r="A36" s="71" t="s">
        <v>243</v>
      </c>
      <c r="B36" s="80"/>
      <c r="C36" s="80"/>
      <c r="D36" s="58">
        <v>-115967</v>
      </c>
      <c r="E36" s="58"/>
      <c r="F36" s="58">
        <v>-86251</v>
      </c>
      <c r="G36" s="58"/>
      <c r="H36" s="58">
        <v>858</v>
      </c>
      <c r="I36" s="58"/>
      <c r="J36" s="58">
        <v>427</v>
      </c>
    </row>
    <row r="37" spans="1:10" ht="16.350000000000001" customHeight="1" x14ac:dyDescent="0.45">
      <c r="A37" s="71" t="s">
        <v>244</v>
      </c>
      <c r="B37" s="80"/>
      <c r="C37" s="80"/>
      <c r="D37" s="58">
        <v>-55692</v>
      </c>
      <c r="E37" s="58"/>
      <c r="F37" s="58">
        <v>-372316</v>
      </c>
      <c r="G37" s="58"/>
      <c r="H37" s="58">
        <v>0</v>
      </c>
      <c r="I37" s="58"/>
      <c r="J37" s="58">
        <v>0</v>
      </c>
    </row>
    <row r="38" spans="1:10" ht="16.350000000000001" customHeight="1" x14ac:dyDescent="0.45">
      <c r="A38" s="71" t="s">
        <v>245</v>
      </c>
      <c r="B38" s="80"/>
      <c r="C38" s="80"/>
      <c r="D38" s="58">
        <v>-1069852</v>
      </c>
      <c r="E38" s="58"/>
      <c r="F38" s="58">
        <v>-239368</v>
      </c>
      <c r="G38" s="58"/>
      <c r="H38" s="58">
        <v>-1412</v>
      </c>
      <c r="I38" s="58"/>
      <c r="J38" s="58">
        <v>168</v>
      </c>
    </row>
    <row r="39" spans="1:10" ht="16.350000000000001" customHeight="1" x14ac:dyDescent="0.45">
      <c r="A39" s="71" t="s">
        <v>246</v>
      </c>
      <c r="B39" s="80"/>
      <c r="C39" s="80"/>
      <c r="D39" s="58">
        <v>-60875</v>
      </c>
      <c r="E39" s="58"/>
      <c r="F39" s="58">
        <v>-33872</v>
      </c>
      <c r="G39" s="58"/>
      <c r="H39" s="58">
        <v>1904</v>
      </c>
      <c r="I39" s="58"/>
      <c r="J39" s="58">
        <v>374</v>
      </c>
    </row>
    <row r="40" spans="1:10" ht="16.350000000000001" customHeight="1" x14ac:dyDescent="0.45">
      <c r="A40" s="71" t="s">
        <v>247</v>
      </c>
      <c r="B40" s="80"/>
      <c r="C40" s="80"/>
      <c r="D40" s="58">
        <v>595645</v>
      </c>
      <c r="E40" s="58"/>
      <c r="F40" s="58">
        <v>-1365054</v>
      </c>
      <c r="G40" s="58"/>
      <c r="H40" s="58">
        <v>513285</v>
      </c>
      <c r="I40" s="58"/>
      <c r="J40" s="58">
        <v>-52484</v>
      </c>
    </row>
    <row r="41" spans="1:10" ht="16.350000000000001" customHeight="1" x14ac:dyDescent="0.45">
      <c r="A41" s="71" t="s">
        <v>248</v>
      </c>
      <c r="B41" s="80"/>
      <c r="C41" s="80"/>
      <c r="D41" s="58">
        <v>1352901</v>
      </c>
      <c r="E41" s="58"/>
      <c r="F41" s="58">
        <v>1537297</v>
      </c>
      <c r="G41" s="58"/>
      <c r="H41" s="58">
        <v>-12438</v>
      </c>
      <c r="I41" s="58"/>
      <c r="J41" s="58">
        <v>34283</v>
      </c>
    </row>
    <row r="42" spans="1:10" ht="16.350000000000001" customHeight="1" x14ac:dyDescent="0.45">
      <c r="A42" s="71" t="s">
        <v>249</v>
      </c>
      <c r="B42" s="80"/>
      <c r="C42" s="80"/>
      <c r="D42" s="58">
        <v>76325</v>
      </c>
      <c r="E42" s="58"/>
      <c r="F42" s="58">
        <v>68573</v>
      </c>
      <c r="G42" s="58"/>
      <c r="H42" s="58">
        <v>3167</v>
      </c>
      <c r="I42" s="58"/>
      <c r="J42" s="58">
        <v>2586</v>
      </c>
    </row>
    <row r="43" spans="1:10" ht="16.350000000000001" customHeight="1" x14ac:dyDescent="0.45">
      <c r="A43" s="71" t="s">
        <v>250</v>
      </c>
      <c r="B43" s="80"/>
      <c r="C43" s="80"/>
      <c r="D43" s="61">
        <v>-203154</v>
      </c>
      <c r="E43" s="58"/>
      <c r="F43" s="61">
        <v>-298542</v>
      </c>
      <c r="G43" s="58"/>
      <c r="H43" s="61">
        <v>12390</v>
      </c>
      <c r="I43" s="58"/>
      <c r="J43" s="61">
        <v>12414</v>
      </c>
    </row>
    <row r="44" spans="1:10" ht="16.350000000000001" customHeight="1" x14ac:dyDescent="0.45">
      <c r="A44" s="71"/>
      <c r="B44" s="80"/>
      <c r="C44" s="80"/>
      <c r="D44" s="58"/>
      <c r="E44" s="58"/>
      <c r="F44" s="58"/>
      <c r="G44" s="58"/>
      <c r="H44" s="58"/>
      <c r="I44" s="58"/>
      <c r="J44" s="58"/>
    </row>
    <row r="45" spans="1:10" ht="16.350000000000001" customHeight="1" x14ac:dyDescent="0.45">
      <c r="A45" s="64" t="s">
        <v>251</v>
      </c>
      <c r="B45" s="80"/>
      <c r="C45" s="80"/>
      <c r="D45" s="58">
        <f>SUM(D12:D43)</f>
        <v>16819425</v>
      </c>
      <c r="E45" s="58"/>
      <c r="F45" s="58">
        <f>SUM(F12:F43)</f>
        <v>16011373</v>
      </c>
      <c r="G45" s="58"/>
      <c r="H45" s="58">
        <f>SUM(H12:H43)</f>
        <v>-883173</v>
      </c>
      <c r="I45" s="58"/>
      <c r="J45" s="58">
        <f>SUM(J12:J43)</f>
        <v>-3362227</v>
      </c>
    </row>
    <row r="46" spans="1:10" ht="16.350000000000001" customHeight="1" x14ac:dyDescent="0.45">
      <c r="A46" s="71" t="s">
        <v>252</v>
      </c>
      <c r="B46" s="80"/>
      <c r="C46" s="80"/>
      <c r="D46" s="61">
        <v>-2083572</v>
      </c>
      <c r="E46" s="58"/>
      <c r="F46" s="61">
        <v>-1797164</v>
      </c>
      <c r="G46" s="58"/>
      <c r="H46" s="61">
        <v>12265</v>
      </c>
      <c r="I46" s="58"/>
      <c r="J46" s="61">
        <v>-14148</v>
      </c>
    </row>
    <row r="47" spans="1:10" ht="16.350000000000001" customHeight="1" x14ac:dyDescent="0.45">
      <c r="A47" s="71"/>
      <c r="B47" s="80"/>
      <c r="C47" s="80"/>
      <c r="D47" s="58"/>
      <c r="E47" s="58"/>
      <c r="F47" s="58"/>
      <c r="G47" s="58"/>
      <c r="H47" s="58"/>
      <c r="I47" s="58"/>
      <c r="J47" s="58"/>
    </row>
    <row r="48" spans="1:10" ht="16.350000000000001" customHeight="1" x14ac:dyDescent="0.45">
      <c r="A48" s="64" t="s">
        <v>253</v>
      </c>
      <c r="B48" s="80"/>
      <c r="C48" s="80"/>
      <c r="D48" s="61">
        <f>SUM(D45:D46)</f>
        <v>14735853</v>
      </c>
      <c r="E48" s="58"/>
      <c r="F48" s="61">
        <f>SUM(F45:F46)</f>
        <v>14214209</v>
      </c>
      <c r="G48" s="58"/>
      <c r="H48" s="61">
        <f>SUM(H45:H46)</f>
        <v>-870908</v>
      </c>
      <c r="I48" s="58"/>
      <c r="J48" s="61">
        <f>SUM(J45:J46)</f>
        <v>-3376375</v>
      </c>
    </row>
    <row r="49" spans="1:10" ht="16.350000000000001" customHeight="1" x14ac:dyDescent="0.45">
      <c r="A49" s="64"/>
      <c r="B49" s="80"/>
      <c r="C49" s="80"/>
      <c r="D49" s="59"/>
      <c r="E49" s="58"/>
      <c r="F49" s="59"/>
      <c r="G49" s="58"/>
      <c r="H49" s="59"/>
      <c r="I49" s="58"/>
      <c r="J49" s="59"/>
    </row>
    <row r="50" spans="1:10" ht="9" customHeight="1" x14ac:dyDescent="0.45">
      <c r="A50" s="64"/>
      <c r="B50" s="80"/>
      <c r="C50" s="80"/>
      <c r="D50" s="59"/>
      <c r="E50" s="58"/>
      <c r="F50" s="59"/>
      <c r="G50" s="58"/>
      <c r="H50" s="59"/>
      <c r="I50" s="58"/>
      <c r="J50" s="59"/>
    </row>
    <row r="51" spans="1:10" ht="22.35" customHeight="1" x14ac:dyDescent="0.45">
      <c r="A51" s="186" t="s">
        <v>39</v>
      </c>
      <c r="B51" s="187"/>
      <c r="C51" s="187"/>
      <c r="D51" s="61"/>
      <c r="E51" s="61"/>
      <c r="F51" s="61"/>
      <c r="G51" s="61"/>
      <c r="H51" s="61"/>
      <c r="I51" s="61"/>
      <c r="J51" s="61"/>
    </row>
    <row r="52" spans="1:10" ht="16.5" customHeight="1" x14ac:dyDescent="0.45">
      <c r="A52" s="64" t="s">
        <v>0</v>
      </c>
      <c r="B52" s="76"/>
      <c r="C52" s="72"/>
      <c r="D52" s="47"/>
      <c r="E52" s="47"/>
      <c r="F52" s="47"/>
      <c r="G52" s="47"/>
      <c r="H52" s="174"/>
      <c r="I52" s="47"/>
      <c r="J52" s="174"/>
    </row>
    <row r="53" spans="1:10" ht="16.5" customHeight="1" x14ac:dyDescent="0.45">
      <c r="A53" s="64" t="s">
        <v>220</v>
      </c>
      <c r="B53" s="76"/>
      <c r="C53" s="72"/>
      <c r="D53" s="47"/>
      <c r="E53" s="47"/>
      <c r="F53" s="47"/>
      <c r="G53" s="47"/>
      <c r="H53" s="47"/>
      <c r="I53" s="47"/>
      <c r="J53" s="47"/>
    </row>
    <row r="54" spans="1:10" ht="16.5" customHeight="1" x14ac:dyDescent="0.45">
      <c r="A54" s="48" t="str">
        <f>+A3</f>
        <v>For the six-month period ended 30 June 2025</v>
      </c>
      <c r="B54" s="176"/>
      <c r="C54" s="177"/>
      <c r="D54" s="50"/>
      <c r="E54" s="50"/>
      <c r="F54" s="50"/>
      <c r="G54" s="50"/>
      <c r="H54" s="50"/>
      <c r="I54" s="50"/>
      <c r="J54" s="50"/>
    </row>
    <row r="55" spans="1:10" ht="16.5" customHeight="1" x14ac:dyDescent="0.45">
      <c r="A55" s="64"/>
      <c r="B55" s="76"/>
      <c r="C55" s="72"/>
      <c r="D55" s="47"/>
      <c r="E55" s="47"/>
      <c r="F55" s="47"/>
      <c r="G55" s="47"/>
      <c r="H55" s="174"/>
      <c r="I55" s="47"/>
      <c r="J55" s="174"/>
    </row>
    <row r="56" spans="1:10" ht="16.5" customHeight="1" x14ac:dyDescent="0.45">
      <c r="A56" s="64"/>
      <c r="B56" s="76"/>
      <c r="C56" s="72"/>
      <c r="D56" s="47"/>
      <c r="E56" s="47"/>
      <c r="F56" s="47"/>
      <c r="G56" s="47"/>
      <c r="H56" s="174"/>
      <c r="I56" s="47"/>
      <c r="J56" s="174"/>
    </row>
    <row r="57" spans="1:10" ht="16.5" customHeight="1" x14ac:dyDescent="0.45">
      <c r="A57" s="74"/>
      <c r="B57" s="80"/>
      <c r="C57" s="80"/>
      <c r="D57" s="205" t="s">
        <v>3</v>
      </c>
      <c r="E57" s="205"/>
      <c r="F57" s="205"/>
      <c r="G57" s="179"/>
      <c r="H57" s="205" t="s">
        <v>4</v>
      </c>
      <c r="I57" s="205"/>
      <c r="J57" s="205"/>
    </row>
    <row r="58" spans="1:10" ht="16.5" customHeight="1" x14ac:dyDescent="0.45">
      <c r="A58" s="74"/>
      <c r="B58" s="80"/>
      <c r="C58" s="80"/>
      <c r="D58" s="196" t="s">
        <v>5</v>
      </c>
      <c r="E58" s="196"/>
      <c r="F58" s="196"/>
      <c r="G58" s="179"/>
      <c r="H58" s="196" t="s">
        <v>5</v>
      </c>
      <c r="I58" s="196"/>
      <c r="J58" s="196"/>
    </row>
    <row r="59" spans="1:10" ht="16.5" customHeight="1" x14ac:dyDescent="0.45">
      <c r="A59" s="70"/>
      <c r="B59" s="180"/>
      <c r="C59" s="180"/>
      <c r="D59" s="181" t="s">
        <v>10</v>
      </c>
      <c r="E59" s="181"/>
      <c r="F59" s="181" t="s">
        <v>11</v>
      </c>
      <c r="G59" s="181"/>
      <c r="H59" s="181" t="s">
        <v>10</v>
      </c>
      <c r="I59" s="181"/>
      <c r="J59" s="181" t="s">
        <v>11</v>
      </c>
    </row>
    <row r="60" spans="1:10" ht="16.5" customHeight="1" x14ac:dyDescent="0.45">
      <c r="A60" s="74"/>
      <c r="B60" s="182" t="s">
        <v>12</v>
      </c>
      <c r="C60" s="76"/>
      <c r="D60" s="50" t="s">
        <v>13</v>
      </c>
      <c r="E60" s="47"/>
      <c r="F60" s="50" t="s">
        <v>13</v>
      </c>
      <c r="G60" s="47"/>
      <c r="H60" s="50" t="s">
        <v>13</v>
      </c>
      <c r="I60" s="47"/>
      <c r="J60" s="50" t="s">
        <v>13</v>
      </c>
    </row>
    <row r="61" spans="1:10" ht="12" customHeight="1" x14ac:dyDescent="0.45">
      <c r="A61" s="74"/>
      <c r="B61" s="183"/>
      <c r="C61" s="76"/>
      <c r="D61" s="45"/>
      <c r="E61" s="47"/>
      <c r="F61" s="45"/>
      <c r="G61" s="47"/>
      <c r="H61" s="45"/>
      <c r="I61" s="47"/>
      <c r="J61" s="45"/>
    </row>
    <row r="62" spans="1:10" ht="16.5" customHeight="1" x14ac:dyDescent="0.45">
      <c r="A62" s="64" t="s">
        <v>254</v>
      </c>
      <c r="B62" s="80"/>
      <c r="C62" s="80"/>
      <c r="D62" s="58"/>
      <c r="E62" s="58"/>
    </row>
    <row r="63" spans="1:10" ht="16.5" customHeight="1" x14ac:dyDescent="0.45">
      <c r="A63" s="71" t="s">
        <v>255</v>
      </c>
      <c r="B63" s="80">
        <v>8</v>
      </c>
      <c r="C63" s="80"/>
      <c r="D63" s="58">
        <v>-252908</v>
      </c>
      <c r="E63" s="58"/>
      <c r="F63" s="58">
        <v>-222319</v>
      </c>
      <c r="G63" s="58"/>
      <c r="H63" s="58">
        <v>-5077527</v>
      </c>
      <c r="I63" s="58"/>
      <c r="J63" s="58">
        <v>-4558861</v>
      </c>
    </row>
    <row r="64" spans="1:10" ht="16.5" customHeight="1" x14ac:dyDescent="0.45">
      <c r="A64" s="71" t="s">
        <v>256</v>
      </c>
      <c r="B64" s="80">
        <v>8</v>
      </c>
      <c r="C64" s="80"/>
      <c r="D64" s="58">
        <v>157396</v>
      </c>
      <c r="E64" s="58"/>
      <c r="F64" s="58">
        <v>153381</v>
      </c>
      <c r="G64" s="58"/>
      <c r="H64" s="58">
        <v>1684220</v>
      </c>
      <c r="I64" s="58"/>
      <c r="J64" s="58">
        <v>5997436</v>
      </c>
    </row>
    <row r="65" spans="1:10" ht="16.5" customHeight="1" x14ac:dyDescent="0.45">
      <c r="A65" s="71" t="s">
        <v>302</v>
      </c>
      <c r="B65" s="80"/>
      <c r="C65" s="80"/>
      <c r="D65" s="58">
        <v>46300</v>
      </c>
      <c r="E65" s="58"/>
      <c r="F65" s="58">
        <v>-66598</v>
      </c>
      <c r="G65" s="58"/>
      <c r="H65" s="58">
        <v>-20</v>
      </c>
      <c r="I65" s="58"/>
      <c r="J65" s="58">
        <v>-20</v>
      </c>
    </row>
    <row r="66" spans="1:10" ht="16.5" customHeight="1" x14ac:dyDescent="0.45">
      <c r="A66" s="71" t="s">
        <v>257</v>
      </c>
      <c r="B66" s="80"/>
      <c r="C66" s="80"/>
      <c r="D66" s="58">
        <v>-373885</v>
      </c>
      <c r="E66" s="58"/>
      <c r="F66" s="58">
        <v>0</v>
      </c>
      <c r="G66" s="58"/>
      <c r="H66" s="58">
        <v>0</v>
      </c>
      <c r="I66" s="58"/>
      <c r="J66" s="58">
        <v>0</v>
      </c>
    </row>
    <row r="67" spans="1:10" ht="16.5" customHeight="1" x14ac:dyDescent="0.45">
      <c r="A67" s="71" t="s">
        <v>258</v>
      </c>
      <c r="B67" s="80"/>
      <c r="C67" s="80"/>
      <c r="D67" s="58">
        <v>0</v>
      </c>
      <c r="E67" s="58"/>
      <c r="F67" s="58">
        <v>0</v>
      </c>
      <c r="G67" s="58"/>
      <c r="H67" s="58">
        <v>-750</v>
      </c>
      <c r="I67" s="58"/>
      <c r="J67" s="58">
        <v>0</v>
      </c>
    </row>
    <row r="68" spans="1:10" ht="16.5" customHeight="1" x14ac:dyDescent="0.45">
      <c r="A68" s="70" t="s">
        <v>259</v>
      </c>
      <c r="B68" s="80">
        <v>11</v>
      </c>
      <c r="C68" s="80"/>
      <c r="D68" s="58">
        <v>-174379</v>
      </c>
      <c r="E68" s="58"/>
      <c r="F68" s="58">
        <v>0</v>
      </c>
      <c r="G68" s="58"/>
      <c r="H68" s="58">
        <v>0</v>
      </c>
      <c r="I68" s="58"/>
      <c r="J68" s="58">
        <v>0</v>
      </c>
    </row>
    <row r="69" spans="1:10" ht="16.5" customHeight="1" x14ac:dyDescent="0.45">
      <c r="A69" s="70" t="s">
        <v>260</v>
      </c>
      <c r="B69" s="80">
        <v>11</v>
      </c>
      <c r="C69" s="80"/>
      <c r="D69" s="58">
        <v>-100922</v>
      </c>
      <c r="E69" s="58"/>
      <c r="F69" s="58">
        <v>0</v>
      </c>
      <c r="G69" s="58"/>
      <c r="H69" s="58">
        <v>0</v>
      </c>
      <c r="I69" s="58"/>
      <c r="J69" s="58">
        <v>0</v>
      </c>
    </row>
    <row r="70" spans="1:10" ht="16.5" customHeight="1" x14ac:dyDescent="0.45">
      <c r="A70" s="70" t="s">
        <v>261</v>
      </c>
      <c r="B70" s="80"/>
      <c r="C70" s="80"/>
      <c r="D70" s="58"/>
      <c r="E70" s="58"/>
      <c r="F70" s="58"/>
      <c r="G70" s="58"/>
      <c r="H70" s="58"/>
      <c r="I70" s="58"/>
      <c r="J70" s="58"/>
    </row>
    <row r="71" spans="1:10" ht="16.5" customHeight="1" x14ac:dyDescent="0.45">
      <c r="A71" s="70" t="s">
        <v>262</v>
      </c>
      <c r="B71" s="80"/>
      <c r="C71" s="80"/>
      <c r="D71" s="58">
        <v>-75417</v>
      </c>
      <c r="E71" s="58"/>
      <c r="F71" s="58">
        <v>0</v>
      </c>
      <c r="G71" s="58"/>
      <c r="H71" s="58">
        <v>0</v>
      </c>
      <c r="I71" s="58"/>
      <c r="J71" s="58">
        <v>0</v>
      </c>
    </row>
    <row r="72" spans="1:10" ht="16.5" customHeight="1" x14ac:dyDescent="0.45">
      <c r="A72" s="70" t="s">
        <v>263</v>
      </c>
      <c r="B72" s="80"/>
      <c r="C72" s="80"/>
      <c r="D72" s="58">
        <v>553415</v>
      </c>
      <c r="E72" s="58"/>
      <c r="F72" s="58">
        <v>702891</v>
      </c>
      <c r="G72" s="58"/>
      <c r="H72" s="58">
        <v>3382150</v>
      </c>
      <c r="I72" s="58"/>
      <c r="J72" s="58">
        <v>3905500</v>
      </c>
    </row>
    <row r="73" spans="1:10" ht="16.5" customHeight="1" x14ac:dyDescent="0.45">
      <c r="A73" s="70" t="s">
        <v>264</v>
      </c>
      <c r="B73" s="80"/>
      <c r="C73" s="80"/>
      <c r="D73" s="58">
        <v>375869</v>
      </c>
      <c r="E73" s="58"/>
      <c r="F73" s="58">
        <v>211129</v>
      </c>
      <c r="G73" s="58"/>
      <c r="H73" s="58">
        <v>129522</v>
      </c>
      <c r="I73" s="58"/>
      <c r="J73" s="58">
        <v>139174</v>
      </c>
    </row>
    <row r="74" spans="1:10" ht="16.5" customHeight="1" x14ac:dyDescent="0.45">
      <c r="A74" s="70" t="s">
        <v>265</v>
      </c>
      <c r="B74" s="80"/>
      <c r="C74" s="80"/>
      <c r="D74" s="58">
        <v>-14123</v>
      </c>
      <c r="E74" s="58"/>
      <c r="F74" s="58">
        <v>-4683</v>
      </c>
      <c r="G74" s="58"/>
      <c r="H74" s="58">
        <v>0</v>
      </c>
      <c r="I74" s="58"/>
      <c r="J74" s="58">
        <v>0</v>
      </c>
    </row>
    <row r="75" spans="1:10" ht="16.5" customHeight="1" x14ac:dyDescent="0.45">
      <c r="A75" s="70" t="s">
        <v>266</v>
      </c>
      <c r="B75" s="80"/>
      <c r="C75" s="80"/>
      <c r="D75" s="58">
        <v>-3194715</v>
      </c>
      <c r="E75" s="58"/>
      <c r="F75" s="58">
        <v>-4102693</v>
      </c>
      <c r="G75" s="58"/>
      <c r="H75" s="58">
        <v>-1367</v>
      </c>
      <c r="I75" s="58"/>
      <c r="J75" s="58">
        <v>-7369</v>
      </c>
    </row>
    <row r="76" spans="1:10" ht="16.5" customHeight="1" x14ac:dyDescent="0.45">
      <c r="A76" s="71" t="s">
        <v>267</v>
      </c>
      <c r="B76" s="80"/>
      <c r="C76" s="80"/>
      <c r="D76" s="58">
        <v>-942134</v>
      </c>
      <c r="E76" s="58"/>
      <c r="F76" s="58">
        <v>-406856</v>
      </c>
      <c r="G76" s="58"/>
      <c r="H76" s="58">
        <v>-3026</v>
      </c>
      <c r="I76" s="58"/>
      <c r="J76" s="58">
        <v>-1005</v>
      </c>
    </row>
    <row r="77" spans="1:10" ht="16.5" customHeight="1" x14ac:dyDescent="0.45">
      <c r="A77" s="71" t="s">
        <v>268</v>
      </c>
      <c r="B77" s="80">
        <v>11</v>
      </c>
      <c r="C77" s="80"/>
      <c r="D77" s="58">
        <v>538334</v>
      </c>
      <c r="E77" s="58"/>
      <c r="F77" s="58">
        <v>18016</v>
      </c>
      <c r="G77" s="58"/>
      <c r="H77" s="58">
        <v>0</v>
      </c>
      <c r="I77" s="58"/>
      <c r="J77" s="58">
        <v>0</v>
      </c>
    </row>
    <row r="78" spans="1:10" ht="16.5" customHeight="1" x14ac:dyDescent="0.45">
      <c r="A78" s="71" t="s">
        <v>269</v>
      </c>
      <c r="B78" s="80"/>
      <c r="C78" s="80"/>
    </row>
    <row r="79" spans="1:10" ht="16.5" customHeight="1" x14ac:dyDescent="0.45">
      <c r="A79" s="71" t="s">
        <v>270</v>
      </c>
      <c r="B79" s="80"/>
      <c r="C79" s="80"/>
      <c r="D79" s="58">
        <v>2624760</v>
      </c>
      <c r="E79" s="58"/>
      <c r="F79" s="58">
        <v>317396</v>
      </c>
      <c r="G79" s="58"/>
      <c r="H79" s="58">
        <v>0</v>
      </c>
      <c r="I79" s="58"/>
      <c r="J79" s="58">
        <v>0</v>
      </c>
    </row>
    <row r="80" spans="1:10" ht="16.5" customHeight="1" x14ac:dyDescent="0.45">
      <c r="A80" s="71" t="s">
        <v>271</v>
      </c>
      <c r="B80" s="80"/>
      <c r="C80" s="80"/>
      <c r="D80" s="58"/>
      <c r="E80" s="58"/>
      <c r="F80" s="58"/>
      <c r="G80" s="58"/>
      <c r="H80" s="58"/>
      <c r="I80" s="58"/>
      <c r="J80" s="58"/>
    </row>
    <row r="81" spans="1:10" ht="16.5" customHeight="1" x14ac:dyDescent="0.45">
      <c r="A81" s="71" t="s">
        <v>272</v>
      </c>
      <c r="B81" s="80"/>
      <c r="C81" s="80"/>
      <c r="D81" s="61">
        <v>404481</v>
      </c>
      <c r="E81" s="58"/>
      <c r="F81" s="61">
        <v>86966</v>
      </c>
      <c r="G81" s="58"/>
      <c r="H81" s="61">
        <v>0</v>
      </c>
      <c r="I81" s="58"/>
      <c r="J81" s="61">
        <v>69</v>
      </c>
    </row>
    <row r="82" spans="1:10" ht="12" customHeight="1" x14ac:dyDescent="0.45">
      <c r="A82" s="71"/>
      <c r="B82" s="80"/>
      <c r="C82" s="80"/>
      <c r="D82" s="58"/>
      <c r="E82" s="58"/>
      <c r="F82" s="58"/>
      <c r="G82" s="58"/>
      <c r="H82" s="58"/>
      <c r="I82" s="58"/>
      <c r="J82" s="58"/>
    </row>
    <row r="83" spans="1:10" ht="16.5" customHeight="1" x14ac:dyDescent="0.45">
      <c r="A83" s="64" t="s">
        <v>273</v>
      </c>
      <c r="B83" s="80"/>
      <c r="C83" s="80"/>
      <c r="D83" s="61">
        <f>SUM(D63:D82)</f>
        <v>-427928</v>
      </c>
      <c r="E83" s="58"/>
      <c r="F83" s="61">
        <f>SUM(F63:F82)</f>
        <v>-3313370</v>
      </c>
      <c r="G83" s="58"/>
      <c r="H83" s="61">
        <f>SUM(H63:H82)</f>
        <v>113202</v>
      </c>
      <c r="I83" s="58"/>
      <c r="J83" s="61">
        <f>SUM(J63:J82)</f>
        <v>5474924</v>
      </c>
    </row>
    <row r="84" spans="1:10" ht="12" customHeight="1" x14ac:dyDescent="0.45">
      <c r="A84" s="64"/>
      <c r="B84" s="80"/>
      <c r="C84" s="80"/>
      <c r="D84" s="58"/>
      <c r="E84" s="58"/>
      <c r="F84" s="58"/>
      <c r="G84" s="58"/>
      <c r="H84" s="58"/>
      <c r="I84" s="58"/>
      <c r="J84" s="58"/>
    </row>
    <row r="85" spans="1:10" ht="16.5" customHeight="1" x14ac:dyDescent="0.45">
      <c r="A85" s="64" t="s">
        <v>274</v>
      </c>
      <c r="B85" s="80"/>
      <c r="C85" s="80"/>
      <c r="D85" s="58"/>
      <c r="E85" s="58"/>
      <c r="F85" s="58"/>
      <c r="G85" s="58"/>
      <c r="H85" s="58"/>
      <c r="I85" s="58"/>
      <c r="J85" s="58"/>
    </row>
    <row r="86" spans="1:10" ht="16.5" customHeight="1" x14ac:dyDescent="0.45">
      <c r="A86" s="70" t="s">
        <v>275</v>
      </c>
      <c r="B86" s="80">
        <v>8</v>
      </c>
      <c r="C86" s="80"/>
      <c r="D86" s="58">
        <v>0</v>
      </c>
      <c r="E86" s="58"/>
      <c r="F86" s="58">
        <v>0</v>
      </c>
      <c r="G86" s="58"/>
      <c r="H86" s="58">
        <v>248076</v>
      </c>
      <c r="I86" s="58"/>
      <c r="J86" s="58">
        <v>544610</v>
      </c>
    </row>
    <row r="87" spans="1:10" ht="16.5" customHeight="1" x14ac:dyDescent="0.45">
      <c r="A87" s="70" t="s">
        <v>276</v>
      </c>
      <c r="B87" s="80">
        <v>8</v>
      </c>
      <c r="C87" s="80"/>
      <c r="D87" s="58">
        <v>0</v>
      </c>
      <c r="E87" s="58"/>
      <c r="F87" s="58">
        <v>0</v>
      </c>
      <c r="G87" s="58"/>
      <c r="H87" s="58">
        <v>-339872</v>
      </c>
      <c r="I87" s="58"/>
      <c r="J87" s="58">
        <v>-593078</v>
      </c>
    </row>
    <row r="88" spans="1:10" ht="16.5" customHeight="1" x14ac:dyDescent="0.45">
      <c r="A88" s="70" t="s">
        <v>277</v>
      </c>
      <c r="B88" s="80"/>
      <c r="C88" s="80"/>
      <c r="D88" s="58">
        <v>12450000</v>
      </c>
      <c r="E88" s="58"/>
      <c r="F88" s="58">
        <v>31200000</v>
      </c>
      <c r="G88" s="58"/>
      <c r="H88" s="58">
        <v>12450000</v>
      </c>
      <c r="I88" s="58"/>
      <c r="J88" s="58">
        <v>31200000</v>
      </c>
    </row>
    <row r="89" spans="1:10" ht="16.5" customHeight="1" x14ac:dyDescent="0.45">
      <c r="A89" s="70" t="s">
        <v>278</v>
      </c>
      <c r="B89" s="80"/>
      <c r="C89" s="80"/>
      <c r="D89" s="58">
        <v>-8450000</v>
      </c>
      <c r="E89" s="58"/>
      <c r="F89" s="58">
        <v>-28600000</v>
      </c>
      <c r="G89" s="58"/>
      <c r="H89" s="58">
        <v>-8450000</v>
      </c>
      <c r="I89" s="58"/>
      <c r="J89" s="58">
        <v>-28600000</v>
      </c>
    </row>
    <row r="90" spans="1:10" ht="16.5" customHeight="1" x14ac:dyDescent="0.45">
      <c r="A90" s="70" t="s">
        <v>279</v>
      </c>
      <c r="B90" s="80">
        <v>14</v>
      </c>
      <c r="C90" s="80"/>
      <c r="D90" s="58">
        <v>1375458</v>
      </c>
      <c r="E90" s="58"/>
      <c r="F90" s="58">
        <v>7770384</v>
      </c>
      <c r="G90" s="58"/>
      <c r="H90" s="58">
        <v>1325943</v>
      </c>
      <c r="I90" s="58"/>
      <c r="J90" s="58">
        <v>5329094</v>
      </c>
    </row>
    <row r="91" spans="1:10" ht="16.5" customHeight="1" x14ac:dyDescent="0.45">
      <c r="A91" s="70" t="s">
        <v>280</v>
      </c>
      <c r="B91" s="80">
        <v>14</v>
      </c>
      <c r="C91" s="80"/>
      <c r="D91" s="58">
        <v>-2792632</v>
      </c>
      <c r="E91" s="58"/>
      <c r="F91" s="58">
        <v>-2576797</v>
      </c>
      <c r="G91" s="58"/>
      <c r="H91" s="58">
        <v>-1154156</v>
      </c>
      <c r="I91" s="58"/>
      <c r="J91" s="58">
        <v>-696661</v>
      </c>
    </row>
    <row r="92" spans="1:10" ht="16.5" customHeight="1" x14ac:dyDescent="0.45">
      <c r="A92" s="70" t="s">
        <v>281</v>
      </c>
      <c r="B92" s="80">
        <v>14</v>
      </c>
      <c r="C92" s="80"/>
      <c r="D92" s="58">
        <v>7798818</v>
      </c>
      <c r="E92" s="58"/>
      <c r="F92" s="58">
        <v>0</v>
      </c>
      <c r="G92" s="58"/>
      <c r="H92" s="58">
        <v>7798818</v>
      </c>
      <c r="I92" s="58"/>
      <c r="J92" s="58">
        <v>0</v>
      </c>
    </row>
    <row r="93" spans="1:10" ht="16.5" customHeight="1" x14ac:dyDescent="0.45">
      <c r="A93" s="70" t="s">
        <v>282</v>
      </c>
      <c r="B93" s="80">
        <v>14</v>
      </c>
      <c r="C93" s="80"/>
      <c r="D93" s="58">
        <v>-6769030</v>
      </c>
      <c r="E93" s="58"/>
      <c r="F93" s="58">
        <v>-6800000</v>
      </c>
      <c r="G93" s="58"/>
      <c r="H93" s="58">
        <v>-6769030</v>
      </c>
      <c r="I93" s="58"/>
      <c r="J93" s="58">
        <v>-6800000</v>
      </c>
    </row>
    <row r="94" spans="1:10" ht="16.5" customHeight="1" x14ac:dyDescent="0.45">
      <c r="A94" s="70" t="s">
        <v>283</v>
      </c>
      <c r="B94" s="80"/>
      <c r="C94" s="80"/>
      <c r="D94" s="58">
        <v>-6121430</v>
      </c>
      <c r="E94" s="58"/>
      <c r="F94" s="58">
        <v>-5725580</v>
      </c>
      <c r="G94" s="58"/>
      <c r="H94" s="58">
        <v>-84774</v>
      </c>
      <c r="I94" s="58"/>
      <c r="J94" s="58">
        <v>-87846</v>
      </c>
    </row>
    <row r="95" spans="1:10" ht="16.5" customHeight="1" x14ac:dyDescent="0.45">
      <c r="A95" s="70" t="s">
        <v>284</v>
      </c>
      <c r="B95" s="80"/>
      <c r="C95" s="80"/>
      <c r="D95" s="58">
        <v>-4829192</v>
      </c>
      <c r="E95" s="58"/>
      <c r="F95" s="58">
        <v>-5710680</v>
      </c>
      <c r="G95" s="58"/>
      <c r="H95" s="58">
        <v>-1654663</v>
      </c>
      <c r="I95" s="58"/>
      <c r="J95" s="58">
        <v>-2325855</v>
      </c>
    </row>
    <row r="96" spans="1:10" ht="16.5" customHeight="1" x14ac:dyDescent="0.45">
      <c r="A96" s="70" t="s">
        <v>285</v>
      </c>
      <c r="B96" s="80"/>
      <c r="C96" s="80"/>
      <c r="D96" s="58">
        <v>0</v>
      </c>
      <c r="E96" s="58"/>
      <c r="F96" s="58">
        <v>2299546</v>
      </c>
      <c r="G96" s="58"/>
      <c r="H96" s="58">
        <v>0</v>
      </c>
      <c r="I96" s="58"/>
      <c r="J96" s="58">
        <v>2299546</v>
      </c>
    </row>
    <row r="97" spans="1:10" ht="16.5" customHeight="1" x14ac:dyDescent="0.45">
      <c r="A97" s="71" t="s">
        <v>202</v>
      </c>
      <c r="B97" s="80"/>
      <c r="C97" s="80"/>
      <c r="D97" s="58">
        <v>-856207</v>
      </c>
      <c r="E97" s="58"/>
      <c r="F97" s="58">
        <v>-857025</v>
      </c>
      <c r="G97" s="58"/>
      <c r="H97" s="58">
        <v>-856207</v>
      </c>
      <c r="I97" s="58"/>
      <c r="J97" s="58">
        <v>-857025</v>
      </c>
    </row>
    <row r="98" spans="1:10" ht="16.5" customHeight="1" x14ac:dyDescent="0.45">
      <c r="A98" s="71" t="s">
        <v>286</v>
      </c>
      <c r="B98" s="80"/>
      <c r="C98" s="80"/>
      <c r="D98" s="58">
        <v>-1984359</v>
      </c>
      <c r="E98" s="58"/>
      <c r="F98" s="58">
        <v>-1814170</v>
      </c>
      <c r="G98" s="58"/>
      <c r="H98" s="58">
        <v>-1984359</v>
      </c>
      <c r="I98" s="58"/>
      <c r="J98" s="58">
        <v>-1814170</v>
      </c>
    </row>
    <row r="99" spans="1:10" ht="16.5" customHeight="1" x14ac:dyDescent="0.45">
      <c r="A99" s="70" t="s">
        <v>287</v>
      </c>
      <c r="B99" s="80"/>
      <c r="C99" s="70"/>
      <c r="D99" s="61">
        <v>-25918</v>
      </c>
      <c r="E99" s="58"/>
      <c r="F99" s="61">
        <v>-24226</v>
      </c>
      <c r="G99" s="58"/>
      <c r="H99" s="61">
        <v>0</v>
      </c>
      <c r="I99" s="58"/>
      <c r="J99" s="61">
        <v>0</v>
      </c>
    </row>
    <row r="100" spans="1:10" ht="12" customHeight="1" x14ac:dyDescent="0.45">
      <c r="A100" s="70"/>
      <c r="B100" s="80"/>
      <c r="C100" s="70"/>
      <c r="D100" s="59"/>
      <c r="E100" s="58"/>
      <c r="F100" s="59"/>
      <c r="G100" s="58"/>
      <c r="H100" s="59"/>
      <c r="I100" s="58"/>
      <c r="J100" s="59"/>
    </row>
    <row r="101" spans="1:10" ht="16.5" customHeight="1" x14ac:dyDescent="0.45">
      <c r="A101" s="64" t="s">
        <v>288</v>
      </c>
      <c r="B101" s="80"/>
      <c r="C101" s="80"/>
      <c r="D101" s="61">
        <f>SUM(D86:D99)</f>
        <v>-10204492</v>
      </c>
      <c r="E101" s="58"/>
      <c r="F101" s="61">
        <f>SUM(F86:F99)</f>
        <v>-10838548</v>
      </c>
      <c r="G101" s="58"/>
      <c r="H101" s="61">
        <f>SUM(H86:H99)</f>
        <v>529776</v>
      </c>
      <c r="I101" s="58"/>
      <c r="J101" s="61">
        <f>SUM(J86:J99)</f>
        <v>-2401385</v>
      </c>
    </row>
    <row r="102" spans="1:10" ht="4.5" customHeight="1" x14ac:dyDescent="0.45">
      <c r="A102" s="64"/>
      <c r="B102" s="80"/>
      <c r="C102" s="80"/>
      <c r="D102" s="59"/>
      <c r="E102" s="58"/>
      <c r="F102" s="59"/>
      <c r="G102" s="58"/>
      <c r="H102" s="59"/>
      <c r="I102" s="58"/>
      <c r="J102" s="59"/>
    </row>
    <row r="103" spans="1:10" ht="22.35" customHeight="1" x14ac:dyDescent="0.45">
      <c r="A103" s="186" t="str">
        <f>A51</f>
        <v>The accompanying notes are an integral part of these interim financial information.</v>
      </c>
      <c r="B103" s="187"/>
      <c r="C103" s="187"/>
      <c r="D103" s="61"/>
      <c r="E103" s="61"/>
      <c r="F103" s="61"/>
      <c r="G103" s="61"/>
      <c r="H103" s="61"/>
      <c r="I103" s="61"/>
      <c r="J103" s="61"/>
    </row>
    <row r="104" spans="1:10" ht="16.5" customHeight="1" x14ac:dyDescent="0.45">
      <c r="A104" s="64" t="s">
        <v>0</v>
      </c>
      <c r="B104" s="76"/>
      <c r="C104" s="72"/>
      <c r="D104" s="47"/>
      <c r="E104" s="47"/>
      <c r="F104" s="47"/>
      <c r="G104" s="47"/>
      <c r="H104" s="174"/>
      <c r="I104" s="47"/>
      <c r="J104" s="174"/>
    </row>
    <row r="105" spans="1:10" ht="16.5" customHeight="1" x14ac:dyDescent="0.45">
      <c r="A105" s="64" t="s">
        <v>289</v>
      </c>
      <c r="B105" s="76"/>
      <c r="C105" s="72"/>
      <c r="D105" s="47"/>
      <c r="E105" s="47"/>
      <c r="F105" s="47"/>
      <c r="G105" s="47"/>
      <c r="H105" s="47"/>
      <c r="I105" s="47"/>
      <c r="J105" s="47"/>
    </row>
    <row r="106" spans="1:10" ht="16.5" customHeight="1" x14ac:dyDescent="0.45">
      <c r="A106" s="48" t="str">
        <f>+A3</f>
        <v>For the six-month period ended 30 June 2025</v>
      </c>
      <c r="B106" s="176"/>
      <c r="C106" s="177"/>
      <c r="D106" s="50"/>
      <c r="E106" s="50"/>
      <c r="F106" s="50"/>
      <c r="G106" s="50"/>
      <c r="H106" s="50"/>
      <c r="I106" s="50"/>
      <c r="J106" s="50"/>
    </row>
    <row r="107" spans="1:10" ht="16.5" customHeight="1" x14ac:dyDescent="0.45">
      <c r="A107" s="64"/>
      <c r="B107" s="76"/>
      <c r="C107" s="72"/>
      <c r="D107" s="47"/>
      <c r="E107" s="47"/>
      <c r="F107" s="47"/>
      <c r="G107" s="47"/>
      <c r="H107" s="174"/>
      <c r="I107" s="47"/>
      <c r="J107" s="174"/>
    </row>
    <row r="108" spans="1:10" ht="16.5" customHeight="1" x14ac:dyDescent="0.45">
      <c r="A108" s="64"/>
      <c r="B108" s="76"/>
      <c r="C108" s="72"/>
      <c r="D108" s="47"/>
      <c r="E108" s="47"/>
      <c r="F108" s="47"/>
      <c r="G108" s="47"/>
      <c r="H108" s="174"/>
      <c r="I108" s="47"/>
      <c r="J108" s="174"/>
    </row>
    <row r="109" spans="1:10" ht="16.5" customHeight="1" x14ac:dyDescent="0.45">
      <c r="A109" s="74"/>
      <c r="B109" s="80"/>
      <c r="C109" s="80"/>
      <c r="D109" s="205" t="s">
        <v>3</v>
      </c>
      <c r="E109" s="205"/>
      <c r="F109" s="205"/>
      <c r="G109" s="179"/>
      <c r="H109" s="205" t="s">
        <v>4</v>
      </c>
      <c r="I109" s="205"/>
      <c r="J109" s="205"/>
    </row>
    <row r="110" spans="1:10" ht="16.5" customHeight="1" x14ac:dyDescent="0.45">
      <c r="A110" s="74"/>
      <c r="B110" s="80"/>
      <c r="C110" s="80"/>
      <c r="D110" s="196" t="s">
        <v>5</v>
      </c>
      <c r="E110" s="196"/>
      <c r="F110" s="196"/>
      <c r="G110" s="179"/>
      <c r="H110" s="196" t="s">
        <v>5</v>
      </c>
      <c r="I110" s="196"/>
      <c r="J110" s="196"/>
    </row>
    <row r="111" spans="1:10" ht="16.5" customHeight="1" x14ac:dyDescent="0.45">
      <c r="A111" s="70"/>
      <c r="B111" s="180"/>
      <c r="C111" s="180"/>
      <c r="D111" s="181" t="s">
        <v>10</v>
      </c>
      <c r="E111" s="181"/>
      <c r="F111" s="181" t="s">
        <v>11</v>
      </c>
      <c r="G111" s="181"/>
      <c r="H111" s="181" t="s">
        <v>10</v>
      </c>
      <c r="I111" s="181"/>
      <c r="J111" s="181" t="s">
        <v>11</v>
      </c>
    </row>
    <row r="112" spans="1:10" ht="16.5" customHeight="1" x14ac:dyDescent="0.45">
      <c r="A112" s="74"/>
      <c r="C112" s="76"/>
      <c r="D112" s="50" t="s">
        <v>13</v>
      </c>
      <c r="E112" s="47"/>
      <c r="F112" s="50" t="s">
        <v>13</v>
      </c>
      <c r="G112" s="47"/>
      <c r="H112" s="50" t="s">
        <v>13</v>
      </c>
      <c r="I112" s="47"/>
      <c r="J112" s="50" t="s">
        <v>13</v>
      </c>
    </row>
    <row r="113" spans="1:18" ht="16.5" customHeight="1" x14ac:dyDescent="0.45">
      <c r="A113" s="70"/>
      <c r="B113" s="180"/>
      <c r="C113" s="80"/>
      <c r="D113" s="70"/>
      <c r="E113" s="70"/>
      <c r="F113" s="70"/>
      <c r="G113" s="70"/>
      <c r="H113" s="70"/>
      <c r="I113" s="70"/>
      <c r="J113" s="70"/>
    </row>
    <row r="114" spans="1:18" ht="16.5" customHeight="1" x14ac:dyDescent="0.45">
      <c r="A114" s="64" t="s">
        <v>290</v>
      </c>
      <c r="B114" s="80"/>
      <c r="C114" s="80"/>
      <c r="D114" s="58">
        <f>D101+D83+D48</f>
        <v>4103433</v>
      </c>
      <c r="E114" s="58"/>
      <c r="F114" s="58">
        <f>F101+F83+F48</f>
        <v>62291</v>
      </c>
      <c r="G114" s="58"/>
      <c r="H114" s="58">
        <f>H101+H83+H48</f>
        <v>-227930</v>
      </c>
      <c r="I114" s="58"/>
      <c r="J114" s="58">
        <f>J101+J83+J48</f>
        <v>-302836</v>
      </c>
    </row>
    <row r="115" spans="1:18" ht="16.5" customHeight="1" x14ac:dyDescent="0.45">
      <c r="A115" s="188" t="s">
        <v>291</v>
      </c>
      <c r="B115" s="80"/>
      <c r="C115" s="80"/>
      <c r="D115" s="58">
        <v>13212069</v>
      </c>
      <c r="E115" s="58"/>
      <c r="F115" s="58">
        <v>14259801</v>
      </c>
      <c r="G115" s="58"/>
      <c r="H115" s="58">
        <v>452756</v>
      </c>
      <c r="I115" s="58"/>
      <c r="J115" s="58">
        <v>654419</v>
      </c>
    </row>
    <row r="116" spans="1:18" ht="16.5" customHeight="1" x14ac:dyDescent="0.45">
      <c r="A116" s="70" t="s">
        <v>292</v>
      </c>
      <c r="B116" s="80"/>
      <c r="C116" s="70"/>
      <c r="D116" s="61">
        <v>588538</v>
      </c>
      <c r="E116" s="58"/>
      <c r="F116" s="61">
        <v>465683</v>
      </c>
      <c r="G116" s="58"/>
      <c r="H116" s="61">
        <v>0</v>
      </c>
      <c r="I116" s="58"/>
      <c r="J116" s="61">
        <v>0</v>
      </c>
    </row>
    <row r="117" spans="1:18" ht="16.5" customHeight="1" x14ac:dyDescent="0.45">
      <c r="A117" s="188"/>
      <c r="B117" s="80"/>
      <c r="C117" s="80"/>
      <c r="D117" s="58"/>
      <c r="E117" s="58"/>
      <c r="F117" s="58"/>
      <c r="G117" s="58"/>
      <c r="H117" s="58"/>
      <c r="I117" s="58"/>
      <c r="J117" s="58"/>
      <c r="L117" s="189"/>
      <c r="M117" s="189"/>
      <c r="N117" s="189"/>
      <c r="O117" s="189"/>
      <c r="P117" s="189"/>
    </row>
    <row r="118" spans="1:18" ht="16.5" customHeight="1" thickBot="1" x14ac:dyDescent="0.5">
      <c r="A118" s="190" t="s">
        <v>293</v>
      </c>
      <c r="B118" s="80"/>
      <c r="C118" s="80"/>
      <c r="D118" s="65">
        <f>SUM(D114:D116)</f>
        <v>17904040</v>
      </c>
      <c r="E118" s="58"/>
      <c r="F118" s="65">
        <f>SUM(F114:F116)</f>
        <v>14787775</v>
      </c>
      <c r="G118" s="58"/>
      <c r="H118" s="65">
        <f>SUM(H114:H116)</f>
        <v>224826</v>
      </c>
      <c r="I118" s="58"/>
      <c r="J118" s="65">
        <f>SUM(J114:J116)</f>
        <v>351583</v>
      </c>
      <c r="L118" s="189"/>
      <c r="M118" s="189"/>
      <c r="N118" s="189"/>
      <c r="O118" s="189"/>
      <c r="P118" s="189"/>
      <c r="Q118" s="189"/>
      <c r="R118" s="189"/>
    </row>
    <row r="119" spans="1:18" ht="16.5" customHeight="1" thickTop="1" x14ac:dyDescent="0.45">
      <c r="A119" s="190"/>
      <c r="B119" s="80"/>
      <c r="C119" s="80"/>
      <c r="D119" s="59"/>
      <c r="E119" s="58"/>
      <c r="F119" s="59"/>
      <c r="G119" s="58"/>
      <c r="H119" s="59"/>
      <c r="I119" s="58"/>
      <c r="J119" s="59"/>
      <c r="L119" s="189"/>
      <c r="M119" s="189"/>
      <c r="N119" s="189"/>
      <c r="O119" s="189"/>
      <c r="P119" s="189"/>
      <c r="Q119" s="189"/>
      <c r="R119" s="189"/>
    </row>
    <row r="120" spans="1:18" ht="16.5" customHeight="1" x14ac:dyDescent="0.45">
      <c r="A120" s="64" t="s">
        <v>294</v>
      </c>
      <c r="B120" s="76"/>
      <c r="C120" s="72"/>
      <c r="D120" s="47"/>
      <c r="E120" s="47"/>
      <c r="F120" s="47"/>
      <c r="G120" s="47"/>
      <c r="H120" s="47"/>
      <c r="I120" s="47"/>
      <c r="J120" s="47"/>
    </row>
    <row r="121" spans="1:18" ht="16.5" customHeight="1" x14ac:dyDescent="0.45">
      <c r="A121" s="71" t="s">
        <v>295</v>
      </c>
      <c r="B121" s="76"/>
      <c r="C121" s="72"/>
      <c r="D121" s="58">
        <v>17920695</v>
      </c>
      <c r="E121" s="58"/>
      <c r="F121" s="58">
        <v>14834331</v>
      </c>
      <c r="G121" s="58"/>
      <c r="H121" s="58">
        <v>224826</v>
      </c>
      <c r="I121" s="58"/>
      <c r="J121" s="58">
        <v>351583</v>
      </c>
    </row>
    <row r="122" spans="1:18" ht="16.5" customHeight="1" x14ac:dyDescent="0.45">
      <c r="A122" s="71" t="s">
        <v>296</v>
      </c>
      <c r="B122" s="76"/>
      <c r="C122" s="72"/>
      <c r="D122" s="61">
        <v>-16655</v>
      </c>
      <c r="E122" s="58"/>
      <c r="F122" s="61">
        <v>-46556</v>
      </c>
      <c r="G122" s="58"/>
      <c r="H122" s="61">
        <v>0</v>
      </c>
      <c r="I122" s="58"/>
      <c r="J122" s="61">
        <v>0</v>
      </c>
    </row>
    <row r="123" spans="1:18" ht="16.5" customHeight="1" x14ac:dyDescent="0.45">
      <c r="A123" s="70"/>
      <c r="B123" s="80"/>
      <c r="C123" s="80"/>
      <c r="D123" s="58"/>
      <c r="E123" s="58"/>
      <c r="F123" s="58"/>
      <c r="G123" s="58"/>
      <c r="H123" s="58"/>
      <c r="I123" s="58"/>
      <c r="J123" s="58"/>
    </row>
    <row r="124" spans="1:18" ht="16.5" customHeight="1" thickBot="1" x14ac:dyDescent="0.5">
      <c r="A124" s="64"/>
      <c r="B124" s="76"/>
      <c r="C124" s="72"/>
      <c r="D124" s="65">
        <f>SUM(D121:D122)</f>
        <v>17904040</v>
      </c>
      <c r="E124" s="47"/>
      <c r="F124" s="65">
        <f>SUM(F121:F122)</f>
        <v>14787775</v>
      </c>
      <c r="G124" s="47"/>
      <c r="H124" s="65">
        <f>SUM(H121:H122)</f>
        <v>224826</v>
      </c>
      <c r="I124" s="47"/>
      <c r="J124" s="65">
        <f>SUM(J121:J122)</f>
        <v>351583</v>
      </c>
      <c r="L124" s="189"/>
      <c r="M124" s="189"/>
      <c r="N124" s="189"/>
      <c r="O124" s="189"/>
      <c r="P124" s="189"/>
      <c r="R124" s="189"/>
    </row>
    <row r="125" spans="1:18" ht="16.5" customHeight="1" thickTop="1" x14ac:dyDescent="0.45">
      <c r="A125" s="64"/>
      <c r="B125" s="76"/>
      <c r="C125" s="72"/>
      <c r="E125" s="47"/>
      <c r="G125" s="47"/>
      <c r="I125" s="47"/>
    </row>
    <row r="126" spans="1:18" ht="16.5" customHeight="1" x14ac:dyDescent="0.45">
      <c r="A126" s="64"/>
      <c r="B126" s="76"/>
      <c r="C126" s="72"/>
      <c r="E126" s="47"/>
      <c r="F126" s="47"/>
      <c r="G126" s="47"/>
      <c r="I126" s="47"/>
      <c r="J126" s="47"/>
    </row>
    <row r="127" spans="1:18" ht="16.5" customHeight="1" x14ac:dyDescent="0.45">
      <c r="A127" s="64" t="s">
        <v>297</v>
      </c>
      <c r="B127" s="76"/>
      <c r="C127" s="72"/>
      <c r="D127" s="47"/>
      <c r="E127" s="47"/>
      <c r="F127" s="47"/>
      <c r="G127" s="47"/>
      <c r="H127" s="47"/>
      <c r="I127" s="47"/>
      <c r="J127" s="47"/>
    </row>
    <row r="128" spans="1:18" ht="16.5" customHeight="1" x14ac:dyDescent="0.45">
      <c r="A128" s="64"/>
      <c r="B128" s="76"/>
      <c r="C128" s="72"/>
      <c r="D128" s="47"/>
      <c r="E128" s="47"/>
      <c r="F128" s="47"/>
      <c r="G128" s="47"/>
      <c r="H128" s="47"/>
      <c r="I128" s="47"/>
      <c r="J128" s="47"/>
    </row>
    <row r="129" spans="1:10" ht="16.5" customHeight="1" x14ac:dyDescent="0.45">
      <c r="A129" s="64" t="s">
        <v>298</v>
      </c>
      <c r="B129" s="64"/>
      <c r="C129" s="76"/>
      <c r="D129" s="191"/>
      <c r="E129" s="47"/>
      <c r="F129" s="191"/>
      <c r="G129" s="47"/>
      <c r="H129" s="47"/>
      <c r="I129" s="47"/>
      <c r="J129" s="47"/>
    </row>
    <row r="130" spans="1:10" ht="16.5" customHeight="1" x14ac:dyDescent="0.45">
      <c r="A130" s="64"/>
      <c r="B130" s="64"/>
      <c r="C130" s="76"/>
      <c r="D130" s="191"/>
      <c r="E130" s="47"/>
      <c r="F130" s="191"/>
      <c r="G130" s="47"/>
      <c r="H130" s="47"/>
      <c r="I130" s="47"/>
      <c r="J130" s="47"/>
    </row>
    <row r="131" spans="1:10" ht="16.5" customHeight="1" x14ac:dyDescent="0.45">
      <c r="A131" s="71" t="s">
        <v>299</v>
      </c>
      <c r="B131" s="71"/>
      <c r="C131" s="76"/>
      <c r="D131" s="191"/>
      <c r="E131" s="47"/>
      <c r="F131" s="191"/>
      <c r="G131" s="47"/>
      <c r="H131" s="47"/>
      <c r="I131" s="47"/>
      <c r="J131" s="47"/>
    </row>
    <row r="132" spans="1:10" ht="16.5" customHeight="1" x14ac:dyDescent="0.45">
      <c r="A132" s="71"/>
      <c r="B132" s="71"/>
      <c r="C132" s="76"/>
      <c r="D132" s="191"/>
      <c r="E132" s="47"/>
      <c r="F132" s="191"/>
      <c r="G132" s="47"/>
      <c r="H132" s="47"/>
      <c r="I132" s="47"/>
      <c r="J132" s="47"/>
    </row>
    <row r="133" spans="1:10" ht="16.5" customHeight="1" x14ac:dyDescent="0.45">
      <c r="A133" s="71"/>
      <c r="B133" s="71"/>
      <c r="C133" s="76"/>
      <c r="D133" s="205" t="s">
        <v>3</v>
      </c>
      <c r="E133" s="205"/>
      <c r="F133" s="205"/>
      <c r="G133" s="47"/>
      <c r="H133" s="205" t="s">
        <v>4</v>
      </c>
      <c r="I133" s="205"/>
      <c r="J133" s="205"/>
    </row>
    <row r="134" spans="1:10" ht="16.5" customHeight="1" x14ac:dyDescent="0.45">
      <c r="A134" s="64"/>
      <c r="B134" s="76"/>
      <c r="C134" s="72"/>
      <c r="D134" s="196" t="s">
        <v>5</v>
      </c>
      <c r="E134" s="196"/>
      <c r="F134" s="196"/>
      <c r="G134" s="179"/>
      <c r="H134" s="196" t="s">
        <v>5</v>
      </c>
      <c r="I134" s="196"/>
      <c r="J134" s="196"/>
    </row>
    <row r="135" spans="1:10" ht="16.5" customHeight="1" x14ac:dyDescent="0.45">
      <c r="A135" s="64"/>
      <c r="B135" s="76"/>
      <c r="C135" s="72"/>
      <c r="D135" s="181" t="s">
        <v>10</v>
      </c>
      <c r="E135" s="181"/>
      <c r="F135" s="181" t="s">
        <v>11</v>
      </c>
      <c r="G135" s="181"/>
      <c r="H135" s="181" t="s">
        <v>10</v>
      </c>
      <c r="I135" s="181"/>
      <c r="J135" s="181" t="s">
        <v>11</v>
      </c>
    </row>
    <row r="136" spans="1:10" ht="16.5" customHeight="1" x14ac:dyDescent="0.45">
      <c r="A136" s="64"/>
      <c r="B136" s="76"/>
      <c r="C136" s="72"/>
      <c r="D136" s="50" t="s">
        <v>13</v>
      </c>
      <c r="E136" s="47"/>
      <c r="F136" s="50" t="s">
        <v>13</v>
      </c>
      <c r="G136" s="47"/>
      <c r="H136" s="50" t="s">
        <v>13</v>
      </c>
      <c r="I136" s="47"/>
      <c r="J136" s="50" t="s">
        <v>13</v>
      </c>
    </row>
    <row r="137" spans="1:10" ht="16.5" customHeight="1" x14ac:dyDescent="0.45">
      <c r="A137" s="64"/>
      <c r="B137" s="76"/>
      <c r="C137" s="72"/>
      <c r="D137" s="47"/>
      <c r="E137" s="47"/>
      <c r="F137" s="47"/>
      <c r="G137" s="47"/>
      <c r="H137" s="47"/>
      <c r="I137" s="47"/>
      <c r="J137" s="47"/>
    </row>
    <row r="138" spans="1:10" ht="16.5" customHeight="1" x14ac:dyDescent="0.45">
      <c r="A138" s="71" t="s">
        <v>300</v>
      </c>
      <c r="B138" s="76"/>
      <c r="C138" s="72"/>
      <c r="D138" s="47"/>
      <c r="E138" s="47"/>
      <c r="F138" s="47"/>
      <c r="G138" s="47"/>
      <c r="H138" s="47"/>
      <c r="I138" s="47"/>
      <c r="J138" s="47"/>
    </row>
    <row r="139" spans="1:10" ht="16.5" customHeight="1" x14ac:dyDescent="0.45">
      <c r="A139" s="71" t="s">
        <v>301</v>
      </c>
      <c r="B139" s="76"/>
      <c r="C139" s="72"/>
      <c r="D139" s="58">
        <v>1342665</v>
      </c>
      <c r="E139" s="192"/>
      <c r="F139" s="58">
        <v>1588373</v>
      </c>
      <c r="G139" s="192"/>
      <c r="H139" s="58">
        <v>1609</v>
      </c>
      <c r="I139" s="192"/>
      <c r="J139" s="58">
        <v>1203</v>
      </c>
    </row>
    <row r="140" spans="1:10" ht="16.5" customHeight="1" x14ac:dyDescent="0.45">
      <c r="A140" s="71"/>
      <c r="B140" s="80"/>
      <c r="C140" s="70"/>
      <c r="D140" s="73"/>
      <c r="E140" s="73"/>
      <c r="F140" s="73"/>
      <c r="G140" s="73"/>
      <c r="H140" s="73"/>
      <c r="I140" s="73"/>
      <c r="J140" s="73"/>
    </row>
    <row r="141" spans="1:10" ht="16.5" customHeight="1" x14ac:dyDescent="0.45">
      <c r="A141" s="70"/>
      <c r="B141" s="70"/>
      <c r="C141" s="70"/>
      <c r="D141" s="73"/>
      <c r="E141" s="73"/>
      <c r="F141" s="73"/>
      <c r="G141" s="73"/>
      <c r="H141" s="73"/>
      <c r="I141" s="73"/>
      <c r="J141" s="73"/>
    </row>
    <row r="142" spans="1:10" ht="16.5" customHeight="1" x14ac:dyDescent="0.45">
      <c r="A142" s="70"/>
      <c r="B142" s="70"/>
      <c r="C142" s="70"/>
      <c r="D142" s="73"/>
      <c r="E142" s="73"/>
      <c r="F142" s="73"/>
      <c r="G142" s="73"/>
      <c r="H142" s="73"/>
      <c r="I142" s="73"/>
      <c r="J142" s="73"/>
    </row>
    <row r="143" spans="1:10" ht="16.5" customHeight="1" x14ac:dyDescent="0.45">
      <c r="A143" s="70"/>
      <c r="B143" s="70"/>
      <c r="C143" s="70"/>
      <c r="D143" s="73"/>
      <c r="E143" s="73"/>
      <c r="F143" s="73"/>
      <c r="G143" s="73"/>
      <c r="H143" s="73"/>
      <c r="I143" s="73"/>
      <c r="J143" s="73"/>
    </row>
    <row r="144" spans="1:10" ht="16.5" customHeight="1" x14ac:dyDescent="0.45">
      <c r="A144" s="70"/>
      <c r="B144" s="70"/>
      <c r="C144" s="70"/>
      <c r="D144" s="73"/>
      <c r="E144" s="73"/>
      <c r="F144" s="73"/>
      <c r="G144" s="73"/>
      <c r="H144" s="73"/>
      <c r="I144" s="73"/>
      <c r="J144" s="73"/>
    </row>
    <row r="145" spans="1:10" ht="16.5" customHeight="1" x14ac:dyDescent="0.45">
      <c r="A145" s="70"/>
      <c r="B145" s="70"/>
      <c r="C145" s="70"/>
      <c r="D145" s="73"/>
      <c r="E145" s="73"/>
      <c r="F145" s="73"/>
      <c r="G145" s="73"/>
      <c r="H145" s="73"/>
      <c r="I145" s="73"/>
      <c r="J145" s="73"/>
    </row>
    <row r="146" spans="1:10" ht="16.5" customHeight="1" x14ac:dyDescent="0.45">
      <c r="A146" s="70"/>
      <c r="B146" s="70"/>
      <c r="C146" s="70"/>
      <c r="D146" s="73"/>
      <c r="E146" s="73"/>
      <c r="F146" s="73"/>
      <c r="G146" s="73"/>
      <c r="H146" s="73"/>
      <c r="I146" s="73"/>
      <c r="J146" s="73"/>
    </row>
    <row r="147" spans="1:10" ht="16.5" customHeight="1" x14ac:dyDescent="0.45">
      <c r="A147" s="70"/>
      <c r="B147" s="70"/>
      <c r="C147" s="70"/>
      <c r="D147" s="73"/>
      <c r="E147" s="73"/>
      <c r="F147" s="73"/>
      <c r="G147" s="73"/>
      <c r="H147" s="73"/>
      <c r="I147" s="73"/>
      <c r="J147" s="73"/>
    </row>
    <row r="148" spans="1:10" ht="16.5" customHeight="1" x14ac:dyDescent="0.45">
      <c r="A148" s="70"/>
      <c r="B148" s="70"/>
      <c r="C148" s="70"/>
      <c r="D148" s="73"/>
      <c r="E148" s="73"/>
      <c r="F148" s="73"/>
      <c r="G148" s="73"/>
      <c r="H148" s="73"/>
      <c r="I148" s="73"/>
      <c r="J148" s="73"/>
    </row>
    <row r="149" spans="1:10" ht="16.5" customHeight="1" x14ac:dyDescent="0.45">
      <c r="A149" s="70"/>
      <c r="B149" s="70"/>
      <c r="C149" s="70"/>
      <c r="D149" s="73"/>
      <c r="E149" s="73"/>
      <c r="F149" s="73"/>
      <c r="G149" s="73"/>
      <c r="H149" s="73"/>
      <c r="I149" s="73"/>
      <c r="J149" s="73"/>
    </row>
    <row r="150" spans="1:10" ht="16.5" customHeight="1" x14ac:dyDescent="0.45">
      <c r="A150" s="70"/>
      <c r="B150" s="70"/>
      <c r="C150" s="70"/>
      <c r="D150" s="73"/>
      <c r="E150" s="73"/>
      <c r="F150" s="73"/>
      <c r="G150" s="73"/>
      <c r="H150" s="73"/>
      <c r="I150" s="73"/>
      <c r="J150" s="73"/>
    </row>
    <row r="152" spans="1:10" ht="15" customHeight="1" x14ac:dyDescent="0.45"/>
    <row r="153" spans="1:10" ht="4.5" customHeight="1" x14ac:dyDescent="0.45"/>
    <row r="154" spans="1:10" ht="22.35" customHeight="1" x14ac:dyDescent="0.45">
      <c r="A154" s="206" t="str">
        <f>A103</f>
        <v>The accompanying notes are an integral part of these interim financial information.</v>
      </c>
      <c r="B154" s="206"/>
      <c r="C154" s="206"/>
      <c r="D154" s="206"/>
      <c r="E154" s="206"/>
      <c r="F154" s="206"/>
      <c r="G154" s="206"/>
      <c r="H154" s="206"/>
      <c r="I154" s="206"/>
      <c r="J154" s="206"/>
    </row>
  </sheetData>
  <mergeCells count="17">
    <mergeCell ref="D133:F133"/>
    <mergeCell ref="H133:J133"/>
    <mergeCell ref="D134:F134"/>
    <mergeCell ref="H134:J134"/>
    <mergeCell ref="A154:J154"/>
    <mergeCell ref="D58:F58"/>
    <mergeCell ref="H58:J58"/>
    <mergeCell ref="D109:F109"/>
    <mergeCell ref="H109:J109"/>
    <mergeCell ref="D110:F110"/>
    <mergeCell ref="H110:J110"/>
    <mergeCell ref="D6:F6"/>
    <mergeCell ref="H6:J6"/>
    <mergeCell ref="D7:F7"/>
    <mergeCell ref="H7:J7"/>
    <mergeCell ref="D57:F57"/>
    <mergeCell ref="H57:J57"/>
  </mergeCells>
  <pageMargins left="0.8" right="0.5" top="0.5" bottom="0.6" header="0.49" footer="0.4"/>
  <pageSetup paperSize="9" scale="90" firstPageNumber="13" orientation="portrait" useFirstPageNumber="1" horizontalDpi="1200" verticalDpi="1200" r:id="rId1"/>
  <headerFooter scaleWithDoc="0">
    <oddFooter>&amp;R&amp;"Cordia New,Regular"&amp;13&amp;P</oddFooter>
  </headerFooter>
  <rowBreaks count="2" manualBreakCount="2">
    <brk id="51" max="16383" man="1"/>
    <brk id="10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144532a966fb7cb8a51b08fc3c46790c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864d526c2dc16b4183106ab9456e03af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T5H3HEATW2TJ-878241894-41420</_dlc_DocId>
    <_dlc_DocIdUrl xmlns="e9ff2aa0-ac65-4789-9546-1cd3bf6095f9">
      <Url>https://minorgroup.sharepoint.com/sites/mint/CorpSecretary/_layouts/15/DocIdRedir.aspx?ID=T5H3HEATW2TJ-878241894-41420</Url>
      <Description>T5H3HEATW2TJ-878241894-41420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ADBA93-CB8A-4D16-B560-60796C6EE1E7}"/>
</file>

<file path=customXml/itemProps2.xml><?xml version="1.0" encoding="utf-8"?>
<ds:datastoreItem xmlns:ds="http://schemas.openxmlformats.org/officeDocument/2006/customXml" ds:itemID="{C7722DCB-C32B-44AC-8776-9BDA204DD64C}"/>
</file>

<file path=customXml/itemProps3.xml><?xml version="1.0" encoding="utf-8"?>
<ds:datastoreItem xmlns:ds="http://schemas.openxmlformats.org/officeDocument/2006/customXml" ds:itemID="{C3DCDFBB-6942-4C39-9F67-E1495878DC97}"/>
</file>

<file path=customXml/itemProps4.xml><?xml version="1.0" encoding="utf-8"?>
<ds:datastoreItem xmlns:ds="http://schemas.openxmlformats.org/officeDocument/2006/customXml" ds:itemID="{EBD59DA7-B266-4F8A-84F0-5CEBB68BB1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2-4</vt:lpstr>
      <vt:lpstr>5-6 (3m)</vt:lpstr>
      <vt:lpstr>7-8 (6m)</vt:lpstr>
      <vt:lpstr>9</vt:lpstr>
      <vt:lpstr>10</vt:lpstr>
      <vt:lpstr>11</vt:lpstr>
      <vt:lpstr>12</vt:lpstr>
      <vt:lpstr>13-15</vt:lpstr>
      <vt:lpstr>'10'!Print_Area</vt:lpstr>
      <vt:lpstr>'12'!Print_Area</vt:lpstr>
      <vt:lpstr>'13-15'!Print_Area</vt:lpstr>
      <vt:lpstr>'2-4'!Print_Area</vt:lpstr>
      <vt:lpstr>'5-6 (3m)'!Print_Area</vt:lpstr>
      <vt:lpstr>'7-8 (6m)'!Print_Area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Mallika Jangsri (TH)</dc:creator>
  <cp:keywords/>
  <dc:description/>
  <cp:lastModifiedBy>Siriwan Boonsawat (TH)</cp:lastModifiedBy>
  <cp:revision/>
  <cp:lastPrinted>2025-07-31T08:23:34Z</cp:lastPrinted>
  <dcterms:created xsi:type="dcterms:W3CDTF">2025-07-24T09:31:59Z</dcterms:created>
  <dcterms:modified xsi:type="dcterms:W3CDTF">2025-07-31T08:32:32Z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0x010100E0487E694034BC4BB070FFF6E3F6BC3D</vt:lpwstr>
  </property>
  <property fmtid="{D5CDD505-2E9C-101B-9397-08002B2CF9AE}" pid="3" name="_dlc_DocIdItemGuid">
    <vt:lpwstr>5b7b449d-9eac-46af-9c37-8cfac05d3505</vt:lpwstr>
  </property>
</Properties>
</file>