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inorgroup.sharepoint.com/sites/mgs/gssc/report/consolidation/ConsolidationStat/2025/6. Jun/Note/1. FS/Q2'25 - V9 ELCID/"/>
    </mc:Choice>
  </mc:AlternateContent>
  <xr:revisionPtr revIDLastSave="3" documentId="13_ncr:1_{349CC6E9-E9DD-4A00-99FC-E42595945F84}" xr6:coauthVersionLast="47" xr6:coauthVersionMax="47" xr10:uidLastSave="{6F10E171-8D59-4DC9-A6D3-43700FC882B5}"/>
  <bookViews>
    <workbookView xWindow="28680" yWindow="-120" windowWidth="29040" windowHeight="15840" tabRatio="712" activeTab="3" xr2:uid="{00000000-000D-0000-FFFF-FFFF00000000}"/>
  </bookViews>
  <sheets>
    <sheet name="2-4" sheetId="21" r:id="rId1"/>
    <sheet name="5-6 (3m)" sheetId="89" r:id="rId2"/>
    <sheet name="7-8 (6m)" sheetId="79" r:id="rId3"/>
    <sheet name="9" sheetId="86" r:id="rId4"/>
    <sheet name="10" sheetId="87" r:id="rId5"/>
    <sheet name="11" sheetId="88" r:id="rId6"/>
    <sheet name="12" sheetId="84" r:id="rId7"/>
    <sheet name="13-15" sheetId="85" r:id="rId8"/>
  </sheets>
  <definedNames>
    <definedName name="_xlnm.Print_Area" localSheetId="4">'10'!$A$1:$AM$47</definedName>
    <definedName name="_xlnm.Print_Area" localSheetId="6">'12'!$A$1:$Z$33</definedName>
    <definedName name="_xlnm.Print_Area" localSheetId="7">'13-15'!$A$1:$J$141</definedName>
    <definedName name="_xlnm.Print_Area" localSheetId="0">'2-4'!$A$1:$K$137</definedName>
    <definedName name="_xlnm.Print_Area" localSheetId="1">'5-6 (3m)'!$A$1:$K$94</definedName>
    <definedName name="_xlnm.Print_Area" localSheetId="2">'7-8 (6m)'!$A$1:$K$94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24" i="86" l="1"/>
  <c r="V19" i="84"/>
  <c r="U20" i="88"/>
  <c r="Y20" i="88" s="1"/>
  <c r="AE23" i="86" l="1"/>
  <c r="AI23" i="86" s="1"/>
  <c r="AM23" i="86" s="1"/>
  <c r="K74" i="79"/>
  <c r="G74" i="79"/>
  <c r="K74" i="89"/>
  <c r="G74" i="89"/>
  <c r="A94" i="89" l="1"/>
  <c r="K82" i="89"/>
  <c r="G82" i="89"/>
  <c r="A52" i="89"/>
  <c r="K44" i="89"/>
  <c r="G44" i="89"/>
  <c r="K29" i="89"/>
  <c r="G29" i="89"/>
  <c r="K17" i="89"/>
  <c r="G17" i="89"/>
  <c r="K31" i="89" l="1"/>
  <c r="K35" i="89" s="1"/>
  <c r="K38" i="89" s="1"/>
  <c r="K76" i="89" s="1"/>
  <c r="G31" i="89"/>
  <c r="G35" i="89" s="1"/>
  <c r="G38" i="89" s="1"/>
  <c r="G76" i="89" s="1"/>
  <c r="AG20" i="87"/>
  <c r="AC20" i="87"/>
  <c r="AA20" i="87"/>
  <c r="Y20" i="87"/>
  <c r="W20" i="87"/>
  <c r="U20" i="87"/>
  <c r="S20" i="87"/>
  <c r="Q20" i="87"/>
  <c r="O20" i="87"/>
  <c r="K20" i="87"/>
  <c r="I20" i="87"/>
  <c r="G20" i="87"/>
  <c r="E20" i="87"/>
  <c r="AG30" i="87" l="1"/>
  <c r="G30" i="87"/>
  <c r="V20" i="84"/>
  <c r="I30" i="87"/>
  <c r="K30" i="87"/>
  <c r="O30" i="87"/>
  <c r="E30" i="87"/>
  <c r="S30" i="87"/>
  <c r="V15" i="84" l="1"/>
  <c r="Z15" i="84" s="1"/>
  <c r="AE17" i="87"/>
  <c r="AI17" i="87" s="1"/>
  <c r="AM17" i="87" l="1"/>
  <c r="K74" i="21"/>
  <c r="G74" i="21"/>
  <c r="G86" i="21" l="1"/>
  <c r="K86" i="21"/>
  <c r="A3" i="87"/>
  <c r="A3" i="86"/>
  <c r="J114" i="85" l="1"/>
  <c r="F114" i="85"/>
  <c r="J93" i="85" l="1"/>
  <c r="A2" i="88"/>
  <c r="A2" i="84" s="1"/>
  <c r="W24" i="88"/>
  <c r="S24" i="88"/>
  <c r="Q24" i="88"/>
  <c r="O24" i="88"/>
  <c r="M24" i="88"/>
  <c r="K24" i="88"/>
  <c r="I24" i="88"/>
  <c r="G24" i="88"/>
  <c r="E24" i="88"/>
  <c r="C24" i="88"/>
  <c r="U22" i="88"/>
  <c r="Y22" i="88" s="1"/>
  <c r="U21" i="88"/>
  <c r="Y21" i="88" s="1"/>
  <c r="U19" i="88"/>
  <c r="Y19" i="88" s="1"/>
  <c r="U15" i="88"/>
  <c r="Y15" i="88" s="1"/>
  <c r="A3" i="88"/>
  <c r="A3" i="84" s="1"/>
  <c r="A3" i="85" s="1"/>
  <c r="AK28" i="86"/>
  <c r="AG28" i="86"/>
  <c r="AC28" i="86"/>
  <c r="AA28" i="86"/>
  <c r="Y28" i="86"/>
  <c r="W28" i="86"/>
  <c r="U28" i="86"/>
  <c r="S28" i="86"/>
  <c r="Q28" i="86"/>
  <c r="O28" i="86"/>
  <c r="M28" i="86"/>
  <c r="K28" i="86"/>
  <c r="I28" i="86"/>
  <c r="G28" i="86"/>
  <c r="E28" i="86"/>
  <c r="AE26" i="86"/>
  <c r="AI26" i="86" s="1"/>
  <c r="AM26" i="86" s="1"/>
  <c r="AE25" i="86"/>
  <c r="AI25" i="86" s="1"/>
  <c r="AM25" i="86" s="1"/>
  <c r="AE24" i="86"/>
  <c r="AI24" i="86" s="1"/>
  <c r="AM24" i="86" s="1"/>
  <c r="AE22" i="86"/>
  <c r="AI22" i="86" s="1"/>
  <c r="AM22" i="86" s="1"/>
  <c r="AE20" i="86"/>
  <c r="AI20" i="86" s="1"/>
  <c r="AM20" i="86" s="1"/>
  <c r="AE16" i="86"/>
  <c r="A141" i="85"/>
  <c r="F93" i="85"/>
  <c r="J75" i="85"/>
  <c r="F75" i="85"/>
  <c r="X23" i="84"/>
  <c r="P23" i="84"/>
  <c r="L23" i="84"/>
  <c r="H23" i="84"/>
  <c r="F23" i="84"/>
  <c r="D23" i="84"/>
  <c r="K82" i="79"/>
  <c r="G82" i="79"/>
  <c r="A52" i="79"/>
  <c r="A94" i="79"/>
  <c r="K44" i="79"/>
  <c r="G44" i="79"/>
  <c r="K29" i="79"/>
  <c r="G29" i="79"/>
  <c r="K17" i="79"/>
  <c r="G17" i="79"/>
  <c r="AE28" i="86" l="1"/>
  <c r="U24" i="88"/>
  <c r="Y24" i="88"/>
  <c r="AI16" i="86"/>
  <c r="AI28" i="86" s="1"/>
  <c r="K31" i="79"/>
  <c r="K35" i="79" s="1"/>
  <c r="G31" i="79"/>
  <c r="G35" i="79" s="1"/>
  <c r="A98" i="85"/>
  <c r="A50" i="85"/>
  <c r="K39" i="21"/>
  <c r="G39" i="21"/>
  <c r="G38" i="79" l="1"/>
  <c r="F41" i="85"/>
  <c r="F44" i="85" s="1"/>
  <c r="F104" i="85" s="1"/>
  <c r="F108" i="85" s="1"/>
  <c r="K38" i="79"/>
  <c r="J41" i="85"/>
  <c r="J44" i="85" s="1"/>
  <c r="J104" i="85" s="1"/>
  <c r="J108" i="85" s="1"/>
  <c r="AM16" i="86"/>
  <c r="AM28" i="86" s="1"/>
  <c r="G76" i="79"/>
  <c r="K76" i="79"/>
  <c r="K126" i="21"/>
  <c r="G126" i="21"/>
  <c r="G22" i="21"/>
  <c r="K22" i="21"/>
  <c r="G129" i="21" l="1"/>
  <c r="G132" i="21" s="1"/>
  <c r="K88" i="21"/>
  <c r="G41" i="21"/>
  <c r="G88" i="21"/>
  <c r="K41" i="21"/>
  <c r="G134" i="21" l="1"/>
  <c r="A137" i="21"/>
  <c r="A92" i="21"/>
  <c r="A49" i="21"/>
  <c r="A95" i="21" s="1"/>
  <c r="K129" i="21" l="1"/>
  <c r="K132" i="21" s="1"/>
  <c r="K134" i="21" s="1"/>
  <c r="AK20" i="87" l="1"/>
  <c r="AE20" i="87" l="1"/>
  <c r="M20" i="87" l="1"/>
  <c r="AI18" i="87"/>
  <c r="AI20" i="87" l="1"/>
  <c r="AM18" i="87"/>
  <c r="AM20" i="87" s="1"/>
  <c r="Z19" i="84" l="1"/>
  <c r="E17" i="79" l="1"/>
  <c r="I29" i="79"/>
  <c r="I17" i="79"/>
  <c r="E29" i="79"/>
  <c r="Z20" i="84"/>
  <c r="I31" i="79" l="1"/>
  <c r="I35" i="79" s="1"/>
  <c r="I38" i="79" s="1"/>
  <c r="E31" i="79"/>
  <c r="E35" i="79" s="1"/>
  <c r="E38" i="79" s="1"/>
  <c r="E17" i="89"/>
  <c r="I17" i="89"/>
  <c r="I44" i="79" l="1"/>
  <c r="E44" i="79"/>
  <c r="I22" i="21"/>
  <c r="I74" i="21"/>
  <c r="I126" i="21"/>
  <c r="I129" i="21" s="1"/>
  <c r="I132" i="21" s="1"/>
  <c r="E22" i="21"/>
  <c r="E74" i="21"/>
  <c r="E126" i="21"/>
  <c r="E129" i="21" s="1"/>
  <c r="I86" i="21"/>
  <c r="I39" i="21"/>
  <c r="E39" i="21"/>
  <c r="E86" i="21"/>
  <c r="E88" i="21" l="1"/>
  <c r="I41" i="21"/>
  <c r="E41" i="21"/>
  <c r="I88" i="21"/>
  <c r="I134" i="21" s="1"/>
  <c r="E132" i="21"/>
  <c r="I29" i="89"/>
  <c r="I31" i="89" s="1"/>
  <c r="I35" i="89" s="1"/>
  <c r="I38" i="89" s="1"/>
  <c r="E29" i="89"/>
  <c r="E31" i="89" s="1"/>
  <c r="E35" i="89" s="1"/>
  <c r="E38" i="89" s="1"/>
  <c r="T23" i="84"/>
  <c r="R23" i="84"/>
  <c r="E44" i="89" l="1"/>
  <c r="I44" i="89"/>
  <c r="I74" i="79"/>
  <c r="I76" i="79" s="1"/>
  <c r="I82" i="79" s="1"/>
  <c r="E134" i="21"/>
  <c r="N23" i="84"/>
  <c r="V21" i="84"/>
  <c r="V23" i="84" s="1"/>
  <c r="I74" i="89" l="1"/>
  <c r="I76" i="89" s="1"/>
  <c r="I82" i="89" s="1"/>
  <c r="Z21" i="84" l="1"/>
  <c r="Z23" i="84" s="1"/>
  <c r="J23" i="84"/>
  <c r="AC30" i="87" l="1"/>
  <c r="AE24" i="87" l="1"/>
  <c r="Q30" i="87"/>
  <c r="AI24" i="87" l="1"/>
  <c r="AM24" i="87" l="1"/>
  <c r="W30" i="87" l="1"/>
  <c r="AE25" i="87"/>
  <c r="AI26" i="87"/>
  <c r="AM26" i="87" l="1"/>
  <c r="AI25" i="87"/>
  <c r="AK30" i="87"/>
  <c r="AI27" i="87"/>
  <c r="AM27" i="87" s="1"/>
  <c r="AM25" i="87" l="1"/>
  <c r="AA30" i="87" l="1"/>
  <c r="Y30" i="87"/>
  <c r="U30" i="87" l="1"/>
  <c r="AE28" i="87"/>
  <c r="AE30" i="87" l="1"/>
  <c r="M30" i="87" l="1"/>
  <c r="AI28" i="87"/>
  <c r="AM28" i="87" l="1"/>
  <c r="AM30" i="87" s="1"/>
  <c r="AI30" i="87"/>
  <c r="E74" i="79" l="1"/>
  <c r="E76" i="79" s="1"/>
  <c r="E82" i="79" s="1"/>
  <c r="E74" i="89" l="1"/>
  <c r="E76" i="89" s="1"/>
  <c r="E82" i="89" s="1"/>
  <c r="D93" i="85" l="1"/>
  <c r="H93" i="85"/>
  <c r="D75" i="85"/>
  <c r="H75" i="85"/>
  <c r="H41" i="85" l="1"/>
  <c r="H44" i="85" s="1"/>
  <c r="H104" i="85" s="1"/>
  <c r="H108" i="85" l="1"/>
  <c r="H114" i="85"/>
  <c r="D114" i="85" l="1"/>
  <c r="D41" i="85" l="1"/>
  <c r="D44" i="85" s="1"/>
  <c r="D104" i="85" s="1"/>
  <c r="D108" i="85" s="1"/>
</calcChain>
</file>

<file path=xl/sharedStrings.xml><?xml version="1.0" encoding="utf-8"?>
<sst xmlns="http://schemas.openxmlformats.org/spreadsheetml/2006/main" count="670" uniqueCount="295">
  <si>
    <t xml:space="preserve">บริษัท ไมเนอร์ อินเตอร์เนชั่นแนล จำกัด (มหาชน) </t>
  </si>
  <si>
    <t>งบฐานะการเงิน</t>
  </si>
  <si>
    <t>ณ วันที่ 30 มิถุนายน พ.ศ. 2568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</si>
  <si>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</si>
  <si>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</si>
  <si>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</si>
  <si>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</si>
  <si>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>30 มิถุนายน</t>
  </si>
  <si>
    <t>31 ธันวาคม</t>
  </si>
  <si>
    <t>พ.ศ. 2568</t>
  </si>
  <si>
    <t>พ.ศ. 2567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</si>
  <si>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</si>
  <si>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</si>
  <si>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</si>
  <si>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</si>
  <si>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</si>
  <si>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</si>
  <si>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 xml:space="preserve">สินค้าคงเหลือ </t>
  </si>
  <si>
    <t>ที่ดินและโครงการพัฒนาอสังหาริมทรัพย์เพื่อขาย</t>
  </si>
  <si>
    <t>สินทรัพย์อนุพันธ์ทางการเงิน</t>
  </si>
  <si>
    <t>สินทรัพย์หมุนเวียนอื่น</t>
  </si>
  <si>
    <t>สินทรัพย์ไม่หมุนเวียนที่ถือไว้เพื่อขาย</t>
  </si>
  <si>
    <t>รวมสินทรัพย์หมุนเวียน</t>
  </si>
  <si>
    <t>สินทรัพย์ไม่หมุนเวียน</t>
  </si>
  <si>
    <t>ลูกหนี้การค้าและลูกหนี้ไม่หมุนเวียนอื่น - สุทธิ</t>
  </si>
  <si>
    <t>เงินลงทุนในบริษัทย่อย</t>
  </si>
  <si>
    <t>เงินลงทุนในบริษัทร่วม</t>
  </si>
  <si>
    <t>เงินลงทุนในส่วนได้เสียในการร่วมค้า</t>
  </si>
  <si>
    <t>เงินให้กู้ยืมระยะยาวแก่กิจการที่เกี่ยวข้องกัน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</si>
  <si>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</si>
  <si>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</si>
  <si>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</si>
  <si>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 xml:space="preserve">สินทรัพย์ไม่มีตัวตน 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</si>
  <si>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</si>
  <si>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</si>
  <si>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</si>
  <si>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</si>
  <si>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 _____________________________________  </t>
  </si>
  <si>
    <t>หมายเหตุประกอบข้อมูลทางการเงินเป็นส่วนหนึ่งของข้อมูลทางการเงินระหว่างกาลนี้</t>
  </si>
  <si>
    <t xml:space="preserve">งบฐานะการเงิน </t>
  </si>
  <si>
    <t>หนี้สินและส่วนของเจ้าของ</t>
  </si>
  <si>
    <t>หนี้สินหมุนเวียน</t>
  </si>
  <si>
    <t>เงินเบิกเกินบัญชีธนาคารและเงินกู้ยืมระยะสั้น</t>
  </si>
  <si>
    <t xml:space="preserve">   จากสถาบันการเงิน</t>
  </si>
  <si>
    <t>จากสถาบันการเงิน</t>
  </si>
  <si>
    <t>เจ้าหนี้การค้าและเจ้าหนี้หมุนเวียนอื่น</t>
  </si>
  <si>
    <t>เงินกู้ยืมระยะสั้นจากกิจการที่เกี่ยวข้องกัน</t>
  </si>
  <si>
    <t>เงินกู้ยืมระยะยาวจากสถาบันการเงิน</t>
  </si>
  <si>
    <t xml:space="preserve">   ส่วนที่ถึงกำหนดชำระภายในหนึ่งปี  </t>
  </si>
  <si>
    <t>ส่วนที่ถึงกำหนดชำระภายในหนึ่งปี</t>
  </si>
  <si>
    <t>หุ้นกู้ส่วนที่ถึงกำหนดชำระภายในหนึ่งปี</t>
  </si>
  <si>
    <t xml:space="preserve">รายได้รอตัดบัญชีที่ถึงกำหนดรับรู้ภายในหนึ่งปี   </t>
  </si>
  <si>
    <t>ภาษีเงินได้นิติบุคคลค้างจ่าย</t>
  </si>
  <si>
    <t>หนี้สินตามสัญญาเช่าส่วนที่ถึงกำหนดชำระ</t>
  </si>
  <si>
    <t xml:space="preserve">   ภายในหนึ่งปี</t>
  </si>
  <si>
    <t>หนี้สินอนุพันธ์ทางการเงิน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</si>
  <si>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</si>
  <si>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</si>
  <si>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</si>
  <si>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 xml:space="preserve">หุ้นกู้ </t>
  </si>
  <si>
    <t>หนี้สินตามสัญญาเช่า</t>
  </si>
  <si>
    <t>ภาระผูกพันผลประโยชน์พนักงาน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</si>
  <si>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</si>
  <si>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</si>
  <si>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</si>
  <si>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</si>
  <si>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>หนี้สินและส่วนของเจ้าของ</t>
    </r>
    <r>
      <rPr>
        <sz val="13"/>
        <rFont val="Cordia New"/>
        <family val="2"/>
      </rPr>
      <t xml:space="preserve"> (ต่อ)</t>
    </r>
  </si>
  <si>
    <t>ส่วนของเจ้าของ</t>
  </si>
  <si>
    <t>ทุนเรือนหุ้น</t>
  </si>
  <si>
    <t xml:space="preserve">   ทุนจดทะเบียน</t>
  </si>
  <si>
    <t xml:space="preserve">      หุ้นสามัญจำนวน 5,997,928,025 หุ้น </t>
  </si>
  <si>
    <t xml:space="preserve">         มูลค่าที่ตราไว้หุ้นละ 1 บาท</t>
  </si>
  <si>
    <t xml:space="preserve">         (พ.ศ. 2567 : 5,997,928,025 หุ้น</t>
  </si>
  <si>
    <t xml:space="preserve">         มูลค่าที่ตราไว้หุ้นละ 1 บาท)</t>
  </si>
  <si>
    <t xml:space="preserve">   ทุนที่ออกและชำระแล้ว</t>
  </si>
  <si>
    <t xml:space="preserve">      หุ้นสามัญจำนวน 5,669,976,977 หุ้น </t>
  </si>
  <si>
    <t xml:space="preserve">         (พ.ศ. 2567 : 5,669,976,977 หุ้น</t>
  </si>
  <si>
    <t>ส่วนเกินมูลค่าหุ้นสามัญ</t>
  </si>
  <si>
    <t>ใบสำคัญแสดงสิทธิที่จะซื้อหุ้นสามัญที่ออก</t>
  </si>
  <si>
    <t xml:space="preserve">    โดยบริษัทย่อยที่หมดอายุแล้ว</t>
  </si>
  <si>
    <t>กำไรสะสม</t>
  </si>
  <si>
    <t xml:space="preserve">    จัดสรรแล้ว - ทุนสำรองตามกฎหมาย</t>
  </si>
  <si>
    <t xml:space="preserve">    ยังไม่ได้จัดสรร </t>
  </si>
  <si>
    <t>องค์ประกอบอื่นของส่วนของเจ้าของ</t>
  </si>
  <si>
    <t>รวม</t>
  </si>
  <si>
    <t>หุ้นกู้ที่มีลักษณะคล้ายทุน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</si>
  <si>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</si>
  <si>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</si>
  <si>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</si>
  <si>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</si>
  <si>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 (ยังไม่ได้ตรวจสอบ)</t>
  </si>
  <si>
    <t>สำหรับรอบระยะเวลาสามเดือนสิ้นสุดวันที่ 30 มิถุนายน พ.ศ. 2568</t>
  </si>
  <si>
    <t>รายได้</t>
  </si>
  <si>
    <t>รายได้จากกิจการโรงแรมและบริการที่เกี่ยวข้อง</t>
  </si>
  <si>
    <t>รายได้จากธุรกิจอื่นๆ ที่เกี่ยวข้องกับธุรกิจโรงแรมและธุรกิจอื่น</t>
  </si>
  <si>
    <t>รายได้จากการขายอาหารและเครื่องดื่มและการผลิตสินค้า</t>
  </si>
  <si>
    <t>เงินปันผลรับ</t>
  </si>
  <si>
    <t>ดอกเบี้ยรับ</t>
  </si>
  <si>
    <t>รายได้อื่น</t>
  </si>
  <si>
    <t>รวมรายได้</t>
  </si>
  <si>
    <t>ค่าใช้จ่าย</t>
  </si>
  <si>
    <t>ต้นทุนโดยตรงของกิจการโรงแรมและบริการที่เกี่ยวข้อง</t>
  </si>
  <si>
    <t>ต้นทุนโดยตรงของธุรกิจอื่นๆ ที่เกี่ยวข้องกับ</t>
  </si>
  <si>
    <t>ธุรกิจโรงแรมและธุรกิจอื่น</t>
  </si>
  <si>
    <t>ต้นทุนขายอาหารและเครื่องดื่มและการผลิตสินค้า</t>
  </si>
  <si>
    <t>ค่าใช้จ่ายในการขาย</t>
  </si>
  <si>
    <t>ค่าใช้จ่ายในการบริหาร</t>
  </si>
  <si>
    <t>(กำไร) ขาดทุนอื่น - สุทธิ</t>
  </si>
  <si>
    <t>ต้นทุนทางการเงิน</t>
  </si>
  <si>
    <t>รวมค่าใช้จ่าย</t>
  </si>
  <si>
    <t>กำไร (ขาดทุน) จากการดำเนินงาน</t>
  </si>
  <si>
    <t>ส่วนแบ่งกำไรจากเงินลงทุนในบริษัทร่วม</t>
  </si>
  <si>
    <t>และส่วนได้เสียในการร่วมค้า</t>
  </si>
  <si>
    <t>กำไร (ขาดทุน) ก่อนภาษีเงินได้</t>
  </si>
  <si>
    <t>ภาษีเงินได้</t>
  </si>
  <si>
    <t>กำไร (ขาดทุน) สำหรับรอบระยะเวลา</t>
  </si>
  <si>
    <t>การแบ่งปันกำไร (ขาดทุน)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</si>
  <si>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</si>
  <si>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</si>
  <si>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กำไร (ขาดทุน) ต่อหุ้น (บาท)</t>
  </si>
  <si>
    <t>กำไร (ขาดทุน) ต่อหุ้นขั้นพื้นฐาน</t>
  </si>
  <si>
    <t>งบกำไรขาดทุนเบ็ดเสร็จ (ยังไม่ได้ตรวจสอบ)</t>
  </si>
  <si>
    <t>กำไร (ขาดทุน) เบ็ดเสร็จอื่น</t>
  </si>
  <si>
    <t>รายการที่จะไม่จัดประเภทรายการใหม่</t>
  </si>
  <si>
    <t>ไปยังงบกำไรหรือขาดทุนในภายหลัง</t>
  </si>
  <si>
    <t>กำไรจากการตีมูลค่าที่ดิน</t>
  </si>
  <si>
    <t>กำไร (ขาดทุน) จากการวัดมูลค่าเงินลงทุนในตราสารทุน</t>
  </si>
  <si>
    <t xml:space="preserve">   ด้วยมูลค่ายุติธรรมผ่านกำไร (ขาดทุน) เบ็ดเสร็จอื่น</t>
  </si>
  <si>
    <t>รายการที่จะจัดประเภทรายการใหม่ไปยังงบกำไร</t>
  </si>
  <si>
    <t>หรือขาดทุนในภายหลัง</t>
  </si>
  <si>
    <t>การป้องกันความเสี่ยงกระแสเงินสด</t>
  </si>
  <si>
    <t>สำรองต้นทุนของการป้องกันความเสี่ยง</t>
  </si>
  <si>
    <t>ผลต่างของอัตราแลกเปลี่ยนจากการแปลงค่างบการเงิน</t>
  </si>
  <si>
    <t>กำไร (ขาดทุน) เบ็ดเสร็จอื่นสำหรับรอบระยะเวลา - สุทธิจากภาษี</t>
  </si>
  <si>
    <t>กำไร (ขาดทุน) เบ็ดเสร็จรวมสำหรับรอบระยะเวลา</t>
  </si>
  <si>
    <t>การแบ่งปันกำไร (ขาดทุน) เบ็ดเสร็จรวม</t>
  </si>
  <si>
    <t>สำหรับรอบระยะเวลาหกเดือนสิ้นสุดวันที่ 30 มิถุนายน พ.ศ. 2568</t>
  </si>
  <si>
    <t>งบการเปลี่ยนแปลงส่วนของเจ้าของ (ยังไม่ได้ตรวจสอบ)</t>
  </si>
  <si>
    <t>ข้อมูลทางการเงินรวม (พันบาท)</t>
  </si>
  <si>
    <t>ส่วนของผู้เป็นเจ้าของของบริษัทใหญ่</t>
  </si>
  <si>
    <t>การวัดมูลค่า</t>
  </si>
  <si>
    <t>ใบสำคัญแสดง</t>
  </si>
  <si>
    <t>เงินลงทุนใน</t>
  </si>
  <si>
    <t>สิทธิซื้อหุ้นสามัญ</t>
  </si>
  <si>
    <t>ส่วนต่ำจาก</t>
  </si>
  <si>
    <t>การเปลี่ยนแปลง</t>
  </si>
  <si>
    <t>ตราสารทุนด้วย</t>
  </si>
  <si>
    <t>ที่ออกโดย</t>
  </si>
  <si>
    <t>การรวมกิจการ</t>
  </si>
  <si>
    <t>สัดส่วนของ</t>
  </si>
  <si>
    <t xml:space="preserve">   ผลกระทบจาก</t>
  </si>
  <si>
    <t>มูลค่ายุติธรรมผ่าน</t>
  </si>
  <si>
    <t>ส่วนเกินทุน</t>
  </si>
  <si>
    <t>การป้องกัน</t>
  </si>
  <si>
    <t>สำรองต้นทุน</t>
  </si>
  <si>
    <t>องค์ประกอบอื่น</t>
  </si>
  <si>
    <t>หุ้นกู้</t>
  </si>
  <si>
    <t>รวมส่วนของ</t>
  </si>
  <si>
    <t>ส่วนได้เสีย</t>
  </si>
  <si>
    <t>ทุนที่ออก</t>
  </si>
  <si>
    <t>ส่วนเกินมูลค่า</t>
  </si>
  <si>
    <t>บริษัทย่อย</t>
  </si>
  <si>
    <t>ทุนสำรอง</t>
  </si>
  <si>
    <t>กำไรสะสมที่ยัง</t>
  </si>
  <si>
    <t>ภายใต้การ</t>
  </si>
  <si>
    <t>เงินลงทุน</t>
  </si>
  <si>
    <t>สภาพเศรษฐกิจ</t>
  </si>
  <si>
    <t>กำไร (ขาดทุน)</t>
  </si>
  <si>
    <t>จากการ</t>
  </si>
  <si>
    <t>ความเสี่ยง</t>
  </si>
  <si>
    <t>ของการป้องกัน</t>
  </si>
  <si>
    <t>การแปลงค่า</t>
  </si>
  <si>
    <t>ของส่วนของ</t>
  </si>
  <si>
    <t>ที่มีลักษณะ</t>
  </si>
  <si>
    <t>ผู้เป็นเจ้าของ</t>
  </si>
  <si>
    <t>ที่ไม่มีอำนาจ</t>
  </si>
  <si>
    <t>และชำระแล้ว</t>
  </si>
  <si>
    <t>หุ้นสามัญ</t>
  </si>
  <si>
    <t>ที่หมดอายุแล้ว</t>
  </si>
  <si>
    <t>ตามกฎหมาย</t>
  </si>
  <si>
    <t>ไม่ได้จัดสรร</t>
  </si>
  <si>
    <t>ควบคุมเดียวกัน</t>
  </si>
  <si>
    <t>ในบริษัทย่อย</t>
  </si>
  <si>
    <t>ที่มีเงินเฟ้อรุนแรง</t>
  </si>
  <si>
    <t>เบ็ดเสร็จอื่น</t>
  </si>
  <si>
    <t>ตีราคาสินทรัพย์</t>
  </si>
  <si>
    <t>กระแสเงินสด</t>
  </si>
  <si>
    <t>งบการเงิน</t>
  </si>
  <si>
    <t>เจ้าของ</t>
  </si>
  <si>
    <t>คล้ายทุน</t>
  </si>
  <si>
    <t>ของบริษัทใหญ่</t>
  </si>
  <si>
    <t>ควบคุม</t>
  </si>
  <si>
    <t>ยอดคงเหลือ ณ วันที่ 1 มกราคม พ.ศ. 2567</t>
  </si>
  <si>
    <t>การเปลี่ยนแปลงในส่วนของเจ้าของ</t>
  </si>
  <si>
    <t>สำหรับรอบระยะเวลา</t>
  </si>
  <si>
    <t>การออกหุ้นสามัญ</t>
  </si>
  <si>
    <t>ปรับปรุงมูลค่าจากการเปลี่ยนสัดส่วน</t>
  </si>
  <si>
    <t>ขายสินทรัพย์</t>
  </si>
  <si>
    <t>เงินปันผลจ่าย</t>
  </si>
  <si>
    <t>ดอกเบี้ยจ่ายสำหรับหุ้นกู้ที่มีลักษณะคล้ายทุน</t>
  </si>
  <si>
    <t>ยอดคงเหลือ ณ วันที่ 30 มิถุนายน พ.ศ. 2567</t>
  </si>
  <si>
    <t>ยอดคงเหลือ ณ วันที่ 1 มกราคม พ.ศ. 2568</t>
  </si>
  <si>
    <t>(ตามที่รายงานไว้เดิม)</t>
  </si>
  <si>
    <t>ผลกระทบของการเปลี่ยนแปลงนโยบายการบัญชี</t>
  </si>
  <si>
    <t xml:space="preserve">ยอดคงเหลือที่ปรับปรุงแล้ว </t>
  </si>
  <si>
    <t>การเปลี่ยนสถานะของเงินลงทุน</t>
  </si>
  <si>
    <t>ยอดคงเหลือ ณ วันที่ 30 มิถุนายน พ.ศ. 2568</t>
  </si>
  <si>
    <t>ข้อมูลทางการเงินเฉพาะกิจการ (พันบาท)</t>
  </si>
  <si>
    <t>ส่วนเกิน</t>
  </si>
  <si>
    <t>ภายใต้การควบคุม</t>
  </si>
  <si>
    <t xml:space="preserve"> กำไร (ขาดทุน)</t>
  </si>
  <si>
    <t>ความเสี่ยงใน</t>
  </si>
  <si>
    <t>มูลค่าหุ้น</t>
  </si>
  <si>
    <t>ที่ยังไม่ได้จัดสรร</t>
  </si>
  <si>
    <t>เดียวกัน</t>
  </si>
  <si>
    <t xml:space="preserve">กระแสเงินสด
</t>
  </si>
  <si>
    <t xml:space="preserve">   สำหรับรอบระยะเวลา</t>
  </si>
  <si>
    <t>งบกระแสเงินสด (ยังไม่ได้ตรวจสอบ)</t>
  </si>
  <si>
    <t>กระแสเงินสดจากกิจกรรมดำเนินงาน</t>
  </si>
  <si>
    <t xml:space="preserve">รายการปรับปรุง </t>
  </si>
  <si>
    <t xml:space="preserve">   ค่าเสื่อมราคาและค่าตัดจำหน่าย</t>
  </si>
  <si>
    <t xml:space="preserve">   ตัดจำหน่ายค่าธรรมเนียมทางการเงิน</t>
  </si>
  <si>
    <t xml:space="preserve">   ผลขาดทุนด้านเครดิตที่คาดว่าจะเกิดขึ้น (กลับรายการ)</t>
  </si>
  <si>
    <t xml:space="preserve">   ค่าเผื่อสินค้าเสื่อมสภาพ (กลับรายการ)</t>
  </si>
  <si>
    <t xml:space="preserve">   ส่วนแบ่งกำไรจากเงินลงทุนในบริษัทร่วม</t>
  </si>
  <si>
    <t xml:space="preserve">     และส่วนได้เสียในการร่วมค้า</t>
  </si>
  <si>
    <t xml:space="preserve">   ต้นทุนทางการเงิน</t>
  </si>
  <si>
    <t xml:space="preserve">   ดอกเบี้ยรับ</t>
  </si>
  <si>
    <t xml:space="preserve">   เงินปันผลรับ</t>
  </si>
  <si>
    <t xml:space="preserve">   (กำไร) ขาดทุนจากอัตราแลกเปลี่ยน</t>
  </si>
  <si>
    <t xml:space="preserve">   (กำไร) ขาดทุนจากการขายส่วนได้เสียในกิจการร่วมค้า</t>
  </si>
  <si>
    <t xml:space="preserve">   (กำไร) ขาดทุนจากการเปลี่ยนสถานะของเงินลงทุน</t>
  </si>
  <si>
    <t xml:space="preserve">   (กำไร) ขาดทุนจากการขายสินทรัพย์ไม่หมุนเวียนที่ถือไว้เพื่อขาย</t>
  </si>
  <si>
    <t xml:space="preserve">   (กำไร) ขาดทุนจากการขาย ตัดจำหน่ายและการด้อยค่าที่ดิน </t>
  </si>
  <si>
    <t xml:space="preserve">      อาคารและอุปกรณ์ อสังหาริมทรัพย์เพื่อการลงทุน </t>
  </si>
  <si>
    <t xml:space="preserve">      สินทรัพย์ไม่มีตัวตนและสินทรัพย์สิทธิการใช้</t>
  </si>
  <si>
    <t xml:space="preserve">   (กำไร) ขาดทุนที่ยังไม่เกิดขึ้นจากการปรับมูลค่ายุติธรรม</t>
  </si>
  <si>
    <t xml:space="preserve">      ของสัญญาอนุพันธ์และหนี้สินทางการเงิน</t>
  </si>
  <si>
    <t>การเปลี่ยนแปลงในสินทรัพย์และหนี้สินดำเนินงาน</t>
  </si>
  <si>
    <t xml:space="preserve">   ลูกหนี้การค้าและลูกหนี้อื่น</t>
  </si>
  <si>
    <t xml:space="preserve">   สินค้าคงเหลือ</t>
  </si>
  <si>
    <t xml:space="preserve">   ที่ดินและโครงการพัฒนาอสังหาริมทรัพย์เพื่อขาย</t>
  </si>
  <si>
    <t xml:space="preserve">   สินทรัพย์หมุนเวียนอื่น</t>
  </si>
  <si>
    <t xml:space="preserve">   สินทรัพย์ไม่หมุนเวียนอื่น</t>
  </si>
  <si>
    <t xml:space="preserve">   เจ้าหนี้การค้าและเจ้าหนี้หมุนเวียนอื่น</t>
  </si>
  <si>
    <t xml:space="preserve">   หนี้สินหมุนเวียนอื่น</t>
  </si>
  <si>
    <t xml:space="preserve">   ภาระผูกพันผลประโยชน์พนักงาน</t>
  </si>
  <si>
    <t xml:space="preserve">   หนี้สินไม่หมุนเวียนอื่น</t>
  </si>
  <si>
    <t>เงินสดได้มาจาก (ใช้ไปใน) การดำเนินงาน</t>
  </si>
  <si>
    <t xml:space="preserve">    ภาษีเงินได้รับคืน (จ่าย)</t>
  </si>
  <si>
    <t>เงินสดสุทธิได้มาจาก (ใช้ไปใน) กิจกรรมดำเนินงาน</t>
  </si>
  <si>
    <t>กระแสเงินสดจากกิจกรรมลงทุน</t>
  </si>
  <si>
    <t>เงินสดจ่ายเพื่อให้กู้ยืมระยะยาวแก่กิจการที่เกี่ยวข้องกัน</t>
  </si>
  <si>
    <t>เงินสดรับคืนจากเงินให้กู้ยืมระยะยาวแก่กิจการที่เกี่ยวข้องกัน</t>
  </si>
  <si>
    <t>เงินสดจ่ายเพื่อซื้อบริษัทย่อย</t>
  </si>
  <si>
    <t>เงินสดจ่ายเพื่อลงทุนเพิ่มในบริษัทย่อย</t>
  </si>
  <si>
    <t>เงินสดจ่ายเพื่อลงทุนเพิ่มในเงินลงทุนในบริษัทร่วม</t>
  </si>
  <si>
    <t>เงินสดจ่ายเพื่อลงทุนเพิ่มในเงินลงทุนในส่วนได้เสียในการร่วมค้า</t>
  </si>
  <si>
    <t>เงินสดจ่ายจากการเปลี่ยนสถานะเป็นเงินลงทุน</t>
  </si>
  <si>
    <t xml:space="preserve">   ในบริษัทย่อย (สุทธิจากเงินสดที่รับมา)</t>
  </si>
  <si>
    <t>เงินสดจ่ายเพื่อซื้ออสังหาริมทรัพย์เพื่อการลงทุน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</si>
  <si>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</si>
  <si>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</si>
  <si>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เงินสดรับจากการขายส่วนได้เสียในกิจการร่วมค้า</t>
  </si>
  <si>
    <t>เงินสดรับจากการขายสินทรัพย์ไม่หมุนเวียนที่ถือไว้เพื่อขาย</t>
  </si>
  <si>
    <t xml:space="preserve">เงินสดรับจากการขายที่ดิน อาคารและอุปกรณ์ </t>
  </si>
  <si>
    <t xml:space="preserve">   อสังหาริมทรัพย์เพื่อการลงทุนและสินทรัพย์ไม่มีตัวตน</t>
  </si>
  <si>
    <t>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</si>
  <si>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</si>
  <si>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เงินสดรับจากเงินกู้ยืมระยะสั้นจากกิจการที่เกี่ยวข้องกัน</t>
  </si>
  <si>
    <t>เงินสดจ่ายชำระคืนเงินกู้ยืมระยะสั้นจากกิจการที่เกี่ยวข้องกัน</t>
  </si>
  <si>
    <t>เงินสดรับจากเงินกู้ยืมระยะสั้นจากสถาบันการเงิน</t>
  </si>
  <si>
    <t>เงินสดจ่ายชำระคืนเงินกู้ยืมระยะสั้นจากสถาบันการเงิน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</si>
  <si>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</si>
  <si>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เงินสดจ่ายชำระคืนเงินกู้ยืมระยะยาวจากสถาบันการเงิน</t>
  </si>
  <si>
    <t>เงินสดรับจากการออกหุ้นกู้</t>
  </si>
  <si>
    <t>เงินสดจ่ายชำระคืนหุ้นกู้</t>
  </si>
  <si>
    <t>เงินสดจ่ายหนี้สินตามสัญญาเช่า</t>
  </si>
  <si>
    <t>เงินสดจ่ายดอกเบี้ย</t>
  </si>
  <si>
    <t>เงินสดรับจากการออกหุ้นสามัญตามการใช้สิทธิซื้อหุ้นสามัญ</t>
  </si>
  <si>
    <t>เงินปันผลจ่ายให้แก่ผู้ถือหุ้น</t>
  </si>
  <si>
    <t>เงินปันผลจ่ายของบริษัทย่อยให้ส่วนได้เสียที่ไม่มีอํานาจควบคุม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</si>
  <si>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</si>
  <si>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</si>
  <si>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เงินสดและรายการเทียบเท่าเงินสดต้นรอบระยะเวลา</t>
  </si>
  <si>
    <t>กำไร (ขาดทุน) จากอัตราแลกเปลี่ยน</t>
  </si>
  <si>
    <t>เงินสดและรายการเทียบเท่าเงินสดสิ้นรอบระยะเวลา</t>
  </si>
  <si>
    <t>เงินสดและรายการเทียบเท่าเงินสด ณ วันที่ 30 มิถุนายน</t>
  </si>
  <si>
    <t>เงินสดและเงินฝากธนาคาร</t>
  </si>
  <si>
    <t>เงินเบิกเกินบัญชีธนาคาร</t>
  </si>
  <si>
    <t>ข้อมูลกระแสเงินสดเปิดเผยเพิ่มเติม</t>
  </si>
  <si>
    <t>รายการที่ไม่ใช่เงินสด</t>
  </si>
  <si>
    <t xml:space="preserve">รายการที่ไม่ใช่เงินสดที่มีสาระสำคัญสำหรับรอบระยะเวลาสิ้นสุดวันที่ 30 มิถุนายน พ.ศ. 2568 และ พ.ศ. 2567 ประกอบด้วย </t>
  </si>
  <si>
    <t>ซื้อที่ดิน อาคารและอุปกรณ์และสินทรัพย์ไม่มีตัวตนโดยยังไม่ชำระเงิน</t>
  </si>
  <si>
    <t>เงินให้กู้ยืมแก่บริษัทอื่นลดลง (เพิ่มขึ้น)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</si>
</sst>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#,##0;\(#,##0\);&quot;-&quot;;@"/>
    <numFmt numFmtId="167" formatCode="dd\-mmm\-yy_)"/>
    <numFmt numFmtId="168" formatCode="0.0%"/>
    <numFmt numFmtId="169" formatCode="0.00_)"/>
    <numFmt numFmtId="170" formatCode="#,##0.00;\(#,##0.00\);&quot;-&quot;;@"/>
    <numFmt numFmtId="171" formatCode="_(* #,##0_);_(* \(#,##0\);_(* &quot;-&quot;??_);_(@_)"/>
    <numFmt numFmtId="172" formatCode="#,##0.0000;\(#,##0.0000\);&quot;-&quot;;@"/>
  </numFmts>
  <fonts count="14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2"/>
      <name val="Times New Roman"/>
      <family val="1"/>
    </font>
    <font>
      <sz val="14"/>
      <name val="AngsanaUPC"/>
      <family val="1"/>
      <charset val="222"/>
    </font>
    <font>
      <sz val="12"/>
      <name val="Tms Rmn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0"/>
      <name val="Arial"/>
      <family val="2"/>
    </font>
    <font>
      <b/>
      <sz val="13"/>
      <name val="Cordia New"/>
      <family val="2"/>
    </font>
    <font>
      <sz val="13"/>
      <name val="Cordia New"/>
      <family val="2"/>
    </font>
    <font>
      <b/>
      <u/>
      <sz val="13"/>
      <name val="Cordia New"/>
      <family val="2"/>
    </font>
    <font>
      <i/>
      <sz val="13"/>
      <name val="Cordia New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3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167" fontId="4" fillId="0" borderId="0"/>
    <xf numFmtId="168" fontId="4" fillId="0" borderId="0"/>
    <xf numFmtId="0" fontId="5" fillId="0" borderId="0" applyNumberFormat="0" applyFill="0" applyBorder="0" applyAlignment="0" applyProtection="0"/>
    <xf numFmtId="38" fontId="6" fillId="2" borderId="0" applyNumberFormat="0" applyBorder="0" applyAlignment="0" applyProtection="0"/>
    <xf numFmtId="10" fontId="6" fillId="3" borderId="1" applyNumberFormat="0" applyBorder="0" applyAlignment="0" applyProtection="0"/>
    <xf numFmtId="37" fontId="7" fillId="0" borderId="0"/>
    <xf numFmtId="169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1" fontId="9" fillId="0" borderId="2" applyNumberFormat="0" applyFill="0" applyAlignment="0" applyProtection="0">
      <alignment horizontal="center" vertical="center"/>
    </xf>
    <xf numFmtId="0" fontId="9" fillId="0" borderId="0"/>
    <xf numFmtId="16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6">
    <xf numFmtId="0" fontId="0" fillId="0" borderId="0" xfId="0"/>
    <xf numFmtId="0" fontId="10" fillId="0" borderId="0" xfId="27" quotePrefix="1" applyFont="1" applyAlignment="1">
      <alignment horizontal="left" vertical="center"/>
    </xf>
    <xf numFmtId="0" fontId="11" fillId="0" borderId="0" xfId="27" applyFont="1" applyAlignment="1">
      <alignment horizontal="centerContinuous" vertical="center"/>
    </xf>
    <xf numFmtId="166" fontId="11" fillId="0" borderId="0" xfId="5" applyNumberFormat="1" applyFont="1" applyFill="1" applyBorder="1" applyAlignment="1">
      <alignment horizontal="centerContinuous" vertical="center"/>
    </xf>
    <xf numFmtId="166" fontId="11" fillId="0" borderId="0" xfId="5" applyNumberFormat="1" applyFont="1" applyFill="1" applyBorder="1" applyAlignment="1">
      <alignment horizontal="right" vertical="center"/>
    </xf>
    <xf numFmtId="166" fontId="10" fillId="0" borderId="0" xfId="5" quotePrefix="1" applyNumberFormat="1" applyFont="1" applyFill="1" applyAlignment="1">
      <alignment horizontal="centerContinuous" vertical="center"/>
    </xf>
    <xf numFmtId="166" fontId="11" fillId="0" borderId="0" xfId="5" applyNumberFormat="1" applyFont="1" applyFill="1" applyAlignment="1">
      <alignment horizontal="centerContinuous" vertical="center"/>
    </xf>
    <xf numFmtId="0" fontId="10" fillId="0" borderId="0" xfId="27" applyFont="1" applyAlignment="1">
      <alignment horizontal="left" vertical="center"/>
    </xf>
    <xf numFmtId="0" fontId="10" fillId="0" borderId="3" xfId="27" applyFont="1" applyBorder="1" applyAlignment="1">
      <alignment horizontal="left" vertical="center"/>
    </xf>
    <xf numFmtId="0" fontId="11" fillId="0" borderId="3" xfId="27" applyFont="1" applyBorder="1" applyAlignment="1">
      <alignment horizontal="centerContinuous" vertical="center"/>
    </xf>
    <xf numFmtId="166" fontId="11" fillId="0" borderId="3" xfId="5" applyNumberFormat="1" applyFont="1" applyFill="1" applyBorder="1" applyAlignment="1">
      <alignment horizontal="centerContinuous" vertical="center"/>
    </xf>
    <xf numFmtId="166" fontId="11" fillId="0" borderId="3" xfId="5" applyNumberFormat="1" applyFont="1" applyFill="1" applyBorder="1" applyAlignment="1">
      <alignment horizontal="right" vertical="center"/>
    </xf>
    <xf numFmtId="166" fontId="11" fillId="0" borderId="4" xfId="5" applyNumberFormat="1" applyFont="1" applyFill="1" applyBorder="1" applyAlignment="1">
      <alignment horizontal="centerContinuous" vertical="center"/>
    </xf>
    <xf numFmtId="166" fontId="11" fillId="0" borderId="4" xfId="5" applyNumberFormat="1" applyFont="1" applyFill="1" applyBorder="1" applyAlignment="1">
      <alignment horizontal="right" vertical="center"/>
    </xf>
    <xf numFmtId="0" fontId="10" fillId="0" borderId="0" xfId="27" applyFont="1" applyAlignment="1">
      <alignment vertical="center"/>
    </xf>
    <xf numFmtId="0" fontId="10" fillId="0" borderId="0" xfId="27" applyFont="1" applyAlignment="1">
      <alignment horizontal="center" vertical="center"/>
    </xf>
    <xf numFmtId="166" fontId="10" fillId="0" borderId="0" xfId="5" applyNumberFormat="1" applyFont="1" applyFill="1" applyBorder="1" applyAlignment="1">
      <alignment horizontal="center" vertical="center"/>
    </xf>
    <xf numFmtId="166" fontId="10" fillId="0" borderId="0" xfId="5" applyNumberFormat="1" applyFont="1" applyFill="1" applyBorder="1" applyAlignment="1">
      <alignment horizontal="right" vertical="center"/>
    </xf>
    <xf numFmtId="0" fontId="11" fillId="0" borderId="0" xfId="27" applyFont="1" applyAlignment="1">
      <alignment vertical="center"/>
    </xf>
    <xf numFmtId="0" fontId="12" fillId="0" borderId="0" xfId="27" applyFont="1" applyAlignment="1">
      <alignment horizontal="center" vertical="center"/>
    </xf>
    <xf numFmtId="0" fontId="10" fillId="0" borderId="3" xfId="27" applyFont="1" applyBorder="1" applyAlignment="1">
      <alignment horizontal="center" vertical="center"/>
    </xf>
    <xf numFmtId="166" fontId="10" fillId="0" borderId="3" xfId="5" applyNumberFormat="1" applyFont="1" applyFill="1" applyBorder="1" applyAlignment="1">
      <alignment horizontal="right" vertical="center"/>
    </xf>
    <xf numFmtId="0" fontId="11" fillId="0" borderId="0" xfId="27" applyFont="1" applyAlignment="1">
      <alignment horizontal="center" vertical="center"/>
    </xf>
    <xf numFmtId="166" fontId="11" fillId="0" borderId="0" xfId="5" applyNumberFormat="1" applyFont="1" applyFill="1" applyAlignment="1">
      <alignment horizontal="right" vertical="center"/>
    </xf>
    <xf numFmtId="0" fontId="11" fillId="0" borderId="0" xfId="27" applyFont="1" applyAlignment="1">
      <alignment horizontal="left" vertical="center"/>
    </xf>
    <xf numFmtId="166" fontId="11" fillId="0" borderId="0" xfId="2" applyNumberFormat="1" applyFont="1" applyFill="1" applyAlignment="1">
      <alignment horizontal="right" vertical="center"/>
    </xf>
    <xf numFmtId="166" fontId="11" fillId="0" borderId="0" xfId="2" applyNumberFormat="1" applyFont="1" applyFill="1" applyBorder="1" applyAlignment="1">
      <alignment horizontal="right" vertical="center"/>
    </xf>
    <xf numFmtId="166" fontId="11" fillId="0" borderId="3" xfId="2" applyNumberFormat="1" applyFont="1" applyFill="1" applyBorder="1" applyAlignment="1">
      <alignment horizontal="right" vertical="center"/>
    </xf>
    <xf numFmtId="166" fontId="11" fillId="0" borderId="0" xfId="5" applyNumberFormat="1" applyFont="1" applyFill="1" applyAlignment="1">
      <alignment vertical="center"/>
    </xf>
    <xf numFmtId="166" fontId="11" fillId="0" borderId="5" xfId="5" applyNumberFormat="1" applyFont="1" applyFill="1" applyBorder="1" applyAlignment="1">
      <alignment horizontal="right" vertical="center"/>
    </xf>
    <xf numFmtId="166" fontId="11" fillId="0" borderId="0" xfId="27" applyNumberFormat="1" applyFont="1" applyAlignment="1">
      <alignment vertical="center"/>
    </xf>
    <xf numFmtId="170" fontId="11" fillId="0" borderId="0" xfId="5" applyNumberFormat="1" applyFont="1" applyFill="1" applyBorder="1" applyAlignment="1">
      <alignment horizontal="right" vertical="center"/>
    </xf>
    <xf numFmtId="166" fontId="11" fillId="0" borderId="4" xfId="5" applyNumberFormat="1" applyFont="1" applyFill="1" applyBorder="1" applyAlignment="1">
      <alignment horizontal="center" vertical="center"/>
    </xf>
    <xf numFmtId="0" fontId="10" fillId="0" borderId="0" xfId="27" applyFont="1" applyAlignment="1">
      <alignment horizontal="centerContinuous" vertical="center"/>
    </xf>
    <xf numFmtId="165" fontId="10" fillId="0" borderId="0" xfId="27" applyNumberFormat="1" applyFont="1" applyAlignment="1">
      <alignment vertical="center"/>
    </xf>
    <xf numFmtId="165" fontId="11" fillId="0" borderId="0" xfId="27" applyNumberFormat="1" applyFont="1" applyAlignment="1">
      <alignment vertical="center"/>
    </xf>
    <xf numFmtId="166" fontId="11" fillId="0" borderId="0" xfId="2" applyNumberFormat="1" applyFont="1" applyFill="1" applyBorder="1" applyAlignment="1">
      <alignment vertical="center"/>
    </xf>
    <xf numFmtId="165" fontId="10" fillId="0" borderId="0" xfId="27" applyNumberFormat="1" applyFont="1" applyAlignment="1">
      <alignment horizontal="left" vertical="center"/>
    </xf>
    <xf numFmtId="165" fontId="11" fillId="0" borderId="0" xfId="27" applyNumberFormat="1" applyFont="1" applyAlignment="1">
      <alignment horizontal="centerContinuous" vertical="center"/>
    </xf>
    <xf numFmtId="166" fontId="11" fillId="0" borderId="0" xfId="27" applyNumberFormat="1" applyFont="1" applyAlignment="1">
      <alignment horizontal="centerContinuous" vertical="center"/>
    </xf>
    <xf numFmtId="166" fontId="11" fillId="0" borderId="0" xfId="2" applyNumberFormat="1" applyFont="1" applyFill="1" applyBorder="1" applyAlignment="1">
      <alignment horizontal="centerContinuous" vertical="center"/>
    </xf>
    <xf numFmtId="166" fontId="11" fillId="0" borderId="0" xfId="2" applyNumberFormat="1" applyFont="1" applyFill="1" applyAlignment="1">
      <alignment horizontal="centerContinuous" vertical="center"/>
    </xf>
    <xf numFmtId="165" fontId="10" fillId="0" borderId="3" xfId="27" applyNumberFormat="1" applyFont="1" applyBorder="1" applyAlignment="1">
      <alignment horizontal="left" vertical="center"/>
    </xf>
    <xf numFmtId="165" fontId="11" fillId="0" borderId="3" xfId="27" applyNumberFormat="1" applyFont="1" applyBorder="1" applyAlignment="1">
      <alignment horizontal="centerContinuous" vertical="center"/>
    </xf>
    <xf numFmtId="166" fontId="11" fillId="0" borderId="3" xfId="27" applyNumberFormat="1" applyFont="1" applyBorder="1" applyAlignment="1">
      <alignment horizontal="centerContinuous" vertical="center"/>
    </xf>
    <xf numFmtId="166" fontId="11" fillId="0" borderId="3" xfId="2" applyNumberFormat="1" applyFont="1" applyFill="1" applyBorder="1" applyAlignment="1">
      <alignment horizontal="centerContinuous" vertical="center"/>
    </xf>
    <xf numFmtId="165" fontId="10" fillId="0" borderId="0" xfId="27" applyNumberFormat="1" applyFont="1" applyAlignment="1">
      <alignment horizontal="center" vertical="center"/>
    </xf>
    <xf numFmtId="166" fontId="10" fillId="0" borderId="0" xfId="27" applyNumberFormat="1" applyFont="1" applyAlignment="1">
      <alignment horizontal="center" vertical="center"/>
    </xf>
    <xf numFmtId="166" fontId="10" fillId="0" borderId="0" xfId="27" applyNumberFormat="1" applyFont="1" applyAlignment="1">
      <alignment horizontal="right" vertical="center"/>
    </xf>
    <xf numFmtId="166" fontId="10" fillId="0" borderId="0" xfId="2" applyNumberFormat="1" applyFont="1" applyFill="1" applyBorder="1" applyAlignment="1">
      <alignment horizontal="center" vertical="center"/>
    </xf>
    <xf numFmtId="166" fontId="10" fillId="0" borderId="0" xfId="2" applyNumberFormat="1" applyFont="1" applyFill="1" applyBorder="1" applyAlignment="1">
      <alignment horizontal="right" vertical="center"/>
    </xf>
    <xf numFmtId="165" fontId="10" fillId="0" borderId="0" xfId="27" applyNumberFormat="1" applyFont="1" applyAlignment="1">
      <alignment horizontal="right" vertical="center"/>
    </xf>
    <xf numFmtId="166" fontId="10" fillId="0" borderId="0" xfId="2" quotePrefix="1" applyNumberFormat="1" applyFont="1" applyFill="1" applyBorder="1" applyAlignment="1">
      <alignment horizontal="right" vertical="center"/>
    </xf>
    <xf numFmtId="0" fontId="10" fillId="0" borderId="0" xfId="27" applyFont="1" applyAlignment="1">
      <alignment horizontal="right" vertical="center"/>
    </xf>
    <xf numFmtId="166" fontId="10" fillId="0" borderId="3" xfId="2" applyNumberFormat="1" applyFont="1" applyFill="1" applyBorder="1" applyAlignment="1">
      <alignment horizontal="right" vertical="center"/>
    </xf>
    <xf numFmtId="166" fontId="10" fillId="0" borderId="3" xfId="27" applyNumberFormat="1" applyFont="1" applyBorder="1" applyAlignment="1">
      <alignment horizontal="right" vertical="center"/>
    </xf>
    <xf numFmtId="165" fontId="10" fillId="0" borderId="3" xfId="27" applyNumberFormat="1" applyFont="1" applyBorder="1" applyAlignment="1">
      <alignment horizontal="right" vertical="center"/>
    </xf>
    <xf numFmtId="0" fontId="10" fillId="0" borderId="3" xfId="27" applyFont="1" applyBorder="1" applyAlignment="1">
      <alignment horizontal="right" vertical="center"/>
    </xf>
    <xf numFmtId="165" fontId="10" fillId="0" borderId="0" xfId="27" quotePrefix="1" applyNumberFormat="1" applyFont="1" applyAlignment="1">
      <alignment horizontal="left" vertical="center"/>
    </xf>
    <xf numFmtId="165" fontId="11" fillId="0" borderId="0" xfId="27" applyNumberFormat="1" applyFont="1" applyAlignment="1">
      <alignment horizontal="center" vertical="center"/>
    </xf>
    <xf numFmtId="165" fontId="11" fillId="0" borderId="0" xfId="27" quotePrefix="1" applyNumberFormat="1" applyFont="1" applyAlignment="1">
      <alignment horizontal="center" vertical="center"/>
    </xf>
    <xf numFmtId="166" fontId="11" fillId="0" borderId="0" xfId="17" applyNumberFormat="1" applyFont="1" applyFill="1" applyBorder="1" applyAlignment="1">
      <alignment horizontal="right" vertical="center"/>
    </xf>
    <xf numFmtId="166" fontId="10" fillId="0" borderId="0" xfId="27" applyNumberFormat="1" applyFont="1" applyAlignment="1">
      <alignment vertical="center"/>
    </xf>
    <xf numFmtId="165" fontId="11" fillId="0" borderId="0" xfId="27" applyNumberFormat="1" applyFont="1" applyAlignment="1">
      <alignment horizontal="left" vertical="center"/>
    </xf>
    <xf numFmtId="166" fontId="11" fillId="0" borderId="3" xfId="27" applyNumberFormat="1" applyFont="1" applyBorder="1" applyAlignment="1">
      <alignment vertical="center"/>
    </xf>
    <xf numFmtId="166" fontId="11" fillId="0" borderId="3" xfId="17" applyNumberFormat="1" applyFont="1" applyFill="1" applyBorder="1" applyAlignment="1">
      <alignment horizontal="right" vertical="center"/>
    </xf>
    <xf numFmtId="166" fontId="11" fillId="0" borderId="5" xfId="2" applyNumberFormat="1" applyFont="1" applyFill="1" applyBorder="1" applyAlignment="1">
      <alignment horizontal="right" vertical="center"/>
    </xf>
    <xf numFmtId="165" fontId="11" fillId="0" borderId="3" xfId="27" applyNumberFormat="1" applyFont="1" applyBorder="1" applyAlignment="1">
      <alignment vertical="center"/>
    </xf>
    <xf numFmtId="165" fontId="11" fillId="0" borderId="3" xfId="27" applyNumberFormat="1" applyFont="1" applyBorder="1" applyAlignment="1">
      <alignment horizontal="center" vertical="center"/>
    </xf>
    <xf numFmtId="166" fontId="11" fillId="0" borderId="0" xfId="2" applyNumberFormat="1" applyFont="1" applyFill="1" applyAlignment="1">
      <alignment vertical="center"/>
    </xf>
    <xf numFmtId="165" fontId="10" fillId="0" borderId="4" xfId="27" applyNumberFormat="1" applyFont="1" applyBorder="1" applyAlignment="1">
      <alignment horizontal="left" vertical="center"/>
    </xf>
    <xf numFmtId="166" fontId="11" fillId="0" borderId="4" xfId="2" applyNumberFormat="1" applyFont="1" applyFill="1" applyBorder="1" applyAlignment="1">
      <alignment horizontal="centerContinuous" vertical="center"/>
    </xf>
    <xf numFmtId="166" fontId="11" fillId="0" borderId="4" xfId="2" applyNumberFormat="1" applyFont="1" applyFill="1" applyBorder="1" applyAlignment="1">
      <alignment horizontal="right" vertical="center"/>
    </xf>
    <xf numFmtId="166" fontId="11" fillId="0" borderId="0" xfId="2" applyNumberFormat="1" applyFont="1" applyFill="1" applyBorder="1" applyAlignment="1">
      <alignment horizontal="center" vertical="center"/>
    </xf>
    <xf numFmtId="166" fontId="11" fillId="0" borderId="0" xfId="17" applyNumberFormat="1" applyFont="1" applyFill="1" applyBorder="1" applyAlignment="1">
      <alignment horizontal="center" vertical="center"/>
    </xf>
    <xf numFmtId="166" fontId="11" fillId="0" borderId="0" xfId="27" applyNumberFormat="1" applyFont="1" applyAlignment="1">
      <alignment horizontal="center" vertical="center"/>
    </xf>
    <xf numFmtId="166" fontId="11" fillId="0" borderId="5" xfId="27" applyNumberFormat="1" applyFont="1" applyBorder="1" applyAlignment="1">
      <alignment vertical="center"/>
    </xf>
    <xf numFmtId="166" fontId="10" fillId="0" borderId="0" xfId="2" applyNumberFormat="1" applyFont="1" applyFill="1" applyAlignment="1">
      <alignment horizontal="center" vertical="center"/>
    </xf>
    <xf numFmtId="166" fontId="10" fillId="0" borderId="3" xfId="12" applyNumberFormat="1" applyFont="1" applyFill="1" applyBorder="1" applyAlignment="1">
      <alignment horizontal="right" vertical="center"/>
    </xf>
    <xf numFmtId="166" fontId="10" fillId="0" borderId="0" xfId="12" applyNumberFormat="1" applyFont="1" applyFill="1" applyAlignment="1">
      <alignment horizontal="right" vertical="center"/>
    </xf>
    <xf numFmtId="166" fontId="11" fillId="0" borderId="0" xfId="2" applyNumberFormat="1" applyFont="1" applyFill="1" applyAlignment="1">
      <alignment horizontal="center" vertical="center"/>
    </xf>
    <xf numFmtId="166" fontId="10" fillId="0" borderId="0" xfId="2" applyNumberFormat="1" applyFont="1" applyFill="1" applyAlignment="1">
      <alignment horizontal="right" vertical="center"/>
    </xf>
    <xf numFmtId="166" fontId="10" fillId="0" borderId="0" xfId="12" quotePrefix="1" applyNumberFormat="1" applyFont="1" applyFill="1" applyAlignment="1">
      <alignment horizontal="right" vertical="center"/>
    </xf>
    <xf numFmtId="171" fontId="11" fillId="0" borderId="0" xfId="2" applyNumberFormat="1" applyFont="1" applyFill="1" applyAlignment="1">
      <alignment horizontal="centerContinuous" vertical="center"/>
    </xf>
    <xf numFmtId="166" fontId="11" fillId="0" borderId="3" xfId="2" applyNumberFormat="1" applyFont="1" applyFill="1" applyBorder="1" applyAlignment="1">
      <alignment vertical="center"/>
    </xf>
    <xf numFmtId="0" fontId="10" fillId="0" borderId="0" xfId="27" quotePrefix="1" applyFont="1" applyAlignment="1">
      <alignment vertical="center"/>
    </xf>
    <xf numFmtId="0" fontId="10" fillId="0" borderId="3" xfId="27" applyFont="1" applyBorder="1" applyAlignment="1">
      <alignment vertical="center"/>
    </xf>
    <xf numFmtId="0" fontId="11" fillId="0" borderId="0" xfId="27" quotePrefix="1" applyFont="1" applyAlignment="1">
      <alignment horizontal="center" vertical="center"/>
    </xf>
    <xf numFmtId="166" fontId="11" fillId="0" borderId="0" xfId="39" applyNumberFormat="1" applyFont="1" applyFill="1" applyAlignment="1">
      <alignment horizontal="right" vertical="center"/>
    </xf>
    <xf numFmtId="0" fontId="11" fillId="0" borderId="0" xfId="27" applyFont="1" applyAlignment="1">
      <alignment vertical="center" wrapText="1"/>
    </xf>
    <xf numFmtId="0" fontId="11" fillId="0" borderId="3" xfId="27" applyFont="1" applyBorder="1" applyAlignment="1">
      <alignment vertical="center"/>
    </xf>
    <xf numFmtId="0" fontId="11" fillId="0" borderId="3" xfId="27" applyFont="1" applyBorder="1" applyAlignment="1">
      <alignment horizontal="center" vertical="center"/>
    </xf>
    <xf numFmtId="166" fontId="11" fillId="0" borderId="4" xfId="27" applyNumberFormat="1" applyFont="1" applyBorder="1" applyAlignment="1">
      <alignment vertical="center"/>
    </xf>
    <xf numFmtId="0" fontId="11" fillId="0" borderId="0" xfId="27" quotePrefix="1" applyFont="1" applyAlignment="1">
      <alignment vertical="center"/>
    </xf>
    <xf numFmtId="0" fontId="10" fillId="0" borderId="0" xfId="27" applyFont="1" applyAlignment="1">
      <alignment vertical="top"/>
    </xf>
    <xf numFmtId="0" fontId="10" fillId="0" borderId="0" xfId="27" applyFont="1" applyAlignment="1">
      <alignment horizontal="center" vertical="top"/>
    </xf>
    <xf numFmtId="166" fontId="10" fillId="0" borderId="0" xfId="5" applyNumberFormat="1" applyFont="1" applyFill="1" applyBorder="1" applyAlignment="1">
      <alignment horizontal="center" vertical="top"/>
    </xf>
    <xf numFmtId="0" fontId="11" fillId="0" borderId="0" xfId="27" applyFont="1" applyAlignment="1">
      <alignment vertical="top"/>
    </xf>
    <xf numFmtId="0" fontId="12" fillId="0" borderId="0" xfId="27" applyFont="1" applyAlignment="1">
      <alignment horizontal="center" vertical="top"/>
    </xf>
    <xf numFmtId="166" fontId="10" fillId="0" borderId="0" xfId="5" applyNumberFormat="1" applyFont="1" applyFill="1" applyBorder="1" applyAlignment="1">
      <alignment horizontal="right" vertical="top"/>
    </xf>
    <xf numFmtId="0" fontId="10" fillId="0" borderId="3" xfId="27" applyFont="1" applyBorder="1" applyAlignment="1">
      <alignment horizontal="center" vertical="top"/>
    </xf>
    <xf numFmtId="166" fontId="10" fillId="0" borderId="0" xfId="12" applyNumberFormat="1" applyFont="1" applyFill="1" applyBorder="1" applyAlignment="1">
      <alignment horizontal="right" vertical="top"/>
    </xf>
    <xf numFmtId="166" fontId="10" fillId="0" borderId="3" xfId="5" applyNumberFormat="1" applyFont="1" applyFill="1" applyBorder="1" applyAlignment="1">
      <alignment horizontal="right" vertical="top"/>
    </xf>
    <xf numFmtId="0" fontId="11" fillId="0" borderId="0" xfId="27" applyFont="1" applyAlignment="1">
      <alignment horizontal="center" vertical="top"/>
    </xf>
    <xf numFmtId="166" fontId="11" fillId="0" borderId="0" xfId="5" applyNumberFormat="1" applyFont="1" applyFill="1" applyAlignment="1">
      <alignment horizontal="right" vertical="top"/>
    </xf>
    <xf numFmtId="166" fontId="11" fillId="0" borderId="0" xfId="5" applyNumberFormat="1" applyFont="1" applyFill="1" applyBorder="1" applyAlignment="1">
      <alignment horizontal="right" vertical="top"/>
    </xf>
    <xf numFmtId="0" fontId="11" fillId="0" borderId="0" xfId="27" applyFont="1" applyAlignment="1">
      <alignment horizontal="left" vertical="top"/>
    </xf>
    <xf numFmtId="166" fontId="11" fillId="0" borderId="0" xfId="2" applyNumberFormat="1" applyFont="1" applyFill="1" applyAlignment="1">
      <alignment horizontal="right" vertical="top"/>
    </xf>
    <xf numFmtId="166" fontId="11" fillId="0" borderId="0" xfId="2" applyNumberFormat="1" applyFont="1" applyFill="1" applyBorder="1" applyAlignment="1">
      <alignment horizontal="right" vertical="top"/>
    </xf>
    <xf numFmtId="166" fontId="11" fillId="0" borderId="3" xfId="2" applyNumberFormat="1" applyFont="1" applyFill="1" applyBorder="1" applyAlignment="1">
      <alignment horizontal="right" vertical="top"/>
    </xf>
    <xf numFmtId="166" fontId="11" fillId="0" borderId="3" xfId="5" applyNumberFormat="1" applyFont="1" applyFill="1" applyBorder="1" applyAlignment="1">
      <alignment horizontal="right" vertical="top"/>
    </xf>
    <xf numFmtId="0" fontId="10" fillId="0" borderId="0" xfId="27" applyFont="1" applyAlignment="1">
      <alignment horizontal="left" vertical="top"/>
    </xf>
    <xf numFmtId="166" fontId="11" fillId="0" borderId="0" xfId="5" applyNumberFormat="1" applyFont="1" applyFill="1" applyAlignment="1">
      <alignment vertical="top"/>
    </xf>
    <xf numFmtId="166" fontId="11" fillId="0" borderId="5" xfId="5" applyNumberFormat="1" applyFont="1" applyFill="1" applyBorder="1" applyAlignment="1">
      <alignment horizontal="right" vertical="top"/>
    </xf>
    <xf numFmtId="166" fontId="11" fillId="0" borderId="0" xfId="27" applyNumberFormat="1" applyFont="1" applyAlignment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quotePrefix="1" applyFont="1" applyAlignment="1">
      <alignment horizontal="left" vertical="center"/>
    </xf>
    <xf numFmtId="9" fontId="11" fillId="0" borderId="0" xfId="32" applyFont="1" applyFill="1" applyAlignment="1">
      <alignment vertical="center"/>
    </xf>
    <xf numFmtId="166" fontId="11" fillId="0" borderId="0" xfId="0" applyNumberFormat="1" applyFont="1" applyAlignment="1">
      <alignment vertical="center"/>
    </xf>
    <xf numFmtId="172" fontId="11" fillId="0" borderId="0" xfId="39" applyNumberFormat="1" applyFont="1" applyFill="1" applyBorder="1" applyAlignment="1">
      <alignment horizontal="right" vertical="center"/>
    </xf>
    <xf numFmtId="165" fontId="12" fillId="0" borderId="0" xfId="27" applyNumberFormat="1" applyFont="1" applyAlignment="1">
      <alignment horizontal="center" vertical="center"/>
    </xf>
    <xf numFmtId="166" fontId="11" fillId="0" borderId="0" xfId="27" applyNumberFormat="1" applyFont="1" applyAlignment="1">
      <alignment horizontal="right" vertical="center"/>
    </xf>
    <xf numFmtId="166" fontId="11" fillId="0" borderId="3" xfId="39" applyNumberFormat="1" applyFont="1" applyFill="1" applyBorder="1" applyAlignment="1">
      <alignment horizontal="right" vertical="center"/>
    </xf>
    <xf numFmtId="166" fontId="10" fillId="0" borderId="3" xfId="2" applyNumberFormat="1" applyFont="1" applyFill="1" applyBorder="1" applyAlignment="1">
      <alignment horizontal="center" vertical="center"/>
    </xf>
    <xf numFmtId="0" fontId="10" fillId="0" borderId="0" xfId="0" quotePrefix="1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Continuous" vertical="center"/>
    </xf>
    <xf numFmtId="166" fontId="10" fillId="0" borderId="0" xfId="2" quotePrefix="1" applyNumberFormat="1" applyFont="1" applyFill="1" applyAlignment="1">
      <alignment horizontal="centerContinuous" vertical="center"/>
    </xf>
    <xf numFmtId="0" fontId="10" fillId="0" borderId="0" xfId="0" applyFont="1" applyAlignment="1">
      <alignment horizontal="left" vertical="center"/>
    </xf>
    <xf numFmtId="0" fontId="10" fillId="0" borderId="3" xfId="0" quotePrefix="1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Continuous" vertical="center"/>
    </xf>
    <xf numFmtId="49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6" fontId="10" fillId="0" borderId="0" xfId="2" applyNumberFormat="1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66" fontId="10" fillId="0" borderId="3" xfId="4" applyNumberFormat="1" applyFont="1" applyFill="1" applyBorder="1" applyAlignment="1">
      <alignment horizontal="right" vertical="center"/>
    </xf>
    <xf numFmtId="166" fontId="10" fillId="0" borderId="0" xfId="4" applyNumberFormat="1" applyFont="1" applyFill="1" applyBorder="1" applyAlignment="1">
      <alignment horizontal="right" vertical="center"/>
    </xf>
    <xf numFmtId="166" fontId="10" fillId="0" borderId="0" xfId="0" applyNumberFormat="1" applyFont="1" applyAlignment="1">
      <alignment vertical="center"/>
    </xf>
    <xf numFmtId="0" fontId="11" fillId="0" borderId="3" xfId="0" applyFont="1" applyBorder="1" applyAlignment="1">
      <alignment horizontal="left" vertical="center"/>
    </xf>
    <xf numFmtId="37" fontId="11" fillId="0" borderId="0" xfId="0" applyNumberFormat="1" applyFont="1" applyAlignment="1">
      <alignment horizontal="center" vertical="center"/>
    </xf>
    <xf numFmtId="37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5" fontId="11" fillId="0" borderId="0" xfId="0" applyNumberFormat="1" applyFont="1" applyAlignment="1">
      <alignment vertical="center"/>
    </xf>
    <xf numFmtId="170" fontId="11" fillId="0" borderId="0" xfId="39" applyNumberFormat="1" applyFont="1" applyFill="1" applyBorder="1" applyAlignment="1">
      <alignment horizontal="right" vertical="center"/>
    </xf>
    <xf numFmtId="166" fontId="10" fillId="0" borderId="3" xfId="2" applyNumberFormat="1" applyFont="1" applyFill="1" applyBorder="1" applyAlignment="1">
      <alignment horizontal="center" vertical="center"/>
    </xf>
    <xf numFmtId="0" fontId="11" fillId="0" borderId="3" xfId="27" applyFont="1" applyBorder="1" applyAlignment="1">
      <alignment horizontal="left" vertical="center"/>
    </xf>
    <xf numFmtId="166" fontId="10" fillId="0" borderId="3" xfId="5" applyNumberFormat="1" applyFont="1" applyFill="1" applyBorder="1" applyAlignment="1">
      <alignment horizontal="center" vertical="top"/>
    </xf>
    <xf numFmtId="0" fontId="11" fillId="0" borderId="3" xfId="27" applyFont="1" applyBorder="1" applyAlignment="1">
      <alignment horizontal="justify" vertical="center"/>
    </xf>
    <xf numFmtId="166" fontId="10" fillId="0" borderId="3" xfId="5" applyNumberFormat="1" applyFont="1" applyFill="1" applyBorder="1" applyAlignment="1">
      <alignment horizontal="center" vertical="center"/>
    </xf>
    <xf numFmtId="166" fontId="10" fillId="0" borderId="3" xfId="27" applyNumberFormat="1" applyFont="1" applyBorder="1" applyAlignment="1">
      <alignment horizontal="center" vertical="center"/>
    </xf>
    <xf numFmtId="0" fontId="10" fillId="0" borderId="6" xfId="27" applyFont="1" applyBorder="1" applyAlignment="1">
      <alignment horizontal="center" vertical="center"/>
    </xf>
    <xf numFmtId="165" fontId="11" fillId="0" borderId="3" xfId="27" applyNumberFormat="1" applyFont="1" applyBorder="1" applyAlignment="1">
      <alignment horizontal="left" vertical="center"/>
    </xf>
  </cellXfs>
  <cellStyles count="40">
    <cellStyle name="0,0_x000d__x000a_NA_x000d__x000a_" xfId="1" xr:uid="{00000000-0005-0000-0000-000000000000}"/>
    <cellStyle name="Comma" xfId="2" builtinId="3"/>
    <cellStyle name="Comma 2" xfId="3" xr:uid="{00000000-0005-0000-0000-000002000000}"/>
    <cellStyle name="Comma 2 15 2 5 3" xfId="37" xr:uid="{48762CA8-DA04-4591-AAD4-C785663C029B}"/>
    <cellStyle name="Comma 2 2" xfId="4" xr:uid="{00000000-0005-0000-0000-000003000000}"/>
    <cellStyle name="Comma 2 2 2" xfId="5" xr:uid="{00000000-0005-0000-0000-000004000000}"/>
    <cellStyle name="Comma 2 2 2 2" xfId="6" xr:uid="{00000000-0005-0000-0000-000005000000}"/>
    <cellStyle name="Comma 2 2 2 3" xfId="39" xr:uid="{5556BA0A-7B18-49F1-BDD0-6ECB9BA2D156}"/>
    <cellStyle name="Comma 2 2 3" xfId="7" xr:uid="{00000000-0005-0000-0000-000006000000}"/>
    <cellStyle name="Comma 2 3" xfId="8" xr:uid="{00000000-0005-0000-0000-000007000000}"/>
    <cellStyle name="Comma 2 3 2" xfId="9" xr:uid="{00000000-0005-0000-0000-000008000000}"/>
    <cellStyle name="Comma 2 4" xfId="10" xr:uid="{00000000-0005-0000-0000-000009000000}"/>
    <cellStyle name="Comma 3" xfId="11" xr:uid="{00000000-0005-0000-0000-00000A000000}"/>
    <cellStyle name="Comma 3 2" xfId="12" xr:uid="{00000000-0005-0000-0000-00000B000000}"/>
    <cellStyle name="Comma 3 2 2" xfId="13" xr:uid="{00000000-0005-0000-0000-00000C000000}"/>
    <cellStyle name="Comma 3 3" xfId="14" xr:uid="{00000000-0005-0000-0000-00000D000000}"/>
    <cellStyle name="Comma 4" xfId="15" xr:uid="{00000000-0005-0000-0000-00000E000000}"/>
    <cellStyle name="comma zerodec" xfId="16" xr:uid="{00000000-0005-0000-0000-00000F000000}"/>
    <cellStyle name="Comma_RGR Q2'03 - Eng" xfId="17" xr:uid="{00000000-0005-0000-0000-000010000000}"/>
    <cellStyle name="Currency1" xfId="18" xr:uid="{00000000-0005-0000-0000-000011000000}"/>
    <cellStyle name="Dollar (zero dec)" xfId="19" xr:uid="{00000000-0005-0000-0000-000012000000}"/>
    <cellStyle name="E&amp;Y House" xfId="20" xr:uid="{00000000-0005-0000-0000-000013000000}"/>
    <cellStyle name="Grey" xfId="21" xr:uid="{00000000-0005-0000-0000-000014000000}"/>
    <cellStyle name="Input [yellow]" xfId="22" xr:uid="{00000000-0005-0000-0000-000015000000}"/>
    <cellStyle name="no dec" xfId="23" xr:uid="{00000000-0005-0000-0000-000016000000}"/>
    <cellStyle name="Normal" xfId="0" builtinId="0"/>
    <cellStyle name="Normal - Style1" xfId="24" xr:uid="{00000000-0005-0000-0000-000018000000}"/>
    <cellStyle name="Normal 2" xfId="25" xr:uid="{00000000-0005-0000-0000-000019000000}"/>
    <cellStyle name="Normal 2 2" xfId="26" xr:uid="{00000000-0005-0000-0000-00001A000000}"/>
    <cellStyle name="Normal 2 2 2" xfId="27" xr:uid="{00000000-0005-0000-0000-00001B000000}"/>
    <cellStyle name="Normal 2 2 2 2" xfId="38" xr:uid="{1853CCF8-ABB8-4D64-8ADD-56A9279C1E03}"/>
    <cellStyle name="Normal 2 3" xfId="28" xr:uid="{00000000-0005-0000-0000-00001C000000}"/>
    <cellStyle name="Normal 3" xfId="29" xr:uid="{00000000-0005-0000-0000-00001D000000}"/>
    <cellStyle name="Normal 4" xfId="30" xr:uid="{00000000-0005-0000-0000-00001E000000}"/>
    <cellStyle name="Normal 9" xfId="31" xr:uid="{00000000-0005-0000-0000-00001F000000}"/>
    <cellStyle name="Percent" xfId="32" builtinId="5"/>
    <cellStyle name="Percent [2]" xfId="33" xr:uid="{00000000-0005-0000-0000-000021000000}"/>
    <cellStyle name="Percent 2" xfId="34" xr:uid="{00000000-0005-0000-0000-000022000000}"/>
    <cellStyle name="Quantity" xfId="35" xr:uid="{00000000-0005-0000-0000-000023000000}"/>
    <cellStyle name="Style 1" xfId="36" xr:uid="{00000000-0005-0000-0000-000024000000}"/>
  </cellStyles>
  <dxfs count="0"/>
  <tableStyles count="0" defaultTableStyle="TableStyleMedium9" defaultPivotStyle="PivotStyleLight16"/>
  <colors>
    <mruColors>
      <color rgb="FFFF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7"/>
  <sheetViews>
    <sheetView zoomScale="68" zoomScaleNormal="68" zoomScaleSheetLayoutView="115" workbookViewId="0">
      <selection activeCell="S22" sqref="S22"/>
    </sheetView>
  </sheetViews>
  <sheetFormatPr defaultColWidth="9.09765625" defaultRowHeight="21.75" customHeight="1"/>
  <cols>
    <col min="1" max="1" width="1.69921875" style="115" customWidth="1"/>
    <col min="2" max="2" width="34.296875" style="115" customWidth="1"/>
    <col min="3" max="3" width="8.09765625" style="126" customWidth="1"/>
    <col min="4" max="4" width="0.8984375" style="115" customWidth="1"/>
    <col min="5" max="5" width="14.69921875" style="69" customWidth="1"/>
    <col min="6" max="6" width="0.8984375" style="69" customWidth="1"/>
    <col min="7" max="7" width="13.09765625" style="69" customWidth="1"/>
    <col min="8" max="8" width="0.8984375" style="69" customWidth="1"/>
    <col min="9" max="9" width="14.69921875" style="69" customWidth="1"/>
    <col min="10" max="10" width="0.8984375" style="69" customWidth="1"/>
    <col min="11" max="11" width="13.09765625" style="69" customWidth="1"/>
    <col min="12" max="12" width="9.09765625" style="115"/>
    <col min="13" max="13" width="11.69921875" style="115" customWidth="1"/>
    <col min="14" max="16384" width="9.09765625" style="115"/>
  </cols>
  <sheetData>
    <row r="1" spans="1:11" ht="21.75" customHeight="1">
      <c r="A1" s="125" t="s">
        <v>0</v>
      </c>
      <c r="B1" s="125"/>
      <c r="D1" s="127"/>
      <c r="E1" s="40"/>
      <c r="F1" s="40"/>
      <c r="G1" s="40"/>
      <c r="H1" s="40"/>
      <c r="I1" s="128"/>
      <c r="J1" s="41"/>
      <c r="K1" s="128"/>
    </row>
    <row r="2" spans="1:11" ht="21.75" customHeight="1">
      <c r="A2" s="129" t="s">
        <v>1</v>
      </c>
      <c r="B2" s="129"/>
      <c r="D2" s="127"/>
      <c r="E2" s="40"/>
      <c r="F2" s="40"/>
      <c r="G2" s="40"/>
      <c r="H2" s="40"/>
      <c r="I2" s="41"/>
      <c r="J2" s="41"/>
      <c r="K2" s="41"/>
    </row>
    <row r="3" spans="1:11" ht="21.75" customHeight="1">
      <c r="A3" s="130" t="s">
        <v>2</v>
      </c>
      <c r="B3" s="130"/>
      <c r="C3" s="131"/>
      <c r="D3" s="132"/>
      <c r="E3" s="45"/>
      <c r="F3" s="45"/>
      <c r="G3" s="45"/>
      <c r="H3" s="45"/>
      <c r="I3" s="45"/>
      <c r="J3" s="45"/>
      <c r="K3" s="45"/>
    </row>
    <row r="4" spans="1:11" ht="20.9" customHeight="1">
      <c r="A4" s="129"/>
      <c r="B4" s="129"/>
      <c r="C4" s="133"/>
      <c r="D4" s="127"/>
      <c r="E4" s="71"/>
      <c r="F4" s="71"/>
      <c r="G4" s="71"/>
      <c r="H4" s="71"/>
      <c r="I4" s="71"/>
      <c r="J4" s="71"/>
      <c r="K4" s="71"/>
    </row>
    <row r="5" spans="1:11" s="134" customFormat="1" ht="20.9" customHeight="1">
      <c r="C5" s="135"/>
      <c r="D5" s="135"/>
      <c r="E5" s="148" t="s">
        <v>3</v>
      </c>
      <c r="F5" s="148"/>
      <c r="G5" s="148"/>
      <c r="H5" s="136"/>
      <c r="I5" s="148" t="s">
        <v>4</v>
      </c>
      <c r="J5" s="148"/>
      <c r="K5" s="148"/>
    </row>
    <row r="6" spans="1:11" s="134" customFormat="1" ht="20.9" customHeight="1">
      <c r="C6" s="137"/>
      <c r="D6" s="137"/>
      <c r="E6" s="52" t="s">
        <v>5</v>
      </c>
      <c r="F6" s="50"/>
      <c r="G6" s="52" t="s">
        <v>6</v>
      </c>
      <c r="H6" s="52"/>
      <c r="I6" s="52" t="s">
        <v>5</v>
      </c>
      <c r="J6" s="50"/>
      <c r="K6" s="52" t="s">
        <v>6</v>
      </c>
    </row>
    <row r="7" spans="1:11" s="134" customFormat="1" ht="20.9" customHeight="1">
      <c r="A7" s="115"/>
      <c r="C7" s="137"/>
      <c r="D7" s="137"/>
      <c r="E7" s="52" t="s">
        <v>7</v>
      </c>
      <c r="F7" s="50"/>
      <c r="G7" s="52" t="s">
        <v>8</v>
      </c>
      <c r="H7" s="52"/>
      <c r="I7" s="52" t="s">
        <v>7</v>
      </c>
      <c r="J7" s="50"/>
      <c r="K7" s="52" t="s">
        <v>8</v>
      </c>
    </row>
    <row r="8" spans="1:11" s="134" customFormat="1" ht="20.9" customHeight="1">
      <c r="C8" s="137"/>
      <c r="D8" s="137"/>
      <c r="E8" s="52" t="s">
        <v>9</v>
      </c>
      <c r="F8" s="50"/>
      <c r="G8" s="52" t="s">
        <v>10</v>
      </c>
      <c r="H8" s="52"/>
      <c r="I8" s="52" t="s">
        <v>9</v>
      </c>
      <c r="J8" s="50"/>
      <c r="K8" s="52" t="s">
        <v>10</v>
      </c>
    </row>
    <row r="9" spans="1:11" s="134" customFormat="1" ht="20.9" customHeight="1">
      <c r="C9" s="138" t="s">
        <v>11</v>
      </c>
      <c r="D9" s="137"/>
      <c r="E9" s="139" t="s">
        <v>12</v>
      </c>
      <c r="F9" s="140"/>
      <c r="G9" s="139" t="s">
        <v>12</v>
      </c>
      <c r="H9" s="140"/>
      <c r="I9" s="139" t="s">
        <v>12</v>
      </c>
      <c r="J9" s="140"/>
      <c r="K9" s="139" t="s">
        <v>12</v>
      </c>
    </row>
    <row r="10" spans="1:11" s="134" customFormat="1" ht="20.9" customHeight="1">
      <c r="A10" s="134" t="s">
        <v>13</v>
      </c>
      <c r="C10" s="135"/>
      <c r="D10" s="135"/>
      <c r="E10" s="141"/>
      <c r="F10" s="50"/>
      <c r="G10" s="141"/>
      <c r="H10" s="141"/>
      <c r="I10" s="25"/>
      <c r="J10" s="26"/>
      <c r="K10" s="25"/>
    </row>
    <row r="11" spans="1:11" s="134" customFormat="1" ht="6" customHeight="1">
      <c r="A11" s="115"/>
      <c r="B11" s="115"/>
      <c r="C11" s="126"/>
      <c r="D11" s="126"/>
      <c r="E11" s="69"/>
      <c r="F11" s="26"/>
      <c r="G11" s="69"/>
      <c r="H11" s="69"/>
      <c r="I11" s="25"/>
      <c r="J11" s="26"/>
      <c r="K11" s="25"/>
    </row>
    <row r="12" spans="1:11" s="134" customFormat="1" ht="20.9" customHeight="1">
      <c r="A12" s="134" t="s">
        <v>14</v>
      </c>
      <c r="C12" s="126"/>
      <c r="D12" s="126"/>
      <c r="E12" s="26"/>
      <c r="F12" s="69"/>
      <c r="G12" s="26"/>
      <c r="H12" s="26"/>
      <c r="I12" s="69"/>
      <c r="J12" s="26"/>
      <c r="K12" s="69"/>
    </row>
    <row r="13" spans="1:11" s="134" customFormat="1" ht="6" customHeight="1">
      <c r="A13" s="115"/>
      <c r="B13" s="115"/>
      <c r="C13" s="126"/>
      <c r="D13" s="126"/>
      <c r="E13" s="69"/>
      <c r="F13" s="26"/>
      <c r="G13" s="69"/>
      <c r="H13" s="69"/>
      <c r="I13" s="25"/>
      <c r="J13" s="26"/>
      <c r="K13" s="25"/>
    </row>
    <row r="14" spans="1:11" s="134" customFormat="1" ht="20.9" customHeight="1">
      <c r="A14" s="116" t="s">
        <v>15</v>
      </c>
      <c r="B14" s="116"/>
      <c r="C14" s="126"/>
      <c r="D14" s="126"/>
      <c r="E14" s="4">
        <v>17920695</v>
      </c>
      <c r="F14" s="4"/>
      <c r="G14" s="4">
        <v>13318965</v>
      </c>
      <c r="H14" s="4"/>
      <c r="I14" s="4">
        <v>224826</v>
      </c>
      <c r="J14" s="4"/>
      <c r="K14" s="4">
        <v>452756</v>
      </c>
    </row>
    <row r="15" spans="1:11" s="134" customFormat="1" ht="20.9" customHeight="1">
      <c r="A15" s="116" t="s">
        <v>16</v>
      </c>
      <c r="B15" s="116"/>
      <c r="C15" s="126">
        <v>9</v>
      </c>
      <c r="D15" s="126"/>
      <c r="E15" s="4">
        <v>15751811</v>
      </c>
      <c r="F15" s="4"/>
      <c r="G15" s="4">
        <v>13970341</v>
      </c>
      <c r="H15" s="4"/>
      <c r="I15" s="4">
        <v>6962054</v>
      </c>
      <c r="J15" s="4"/>
      <c r="K15" s="4">
        <v>5359822</v>
      </c>
    </row>
    <row r="16" spans="1:11" s="134" customFormat="1" ht="20.9" customHeight="1">
      <c r="A16" s="116" t="s">
        <v>17</v>
      </c>
      <c r="B16" s="115"/>
      <c r="C16" s="135"/>
      <c r="D16" s="126"/>
      <c r="E16" s="4">
        <v>4157115</v>
      </c>
      <c r="F16" s="4"/>
      <c r="G16" s="4">
        <v>3917636</v>
      </c>
      <c r="H16" s="4"/>
      <c r="I16" s="4">
        <v>3328</v>
      </c>
      <c r="J16" s="4"/>
      <c r="K16" s="4">
        <v>4186</v>
      </c>
    </row>
    <row r="17" spans="1:13" s="134" customFormat="1" ht="20.9" customHeight="1">
      <c r="A17" s="115" t="s">
        <v>18</v>
      </c>
      <c r="B17" s="116"/>
      <c r="C17" s="126"/>
      <c r="D17" s="126"/>
      <c r="E17" s="4">
        <v>2141570</v>
      </c>
      <c r="F17" s="4"/>
      <c r="G17" s="4">
        <v>2085879</v>
      </c>
      <c r="H17" s="4"/>
      <c r="I17" s="4">
        <v>0</v>
      </c>
      <c r="J17" s="4"/>
      <c r="K17" s="4">
        <v>0</v>
      </c>
    </row>
    <row r="18" spans="1:13" s="134" customFormat="1" ht="20.9" customHeight="1">
      <c r="A18" s="115" t="s">
        <v>19</v>
      </c>
      <c r="B18" s="115"/>
      <c r="C18" s="126">
        <v>6</v>
      </c>
      <c r="D18" s="126"/>
      <c r="E18" s="4">
        <v>79965</v>
      </c>
      <c r="F18" s="4"/>
      <c r="G18" s="4">
        <v>719230</v>
      </c>
      <c r="H18" s="4"/>
      <c r="I18" s="4">
        <v>79965</v>
      </c>
      <c r="J18" s="4"/>
      <c r="K18" s="4">
        <v>719230</v>
      </c>
    </row>
    <row r="19" spans="1:13" s="134" customFormat="1" ht="20.9" customHeight="1">
      <c r="A19" s="116" t="s">
        <v>20</v>
      </c>
      <c r="B19" s="116"/>
      <c r="C19" s="126"/>
      <c r="D19" s="126"/>
      <c r="E19" s="4">
        <v>5462135</v>
      </c>
      <c r="F19" s="4"/>
      <c r="G19" s="4">
        <v>3411884</v>
      </c>
      <c r="H19" s="4"/>
      <c r="I19" s="4">
        <v>77241</v>
      </c>
      <c r="J19" s="4"/>
      <c r="K19" s="4">
        <v>105082</v>
      </c>
    </row>
    <row r="20" spans="1:13" s="134" customFormat="1" ht="20.9" customHeight="1">
      <c r="A20" s="116" t="s">
        <v>21</v>
      </c>
      <c r="B20" s="116"/>
      <c r="C20" s="126">
        <v>10</v>
      </c>
      <c r="D20" s="126"/>
      <c r="E20" s="11">
        <v>1395665</v>
      </c>
      <c r="F20" s="4"/>
      <c r="G20" s="11">
        <v>3863645</v>
      </c>
      <c r="H20" s="4"/>
      <c r="I20" s="11">
        <v>0</v>
      </c>
      <c r="J20" s="4"/>
      <c r="K20" s="11">
        <v>0</v>
      </c>
    </row>
    <row r="21" spans="1:13" s="134" customFormat="1" ht="6" customHeight="1">
      <c r="A21" s="116"/>
      <c r="B21" s="116"/>
      <c r="C21" s="126"/>
      <c r="D21" s="126"/>
      <c r="E21" s="26"/>
      <c r="F21" s="36"/>
      <c r="G21" s="26"/>
      <c r="H21" s="36"/>
      <c r="I21" s="26"/>
      <c r="J21" s="26"/>
      <c r="K21" s="26"/>
    </row>
    <row r="22" spans="1:13" s="134" customFormat="1" ht="20.9" customHeight="1">
      <c r="A22" s="129" t="s">
        <v>22</v>
      </c>
      <c r="B22" s="129"/>
      <c r="C22" s="126"/>
      <c r="D22" s="126"/>
      <c r="E22" s="27">
        <f>SUM(E14:E20)</f>
        <v>46908956</v>
      </c>
      <c r="F22" s="69"/>
      <c r="G22" s="27">
        <f>SUM(G14:G20)</f>
        <v>41287580</v>
      </c>
      <c r="H22" s="69"/>
      <c r="I22" s="27">
        <f>SUM(I14:I20)</f>
        <v>7347414</v>
      </c>
      <c r="J22" s="26"/>
      <c r="K22" s="27">
        <f>SUM(K14:K20)</f>
        <v>6641076</v>
      </c>
    </row>
    <row r="23" spans="1:13" s="134" customFormat="1" ht="15" customHeight="1">
      <c r="A23" s="116"/>
      <c r="B23" s="116"/>
      <c r="C23" s="126"/>
      <c r="D23" s="126"/>
      <c r="E23" s="26"/>
      <c r="F23" s="69"/>
      <c r="G23" s="26"/>
      <c r="H23" s="69"/>
      <c r="I23" s="26"/>
      <c r="J23" s="26"/>
      <c r="K23" s="26"/>
    </row>
    <row r="24" spans="1:13" s="134" customFormat="1" ht="20.9" customHeight="1">
      <c r="A24" s="129" t="s">
        <v>23</v>
      </c>
      <c r="B24" s="129"/>
      <c r="C24" s="126"/>
      <c r="D24" s="126"/>
      <c r="E24" s="26"/>
      <c r="F24" s="69"/>
      <c r="G24" s="26"/>
      <c r="H24" s="69"/>
      <c r="I24" s="26"/>
      <c r="J24" s="26"/>
      <c r="K24" s="25"/>
    </row>
    <row r="25" spans="1:13" s="134" customFormat="1" ht="6" customHeight="1">
      <c r="A25" s="129"/>
      <c r="B25" s="129"/>
      <c r="C25" s="126"/>
      <c r="D25" s="126"/>
      <c r="E25" s="26"/>
      <c r="F25" s="69"/>
      <c r="G25" s="26"/>
      <c r="H25" s="69"/>
      <c r="I25" s="26"/>
      <c r="J25" s="26"/>
      <c r="K25" s="25"/>
    </row>
    <row r="26" spans="1:13" s="134" customFormat="1" ht="20.9" customHeight="1">
      <c r="A26" s="116" t="s">
        <v>24</v>
      </c>
      <c r="B26" s="117"/>
      <c r="C26" s="126">
        <v>9</v>
      </c>
      <c r="D26" s="126"/>
      <c r="E26" s="4">
        <v>1444496</v>
      </c>
      <c r="F26" s="4"/>
      <c r="G26" s="4">
        <v>640902</v>
      </c>
      <c r="H26" s="4"/>
      <c r="I26" s="4">
        <v>285472</v>
      </c>
      <c r="J26" s="4"/>
      <c r="K26" s="4">
        <v>322744</v>
      </c>
    </row>
    <row r="27" spans="1:13" s="134" customFormat="1" ht="20.9" customHeight="1">
      <c r="A27" s="115" t="s">
        <v>25</v>
      </c>
      <c r="B27" s="115"/>
      <c r="C27" s="126">
        <v>11</v>
      </c>
      <c r="D27" s="126"/>
      <c r="E27" s="4">
        <v>0</v>
      </c>
      <c r="F27" s="4"/>
      <c r="G27" s="4">
        <v>0</v>
      </c>
      <c r="H27" s="4"/>
      <c r="I27" s="4">
        <v>8645285</v>
      </c>
      <c r="J27" s="4"/>
      <c r="K27" s="4">
        <v>8644535</v>
      </c>
      <c r="M27" s="141"/>
    </row>
    <row r="28" spans="1:13" s="134" customFormat="1" ht="20.9" customHeight="1">
      <c r="A28" s="115" t="s">
        <v>26</v>
      </c>
      <c r="B28" s="115"/>
      <c r="C28" s="126">
        <v>11</v>
      </c>
      <c r="D28" s="126"/>
      <c r="E28" s="4">
        <v>9169842</v>
      </c>
      <c r="F28" s="4"/>
      <c r="G28" s="4">
        <v>8764311</v>
      </c>
      <c r="H28" s="4"/>
      <c r="I28" s="4">
        <v>2796270</v>
      </c>
      <c r="J28" s="4"/>
      <c r="K28" s="4">
        <v>2796270</v>
      </c>
    </row>
    <row r="29" spans="1:13" s="134" customFormat="1" ht="20.9" customHeight="1">
      <c r="A29" s="115" t="s">
        <v>27</v>
      </c>
      <c r="B29" s="115"/>
      <c r="C29" s="126">
        <v>11</v>
      </c>
      <c r="D29" s="126"/>
      <c r="E29" s="4">
        <v>2247569</v>
      </c>
      <c r="F29" s="4"/>
      <c r="G29" s="4">
        <v>2482744</v>
      </c>
      <c r="H29" s="4"/>
      <c r="I29" s="4">
        <v>0</v>
      </c>
      <c r="J29" s="4"/>
      <c r="K29" s="4">
        <v>0</v>
      </c>
    </row>
    <row r="30" spans="1:13" s="134" customFormat="1" ht="20.9" customHeight="1">
      <c r="A30" s="115" t="s">
        <v>28</v>
      </c>
      <c r="B30" s="115"/>
      <c r="C30" s="126">
        <v>8</v>
      </c>
      <c r="D30" s="126"/>
      <c r="E30" s="4">
        <v>8717984</v>
      </c>
      <c r="F30" s="4"/>
      <c r="G30" s="4">
        <v>8881828</v>
      </c>
      <c r="H30" s="4"/>
      <c r="I30" s="4">
        <v>144856794</v>
      </c>
      <c r="J30" s="4"/>
      <c r="K30" s="4">
        <v>136828675</v>
      </c>
    </row>
    <row r="31" spans="1:13" s="134" customFormat="1" ht="20.9" customHeight="1">
      <c r="A31" s="115" t="s">
        <v>29</v>
      </c>
      <c r="B31" s="115"/>
      <c r="C31" s="126"/>
      <c r="D31" s="126"/>
      <c r="E31" s="4">
        <v>1069267</v>
      </c>
      <c r="F31" s="4"/>
      <c r="G31" s="4">
        <v>1092772</v>
      </c>
      <c r="H31" s="4"/>
      <c r="I31" s="4">
        <v>0</v>
      </c>
      <c r="J31" s="4"/>
      <c r="K31" s="4">
        <v>0</v>
      </c>
    </row>
    <row r="32" spans="1:13" s="134" customFormat="1" ht="20.9" customHeight="1">
      <c r="A32" s="117" t="s">
        <v>30</v>
      </c>
      <c r="B32" s="117"/>
      <c r="C32" s="126">
        <v>12</v>
      </c>
      <c r="D32" s="126"/>
      <c r="E32" s="4">
        <v>130572567</v>
      </c>
      <c r="F32" s="4"/>
      <c r="G32" s="4">
        <v>126625573</v>
      </c>
      <c r="H32" s="4"/>
      <c r="I32" s="4">
        <v>127504</v>
      </c>
      <c r="J32" s="4"/>
      <c r="K32" s="4">
        <v>136806</v>
      </c>
    </row>
    <row r="33" spans="1:11" s="134" customFormat="1" ht="20.9" customHeight="1">
      <c r="A33" s="116" t="s">
        <v>31</v>
      </c>
      <c r="B33" s="116"/>
      <c r="C33" s="126"/>
      <c r="D33" s="126"/>
      <c r="E33" s="4">
        <v>82120820</v>
      </c>
      <c r="F33" s="4"/>
      <c r="G33" s="4">
        <v>77818051</v>
      </c>
      <c r="H33" s="4"/>
      <c r="I33" s="4">
        <v>363291</v>
      </c>
      <c r="J33" s="4"/>
      <c r="K33" s="4">
        <v>404260</v>
      </c>
    </row>
    <row r="34" spans="1:11" s="134" customFormat="1" ht="20.9" customHeight="1">
      <c r="A34" s="116" t="s">
        <v>32</v>
      </c>
      <c r="B34" s="116"/>
      <c r="C34" s="126">
        <v>13</v>
      </c>
      <c r="D34" s="126"/>
      <c r="E34" s="4">
        <v>70956632</v>
      </c>
      <c r="F34" s="4"/>
      <c r="G34" s="4">
        <v>66524747</v>
      </c>
      <c r="H34" s="4"/>
      <c r="I34" s="4">
        <v>14786</v>
      </c>
      <c r="J34" s="4"/>
      <c r="K34" s="4">
        <v>21042</v>
      </c>
    </row>
    <row r="35" spans="1:11" s="134" customFormat="1" ht="20.9" customHeight="1">
      <c r="A35" s="115" t="s">
        <v>19</v>
      </c>
      <c r="B35" s="115"/>
      <c r="C35" s="126">
        <v>6</v>
      </c>
      <c r="D35" s="126"/>
      <c r="E35" s="4">
        <v>299758</v>
      </c>
      <c r="F35" s="4"/>
      <c r="G35" s="4">
        <v>1654688</v>
      </c>
      <c r="H35" s="4"/>
      <c r="I35" s="4">
        <v>299758</v>
      </c>
      <c r="J35" s="4"/>
      <c r="K35" s="4">
        <v>1654688</v>
      </c>
    </row>
    <row r="36" spans="1:11" s="134" customFormat="1" ht="20.9" customHeight="1">
      <c r="A36" s="116" t="s">
        <v>33</v>
      </c>
      <c r="B36" s="116"/>
      <c r="C36" s="126"/>
      <c r="D36" s="126"/>
      <c r="E36" s="4">
        <v>9994074</v>
      </c>
      <c r="F36" s="4"/>
      <c r="G36" s="4">
        <v>8335930</v>
      </c>
      <c r="H36" s="4"/>
      <c r="I36" s="4">
        <v>0</v>
      </c>
      <c r="J36" s="4"/>
      <c r="K36" s="4">
        <v>0</v>
      </c>
    </row>
    <row r="37" spans="1:11" s="134" customFormat="1" ht="20.9" customHeight="1">
      <c r="A37" s="115" t="s">
        <v>34</v>
      </c>
      <c r="B37" s="115"/>
      <c r="C37" s="126"/>
      <c r="D37" s="126"/>
      <c r="E37" s="11">
        <v>2799115</v>
      </c>
      <c r="F37" s="4"/>
      <c r="G37" s="11">
        <v>2735806</v>
      </c>
      <c r="H37" s="4"/>
      <c r="I37" s="11">
        <v>21729</v>
      </c>
      <c r="J37" s="4"/>
      <c r="K37" s="11">
        <v>26573</v>
      </c>
    </row>
    <row r="38" spans="1:11" s="134" customFormat="1" ht="6" customHeight="1">
      <c r="A38" s="115"/>
      <c r="B38" s="115"/>
      <c r="C38" s="126"/>
      <c r="D38" s="126"/>
      <c r="E38" s="26"/>
      <c r="F38" s="36"/>
      <c r="G38" s="26"/>
      <c r="H38" s="36"/>
      <c r="I38" s="26"/>
      <c r="J38" s="26"/>
      <c r="K38" s="26"/>
    </row>
    <row r="39" spans="1:11" s="134" customFormat="1" ht="20.9" customHeight="1">
      <c r="A39" s="134" t="s">
        <v>35</v>
      </c>
      <c r="C39" s="126"/>
      <c r="D39" s="126"/>
      <c r="E39" s="27">
        <f>SUM(E26:E37)</f>
        <v>319392124</v>
      </c>
      <c r="F39" s="36"/>
      <c r="G39" s="27">
        <f>SUM(G26:G37)</f>
        <v>305557352</v>
      </c>
      <c r="H39" s="36"/>
      <c r="I39" s="27">
        <f>SUM(I26:I37)</f>
        <v>157410889</v>
      </c>
      <c r="J39" s="26"/>
      <c r="K39" s="27">
        <f>SUM(K26:K37)</f>
        <v>150835593</v>
      </c>
    </row>
    <row r="40" spans="1:11" s="134" customFormat="1" ht="6" customHeight="1">
      <c r="A40" s="115"/>
      <c r="B40" s="115"/>
      <c r="C40" s="126"/>
      <c r="D40" s="126"/>
      <c r="E40" s="26"/>
      <c r="F40" s="36"/>
      <c r="G40" s="26"/>
      <c r="H40" s="36"/>
      <c r="I40" s="26"/>
      <c r="J40" s="26"/>
      <c r="K40" s="26"/>
    </row>
    <row r="41" spans="1:11" s="134" customFormat="1" ht="20.9" customHeight="1" thickBot="1">
      <c r="A41" s="134" t="s">
        <v>36</v>
      </c>
      <c r="C41" s="126"/>
      <c r="D41" s="126"/>
      <c r="E41" s="66">
        <f>+E39+E22</f>
        <v>366301080</v>
      </c>
      <c r="F41" s="26"/>
      <c r="G41" s="66">
        <f>G22+G39</f>
        <v>346844932</v>
      </c>
      <c r="H41" s="26"/>
      <c r="I41" s="66">
        <f>+I39+I22</f>
        <v>164758303</v>
      </c>
      <c r="J41" s="26"/>
      <c r="K41" s="66">
        <f>+K39+K22</f>
        <v>157476669</v>
      </c>
    </row>
    <row r="42" spans="1:11" s="134" customFormat="1" ht="18" customHeight="1" thickTop="1">
      <c r="C42" s="126"/>
      <c r="D42" s="126"/>
      <c r="E42" s="26"/>
      <c r="F42" s="26"/>
      <c r="G42" s="26"/>
      <c r="H42" s="26"/>
      <c r="I42" s="26"/>
      <c r="J42" s="26"/>
      <c r="K42" s="26"/>
    </row>
    <row r="43" spans="1:11" s="134" customFormat="1" ht="18" customHeight="1">
      <c r="C43" s="126"/>
      <c r="D43" s="126"/>
      <c r="E43" s="26"/>
      <c r="F43" s="26"/>
      <c r="G43" s="26"/>
      <c r="H43" s="26"/>
      <c r="I43" s="26"/>
      <c r="J43" s="26"/>
      <c r="K43" s="26"/>
    </row>
    <row r="44" spans="1:11" s="134" customFormat="1" ht="18" customHeight="1">
      <c r="A44" s="115" t="s">
        <v>37</v>
      </c>
      <c r="B44" s="115"/>
      <c r="C44" s="126"/>
      <c r="D44" s="126"/>
      <c r="E44" s="26"/>
      <c r="F44" s="26"/>
      <c r="G44" s="26"/>
      <c r="H44" s="26"/>
      <c r="I44" s="26"/>
      <c r="J44" s="26"/>
      <c r="K44" s="26"/>
    </row>
    <row r="45" spans="1:11" s="134" customFormat="1" ht="17.25" customHeight="1">
      <c r="A45" s="115"/>
      <c r="B45" s="115"/>
      <c r="C45" s="126"/>
      <c r="D45" s="126"/>
      <c r="E45" s="26"/>
      <c r="F45" s="26"/>
      <c r="G45" s="26"/>
      <c r="H45" s="26"/>
      <c r="I45" s="26"/>
      <c r="J45" s="26"/>
      <c r="K45" s="26"/>
    </row>
    <row r="46" spans="1:11" ht="22.4" customHeight="1">
      <c r="A46" s="142" t="s">
        <v>38</v>
      </c>
      <c r="B46" s="142"/>
      <c r="C46" s="131"/>
      <c r="D46" s="131"/>
      <c r="E46" s="27"/>
      <c r="F46" s="27"/>
      <c r="G46" s="27"/>
      <c r="H46" s="27"/>
      <c r="I46" s="27"/>
      <c r="J46" s="27"/>
      <c r="K46" s="27"/>
    </row>
    <row r="47" spans="1:11" ht="21.75" customHeight="1">
      <c r="A47" s="125" t="s">
        <v>0</v>
      </c>
      <c r="B47" s="125"/>
      <c r="D47" s="127"/>
      <c r="E47" s="40"/>
      <c r="F47" s="40"/>
      <c r="G47" s="40"/>
      <c r="H47" s="40"/>
      <c r="I47" s="128"/>
      <c r="J47" s="41"/>
      <c r="K47" s="128"/>
    </row>
    <row r="48" spans="1:11" ht="21.75" customHeight="1">
      <c r="A48" s="129" t="s">
        <v>39</v>
      </c>
      <c r="B48" s="129"/>
      <c r="D48" s="127"/>
      <c r="E48" s="40"/>
      <c r="F48" s="40"/>
      <c r="G48" s="40"/>
      <c r="H48" s="40"/>
      <c r="I48" s="41"/>
      <c r="J48" s="41"/>
      <c r="K48" s="41"/>
    </row>
    <row r="49" spans="1:11" ht="21.75" customHeight="1">
      <c r="A49" s="130" t="str">
        <f>A3</f>
        <v>ณ วันที่ 30 มิถุนายน พ.ศ. 2568</v>
      </c>
      <c r="B49" s="130"/>
      <c r="C49" s="131"/>
      <c r="D49" s="132"/>
      <c r="E49" s="45"/>
      <c r="F49" s="45"/>
      <c r="G49" s="45"/>
      <c r="H49" s="45"/>
      <c r="I49" s="45"/>
      <c r="J49" s="45"/>
      <c r="K49" s="45"/>
    </row>
    <row r="50" spans="1:11" ht="20">
      <c r="A50" s="129"/>
      <c r="B50" s="129"/>
      <c r="D50" s="127"/>
      <c r="E50" s="71"/>
      <c r="F50" s="71"/>
      <c r="G50" s="71"/>
      <c r="H50" s="71"/>
      <c r="I50" s="71"/>
      <c r="J50" s="71"/>
      <c r="K50" s="71"/>
    </row>
    <row r="51" spans="1:11" s="134" customFormat="1" ht="20.9" customHeight="1">
      <c r="C51" s="135"/>
      <c r="D51" s="135"/>
      <c r="E51" s="148" t="s">
        <v>3</v>
      </c>
      <c r="F51" s="148"/>
      <c r="G51" s="148"/>
      <c r="H51" s="136"/>
      <c r="I51" s="148" t="s">
        <v>4</v>
      </c>
      <c r="J51" s="148"/>
      <c r="K51" s="148"/>
    </row>
    <row r="52" spans="1:11" s="134" customFormat="1" ht="20.9" customHeight="1">
      <c r="C52" s="137"/>
      <c r="D52" s="137"/>
      <c r="E52" s="52" t="s">
        <v>5</v>
      </c>
      <c r="F52" s="50"/>
      <c r="G52" s="52" t="s">
        <v>6</v>
      </c>
      <c r="H52" s="52"/>
      <c r="I52" s="52" t="s">
        <v>5</v>
      </c>
      <c r="J52" s="50"/>
      <c r="K52" s="52" t="s">
        <v>6</v>
      </c>
    </row>
    <row r="53" spans="1:11" s="134" customFormat="1" ht="20.9" customHeight="1">
      <c r="C53" s="137"/>
      <c r="D53" s="137"/>
      <c r="E53" s="52" t="s">
        <v>7</v>
      </c>
      <c r="F53" s="50"/>
      <c r="G53" s="52" t="s">
        <v>8</v>
      </c>
      <c r="H53" s="52"/>
      <c r="I53" s="52" t="s">
        <v>7</v>
      </c>
      <c r="J53" s="50"/>
      <c r="K53" s="52" t="s">
        <v>8</v>
      </c>
    </row>
    <row r="54" spans="1:11" s="134" customFormat="1" ht="20.9" customHeight="1">
      <c r="C54" s="137"/>
      <c r="D54" s="137"/>
      <c r="E54" s="52" t="s">
        <v>9</v>
      </c>
      <c r="F54" s="50"/>
      <c r="G54" s="52" t="s">
        <v>10</v>
      </c>
      <c r="H54" s="52"/>
      <c r="I54" s="52" t="s">
        <v>9</v>
      </c>
      <c r="J54" s="50"/>
      <c r="K54" s="52" t="s">
        <v>10</v>
      </c>
    </row>
    <row r="55" spans="1:11" s="134" customFormat="1" ht="20.9" customHeight="1">
      <c r="C55" s="138" t="s">
        <v>11</v>
      </c>
      <c r="D55" s="137"/>
      <c r="E55" s="139" t="s">
        <v>12</v>
      </c>
      <c r="F55" s="140"/>
      <c r="G55" s="139" t="s">
        <v>12</v>
      </c>
      <c r="H55" s="140"/>
      <c r="I55" s="139" t="s">
        <v>12</v>
      </c>
      <c r="J55" s="140"/>
      <c r="K55" s="139" t="s">
        <v>12</v>
      </c>
    </row>
    <row r="56" spans="1:11" ht="20.9" customHeight="1">
      <c r="A56" s="129" t="s">
        <v>40</v>
      </c>
      <c r="B56" s="129"/>
      <c r="C56" s="135"/>
      <c r="D56" s="135"/>
      <c r="E56" s="50"/>
      <c r="F56" s="50"/>
      <c r="G56" s="50"/>
      <c r="H56" s="50"/>
      <c r="I56" s="25"/>
      <c r="J56" s="26"/>
      <c r="K56" s="25"/>
    </row>
    <row r="57" spans="1:11" ht="6" customHeight="1">
      <c r="D57" s="126"/>
      <c r="E57" s="26"/>
      <c r="F57" s="26"/>
      <c r="G57" s="26"/>
      <c r="H57" s="26"/>
      <c r="I57" s="25"/>
      <c r="J57" s="26"/>
      <c r="K57" s="25"/>
    </row>
    <row r="58" spans="1:11" ht="20.9" customHeight="1">
      <c r="A58" s="134" t="s">
        <v>41</v>
      </c>
      <c r="B58" s="134"/>
      <c r="C58" s="143"/>
      <c r="D58" s="143"/>
      <c r="E58" s="25"/>
      <c r="F58" s="26"/>
      <c r="G58" s="25"/>
      <c r="H58" s="25"/>
      <c r="I58" s="25"/>
      <c r="J58" s="26"/>
      <c r="K58" s="25"/>
    </row>
    <row r="59" spans="1:11" ht="6" customHeight="1">
      <c r="A59" s="134"/>
      <c r="B59" s="134"/>
      <c r="C59" s="143"/>
      <c r="D59" s="143"/>
      <c r="E59" s="25"/>
      <c r="F59" s="26"/>
      <c r="G59" s="25"/>
      <c r="H59" s="25"/>
      <c r="I59" s="25"/>
      <c r="J59" s="26"/>
      <c r="K59" s="25"/>
    </row>
    <row r="60" spans="1:11" ht="20.9" customHeight="1">
      <c r="A60" s="116" t="s">
        <v>42</v>
      </c>
      <c r="B60" s="117"/>
      <c r="C60" s="143"/>
      <c r="D60" s="126"/>
      <c r="E60" s="4"/>
      <c r="F60" s="26"/>
      <c r="G60" s="4"/>
      <c r="H60" s="26"/>
      <c r="I60" s="4"/>
      <c r="J60" s="26"/>
      <c r="K60" s="4"/>
    </row>
    <row r="61" spans="1:11" ht="20.9" customHeight="1">
      <c r="A61" s="116" t="s">
        <v>43</v>
      </c>
      <c r="B61" s="117" t="s">
        <v>44</v>
      </c>
      <c r="C61" s="143">
        <v>14</v>
      </c>
      <c r="D61" s="126"/>
      <c r="E61" s="4">
        <v>4016655</v>
      </c>
      <c r="F61" s="26"/>
      <c r="G61" s="4">
        <v>106896</v>
      </c>
      <c r="H61" s="26"/>
      <c r="I61" s="4">
        <v>4000000</v>
      </c>
      <c r="J61" s="26"/>
      <c r="K61" s="4">
        <v>0</v>
      </c>
    </row>
    <row r="62" spans="1:11" ht="20.9" customHeight="1">
      <c r="A62" s="115" t="s">
        <v>45</v>
      </c>
      <c r="C62" s="143"/>
      <c r="D62" s="143"/>
      <c r="E62" s="4">
        <v>24610107</v>
      </c>
      <c r="F62" s="26"/>
      <c r="G62" s="4">
        <v>24414611</v>
      </c>
      <c r="H62" s="26"/>
      <c r="I62" s="4">
        <v>1973912</v>
      </c>
      <c r="J62" s="26"/>
      <c r="K62" s="4">
        <v>1427676</v>
      </c>
    </row>
    <row r="63" spans="1:11" ht="20.9" customHeight="1">
      <c r="A63" s="117" t="s">
        <v>46</v>
      </c>
      <c r="B63" s="117"/>
      <c r="C63" s="143">
        <v>14</v>
      </c>
      <c r="D63" s="126"/>
      <c r="E63" s="4">
        <v>0</v>
      </c>
      <c r="F63" s="26"/>
      <c r="G63" s="4">
        <v>0</v>
      </c>
      <c r="H63" s="26"/>
      <c r="I63" s="4">
        <v>5834832</v>
      </c>
      <c r="J63" s="26"/>
      <c r="K63" s="4">
        <v>6033125</v>
      </c>
    </row>
    <row r="64" spans="1:11" ht="20.9" customHeight="1">
      <c r="A64" s="118" t="s">
        <v>47</v>
      </c>
      <c r="B64" s="117"/>
      <c r="C64" s="143"/>
      <c r="D64" s="126"/>
      <c r="E64" s="4"/>
      <c r="F64" s="26"/>
      <c r="G64" s="4"/>
      <c r="H64" s="26"/>
      <c r="I64" s="4"/>
      <c r="J64" s="26"/>
      <c r="K64" s="4"/>
    </row>
    <row r="65" spans="1:11" ht="20.9" customHeight="1">
      <c r="A65" s="115" t="s">
        <v>48</v>
      </c>
      <c r="B65" s="118" t="s">
        <v>49</v>
      </c>
      <c r="C65" s="143">
        <v>14</v>
      </c>
      <c r="D65" s="126"/>
      <c r="E65" s="4">
        <v>2558126</v>
      </c>
      <c r="F65" s="26"/>
      <c r="G65" s="4">
        <v>3356047</v>
      </c>
      <c r="H65" s="26"/>
      <c r="I65" s="4">
        <v>1801240</v>
      </c>
      <c r="J65" s="26"/>
      <c r="K65" s="4">
        <v>2498815</v>
      </c>
    </row>
    <row r="66" spans="1:11" ht="20.9" customHeight="1">
      <c r="A66" s="118" t="s">
        <v>50</v>
      </c>
      <c r="B66" s="118"/>
      <c r="C66" s="143">
        <v>14</v>
      </c>
      <c r="D66" s="126"/>
      <c r="E66" s="4">
        <v>4939021</v>
      </c>
      <c r="F66" s="26"/>
      <c r="G66" s="4">
        <v>10200015</v>
      </c>
      <c r="H66" s="26"/>
      <c r="I66" s="4">
        <v>4939021</v>
      </c>
      <c r="J66" s="26"/>
      <c r="K66" s="4">
        <v>10200015</v>
      </c>
    </row>
    <row r="67" spans="1:11" ht="20.9" customHeight="1">
      <c r="A67" s="117" t="s">
        <v>51</v>
      </c>
      <c r="B67" s="117"/>
      <c r="C67" s="143"/>
      <c r="D67" s="126"/>
      <c r="E67" s="4">
        <v>498931</v>
      </c>
      <c r="F67" s="26"/>
      <c r="G67" s="4">
        <v>312722</v>
      </c>
      <c r="H67" s="26"/>
      <c r="I67" s="4">
        <v>179</v>
      </c>
      <c r="J67" s="26"/>
      <c r="K67" s="4">
        <v>81</v>
      </c>
    </row>
    <row r="68" spans="1:11" ht="20.9" customHeight="1">
      <c r="A68" s="116" t="s">
        <v>52</v>
      </c>
      <c r="B68" s="116"/>
      <c r="C68" s="143"/>
      <c r="D68" s="126"/>
      <c r="E68" s="4">
        <v>2114179</v>
      </c>
      <c r="F68" s="26"/>
      <c r="G68" s="4">
        <v>1521798</v>
      </c>
      <c r="H68" s="26"/>
      <c r="I68" s="4">
        <v>0</v>
      </c>
      <c r="J68" s="26"/>
      <c r="K68" s="4">
        <v>0</v>
      </c>
    </row>
    <row r="69" spans="1:11" ht="20.9" customHeight="1">
      <c r="A69" s="115" t="s">
        <v>53</v>
      </c>
      <c r="B69" s="117"/>
      <c r="C69" s="143"/>
      <c r="D69" s="126"/>
      <c r="E69" s="4"/>
      <c r="F69" s="26"/>
      <c r="G69" s="115"/>
      <c r="H69" s="26"/>
      <c r="I69" s="4"/>
      <c r="J69" s="26"/>
      <c r="K69" s="115"/>
    </row>
    <row r="70" spans="1:11" ht="20.9" customHeight="1">
      <c r="A70" s="115" t="s">
        <v>54</v>
      </c>
      <c r="C70" s="143"/>
      <c r="D70" s="126"/>
      <c r="E70" s="4">
        <v>14085252</v>
      </c>
      <c r="F70" s="26"/>
      <c r="G70" s="4">
        <v>13537087</v>
      </c>
      <c r="H70" s="26"/>
      <c r="I70" s="4">
        <v>185125</v>
      </c>
      <c r="J70" s="26"/>
      <c r="K70" s="4">
        <v>185049</v>
      </c>
    </row>
    <row r="71" spans="1:11" ht="20.9" customHeight="1">
      <c r="A71" s="115" t="s">
        <v>55</v>
      </c>
      <c r="B71" s="116"/>
      <c r="C71" s="143">
        <v>6</v>
      </c>
      <c r="D71" s="126"/>
      <c r="E71" s="26">
        <v>1814509</v>
      </c>
      <c r="F71" s="26"/>
      <c r="G71" s="4">
        <v>47060</v>
      </c>
      <c r="H71" s="26"/>
      <c r="I71" s="26">
        <v>1812064</v>
      </c>
      <c r="J71" s="26"/>
      <c r="K71" s="4">
        <v>47060</v>
      </c>
    </row>
    <row r="72" spans="1:11" ht="20.9" customHeight="1">
      <c r="A72" s="116" t="s">
        <v>56</v>
      </c>
      <c r="B72" s="116"/>
      <c r="C72" s="143"/>
      <c r="D72" s="126"/>
      <c r="E72" s="27">
        <v>9265706</v>
      </c>
      <c r="F72" s="26"/>
      <c r="G72" s="11">
        <v>8266114</v>
      </c>
      <c r="H72" s="26"/>
      <c r="I72" s="27">
        <v>56679</v>
      </c>
      <c r="J72" s="26"/>
      <c r="K72" s="11">
        <v>86223</v>
      </c>
    </row>
    <row r="73" spans="1:11" ht="6" customHeight="1">
      <c r="A73" s="116"/>
      <c r="B73" s="116"/>
      <c r="C73" s="143"/>
      <c r="D73" s="143"/>
      <c r="E73" s="26"/>
      <c r="F73" s="26"/>
      <c r="G73" s="26"/>
      <c r="H73" s="26"/>
      <c r="I73" s="26"/>
      <c r="J73" s="26"/>
      <c r="K73" s="26"/>
    </row>
    <row r="74" spans="1:11" ht="20.9" customHeight="1">
      <c r="A74" s="134" t="s">
        <v>57</v>
      </c>
      <c r="B74" s="134"/>
      <c r="C74" s="143"/>
      <c r="D74" s="143"/>
      <c r="E74" s="27">
        <f>SUM(E61:E72)</f>
        <v>63902486</v>
      </c>
      <c r="F74" s="26"/>
      <c r="G74" s="27">
        <f>SUM(G61:G72)</f>
        <v>61762350</v>
      </c>
      <c r="H74" s="26"/>
      <c r="I74" s="27">
        <f>SUM(I61:I72)</f>
        <v>20603052</v>
      </c>
      <c r="J74" s="26"/>
      <c r="K74" s="27">
        <f>SUM(K61:K72)</f>
        <v>20478044</v>
      </c>
    </row>
    <row r="75" spans="1:11" ht="15" customHeight="1">
      <c r="C75" s="143"/>
      <c r="D75" s="143"/>
      <c r="E75" s="26"/>
      <c r="F75" s="26"/>
      <c r="G75" s="26"/>
      <c r="H75" s="26"/>
      <c r="I75" s="26"/>
      <c r="J75" s="26"/>
      <c r="K75" s="26"/>
    </row>
    <row r="76" spans="1:11" ht="20.9" customHeight="1">
      <c r="A76" s="129" t="s">
        <v>58</v>
      </c>
      <c r="B76" s="129"/>
      <c r="C76" s="143"/>
      <c r="D76" s="143"/>
      <c r="E76" s="26"/>
      <c r="F76" s="119"/>
      <c r="G76" s="26"/>
      <c r="H76" s="119"/>
      <c r="I76" s="26"/>
      <c r="J76" s="26"/>
      <c r="K76" s="26"/>
    </row>
    <row r="77" spans="1:11" ht="6" customHeight="1">
      <c r="A77" s="129"/>
      <c r="B77" s="129"/>
      <c r="C77" s="143"/>
      <c r="D77" s="143"/>
      <c r="E77" s="26"/>
      <c r="F77" s="119"/>
      <c r="G77" s="26"/>
      <c r="H77" s="119"/>
      <c r="I77" s="26"/>
      <c r="J77" s="26"/>
      <c r="K77" s="26"/>
    </row>
    <row r="78" spans="1:11" ht="20.9" customHeight="1">
      <c r="A78" s="116" t="s">
        <v>47</v>
      </c>
      <c r="B78" s="117"/>
      <c r="C78" s="143">
        <v>14</v>
      </c>
      <c r="D78" s="126"/>
      <c r="E78" s="4">
        <v>24875922</v>
      </c>
      <c r="F78" s="26"/>
      <c r="G78" s="4">
        <v>24426512</v>
      </c>
      <c r="H78" s="26"/>
      <c r="I78" s="4">
        <v>19293831</v>
      </c>
      <c r="J78" s="26"/>
      <c r="K78" s="4">
        <v>17530313</v>
      </c>
    </row>
    <row r="79" spans="1:11" ht="20.9" customHeight="1">
      <c r="A79" s="116" t="s">
        <v>59</v>
      </c>
      <c r="B79" s="116"/>
      <c r="C79" s="143">
        <v>14</v>
      </c>
      <c r="D79" s="126"/>
      <c r="E79" s="4">
        <v>62720179</v>
      </c>
      <c r="F79" s="26"/>
      <c r="G79" s="4">
        <v>54528404</v>
      </c>
      <c r="H79" s="26"/>
      <c r="I79" s="4">
        <v>47725758</v>
      </c>
      <c r="J79" s="26"/>
      <c r="K79" s="4">
        <v>41225549</v>
      </c>
    </row>
    <row r="80" spans="1:11" ht="20.9" customHeight="1">
      <c r="A80" s="116" t="s">
        <v>60</v>
      </c>
      <c r="B80" s="116"/>
      <c r="C80" s="143"/>
      <c r="D80" s="126"/>
      <c r="E80" s="4">
        <v>77055588</v>
      </c>
      <c r="F80" s="26"/>
      <c r="G80" s="4">
        <v>71970153</v>
      </c>
      <c r="H80" s="26"/>
      <c r="I80" s="4">
        <v>597070</v>
      </c>
      <c r="J80" s="26"/>
      <c r="K80" s="4">
        <v>675757</v>
      </c>
    </row>
    <row r="81" spans="1:11" ht="20.9" customHeight="1">
      <c r="A81" s="116" t="s">
        <v>61</v>
      </c>
      <c r="B81" s="116"/>
      <c r="C81" s="143"/>
      <c r="D81" s="126"/>
      <c r="E81" s="4">
        <v>1630217</v>
      </c>
      <c r="F81" s="26"/>
      <c r="G81" s="4">
        <v>1544141</v>
      </c>
      <c r="H81" s="26"/>
      <c r="I81" s="4">
        <v>57099</v>
      </c>
      <c r="J81" s="26"/>
      <c r="K81" s="4">
        <v>53932</v>
      </c>
    </row>
    <row r="82" spans="1:11" ht="20.9" customHeight="1">
      <c r="A82" s="115" t="s">
        <v>55</v>
      </c>
      <c r="B82" s="116"/>
      <c r="C82" s="143">
        <v>6</v>
      </c>
      <c r="D82" s="126"/>
      <c r="E82" s="4">
        <v>1824635</v>
      </c>
      <c r="F82" s="26"/>
      <c r="G82" s="4">
        <v>1005779</v>
      </c>
      <c r="H82" s="26"/>
      <c r="I82" s="4">
        <v>1824635</v>
      </c>
      <c r="J82" s="26"/>
      <c r="K82" s="4">
        <v>1005779</v>
      </c>
    </row>
    <row r="83" spans="1:11" ht="20.9" customHeight="1">
      <c r="A83" s="116" t="s">
        <v>62</v>
      </c>
      <c r="B83" s="116"/>
      <c r="C83" s="143"/>
      <c r="D83" s="126"/>
      <c r="E83" s="4">
        <v>32187307</v>
      </c>
      <c r="F83" s="26"/>
      <c r="G83" s="4">
        <v>29404165</v>
      </c>
      <c r="H83" s="26"/>
      <c r="I83" s="4">
        <v>189422</v>
      </c>
      <c r="J83" s="26"/>
      <c r="K83" s="4">
        <v>314856</v>
      </c>
    </row>
    <row r="84" spans="1:11" ht="20.9" customHeight="1">
      <c r="A84" s="115" t="s">
        <v>63</v>
      </c>
      <c r="C84" s="143"/>
      <c r="D84" s="126"/>
      <c r="E84" s="11">
        <v>2919360</v>
      </c>
      <c r="F84" s="26"/>
      <c r="G84" s="11">
        <v>3066597</v>
      </c>
      <c r="H84" s="26"/>
      <c r="I84" s="11">
        <v>54586</v>
      </c>
      <c r="J84" s="26"/>
      <c r="K84" s="11">
        <v>42196</v>
      </c>
    </row>
    <row r="85" spans="1:11" ht="6" customHeight="1">
      <c r="D85" s="126"/>
      <c r="E85" s="26"/>
      <c r="F85" s="26"/>
      <c r="G85" s="26"/>
      <c r="H85" s="26"/>
      <c r="I85" s="26"/>
      <c r="J85" s="26"/>
      <c r="K85" s="26"/>
    </row>
    <row r="86" spans="1:11" ht="20.9" customHeight="1">
      <c r="A86" s="134" t="s">
        <v>64</v>
      </c>
      <c r="B86" s="134"/>
      <c r="C86" s="143"/>
      <c r="D86" s="143"/>
      <c r="E86" s="27">
        <f>SUM(E78:E84)</f>
        <v>203213208</v>
      </c>
      <c r="F86" s="26"/>
      <c r="G86" s="27">
        <f>SUM(G78:G84)</f>
        <v>185945751</v>
      </c>
      <c r="H86" s="26"/>
      <c r="I86" s="27">
        <f>SUM(I78:I84)</f>
        <v>69742401</v>
      </c>
      <c r="J86" s="26"/>
      <c r="K86" s="27">
        <f>SUM(K78:K84)</f>
        <v>60848382</v>
      </c>
    </row>
    <row r="87" spans="1:11" ht="6" customHeight="1">
      <c r="A87" s="134"/>
      <c r="B87" s="134"/>
      <c r="C87" s="143"/>
      <c r="D87" s="143"/>
      <c r="E87" s="26"/>
      <c r="F87" s="26"/>
      <c r="G87" s="26"/>
      <c r="H87" s="26"/>
      <c r="I87" s="26"/>
      <c r="J87" s="26"/>
      <c r="K87" s="26"/>
    </row>
    <row r="88" spans="1:11" ht="20.9" customHeight="1">
      <c r="A88" s="134" t="s">
        <v>65</v>
      </c>
      <c r="B88" s="134"/>
      <c r="C88" s="144"/>
      <c r="D88" s="144"/>
      <c r="E88" s="27">
        <f>+E86+E74</f>
        <v>267115694</v>
      </c>
      <c r="F88" s="26"/>
      <c r="G88" s="27">
        <f>+G86+G74</f>
        <v>247708101</v>
      </c>
      <c r="H88" s="26"/>
      <c r="I88" s="27">
        <f>+I86+I74</f>
        <v>90345453</v>
      </c>
      <c r="J88" s="26"/>
      <c r="K88" s="27">
        <f>+K86+K74</f>
        <v>81326426</v>
      </c>
    </row>
    <row r="89" spans="1:11" ht="20.25" customHeight="1">
      <c r="A89" s="134"/>
      <c r="B89" s="134"/>
      <c r="C89" s="144"/>
      <c r="D89" s="144"/>
      <c r="E89" s="26"/>
      <c r="F89" s="26"/>
      <c r="G89" s="26"/>
      <c r="H89" s="26"/>
      <c r="I89" s="26"/>
      <c r="J89" s="26"/>
      <c r="K89" s="26"/>
    </row>
    <row r="90" spans="1:11" ht="20.25" customHeight="1">
      <c r="A90" s="134"/>
      <c r="B90" s="134"/>
      <c r="C90" s="144"/>
      <c r="D90" s="144"/>
      <c r="E90" s="26"/>
      <c r="F90" s="26"/>
      <c r="G90" s="26"/>
      <c r="H90" s="26"/>
      <c r="I90" s="26"/>
      <c r="J90" s="26"/>
      <c r="K90" s="26"/>
    </row>
    <row r="91" spans="1:11" ht="11.25" customHeight="1">
      <c r="A91" s="134"/>
      <c r="B91" s="134"/>
      <c r="C91" s="144"/>
      <c r="D91" s="144"/>
      <c r="E91" s="26"/>
      <c r="F91" s="26"/>
      <c r="G91" s="26"/>
      <c r="H91" s="26"/>
      <c r="I91" s="26"/>
      <c r="J91" s="26"/>
      <c r="K91" s="26"/>
    </row>
    <row r="92" spans="1:11" ht="22.15" customHeight="1">
      <c r="A92" s="142" t="str">
        <f>A46</f>
        <v>หมายเหตุประกอบข้อมูลทางการเงินเป็นส่วนหนึ่งของข้อมูลทางการเงินระหว่างกาลนี้</v>
      </c>
      <c r="B92" s="142"/>
      <c r="C92" s="131"/>
      <c r="D92" s="131"/>
      <c r="E92" s="27"/>
      <c r="F92" s="27"/>
      <c r="G92" s="27"/>
      <c r="H92" s="27"/>
      <c r="I92" s="27"/>
      <c r="J92" s="27"/>
      <c r="K92" s="27"/>
    </row>
    <row r="93" spans="1:11" ht="21.75" customHeight="1">
      <c r="A93" s="125" t="s">
        <v>0</v>
      </c>
      <c r="B93" s="125"/>
      <c r="D93" s="127"/>
      <c r="E93" s="40"/>
      <c r="F93" s="40"/>
      <c r="G93" s="40"/>
      <c r="H93" s="40"/>
      <c r="I93" s="128"/>
      <c r="J93" s="41"/>
      <c r="K93" s="128"/>
    </row>
    <row r="94" spans="1:11" ht="21.75" customHeight="1">
      <c r="A94" s="129" t="s">
        <v>39</v>
      </c>
      <c r="B94" s="129"/>
      <c r="D94" s="127"/>
      <c r="E94" s="40"/>
      <c r="F94" s="40"/>
      <c r="G94" s="40"/>
      <c r="H94" s="40"/>
      <c r="I94" s="41"/>
      <c r="J94" s="41"/>
      <c r="K94" s="41"/>
    </row>
    <row r="95" spans="1:11" s="134" customFormat="1" ht="21.75" customHeight="1">
      <c r="A95" s="130" t="str">
        <f>A49</f>
        <v>ณ วันที่ 30 มิถุนายน พ.ศ. 2568</v>
      </c>
      <c r="B95" s="130"/>
      <c r="C95" s="131"/>
      <c r="D95" s="132"/>
      <c r="E95" s="45"/>
      <c r="F95" s="45"/>
      <c r="G95" s="45"/>
      <c r="H95" s="45"/>
      <c r="I95" s="45"/>
      <c r="J95" s="45"/>
      <c r="K95" s="45"/>
    </row>
    <row r="96" spans="1:11" s="134" customFormat="1" ht="18" customHeight="1">
      <c r="A96" s="129"/>
      <c r="B96" s="129"/>
      <c r="C96" s="126"/>
      <c r="D96" s="127"/>
      <c r="E96" s="71"/>
      <c r="F96" s="71"/>
      <c r="G96" s="71"/>
      <c r="H96" s="71"/>
      <c r="I96" s="71"/>
      <c r="J96" s="71"/>
      <c r="K96" s="71"/>
    </row>
    <row r="97" spans="1:11" s="134" customFormat="1" ht="21.75" customHeight="1">
      <c r="C97" s="135"/>
      <c r="D97" s="135"/>
      <c r="E97" s="148" t="s">
        <v>3</v>
      </c>
      <c r="F97" s="148"/>
      <c r="G97" s="148"/>
      <c r="H97" s="136"/>
      <c r="I97" s="148" t="s">
        <v>4</v>
      </c>
      <c r="J97" s="148"/>
      <c r="K97" s="148"/>
    </row>
    <row r="98" spans="1:11" s="134" customFormat="1" ht="21.75" customHeight="1">
      <c r="C98" s="137"/>
      <c r="D98" s="137"/>
      <c r="E98" s="52" t="s">
        <v>5</v>
      </c>
      <c r="F98" s="50"/>
      <c r="G98" s="52" t="s">
        <v>6</v>
      </c>
      <c r="H98" s="52"/>
      <c r="I98" s="52" t="s">
        <v>5</v>
      </c>
      <c r="J98" s="50"/>
      <c r="K98" s="52" t="s">
        <v>6</v>
      </c>
    </row>
    <row r="99" spans="1:11" s="134" customFormat="1" ht="21.75" customHeight="1">
      <c r="C99" s="137"/>
      <c r="D99" s="137"/>
      <c r="E99" s="52" t="s">
        <v>7</v>
      </c>
      <c r="F99" s="50"/>
      <c r="G99" s="52" t="s">
        <v>8</v>
      </c>
      <c r="H99" s="52"/>
      <c r="I99" s="52" t="s">
        <v>7</v>
      </c>
      <c r="J99" s="50"/>
      <c r="K99" s="52" t="s">
        <v>8</v>
      </c>
    </row>
    <row r="100" spans="1:11" s="134" customFormat="1" ht="21.75" customHeight="1">
      <c r="C100" s="137"/>
      <c r="D100" s="137"/>
      <c r="E100" s="52" t="s">
        <v>9</v>
      </c>
      <c r="F100" s="50"/>
      <c r="G100" s="52" t="s">
        <v>10</v>
      </c>
      <c r="H100" s="52"/>
      <c r="I100" s="52" t="s">
        <v>9</v>
      </c>
      <c r="J100" s="50"/>
      <c r="K100" s="52" t="s">
        <v>10</v>
      </c>
    </row>
    <row r="101" spans="1:11" s="134" customFormat="1" ht="21.75" customHeight="1">
      <c r="C101" s="138" t="s">
        <v>11</v>
      </c>
      <c r="D101" s="137"/>
      <c r="E101" s="139" t="s">
        <v>12</v>
      </c>
      <c r="F101" s="140"/>
      <c r="G101" s="139" t="s">
        <v>12</v>
      </c>
      <c r="H101" s="140"/>
      <c r="I101" s="139" t="s">
        <v>12</v>
      </c>
      <c r="J101" s="140"/>
      <c r="K101" s="139" t="s">
        <v>12</v>
      </c>
    </row>
    <row r="102" spans="1:11" ht="21.75" customHeight="1">
      <c r="A102" s="129" t="s">
        <v>66</v>
      </c>
      <c r="B102" s="129"/>
      <c r="C102" s="135"/>
      <c r="D102" s="135"/>
      <c r="E102" s="50"/>
      <c r="F102" s="50"/>
      <c r="G102" s="50"/>
      <c r="H102" s="50"/>
      <c r="I102" s="25"/>
      <c r="J102" s="26"/>
      <c r="K102" s="25"/>
    </row>
    <row r="103" spans="1:11" ht="8.15" customHeight="1">
      <c r="A103" s="129"/>
      <c r="B103" s="129"/>
      <c r="C103" s="135"/>
      <c r="D103" s="135"/>
      <c r="E103" s="50"/>
      <c r="F103" s="50"/>
      <c r="G103" s="50"/>
      <c r="H103" s="50"/>
      <c r="I103" s="25"/>
      <c r="J103" s="26"/>
      <c r="K103" s="25"/>
    </row>
    <row r="104" spans="1:11" ht="21.75" customHeight="1">
      <c r="A104" s="134" t="s">
        <v>67</v>
      </c>
      <c r="B104" s="134"/>
      <c r="C104" s="145"/>
      <c r="D104" s="145"/>
      <c r="E104" s="26"/>
      <c r="F104" s="26"/>
      <c r="G104" s="26"/>
      <c r="H104" s="26"/>
      <c r="I104" s="73"/>
      <c r="J104" s="73"/>
      <c r="K104" s="73"/>
    </row>
    <row r="105" spans="1:11" ht="8.15" customHeight="1">
      <c r="A105" s="134"/>
      <c r="B105" s="134"/>
      <c r="C105" s="145"/>
      <c r="D105" s="145"/>
      <c r="E105" s="26"/>
      <c r="F105" s="26"/>
      <c r="G105" s="26"/>
      <c r="H105" s="26"/>
      <c r="I105" s="73"/>
      <c r="J105" s="73"/>
      <c r="K105" s="73"/>
    </row>
    <row r="106" spans="1:11" ht="21.75" customHeight="1">
      <c r="A106" s="115" t="s">
        <v>68</v>
      </c>
      <c r="D106" s="126"/>
      <c r="E106" s="26"/>
      <c r="F106" s="26"/>
      <c r="G106" s="26"/>
      <c r="H106" s="26"/>
      <c r="I106" s="26"/>
      <c r="J106" s="26"/>
      <c r="K106" s="26"/>
    </row>
    <row r="107" spans="1:11" ht="21.75" customHeight="1">
      <c r="A107" s="115" t="s">
        <v>69</v>
      </c>
      <c r="D107" s="126"/>
      <c r="E107" s="26"/>
      <c r="F107" s="26"/>
      <c r="G107" s="26"/>
      <c r="H107" s="26"/>
      <c r="I107" s="26"/>
      <c r="J107" s="26"/>
      <c r="K107" s="26"/>
    </row>
    <row r="108" spans="1:11" ht="21.75" customHeight="1">
      <c r="A108" s="115" t="s">
        <v>70</v>
      </c>
      <c r="D108" s="126"/>
    </row>
    <row r="109" spans="1:11" ht="21.75" customHeight="1">
      <c r="A109" s="115" t="s">
        <v>71</v>
      </c>
      <c r="D109" s="126"/>
    </row>
    <row r="110" spans="1:11" ht="21.75" customHeight="1">
      <c r="A110" s="115" t="s">
        <v>72</v>
      </c>
      <c r="D110" s="126"/>
    </row>
    <row r="111" spans="1:11" ht="21.75" customHeight="1" thickBot="1">
      <c r="A111" s="115" t="s">
        <v>73</v>
      </c>
      <c r="C111" s="126">
        <v>15</v>
      </c>
      <c r="D111" s="126"/>
      <c r="E111" s="29">
        <v>5997928</v>
      </c>
      <c r="F111" s="115"/>
      <c r="G111" s="29">
        <v>5997928</v>
      </c>
      <c r="H111" s="115"/>
      <c r="I111" s="29">
        <v>5997928</v>
      </c>
      <c r="J111" s="115"/>
      <c r="K111" s="29">
        <v>5997928</v>
      </c>
    </row>
    <row r="112" spans="1:11" ht="6" customHeight="1" thickTop="1">
      <c r="D112" s="126"/>
      <c r="E112" s="26"/>
      <c r="F112" s="115"/>
      <c r="G112" s="26"/>
      <c r="H112" s="115"/>
      <c r="I112" s="26"/>
      <c r="J112" s="115"/>
      <c r="K112" s="26"/>
    </row>
    <row r="113" spans="1:11" ht="21.75" customHeight="1">
      <c r="A113" s="115" t="s">
        <v>74</v>
      </c>
      <c r="D113" s="126"/>
      <c r="E113" s="26"/>
      <c r="F113" s="115"/>
      <c r="G113" s="26"/>
      <c r="H113" s="115"/>
      <c r="I113" s="26"/>
      <c r="J113" s="115"/>
      <c r="K113" s="26"/>
    </row>
    <row r="114" spans="1:11" ht="21.75" customHeight="1">
      <c r="A114" s="115" t="s">
        <v>75</v>
      </c>
      <c r="D114" s="126"/>
      <c r="E114" s="115"/>
      <c r="F114" s="115"/>
      <c r="G114" s="115"/>
      <c r="H114" s="115"/>
      <c r="I114" s="115"/>
      <c r="J114" s="115"/>
      <c r="K114" s="115"/>
    </row>
    <row r="115" spans="1:11" ht="21.75" customHeight="1">
      <c r="A115" s="115" t="s">
        <v>71</v>
      </c>
      <c r="D115" s="4"/>
      <c r="E115" s="4"/>
      <c r="F115" s="4"/>
      <c r="G115" s="4"/>
      <c r="H115" s="4"/>
      <c r="I115" s="4"/>
      <c r="J115" s="4"/>
      <c r="K115" s="4"/>
    </row>
    <row r="116" spans="1:11" ht="21.75" customHeight="1">
      <c r="A116" s="115" t="s">
        <v>76</v>
      </c>
      <c r="D116" s="4"/>
      <c r="E116" s="4"/>
      <c r="F116" s="4"/>
      <c r="G116" s="4"/>
      <c r="H116" s="4"/>
      <c r="I116" s="4"/>
      <c r="J116" s="4"/>
      <c r="K116" s="4"/>
    </row>
    <row r="117" spans="1:11" ht="21.75" customHeight="1">
      <c r="A117" s="115" t="s">
        <v>73</v>
      </c>
      <c r="C117" s="126">
        <v>15</v>
      </c>
      <c r="D117" s="4"/>
      <c r="E117" s="4">
        <v>5669977</v>
      </c>
      <c r="F117" s="4"/>
      <c r="G117" s="4">
        <v>5669977</v>
      </c>
      <c r="H117" s="4"/>
      <c r="I117" s="4">
        <v>5669977</v>
      </c>
      <c r="J117" s="4"/>
      <c r="K117" s="4">
        <v>5669977</v>
      </c>
    </row>
    <row r="118" spans="1:11" ht="21.75" customHeight="1">
      <c r="A118" s="116" t="s">
        <v>77</v>
      </c>
      <c r="B118" s="116"/>
      <c r="C118" s="126">
        <v>15</v>
      </c>
      <c r="D118" s="126"/>
      <c r="E118" s="4">
        <v>36104972</v>
      </c>
      <c r="F118" s="4"/>
      <c r="G118" s="4">
        <v>36104972</v>
      </c>
      <c r="H118" s="4"/>
      <c r="I118" s="4">
        <v>36079319</v>
      </c>
      <c r="J118" s="4"/>
      <c r="K118" s="4">
        <v>36079319</v>
      </c>
    </row>
    <row r="119" spans="1:11" ht="21.75" customHeight="1">
      <c r="A119" s="116" t="s">
        <v>78</v>
      </c>
      <c r="B119" s="116"/>
      <c r="D119" s="126"/>
      <c r="F119" s="4"/>
      <c r="G119" s="115"/>
      <c r="H119" s="4"/>
      <c r="J119" s="4"/>
      <c r="K119" s="115"/>
    </row>
    <row r="120" spans="1:11" ht="21.75" customHeight="1">
      <c r="A120" s="116" t="s">
        <v>79</v>
      </c>
      <c r="B120" s="116"/>
      <c r="D120" s="126"/>
      <c r="E120" s="4">
        <v>104789</v>
      </c>
      <c r="F120" s="4"/>
      <c r="G120" s="4">
        <v>104789</v>
      </c>
      <c r="H120" s="4"/>
      <c r="I120" s="4">
        <v>0</v>
      </c>
      <c r="J120" s="4"/>
      <c r="K120" s="4">
        <v>0</v>
      </c>
    </row>
    <row r="121" spans="1:11" ht="21.75" customHeight="1">
      <c r="A121" s="115" t="s">
        <v>80</v>
      </c>
      <c r="F121" s="4"/>
      <c r="G121" s="4"/>
      <c r="H121" s="4"/>
      <c r="J121" s="4"/>
      <c r="K121" s="4"/>
    </row>
    <row r="122" spans="1:11" ht="21.75" customHeight="1">
      <c r="A122" s="115" t="s">
        <v>81</v>
      </c>
      <c r="D122" s="126"/>
      <c r="E122" s="4">
        <v>599793</v>
      </c>
      <c r="F122" s="4"/>
      <c r="G122" s="4">
        <v>599793</v>
      </c>
      <c r="H122" s="4"/>
      <c r="I122" s="4">
        <v>599793</v>
      </c>
      <c r="J122" s="4"/>
      <c r="K122" s="4">
        <v>599793</v>
      </c>
    </row>
    <row r="123" spans="1:11" ht="21.75" customHeight="1">
      <c r="A123" s="115" t="s">
        <v>82</v>
      </c>
      <c r="D123" s="126"/>
      <c r="E123" s="4">
        <v>4438605</v>
      </c>
      <c r="F123" s="4"/>
      <c r="G123" s="4">
        <v>4140585</v>
      </c>
      <c r="H123" s="4"/>
      <c r="I123" s="4">
        <v>2545159</v>
      </c>
      <c r="J123" s="4"/>
      <c r="K123" s="4">
        <v>4662166</v>
      </c>
    </row>
    <row r="124" spans="1:11" ht="21.75" customHeight="1">
      <c r="A124" s="115" t="s">
        <v>83</v>
      </c>
      <c r="D124" s="126"/>
      <c r="E124" s="11">
        <v>9271256</v>
      </c>
      <c r="F124" s="26"/>
      <c r="G124" s="11">
        <v>10166494</v>
      </c>
      <c r="H124" s="26"/>
      <c r="I124" s="11">
        <v>-1528524</v>
      </c>
      <c r="J124" s="26"/>
      <c r="K124" s="11">
        <v>-1908138</v>
      </c>
    </row>
    <row r="125" spans="1:11" ht="6" customHeight="1">
      <c r="D125" s="126"/>
      <c r="E125" s="26"/>
      <c r="F125" s="26"/>
      <c r="G125" s="26"/>
      <c r="H125" s="26"/>
      <c r="I125" s="26"/>
      <c r="J125" s="26"/>
      <c r="K125" s="26"/>
    </row>
    <row r="126" spans="1:11" ht="21.75" customHeight="1">
      <c r="A126" s="18" t="s">
        <v>84</v>
      </c>
      <c r="B126" s="18"/>
      <c r="C126" s="22"/>
      <c r="D126" s="22"/>
      <c r="E126" s="4">
        <f>SUM(E114:E124)</f>
        <v>56189392</v>
      </c>
      <c r="F126" s="26"/>
      <c r="G126" s="4">
        <f>SUM(G114:G124)</f>
        <v>56786610</v>
      </c>
      <c r="H126" s="26"/>
      <c r="I126" s="4">
        <f>SUM(I114:I124)</f>
        <v>43365724</v>
      </c>
      <c r="J126" s="26"/>
      <c r="K126" s="4">
        <f>SUM(K114:K124)</f>
        <v>45103117</v>
      </c>
    </row>
    <row r="127" spans="1:11" ht="21.75" customHeight="1">
      <c r="A127" s="18" t="s">
        <v>85</v>
      </c>
      <c r="B127" s="18"/>
      <c r="C127" s="22"/>
      <c r="D127" s="22"/>
      <c r="E127" s="11">
        <v>31047126</v>
      </c>
      <c r="F127" s="26"/>
      <c r="G127" s="27">
        <v>31047126</v>
      </c>
      <c r="H127" s="26"/>
      <c r="I127" s="11">
        <v>31047126</v>
      </c>
      <c r="J127" s="26"/>
      <c r="K127" s="27">
        <v>31047126</v>
      </c>
    </row>
    <row r="128" spans="1:11" ht="6" customHeight="1">
      <c r="A128" s="18"/>
      <c r="B128" s="18"/>
      <c r="C128" s="22"/>
      <c r="D128" s="22"/>
      <c r="E128" s="26"/>
      <c r="F128" s="26"/>
      <c r="G128" s="26"/>
      <c r="H128" s="26"/>
      <c r="I128" s="26"/>
      <c r="J128" s="26"/>
      <c r="K128" s="26"/>
    </row>
    <row r="129" spans="1:19" ht="21.75" customHeight="1">
      <c r="A129" s="117" t="s">
        <v>86</v>
      </c>
      <c r="B129" s="117"/>
      <c r="C129" s="145"/>
      <c r="D129" s="145"/>
      <c r="E129" s="26">
        <f>SUM(E126:E127)</f>
        <v>87236518</v>
      </c>
      <c r="F129" s="26"/>
      <c r="G129" s="26">
        <f>SUM(G126:G127)</f>
        <v>87833736</v>
      </c>
      <c r="H129" s="26"/>
      <c r="I129" s="26">
        <f>SUM(I126:I127)</f>
        <v>74412850</v>
      </c>
      <c r="J129" s="26"/>
      <c r="K129" s="26">
        <f>SUM(K126:K127)</f>
        <v>76150243</v>
      </c>
      <c r="M129" s="4"/>
    </row>
    <row r="130" spans="1:19" ht="21.75" customHeight="1">
      <c r="A130" s="116" t="s">
        <v>87</v>
      </c>
      <c r="B130" s="116"/>
      <c r="D130" s="145"/>
      <c r="E130" s="11">
        <v>11948868</v>
      </c>
      <c r="F130" s="26"/>
      <c r="G130" s="27">
        <v>11303095</v>
      </c>
      <c r="H130" s="26"/>
      <c r="I130" s="11">
        <v>0</v>
      </c>
      <c r="J130" s="146"/>
      <c r="K130" s="27">
        <v>0</v>
      </c>
    </row>
    <row r="131" spans="1:19" ht="6" customHeight="1">
      <c r="A131" s="116"/>
      <c r="B131" s="116"/>
      <c r="D131" s="145"/>
      <c r="E131" s="26"/>
      <c r="F131" s="26"/>
      <c r="G131" s="26"/>
      <c r="H131" s="26"/>
      <c r="I131" s="26"/>
      <c r="J131" s="26"/>
      <c r="K131" s="26"/>
    </row>
    <row r="132" spans="1:19" ht="21.75" customHeight="1">
      <c r="A132" s="129" t="s">
        <v>88</v>
      </c>
      <c r="B132" s="129"/>
      <c r="D132" s="145"/>
      <c r="E132" s="27">
        <f>SUM(E129:E130)</f>
        <v>99185386</v>
      </c>
      <c r="F132" s="26"/>
      <c r="G132" s="27">
        <f>SUM(G129:G130)</f>
        <v>99136831</v>
      </c>
      <c r="H132" s="26"/>
      <c r="I132" s="27">
        <f>SUM(I129:I130)</f>
        <v>74412850</v>
      </c>
      <c r="J132" s="26"/>
      <c r="K132" s="27">
        <f>SUM(K129:K130)</f>
        <v>76150243</v>
      </c>
    </row>
    <row r="133" spans="1:19" ht="6" customHeight="1">
      <c r="A133" s="129"/>
      <c r="B133" s="129"/>
      <c r="D133" s="145"/>
      <c r="E133" s="26"/>
      <c r="F133" s="26"/>
      <c r="G133" s="26"/>
      <c r="H133" s="26"/>
      <c r="I133" s="26"/>
      <c r="J133" s="26"/>
      <c r="K133" s="26"/>
    </row>
    <row r="134" spans="1:19" ht="21.75" customHeight="1" thickBot="1">
      <c r="A134" s="129" t="s">
        <v>89</v>
      </c>
      <c r="B134" s="129"/>
      <c r="D134" s="126"/>
      <c r="E134" s="66">
        <f>E88+E132</f>
        <v>366301080</v>
      </c>
      <c r="F134" s="26"/>
      <c r="G134" s="66">
        <f>G88+G132</f>
        <v>346844932</v>
      </c>
      <c r="H134" s="26"/>
      <c r="I134" s="66">
        <f>I88+I132</f>
        <v>164758303</v>
      </c>
      <c r="J134" s="26"/>
      <c r="K134" s="66">
        <f>K88+K132</f>
        <v>157476669</v>
      </c>
    </row>
    <row r="135" spans="1:19" ht="18.649999999999999" customHeight="1" thickTop="1">
      <c r="A135" s="129"/>
      <c r="B135" s="129"/>
      <c r="D135" s="126"/>
      <c r="M135" s="26"/>
      <c r="N135" s="26"/>
      <c r="O135" s="26"/>
      <c r="P135" s="26"/>
      <c r="Q135" s="26"/>
      <c r="R135" s="26"/>
      <c r="S135" s="26"/>
    </row>
    <row r="136" spans="1:19" ht="9.75" customHeight="1">
      <c r="A136" s="129"/>
      <c r="B136" s="129"/>
      <c r="D136" s="126"/>
      <c r="M136" s="26"/>
      <c r="N136" s="26"/>
      <c r="O136" s="26"/>
      <c r="P136" s="26"/>
      <c r="Q136" s="26"/>
      <c r="R136" s="26"/>
      <c r="S136" s="26"/>
    </row>
    <row r="137" spans="1:19" ht="22.15" customHeight="1">
      <c r="A137" s="142" t="str">
        <f>A46</f>
        <v>หมายเหตุประกอบข้อมูลทางการเงินเป็นส่วนหนึ่งของข้อมูลทางการเงินระหว่างกาลนี้</v>
      </c>
      <c r="B137" s="142"/>
      <c r="C137" s="131"/>
      <c r="D137" s="131"/>
      <c r="E137" s="27"/>
      <c r="F137" s="27"/>
      <c r="G137" s="27"/>
      <c r="H137" s="27"/>
      <c r="I137" s="27"/>
      <c r="J137" s="27"/>
      <c r="K137" s="27"/>
    </row>
  </sheetData>
  <mergeCells count="6">
    <mergeCell ref="E5:G5"/>
    <mergeCell ref="I5:K5"/>
    <mergeCell ref="E51:G51"/>
    <mergeCell ref="I51:K51"/>
    <mergeCell ref="E97:G97"/>
    <mergeCell ref="I97:K97"/>
  </mergeCells>
  <pageMargins left="0.8" right="0.5" top="0.5" bottom="0.6" header="0.49" footer="0.4"/>
  <pageSetup paperSize="9" scale="95" firstPageNumber="2" orientation="portrait" useFirstPageNumber="1" horizontalDpi="1200" verticalDpi="1200" r:id="rId1"/>
  <headerFooter scaleWithDoc="0">
    <oddFooter>&amp;R&amp;13&amp;P</oddFooter>
  </headerFooter>
  <rowBreaks count="2" manualBreakCount="2">
    <brk id="46" max="16383" man="1"/>
    <brk id="92" max="16383" man="1"/>
  </rowBreaks>
  <customProperties>
    <customPr name="SheetOptions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93516-F9E3-4A76-8D31-3346281352E1}">
  <dimension ref="A1:R94"/>
  <sheetViews>
    <sheetView zoomScale="73" zoomScaleNormal="73" zoomScaleSheetLayoutView="115" workbookViewId="0">
      <selection activeCell="S22" sqref="S22"/>
    </sheetView>
  </sheetViews>
  <sheetFormatPr defaultColWidth="9.09765625" defaultRowHeight="21.75" customHeight="1"/>
  <cols>
    <col min="1" max="1" width="1.3984375" style="18" customWidth="1"/>
    <col min="2" max="2" width="41.8984375" style="18" customWidth="1"/>
    <col min="3" max="3" width="8" style="18" customWidth="1"/>
    <col min="4" max="4" width="0.8984375" style="18" customWidth="1"/>
    <col min="5" max="5" width="12.09765625" style="28" customWidth="1"/>
    <col min="6" max="6" width="0.8984375" style="18" customWidth="1"/>
    <col min="7" max="7" width="12.09765625" style="23" customWidth="1"/>
    <col min="8" max="8" width="0.8984375" style="23" customWidth="1"/>
    <col min="9" max="9" width="12.09765625" style="28" customWidth="1"/>
    <col min="10" max="10" width="0.8984375" style="23" customWidth="1"/>
    <col min="11" max="11" width="12.09765625" style="28" customWidth="1"/>
    <col min="12" max="12" width="9.09765625" style="18"/>
    <col min="13" max="13" width="12.69921875" style="18" bestFit="1" customWidth="1"/>
    <col min="14" max="14" width="9.09765625" style="18" bestFit="1" customWidth="1"/>
    <col min="15" max="16384" width="9.09765625" style="18"/>
  </cols>
  <sheetData>
    <row r="1" spans="1:11" s="4" customFormat="1" ht="21.75" customHeight="1">
      <c r="A1" s="1" t="s">
        <v>0</v>
      </c>
      <c r="B1" s="1"/>
      <c r="C1" s="2"/>
      <c r="D1" s="2"/>
      <c r="E1" s="3"/>
      <c r="F1" s="2"/>
      <c r="I1" s="5"/>
      <c r="K1" s="6"/>
    </row>
    <row r="2" spans="1:11" s="4" customFormat="1" ht="21.75" customHeight="1">
      <c r="A2" s="7" t="s">
        <v>90</v>
      </c>
      <c r="B2" s="7"/>
      <c r="C2" s="2"/>
      <c r="D2" s="2"/>
      <c r="E2" s="3"/>
      <c r="F2" s="2"/>
      <c r="I2" s="6"/>
      <c r="K2" s="6"/>
    </row>
    <row r="3" spans="1:11" s="4" customFormat="1" ht="21.75" customHeight="1">
      <c r="A3" s="8" t="s">
        <v>91</v>
      </c>
      <c r="B3" s="8"/>
      <c r="C3" s="9"/>
      <c r="D3" s="9"/>
      <c r="E3" s="10"/>
      <c r="F3" s="9"/>
      <c r="G3" s="11"/>
      <c r="H3" s="11"/>
      <c r="I3" s="10"/>
      <c r="J3" s="11"/>
      <c r="K3" s="10"/>
    </row>
    <row r="4" spans="1:11" s="4" customFormat="1" ht="19.149999999999999" customHeight="1">
      <c r="A4" s="7"/>
      <c r="B4" s="7"/>
      <c r="C4" s="2"/>
      <c r="D4" s="2"/>
      <c r="E4" s="12"/>
      <c r="F4" s="2"/>
      <c r="G4" s="13"/>
      <c r="H4" s="13"/>
      <c r="I4" s="12"/>
      <c r="J4" s="13"/>
      <c r="K4" s="12"/>
    </row>
    <row r="5" spans="1:11" s="4" customFormat="1" ht="20.149999999999999" customHeight="1">
      <c r="A5" s="94"/>
      <c r="B5" s="94"/>
      <c r="C5" s="95"/>
      <c r="D5" s="95"/>
      <c r="E5" s="150" t="s">
        <v>3</v>
      </c>
      <c r="F5" s="150"/>
      <c r="G5" s="150"/>
      <c r="H5" s="96"/>
      <c r="I5" s="150" t="s">
        <v>4</v>
      </c>
      <c r="J5" s="150"/>
      <c r="K5" s="150"/>
    </row>
    <row r="6" spans="1:11" s="4" customFormat="1" ht="20.149999999999999" customHeight="1">
      <c r="A6" s="97"/>
      <c r="B6" s="97"/>
      <c r="C6" s="98"/>
      <c r="D6" s="98"/>
      <c r="E6" s="52" t="s">
        <v>9</v>
      </c>
      <c r="F6" s="50"/>
      <c r="G6" s="52" t="s">
        <v>10</v>
      </c>
      <c r="H6" s="52"/>
      <c r="I6" s="52" t="s">
        <v>9</v>
      </c>
      <c r="J6" s="50"/>
      <c r="K6" s="52" t="s">
        <v>10</v>
      </c>
    </row>
    <row r="7" spans="1:11" s="4" customFormat="1" ht="20.149999999999999" customHeight="1">
      <c r="A7" s="97"/>
      <c r="B7" s="97"/>
      <c r="C7" s="100" t="s">
        <v>11</v>
      </c>
      <c r="D7" s="101"/>
      <c r="E7" s="102" t="s">
        <v>12</v>
      </c>
      <c r="F7" s="99"/>
      <c r="G7" s="102" t="s">
        <v>12</v>
      </c>
      <c r="H7" s="99"/>
      <c r="I7" s="102" t="s">
        <v>12</v>
      </c>
      <c r="J7" s="99"/>
      <c r="K7" s="102" t="s">
        <v>12</v>
      </c>
    </row>
    <row r="8" spans="1:11" s="4" customFormat="1" ht="5.15" customHeight="1">
      <c r="A8" s="97"/>
      <c r="B8" s="97"/>
      <c r="C8" s="95"/>
      <c r="D8" s="101"/>
      <c r="E8" s="99"/>
      <c r="F8" s="99"/>
      <c r="G8" s="99"/>
      <c r="H8" s="99"/>
      <c r="I8" s="99"/>
      <c r="J8" s="99"/>
      <c r="K8" s="99"/>
    </row>
    <row r="9" spans="1:11" s="4" customFormat="1" ht="20.149999999999999" customHeight="1">
      <c r="A9" s="94" t="s">
        <v>92</v>
      </c>
      <c r="B9" s="94"/>
      <c r="C9" s="103"/>
      <c r="D9" s="103"/>
      <c r="E9" s="104"/>
      <c r="F9" s="103"/>
      <c r="G9" s="104"/>
      <c r="H9" s="105"/>
      <c r="I9" s="104"/>
      <c r="J9" s="105"/>
      <c r="K9" s="104"/>
    </row>
    <row r="10" spans="1:11" s="4" customFormat="1" ht="20.149999999999999" customHeight="1">
      <c r="A10" s="106" t="s">
        <v>93</v>
      </c>
      <c r="B10" s="106"/>
      <c r="C10" s="103"/>
      <c r="D10" s="103"/>
      <c r="E10" s="107">
        <v>32531811</v>
      </c>
      <c r="F10" s="108"/>
      <c r="G10" s="107">
        <v>33803375</v>
      </c>
      <c r="H10" s="108"/>
      <c r="I10" s="107">
        <v>197223</v>
      </c>
      <c r="J10" s="108"/>
      <c r="K10" s="107">
        <v>175853</v>
      </c>
    </row>
    <row r="11" spans="1:11" s="4" customFormat="1" ht="20.149999999999999" customHeight="1">
      <c r="A11" s="106" t="s">
        <v>94</v>
      </c>
      <c r="B11" s="106"/>
      <c r="C11" s="103"/>
      <c r="D11" s="103"/>
      <c r="E11" s="107">
        <v>1831980</v>
      </c>
      <c r="F11" s="108"/>
      <c r="G11" s="107">
        <v>2257189</v>
      </c>
      <c r="H11" s="108"/>
      <c r="I11" s="107">
        <v>0</v>
      </c>
      <c r="J11" s="108"/>
      <c r="K11" s="107">
        <v>0</v>
      </c>
    </row>
    <row r="12" spans="1:11" s="4" customFormat="1" ht="20.149999999999999" customHeight="1">
      <c r="A12" s="106" t="s">
        <v>95</v>
      </c>
      <c r="B12" s="106"/>
      <c r="C12" s="103"/>
      <c r="D12" s="103"/>
      <c r="E12" s="107">
        <v>7719407</v>
      </c>
      <c r="F12" s="108"/>
      <c r="G12" s="107">
        <v>7653920</v>
      </c>
      <c r="H12" s="108"/>
      <c r="I12" s="107">
        <v>0</v>
      </c>
      <c r="J12" s="108"/>
      <c r="K12" s="107">
        <v>0</v>
      </c>
    </row>
    <row r="13" spans="1:11" s="4" customFormat="1" ht="20.149999999999999" customHeight="1">
      <c r="A13" s="106" t="s">
        <v>96</v>
      </c>
      <c r="B13" s="106"/>
      <c r="C13" s="103"/>
      <c r="D13" s="103"/>
      <c r="E13" s="107">
        <v>0</v>
      </c>
      <c r="F13" s="108"/>
      <c r="G13" s="107">
        <v>9871</v>
      </c>
      <c r="H13" s="108"/>
      <c r="I13" s="107">
        <v>129522</v>
      </c>
      <c r="J13" s="108"/>
      <c r="K13" s="107">
        <v>139174</v>
      </c>
    </row>
    <row r="14" spans="1:11" s="4" customFormat="1" ht="20.149999999999999" customHeight="1">
      <c r="A14" s="106" t="s">
        <v>97</v>
      </c>
      <c r="B14" s="106"/>
      <c r="C14" s="103"/>
      <c r="D14" s="103"/>
      <c r="E14" s="105">
        <v>308574</v>
      </c>
      <c r="F14" s="108"/>
      <c r="G14" s="105">
        <v>330947</v>
      </c>
      <c r="H14" s="108"/>
      <c r="I14" s="105">
        <v>1685188</v>
      </c>
      <c r="J14" s="108"/>
      <c r="K14" s="105">
        <v>1933682</v>
      </c>
    </row>
    <row r="15" spans="1:11" s="4" customFormat="1" ht="20.149999999999999" customHeight="1">
      <c r="A15" s="106" t="s">
        <v>98</v>
      </c>
      <c r="B15" s="106"/>
      <c r="C15" s="103"/>
      <c r="D15" s="103"/>
      <c r="E15" s="109">
        <v>1105297</v>
      </c>
      <c r="F15" s="108"/>
      <c r="G15" s="109">
        <v>247706</v>
      </c>
      <c r="H15" s="108"/>
      <c r="I15" s="109">
        <v>45209</v>
      </c>
      <c r="J15" s="108"/>
      <c r="K15" s="109">
        <v>48735</v>
      </c>
    </row>
    <row r="16" spans="1:11" s="4" customFormat="1" ht="5.15" customHeight="1">
      <c r="A16" s="106"/>
      <c r="B16" s="106"/>
      <c r="C16" s="103"/>
      <c r="D16" s="103"/>
      <c r="E16" s="105"/>
      <c r="F16" s="105"/>
      <c r="G16" s="105"/>
      <c r="H16" s="105"/>
      <c r="I16" s="105"/>
      <c r="J16" s="105"/>
      <c r="K16" s="105"/>
    </row>
    <row r="17" spans="1:11" s="4" customFormat="1" ht="20.149999999999999" customHeight="1">
      <c r="A17" s="94" t="s">
        <v>99</v>
      </c>
      <c r="B17" s="97"/>
      <c r="C17" s="103"/>
      <c r="D17" s="103"/>
      <c r="E17" s="110">
        <f>SUM(E10:E15)</f>
        <v>43497069</v>
      </c>
      <c r="F17" s="103"/>
      <c r="G17" s="110">
        <f>SUM(G10:G15)</f>
        <v>44303008</v>
      </c>
      <c r="H17" s="103"/>
      <c r="I17" s="110">
        <f>SUM(I10:I15)</f>
        <v>2057142</v>
      </c>
      <c r="J17" s="103"/>
      <c r="K17" s="110">
        <f>SUM(K10:K15)</f>
        <v>2297444</v>
      </c>
    </row>
    <row r="18" spans="1:11" s="4" customFormat="1" ht="12" customHeight="1">
      <c r="A18" s="94"/>
      <c r="B18" s="97"/>
      <c r="C18" s="103"/>
      <c r="D18" s="103"/>
      <c r="E18" s="105"/>
      <c r="F18" s="103"/>
      <c r="G18" s="105"/>
      <c r="H18" s="103"/>
      <c r="I18" s="105"/>
      <c r="J18" s="103"/>
      <c r="K18" s="105"/>
    </row>
    <row r="19" spans="1:11" s="4" customFormat="1" ht="20.149999999999999" customHeight="1">
      <c r="A19" s="94" t="s">
        <v>100</v>
      </c>
      <c r="B19" s="94"/>
      <c r="C19" s="103"/>
      <c r="D19" s="103"/>
      <c r="E19" s="104"/>
      <c r="F19" s="103"/>
      <c r="G19" s="104"/>
      <c r="H19" s="103"/>
      <c r="I19" s="104"/>
      <c r="J19" s="103"/>
      <c r="K19" s="104"/>
    </row>
    <row r="20" spans="1:11" s="4" customFormat="1" ht="20.149999999999999" customHeight="1">
      <c r="A20" s="106" t="s">
        <v>101</v>
      </c>
      <c r="B20" s="106"/>
      <c r="C20" s="103"/>
      <c r="D20" s="103"/>
      <c r="E20" s="107">
        <v>19558082</v>
      </c>
      <c r="F20" s="108"/>
      <c r="G20" s="105">
        <v>20270209</v>
      </c>
      <c r="H20" s="108"/>
      <c r="I20" s="107">
        <v>65971</v>
      </c>
      <c r="J20" s="108"/>
      <c r="K20" s="105">
        <v>60801</v>
      </c>
    </row>
    <row r="21" spans="1:11" s="4" customFormat="1" ht="20.149999999999999" customHeight="1">
      <c r="A21" s="106" t="s">
        <v>102</v>
      </c>
      <c r="B21" s="106"/>
      <c r="C21" s="103"/>
      <c r="D21" s="103"/>
      <c r="E21" s="105"/>
      <c r="F21" s="108"/>
      <c r="G21" s="105"/>
      <c r="H21" s="105"/>
      <c r="I21" s="105"/>
      <c r="J21" s="105"/>
      <c r="K21" s="105"/>
    </row>
    <row r="22" spans="1:11" s="4" customFormat="1" ht="20.149999999999999" customHeight="1">
      <c r="A22" s="106"/>
      <c r="B22" s="106" t="s">
        <v>103</v>
      </c>
      <c r="C22" s="103"/>
      <c r="D22" s="103"/>
      <c r="E22" s="107">
        <v>1057852</v>
      </c>
      <c r="F22" s="108"/>
      <c r="G22" s="105">
        <v>1265661</v>
      </c>
      <c r="H22" s="108"/>
      <c r="I22" s="107">
        <v>0</v>
      </c>
      <c r="J22" s="108"/>
      <c r="K22" s="107">
        <v>0</v>
      </c>
    </row>
    <row r="23" spans="1:11" s="4" customFormat="1" ht="20.149999999999999" customHeight="1">
      <c r="A23" s="106" t="s">
        <v>104</v>
      </c>
      <c r="B23" s="106"/>
      <c r="C23" s="103"/>
      <c r="D23" s="103"/>
      <c r="E23" s="107">
        <v>2543353</v>
      </c>
      <c r="F23" s="108"/>
      <c r="G23" s="107">
        <v>2313803</v>
      </c>
      <c r="H23" s="108"/>
      <c r="I23" s="107">
        <v>0</v>
      </c>
      <c r="J23" s="108"/>
      <c r="K23" s="107">
        <v>0</v>
      </c>
    </row>
    <row r="24" spans="1:11" s="4" customFormat="1" ht="20.149999999999999" customHeight="1">
      <c r="A24" s="97" t="s">
        <v>105</v>
      </c>
      <c r="B24" s="97"/>
      <c r="C24" s="103"/>
      <c r="D24" s="103"/>
      <c r="E24" s="105">
        <v>7361134</v>
      </c>
      <c r="F24" s="108"/>
      <c r="G24" s="107">
        <v>7012477</v>
      </c>
      <c r="H24" s="108"/>
      <c r="I24" s="105">
        <v>31089</v>
      </c>
      <c r="J24" s="108"/>
      <c r="K24" s="107">
        <v>32990</v>
      </c>
    </row>
    <row r="25" spans="1:11" s="4" customFormat="1" ht="20.149999999999999" customHeight="1">
      <c r="A25" s="97" t="s">
        <v>106</v>
      </c>
      <c r="B25" s="97"/>
      <c r="C25" s="103"/>
      <c r="D25" s="103"/>
      <c r="E25" s="107">
        <v>5952784</v>
      </c>
      <c r="F25" s="108"/>
      <c r="G25" s="107">
        <v>5906760</v>
      </c>
      <c r="H25" s="108"/>
      <c r="I25" s="107">
        <v>390137</v>
      </c>
      <c r="J25" s="108"/>
      <c r="K25" s="107">
        <v>413544</v>
      </c>
    </row>
    <row r="26" spans="1:11" s="4" customFormat="1" ht="20.149999999999999" customHeight="1">
      <c r="A26" s="97" t="s">
        <v>107</v>
      </c>
      <c r="B26" s="97"/>
      <c r="C26" s="103"/>
      <c r="D26" s="103"/>
      <c r="E26" s="107">
        <v>463872</v>
      </c>
      <c r="F26" s="108"/>
      <c r="G26" s="107">
        <v>289097</v>
      </c>
      <c r="H26" s="108"/>
      <c r="I26" s="107">
        <v>658505</v>
      </c>
      <c r="J26" s="108"/>
      <c r="K26" s="107">
        <v>-105103</v>
      </c>
    </row>
    <row r="27" spans="1:11" s="4" customFormat="1" ht="20.149999999999999" customHeight="1">
      <c r="A27" s="97" t="s">
        <v>108</v>
      </c>
      <c r="B27" s="97"/>
      <c r="C27" s="103"/>
      <c r="D27" s="103"/>
      <c r="E27" s="109">
        <v>2487357</v>
      </c>
      <c r="F27" s="108"/>
      <c r="G27" s="109">
        <v>3068685</v>
      </c>
      <c r="H27" s="108"/>
      <c r="I27" s="109">
        <v>845718</v>
      </c>
      <c r="J27" s="108"/>
      <c r="K27" s="109">
        <v>1311277</v>
      </c>
    </row>
    <row r="28" spans="1:11" s="4" customFormat="1" ht="5.15" customHeight="1">
      <c r="A28" s="106"/>
      <c r="B28" s="106"/>
      <c r="C28" s="103"/>
      <c r="D28" s="103"/>
      <c r="E28" s="105"/>
      <c r="F28" s="105"/>
      <c r="G28" s="105"/>
      <c r="H28" s="105"/>
      <c r="I28" s="105"/>
      <c r="J28" s="105"/>
      <c r="K28" s="105"/>
    </row>
    <row r="29" spans="1:11" s="4" customFormat="1" ht="20.149999999999999" customHeight="1">
      <c r="A29" s="94" t="s">
        <v>109</v>
      </c>
      <c r="B29" s="97"/>
      <c r="C29" s="103"/>
      <c r="D29" s="103"/>
      <c r="E29" s="110">
        <f>SUM(E20:E27)</f>
        <v>39424434</v>
      </c>
      <c r="F29" s="103"/>
      <c r="G29" s="110">
        <f>SUM(G20:G27)</f>
        <v>40126692</v>
      </c>
      <c r="H29" s="103"/>
      <c r="I29" s="110">
        <f>SUM(I20:I27)</f>
        <v>1991420</v>
      </c>
      <c r="J29" s="103"/>
      <c r="K29" s="110">
        <f>SUM(K20:K27)</f>
        <v>1713509</v>
      </c>
    </row>
    <row r="30" spans="1:11" s="4" customFormat="1" ht="12" customHeight="1">
      <c r="A30" s="94"/>
      <c r="B30" s="97"/>
      <c r="C30" s="103"/>
      <c r="D30" s="103"/>
      <c r="E30" s="105"/>
      <c r="F30" s="103"/>
      <c r="G30" s="105"/>
      <c r="H30" s="103"/>
      <c r="I30" s="105"/>
      <c r="J30" s="103"/>
      <c r="K30" s="105"/>
    </row>
    <row r="31" spans="1:11" s="4" customFormat="1" ht="20.149999999999999" customHeight="1">
      <c r="A31" s="111" t="s">
        <v>110</v>
      </c>
      <c r="B31" s="106"/>
      <c r="C31" s="103"/>
      <c r="D31" s="97"/>
      <c r="E31" s="105">
        <f>SUM(E17-E29)</f>
        <v>4072635</v>
      </c>
      <c r="F31" s="97"/>
      <c r="G31" s="105">
        <f>SUM(G17-G29)</f>
        <v>4176316</v>
      </c>
      <c r="H31" s="97"/>
      <c r="I31" s="105">
        <f>SUM(I17-I29)</f>
        <v>65722</v>
      </c>
      <c r="J31" s="97"/>
      <c r="K31" s="105">
        <f>SUM(K17-K29)</f>
        <v>583935</v>
      </c>
    </row>
    <row r="32" spans="1:11" s="4" customFormat="1" ht="20.149999999999999" customHeight="1">
      <c r="A32" s="106" t="s">
        <v>111</v>
      </c>
      <c r="B32" s="106"/>
      <c r="C32" s="103"/>
      <c r="D32" s="97"/>
      <c r="E32" s="105"/>
      <c r="F32" s="97"/>
      <c r="G32" s="105"/>
      <c r="H32" s="97"/>
      <c r="I32" s="105"/>
      <c r="J32" s="97"/>
      <c r="K32" s="105"/>
    </row>
    <row r="33" spans="1:11" s="4" customFormat="1" ht="20.149999999999999" customHeight="1">
      <c r="A33" s="105"/>
      <c r="B33" s="106" t="s">
        <v>112</v>
      </c>
      <c r="C33" s="103"/>
      <c r="D33" s="97"/>
      <c r="E33" s="109">
        <v>267463</v>
      </c>
      <c r="F33" s="97"/>
      <c r="G33" s="109">
        <v>119186</v>
      </c>
      <c r="H33" s="97"/>
      <c r="I33" s="109">
        <v>0</v>
      </c>
      <c r="J33" s="97"/>
      <c r="K33" s="109">
        <v>0</v>
      </c>
    </row>
    <row r="34" spans="1:11" s="4" customFormat="1" ht="5.15" customHeight="1">
      <c r="A34" s="106"/>
      <c r="B34" s="106"/>
      <c r="C34" s="103"/>
      <c r="D34" s="103"/>
      <c r="E34" s="105"/>
      <c r="F34" s="105"/>
      <c r="G34" s="105"/>
      <c r="H34" s="105"/>
      <c r="I34" s="105"/>
      <c r="J34" s="105"/>
      <c r="K34" s="105"/>
    </row>
    <row r="35" spans="1:11" s="4" customFormat="1" ht="20.149999999999999" customHeight="1">
      <c r="A35" s="94" t="s">
        <v>113</v>
      </c>
      <c r="B35" s="97"/>
      <c r="C35" s="103"/>
      <c r="D35" s="103"/>
      <c r="E35" s="112">
        <f>E31+E33</f>
        <v>4340098</v>
      </c>
      <c r="F35" s="103"/>
      <c r="G35" s="112">
        <f>G31+G33</f>
        <v>4295502</v>
      </c>
      <c r="H35" s="103"/>
      <c r="I35" s="112">
        <f>I31+I33</f>
        <v>65722</v>
      </c>
      <c r="J35" s="103"/>
      <c r="K35" s="112">
        <f>K31+K33</f>
        <v>583935</v>
      </c>
    </row>
    <row r="36" spans="1:11" s="4" customFormat="1" ht="20.149999999999999" customHeight="1">
      <c r="A36" s="106" t="s">
        <v>114</v>
      </c>
      <c r="B36" s="106"/>
      <c r="C36" s="103"/>
      <c r="D36" s="103"/>
      <c r="E36" s="109">
        <v>-1017550</v>
      </c>
      <c r="F36" s="103"/>
      <c r="G36" s="109">
        <v>-1264005</v>
      </c>
      <c r="H36" s="103"/>
      <c r="I36" s="109">
        <v>14135</v>
      </c>
      <c r="J36" s="103"/>
      <c r="K36" s="109">
        <v>2501</v>
      </c>
    </row>
    <row r="37" spans="1:11" s="4" customFormat="1" ht="5.15" customHeight="1">
      <c r="A37" s="106"/>
      <c r="B37" s="106"/>
      <c r="C37" s="103"/>
      <c r="D37" s="103"/>
      <c r="E37" s="105"/>
      <c r="F37" s="105"/>
      <c r="G37" s="105"/>
      <c r="H37" s="105"/>
      <c r="I37" s="105"/>
      <c r="J37" s="105"/>
      <c r="K37" s="105"/>
    </row>
    <row r="38" spans="1:11" s="4" customFormat="1" ht="20.149999999999999" customHeight="1" thickBot="1">
      <c r="A38" s="94" t="s">
        <v>115</v>
      </c>
      <c r="B38" s="94"/>
      <c r="C38" s="103"/>
      <c r="D38" s="97"/>
      <c r="E38" s="113">
        <f>SUM(E35:E36)</f>
        <v>3322548</v>
      </c>
      <c r="F38" s="97"/>
      <c r="G38" s="113">
        <f>SUM(G35:G36)</f>
        <v>3031497</v>
      </c>
      <c r="H38" s="97"/>
      <c r="I38" s="113">
        <f>SUM(I35:I36)</f>
        <v>79857</v>
      </c>
      <c r="J38" s="97"/>
      <c r="K38" s="113">
        <f>SUM(K35:K36)</f>
        <v>586436</v>
      </c>
    </row>
    <row r="39" spans="1:11" s="4" customFormat="1" ht="12" customHeight="1" thickTop="1">
      <c r="A39" s="94"/>
      <c r="B39" s="97"/>
      <c r="C39" s="103"/>
      <c r="D39" s="103"/>
      <c r="E39" s="105"/>
      <c r="F39" s="103"/>
      <c r="G39" s="105"/>
      <c r="H39" s="103"/>
      <c r="I39" s="105"/>
      <c r="J39" s="103"/>
      <c r="K39" s="105"/>
    </row>
    <row r="40" spans="1:11" s="4" customFormat="1" ht="20.149999999999999" customHeight="1">
      <c r="A40" s="94" t="s">
        <v>116</v>
      </c>
      <c r="B40" s="94"/>
      <c r="C40" s="103"/>
      <c r="D40" s="97"/>
      <c r="E40" s="114"/>
      <c r="F40" s="97"/>
      <c r="G40" s="114"/>
      <c r="H40" s="97"/>
      <c r="I40" s="114"/>
      <c r="J40" s="97"/>
      <c r="K40" s="114"/>
    </row>
    <row r="41" spans="1:11" s="4" customFormat="1" ht="20.149999999999999" customHeight="1">
      <c r="A41" s="105"/>
      <c r="B41" s="97" t="s">
        <v>117</v>
      </c>
      <c r="C41" s="103"/>
      <c r="D41" s="97"/>
      <c r="E41" s="107">
        <v>3085506</v>
      </c>
      <c r="F41" s="97"/>
      <c r="G41" s="107">
        <v>2823217</v>
      </c>
      <c r="H41" s="97"/>
      <c r="I41" s="107">
        <v>79857</v>
      </c>
      <c r="J41" s="97"/>
      <c r="K41" s="107">
        <v>586436</v>
      </c>
    </row>
    <row r="42" spans="1:11" s="4" customFormat="1" ht="20.149999999999999" customHeight="1">
      <c r="A42" s="105"/>
      <c r="B42" s="97" t="s">
        <v>118</v>
      </c>
      <c r="C42" s="103"/>
      <c r="D42" s="97"/>
      <c r="E42" s="109">
        <v>237042</v>
      </c>
      <c r="F42" s="97"/>
      <c r="G42" s="109">
        <v>208280</v>
      </c>
      <c r="H42" s="97"/>
      <c r="I42" s="109">
        <v>0</v>
      </c>
      <c r="J42" s="97"/>
      <c r="K42" s="109">
        <v>0</v>
      </c>
    </row>
    <row r="43" spans="1:11" s="4" customFormat="1" ht="5.15" customHeight="1">
      <c r="A43" s="106"/>
      <c r="B43" s="106"/>
      <c r="C43" s="103"/>
      <c r="D43" s="103"/>
      <c r="E43" s="105"/>
      <c r="F43" s="105"/>
      <c r="G43" s="105"/>
      <c r="H43" s="105"/>
      <c r="I43" s="105"/>
      <c r="J43" s="105"/>
      <c r="K43" s="105"/>
    </row>
    <row r="44" spans="1:11" s="4" customFormat="1" ht="20.149999999999999" customHeight="1" thickBot="1">
      <c r="A44" s="94"/>
      <c r="B44" s="94"/>
      <c r="C44" s="103"/>
      <c r="D44" s="97"/>
      <c r="E44" s="113">
        <f>E38</f>
        <v>3322548</v>
      </c>
      <c r="F44" s="97"/>
      <c r="G44" s="113">
        <f>SUM(G41:G42)</f>
        <v>3031497</v>
      </c>
      <c r="H44" s="97"/>
      <c r="I44" s="113">
        <f>I38</f>
        <v>79857</v>
      </c>
      <c r="J44" s="97"/>
      <c r="K44" s="113">
        <f>SUM(K41:K42)</f>
        <v>586436</v>
      </c>
    </row>
    <row r="45" spans="1:11" s="4" customFormat="1" ht="12" customHeight="1" thickTop="1">
      <c r="A45" s="94"/>
      <c r="B45" s="97"/>
      <c r="C45" s="103"/>
      <c r="D45" s="103"/>
      <c r="E45" s="105"/>
      <c r="F45" s="103"/>
      <c r="G45" s="105"/>
      <c r="H45" s="103"/>
      <c r="I45" s="105"/>
      <c r="J45" s="103"/>
      <c r="K45" s="105"/>
    </row>
    <row r="46" spans="1:11" s="4" customFormat="1" ht="20.149999999999999" customHeight="1">
      <c r="A46" s="111" t="s">
        <v>119</v>
      </c>
      <c r="B46" s="111"/>
      <c r="D46" s="103"/>
      <c r="E46" s="114"/>
      <c r="F46" s="103"/>
      <c r="G46" s="114"/>
      <c r="H46" s="103"/>
      <c r="I46" s="114"/>
      <c r="J46" s="103"/>
      <c r="K46" s="114"/>
    </row>
    <row r="47" spans="1:11" ht="20.149999999999999" customHeight="1">
      <c r="A47" s="97"/>
      <c r="B47" s="97" t="s">
        <v>120</v>
      </c>
      <c r="C47" s="103">
        <v>17</v>
      </c>
      <c r="D47" s="95"/>
      <c r="E47" s="147">
        <v>0.47</v>
      </c>
      <c r="F47" s="120"/>
      <c r="G47" s="147">
        <v>0.42000000000000004</v>
      </c>
      <c r="H47" s="120"/>
      <c r="I47" s="147">
        <v>-0.06</v>
      </c>
      <c r="J47" s="120"/>
      <c r="K47" s="147">
        <v>3.0000000000000027E-2</v>
      </c>
    </row>
    <row r="48" spans="1:11" ht="9.75" customHeight="1">
      <c r="C48" s="22"/>
      <c r="D48" s="19"/>
      <c r="E48" s="31"/>
      <c r="F48" s="31"/>
      <c r="G48" s="31"/>
      <c r="H48" s="31"/>
      <c r="I48" s="31"/>
      <c r="J48" s="31"/>
      <c r="K48" s="31"/>
    </row>
    <row r="49" spans="1:11" ht="22.15" customHeight="1">
      <c r="A49" s="151" t="s">
        <v>38</v>
      </c>
      <c r="B49" s="151"/>
      <c r="C49" s="151"/>
      <c r="D49" s="151"/>
      <c r="E49" s="151"/>
      <c r="F49" s="151"/>
      <c r="G49" s="151"/>
      <c r="H49" s="151"/>
      <c r="I49" s="151"/>
      <c r="J49" s="151"/>
      <c r="K49" s="151"/>
    </row>
    <row r="50" spans="1:11" ht="21.75" customHeight="1">
      <c r="A50" s="1" t="s">
        <v>0</v>
      </c>
      <c r="B50" s="1"/>
      <c r="C50" s="2"/>
      <c r="D50" s="2"/>
      <c r="E50" s="3"/>
      <c r="F50" s="2"/>
      <c r="G50" s="4"/>
      <c r="H50" s="4"/>
      <c r="I50" s="5"/>
      <c r="J50" s="4"/>
      <c r="K50" s="6"/>
    </row>
    <row r="51" spans="1:11" ht="21.75" customHeight="1">
      <c r="A51" s="7" t="s">
        <v>121</v>
      </c>
      <c r="B51" s="7"/>
      <c r="C51" s="2"/>
      <c r="D51" s="2"/>
      <c r="E51" s="3"/>
      <c r="F51" s="2"/>
      <c r="G51" s="4"/>
      <c r="H51" s="4"/>
      <c r="I51" s="6"/>
      <c r="J51" s="4"/>
      <c r="K51" s="6"/>
    </row>
    <row r="52" spans="1:11" ht="21.75" customHeight="1">
      <c r="A52" s="8" t="str">
        <f>+A3</f>
        <v>สำหรับรอบระยะเวลาสามเดือนสิ้นสุดวันที่ 30 มิถุนายน พ.ศ. 2568</v>
      </c>
      <c r="B52" s="8"/>
      <c r="C52" s="9"/>
      <c r="D52" s="9"/>
      <c r="E52" s="10"/>
      <c r="F52" s="9"/>
      <c r="G52" s="11"/>
      <c r="H52" s="11"/>
      <c r="I52" s="10"/>
      <c r="J52" s="11"/>
      <c r="K52" s="10"/>
    </row>
    <row r="53" spans="1:11" ht="21.75" customHeight="1">
      <c r="A53" s="7"/>
      <c r="B53" s="7"/>
      <c r="C53" s="2"/>
      <c r="D53" s="2"/>
      <c r="E53" s="32"/>
      <c r="F53" s="22"/>
      <c r="G53" s="13"/>
      <c r="H53" s="13"/>
      <c r="I53" s="32"/>
      <c r="J53" s="13"/>
      <c r="K53" s="32"/>
    </row>
    <row r="54" spans="1:11" ht="21.75" customHeight="1">
      <c r="A54" s="14"/>
      <c r="B54" s="14"/>
      <c r="C54" s="15"/>
      <c r="D54" s="15"/>
      <c r="E54" s="152" t="s">
        <v>3</v>
      </c>
      <c r="F54" s="152"/>
      <c r="G54" s="152"/>
      <c r="H54" s="16"/>
      <c r="I54" s="152" t="s">
        <v>4</v>
      </c>
      <c r="J54" s="152"/>
      <c r="K54" s="152"/>
    </row>
    <row r="55" spans="1:11" ht="21.75" customHeight="1">
      <c r="C55" s="19"/>
      <c r="D55" s="19"/>
      <c r="E55" s="52" t="s">
        <v>9</v>
      </c>
      <c r="F55" s="50"/>
      <c r="G55" s="52" t="s">
        <v>10</v>
      </c>
      <c r="H55" s="52"/>
      <c r="I55" s="52" t="s">
        <v>9</v>
      </c>
      <c r="J55" s="50"/>
      <c r="K55" s="52" t="s">
        <v>10</v>
      </c>
    </row>
    <row r="56" spans="1:11" ht="21.75" customHeight="1">
      <c r="C56" s="15"/>
      <c r="D56" s="15"/>
      <c r="E56" s="21" t="s">
        <v>12</v>
      </c>
      <c r="F56" s="17"/>
      <c r="G56" s="21" t="s">
        <v>12</v>
      </c>
      <c r="H56" s="17"/>
      <c r="I56" s="21" t="s">
        <v>12</v>
      </c>
      <c r="J56" s="17"/>
      <c r="K56" s="21" t="s">
        <v>12</v>
      </c>
    </row>
    <row r="57" spans="1:11" ht="6" customHeight="1">
      <c r="C57" s="15"/>
      <c r="D57" s="15"/>
      <c r="E57" s="17"/>
      <c r="F57" s="15"/>
      <c r="G57" s="17"/>
      <c r="H57" s="17"/>
      <c r="I57" s="17"/>
      <c r="J57" s="17"/>
      <c r="K57" s="17"/>
    </row>
    <row r="58" spans="1:11" ht="21.75" customHeight="1">
      <c r="A58" s="18" t="s">
        <v>115</v>
      </c>
      <c r="C58" s="24"/>
      <c r="D58" s="33"/>
      <c r="E58" s="30">
        <v>3322548</v>
      </c>
      <c r="F58" s="15"/>
      <c r="G58" s="30">
        <v>3031497</v>
      </c>
      <c r="H58" s="15"/>
      <c r="I58" s="30">
        <v>79857</v>
      </c>
      <c r="J58" s="15"/>
      <c r="K58" s="30">
        <v>586436</v>
      </c>
    </row>
    <row r="59" spans="1:11" ht="8.15" customHeight="1">
      <c r="A59" s="14"/>
      <c r="C59" s="24"/>
      <c r="D59" s="33"/>
      <c r="E59" s="23"/>
      <c r="F59" s="15"/>
      <c r="H59" s="15"/>
      <c r="I59" s="23"/>
      <c r="J59" s="15"/>
      <c r="K59" s="23"/>
    </row>
    <row r="60" spans="1:11" ht="21.75" customHeight="1">
      <c r="A60" s="14" t="s">
        <v>122</v>
      </c>
      <c r="D60" s="15"/>
      <c r="E60" s="23"/>
      <c r="F60" s="15"/>
      <c r="H60" s="15"/>
      <c r="I60" s="23"/>
      <c r="J60" s="15"/>
      <c r="K60" s="23"/>
    </row>
    <row r="61" spans="1:11" ht="6" customHeight="1">
      <c r="A61" s="14"/>
      <c r="D61" s="15"/>
      <c r="E61" s="23"/>
      <c r="F61" s="15"/>
      <c r="H61" s="15"/>
      <c r="I61" s="23"/>
      <c r="J61" s="15"/>
      <c r="K61" s="23"/>
    </row>
    <row r="62" spans="1:11" ht="21.75" customHeight="1">
      <c r="A62" s="14" t="s">
        <v>123</v>
      </c>
      <c r="D62" s="15"/>
      <c r="E62" s="4"/>
      <c r="F62" s="15"/>
      <c r="G62" s="4"/>
      <c r="H62" s="15"/>
      <c r="I62" s="4"/>
      <c r="J62" s="15"/>
      <c r="K62" s="4"/>
    </row>
    <row r="63" spans="1:11" ht="21.75" customHeight="1">
      <c r="B63" s="14" t="s">
        <v>124</v>
      </c>
      <c r="D63" s="15"/>
      <c r="E63" s="23"/>
      <c r="F63" s="15"/>
      <c r="H63" s="15"/>
      <c r="I63" s="23"/>
      <c r="J63" s="15"/>
      <c r="K63" s="23"/>
    </row>
    <row r="64" spans="1:11" ht="21.75" customHeight="1">
      <c r="B64" s="18" t="s">
        <v>125</v>
      </c>
      <c r="D64" s="15"/>
      <c r="E64" s="23">
        <v>0</v>
      </c>
      <c r="F64" s="15"/>
      <c r="G64" s="23">
        <v>1782997</v>
      </c>
      <c r="H64" s="15"/>
      <c r="I64" s="23">
        <v>0</v>
      </c>
      <c r="J64" s="15"/>
      <c r="K64" s="23">
        <v>0</v>
      </c>
    </row>
    <row r="65" spans="1:18" ht="21.75" customHeight="1">
      <c r="B65" s="18" t="s">
        <v>126</v>
      </c>
      <c r="D65" s="15"/>
      <c r="E65" s="23"/>
      <c r="F65" s="15"/>
      <c r="H65" s="15"/>
      <c r="I65" s="23"/>
      <c r="J65" s="15"/>
      <c r="K65" s="23"/>
    </row>
    <row r="66" spans="1:18" ht="21.75" customHeight="1">
      <c r="B66" s="18" t="s">
        <v>127</v>
      </c>
      <c r="C66" s="15"/>
      <c r="D66" s="15"/>
      <c r="E66" s="23">
        <v>1271</v>
      </c>
      <c r="F66" s="15"/>
      <c r="G66" s="25">
        <v>-1165</v>
      </c>
      <c r="H66" s="15"/>
      <c r="I66" s="23">
        <v>107</v>
      </c>
      <c r="J66" s="15"/>
      <c r="K66" s="25">
        <v>-973</v>
      </c>
    </row>
    <row r="67" spans="1:18" ht="6" customHeight="1">
      <c r="C67" s="15"/>
      <c r="D67" s="15"/>
      <c r="E67" s="25"/>
      <c r="F67" s="15"/>
      <c r="G67" s="4"/>
      <c r="H67" s="15"/>
      <c r="I67" s="25"/>
      <c r="J67" s="15"/>
      <c r="K67" s="4"/>
    </row>
    <row r="68" spans="1:18" ht="21.75" customHeight="1">
      <c r="A68" s="14" t="s">
        <v>128</v>
      </c>
      <c r="D68" s="15"/>
      <c r="E68" s="23"/>
      <c r="F68" s="15"/>
      <c r="H68" s="15"/>
      <c r="I68" s="23"/>
      <c r="J68" s="15"/>
      <c r="K68" s="23"/>
    </row>
    <row r="69" spans="1:18" ht="21.75" customHeight="1">
      <c r="B69" s="14" t="s">
        <v>129</v>
      </c>
      <c r="D69" s="15"/>
      <c r="E69" s="23"/>
      <c r="F69" s="15"/>
      <c r="H69" s="15"/>
      <c r="I69" s="23"/>
      <c r="J69" s="15"/>
      <c r="K69" s="23"/>
    </row>
    <row r="70" spans="1:18" ht="21.75" customHeight="1">
      <c r="B70" s="18" t="s">
        <v>130</v>
      </c>
      <c r="C70" s="15"/>
      <c r="D70" s="15"/>
      <c r="E70" s="23">
        <v>9916</v>
      </c>
      <c r="F70" s="15"/>
      <c r="G70" s="25">
        <v>-32282</v>
      </c>
      <c r="H70" s="15"/>
      <c r="I70" s="23">
        <v>122030</v>
      </c>
      <c r="J70" s="15"/>
      <c r="K70" s="25">
        <v>-185675</v>
      </c>
    </row>
    <row r="71" spans="1:18" ht="21.75" customHeight="1">
      <c r="B71" s="18" t="s">
        <v>131</v>
      </c>
      <c r="C71" s="15"/>
      <c r="D71" s="15"/>
      <c r="E71" s="23">
        <v>-81358</v>
      </c>
      <c r="F71" s="15"/>
      <c r="G71" s="25">
        <v>-77826</v>
      </c>
      <c r="H71" s="15"/>
      <c r="I71" s="23">
        <v>-79011</v>
      </c>
      <c r="J71" s="15"/>
      <c r="K71" s="25">
        <v>-76369</v>
      </c>
    </row>
    <row r="72" spans="1:18" ht="21.75" customHeight="1">
      <c r="B72" s="18" t="s">
        <v>132</v>
      </c>
      <c r="C72" s="15"/>
      <c r="D72" s="15"/>
      <c r="E72" s="27">
        <v>-444723</v>
      </c>
      <c r="F72" s="15"/>
      <c r="G72" s="27">
        <v>21628</v>
      </c>
      <c r="H72" s="15"/>
      <c r="I72" s="27">
        <v>0</v>
      </c>
      <c r="J72" s="15"/>
      <c r="K72" s="27">
        <v>0</v>
      </c>
    </row>
    <row r="73" spans="1:18" ht="6" customHeight="1">
      <c r="D73" s="15"/>
      <c r="E73" s="23"/>
      <c r="F73" s="15"/>
      <c r="H73" s="15"/>
      <c r="I73" s="23"/>
      <c r="J73" s="15"/>
      <c r="K73" s="23"/>
    </row>
    <row r="74" spans="1:18" ht="21.75" customHeight="1">
      <c r="A74" s="14" t="s">
        <v>133</v>
      </c>
      <c r="D74" s="15"/>
      <c r="E74" s="11">
        <f>SUM(E64:E72)</f>
        <v>-514894</v>
      </c>
      <c r="F74" s="15"/>
      <c r="G74" s="11">
        <f>SUM(G64:G72)</f>
        <v>1693352</v>
      </c>
      <c r="H74" s="15"/>
      <c r="I74" s="11">
        <f>SUM(I64:I72)</f>
        <v>43126</v>
      </c>
      <c r="J74" s="15"/>
      <c r="K74" s="11">
        <f>SUM(K64:K72)</f>
        <v>-263017</v>
      </c>
    </row>
    <row r="75" spans="1:18" ht="6" customHeight="1">
      <c r="D75" s="15"/>
      <c r="E75" s="23"/>
      <c r="F75" s="15"/>
      <c r="H75" s="15"/>
      <c r="I75" s="23"/>
      <c r="J75" s="15"/>
      <c r="K75" s="23"/>
    </row>
    <row r="76" spans="1:18" ht="21.75" customHeight="1" thickBot="1">
      <c r="A76" s="14" t="s">
        <v>134</v>
      </c>
      <c r="D76" s="15"/>
      <c r="E76" s="29">
        <f>+E58+E74</f>
        <v>2807654</v>
      </c>
      <c r="F76" s="15"/>
      <c r="G76" s="29">
        <f>+G58+G74</f>
        <v>4724849</v>
      </c>
      <c r="H76" s="15"/>
      <c r="I76" s="29">
        <f>+I58+I74</f>
        <v>122983</v>
      </c>
      <c r="J76" s="15"/>
      <c r="K76" s="29">
        <f>+K58+K74</f>
        <v>323419</v>
      </c>
    </row>
    <row r="77" spans="1:18" ht="21.75" customHeight="1" thickTop="1">
      <c r="D77" s="15"/>
      <c r="E77" s="23"/>
      <c r="F77" s="15"/>
      <c r="H77" s="15"/>
      <c r="I77" s="23"/>
      <c r="J77" s="15"/>
      <c r="K77" s="23"/>
    </row>
    <row r="78" spans="1:18" ht="21.75" customHeight="1">
      <c r="A78" s="14" t="s">
        <v>135</v>
      </c>
      <c r="D78" s="15"/>
      <c r="E78" s="23"/>
      <c r="F78" s="15"/>
      <c r="H78" s="15"/>
      <c r="I78" s="23"/>
      <c r="J78" s="15"/>
      <c r="K78" s="23"/>
    </row>
    <row r="79" spans="1:18" ht="21.75" customHeight="1">
      <c r="B79" s="18" t="s">
        <v>117</v>
      </c>
      <c r="C79" s="15"/>
      <c r="D79" s="15"/>
      <c r="E79" s="23">
        <v>2540818</v>
      </c>
      <c r="F79" s="15"/>
      <c r="G79" s="23">
        <v>4511740</v>
      </c>
      <c r="H79" s="15"/>
      <c r="I79" s="23">
        <v>122983</v>
      </c>
      <c r="J79" s="15"/>
      <c r="K79" s="23">
        <v>323419</v>
      </c>
      <c r="M79" s="4"/>
      <c r="N79" s="4"/>
      <c r="O79" s="4"/>
      <c r="P79" s="4"/>
      <c r="Q79" s="4"/>
      <c r="R79" s="4"/>
    </row>
    <row r="80" spans="1:18" ht="21.75" customHeight="1">
      <c r="B80" s="18" t="s">
        <v>118</v>
      </c>
      <c r="C80" s="15"/>
      <c r="D80" s="15"/>
      <c r="E80" s="27">
        <v>266836</v>
      </c>
      <c r="F80" s="15"/>
      <c r="G80" s="27">
        <v>213109</v>
      </c>
      <c r="H80" s="15"/>
      <c r="I80" s="27">
        <v>0</v>
      </c>
      <c r="J80" s="15"/>
      <c r="K80" s="27">
        <v>0</v>
      </c>
      <c r="M80" s="4"/>
      <c r="N80" s="4"/>
    </row>
    <row r="81" spans="1:14" ht="6" customHeight="1">
      <c r="C81" s="22"/>
      <c r="D81" s="22"/>
      <c r="E81" s="23"/>
      <c r="F81" s="22"/>
      <c r="H81" s="22"/>
      <c r="I81" s="23"/>
      <c r="J81" s="22"/>
      <c r="K81" s="23"/>
    </row>
    <row r="82" spans="1:14" ht="21.75" customHeight="1" thickBot="1">
      <c r="A82" s="24"/>
      <c r="C82" s="22"/>
      <c r="D82" s="22"/>
      <c r="E82" s="29">
        <f>E76</f>
        <v>2807654</v>
      </c>
      <c r="F82" s="22"/>
      <c r="G82" s="29">
        <f>SUM(G79:G81)</f>
        <v>4724849</v>
      </c>
      <c r="H82" s="22"/>
      <c r="I82" s="29">
        <f>I76</f>
        <v>122983</v>
      </c>
      <c r="J82" s="22"/>
      <c r="K82" s="29">
        <f>SUM(K79:K81)</f>
        <v>323419</v>
      </c>
      <c r="M82" s="4"/>
      <c r="N82" s="4"/>
    </row>
    <row r="83" spans="1:14" ht="21.75" customHeight="1" thickTop="1">
      <c r="A83" s="24"/>
      <c r="C83" s="22"/>
      <c r="D83" s="22"/>
      <c r="E83" s="4"/>
      <c r="F83" s="22"/>
      <c r="G83" s="4"/>
      <c r="I83" s="4"/>
      <c r="K83" s="4"/>
    </row>
    <row r="84" spans="1:14" ht="21.75" customHeight="1">
      <c r="C84" s="15"/>
      <c r="D84" s="15"/>
      <c r="E84" s="4"/>
      <c r="F84" s="15"/>
      <c r="G84" s="4"/>
      <c r="H84" s="15"/>
      <c r="I84" s="4"/>
      <c r="J84" s="15"/>
      <c r="K84" s="4"/>
    </row>
    <row r="85" spans="1:14" ht="21.75" customHeight="1">
      <c r="A85" s="24"/>
      <c r="C85" s="22"/>
      <c r="D85" s="22"/>
      <c r="E85" s="23"/>
      <c r="F85" s="22"/>
      <c r="I85" s="23"/>
      <c r="K85" s="23"/>
    </row>
    <row r="86" spans="1:14" ht="21.75" customHeight="1">
      <c r="A86" s="24"/>
      <c r="C86" s="22"/>
      <c r="D86" s="22"/>
      <c r="E86" s="23"/>
      <c r="F86" s="22"/>
      <c r="I86" s="23"/>
      <c r="K86" s="23"/>
    </row>
    <row r="87" spans="1:14" ht="21.75" customHeight="1">
      <c r="A87" s="24"/>
      <c r="C87" s="22"/>
      <c r="D87" s="22"/>
      <c r="E87" s="23"/>
      <c r="F87" s="22"/>
      <c r="I87" s="23"/>
      <c r="K87" s="23"/>
    </row>
    <row r="88" spans="1:14" ht="21.75" customHeight="1">
      <c r="A88" s="24"/>
      <c r="C88" s="22"/>
      <c r="D88" s="22"/>
      <c r="E88" s="23"/>
      <c r="F88" s="22"/>
      <c r="I88" s="23"/>
      <c r="K88" s="23"/>
    </row>
    <row r="89" spans="1:14" ht="21.75" customHeight="1">
      <c r="A89" s="24"/>
      <c r="C89" s="22"/>
      <c r="D89" s="22"/>
      <c r="E89" s="23"/>
      <c r="F89" s="22"/>
      <c r="I89" s="23"/>
      <c r="K89" s="23"/>
    </row>
    <row r="90" spans="1:14" ht="21.75" customHeight="1">
      <c r="A90" s="24"/>
      <c r="C90" s="22"/>
      <c r="D90" s="22"/>
      <c r="E90" s="23"/>
      <c r="F90" s="22"/>
      <c r="I90" s="23"/>
      <c r="K90" s="23"/>
    </row>
    <row r="91" spans="1:14" ht="21.75" customHeight="1">
      <c r="A91" s="24"/>
      <c r="C91" s="22"/>
      <c r="D91" s="22"/>
      <c r="E91" s="23"/>
      <c r="F91" s="22"/>
      <c r="I91" s="23"/>
      <c r="K91" s="23"/>
    </row>
    <row r="92" spans="1:14" ht="21.75" customHeight="1">
      <c r="A92" s="24"/>
      <c r="C92" s="22"/>
      <c r="D92" s="22"/>
      <c r="E92" s="23"/>
      <c r="F92" s="22"/>
      <c r="I92" s="23"/>
      <c r="K92" s="23"/>
    </row>
    <row r="93" spans="1:14" ht="5.25" customHeight="1">
      <c r="A93" s="24"/>
      <c r="C93" s="22"/>
      <c r="D93" s="22"/>
      <c r="E93" s="23"/>
      <c r="F93" s="22"/>
      <c r="I93" s="23"/>
      <c r="K93" s="23"/>
    </row>
    <row r="94" spans="1:14" ht="22.15" customHeight="1">
      <c r="A94" s="149" t="str">
        <f>A49</f>
        <v>หมายเหตุประกอบข้อมูลทางการเงินเป็นส่วนหนึ่งของข้อมูลทางการเงินระหว่างกาลนี้</v>
      </c>
      <c r="B94" s="149"/>
      <c r="C94" s="149"/>
      <c r="D94" s="149"/>
      <c r="E94" s="149"/>
      <c r="F94" s="149"/>
      <c r="G94" s="149"/>
      <c r="H94" s="149"/>
      <c r="I94" s="149"/>
      <c r="J94" s="149"/>
      <c r="K94" s="149"/>
    </row>
  </sheetData>
  <mergeCells count="6">
    <mergeCell ref="A94:K94"/>
    <mergeCell ref="E5:G5"/>
    <mergeCell ref="I5:K5"/>
    <mergeCell ref="A49:K49"/>
    <mergeCell ref="E54:G54"/>
    <mergeCell ref="I54:K54"/>
  </mergeCells>
  <pageMargins left="0.8" right="0.5" top="0.5" bottom="0.6" header="0.49" footer="0.4"/>
  <pageSetup paperSize="9" scale="95" firstPageNumber="5" fitToHeight="0" orientation="portrait" useFirstPageNumber="1" horizontalDpi="1200" verticalDpi="1200" r:id="rId1"/>
  <headerFooter scaleWithDoc="0">
    <oddFooter>&amp;R&amp;13&amp;P</oddFooter>
  </headerFooter>
  <rowBreaks count="1" manualBreakCount="1">
    <brk id="4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55A32-B0BA-48E9-9F92-9D97EDB90FD1}">
  <dimension ref="A1:Q94"/>
  <sheetViews>
    <sheetView topLeftCell="A72" zoomScale="90" zoomScaleNormal="90" zoomScaleSheetLayoutView="130" workbookViewId="0">
      <selection activeCell="S22" sqref="S22"/>
    </sheetView>
  </sheetViews>
  <sheetFormatPr defaultColWidth="9.09765625" defaultRowHeight="21.75" customHeight="1"/>
  <cols>
    <col min="1" max="1" width="1.3984375" style="18" customWidth="1"/>
    <col min="2" max="2" width="41.69921875" style="18" customWidth="1"/>
    <col min="3" max="3" width="8.09765625" style="18" customWidth="1"/>
    <col min="4" max="4" width="0.8984375" style="18" customWidth="1"/>
    <col min="5" max="5" width="12.09765625" style="28" customWidth="1"/>
    <col min="6" max="6" width="0.8984375" style="18" customWidth="1"/>
    <col min="7" max="7" width="12.09765625" style="23" customWidth="1"/>
    <col min="8" max="8" width="0.8984375" style="23" customWidth="1"/>
    <col min="9" max="9" width="12.09765625" style="28" customWidth="1"/>
    <col min="10" max="10" width="0.8984375" style="23" customWidth="1"/>
    <col min="11" max="11" width="12.09765625" style="28" customWidth="1"/>
    <col min="12" max="12" width="9.09765625" style="18"/>
    <col min="13" max="13" width="10.09765625" style="18" bestFit="1" customWidth="1"/>
    <col min="14" max="16384" width="9.09765625" style="18"/>
  </cols>
  <sheetData>
    <row r="1" spans="1:11" s="4" customFormat="1" ht="21.75" customHeight="1">
      <c r="A1" s="1" t="s">
        <v>0</v>
      </c>
      <c r="B1" s="1"/>
      <c r="C1" s="2"/>
      <c r="D1" s="2"/>
      <c r="E1" s="3"/>
      <c r="F1" s="2"/>
      <c r="I1" s="5"/>
      <c r="K1" s="6"/>
    </row>
    <row r="2" spans="1:11" s="4" customFormat="1" ht="21.75" customHeight="1">
      <c r="A2" s="7" t="s">
        <v>90</v>
      </c>
      <c r="B2" s="7"/>
      <c r="C2" s="2"/>
      <c r="D2" s="2"/>
      <c r="E2" s="3"/>
      <c r="F2" s="2"/>
      <c r="I2" s="6"/>
      <c r="K2" s="6"/>
    </row>
    <row r="3" spans="1:11" s="4" customFormat="1" ht="21.75" customHeight="1">
      <c r="A3" s="8" t="s">
        <v>136</v>
      </c>
      <c r="B3" s="8"/>
      <c r="C3" s="9"/>
      <c r="D3" s="9"/>
      <c r="E3" s="10"/>
      <c r="F3" s="9"/>
      <c r="G3" s="11"/>
      <c r="H3" s="11"/>
      <c r="I3" s="10"/>
      <c r="J3" s="11"/>
      <c r="K3" s="10"/>
    </row>
    <row r="4" spans="1:11" s="4" customFormat="1" ht="19.149999999999999" customHeight="1">
      <c r="A4" s="7"/>
      <c r="B4" s="7"/>
      <c r="C4" s="2"/>
      <c r="D4" s="2"/>
      <c r="E4" s="12"/>
      <c r="F4" s="2"/>
      <c r="G4" s="13"/>
      <c r="H4" s="13"/>
      <c r="I4" s="12"/>
      <c r="J4" s="13"/>
      <c r="K4" s="12"/>
    </row>
    <row r="5" spans="1:11" s="4" customFormat="1" ht="20.149999999999999" customHeight="1">
      <c r="A5" s="94"/>
      <c r="B5" s="94"/>
      <c r="C5" s="95"/>
      <c r="D5" s="95"/>
      <c r="E5" s="150" t="s">
        <v>3</v>
      </c>
      <c r="F5" s="150"/>
      <c r="G5" s="150"/>
      <c r="H5" s="96"/>
      <c r="I5" s="150" t="s">
        <v>4</v>
      </c>
      <c r="J5" s="150"/>
      <c r="K5" s="150"/>
    </row>
    <row r="6" spans="1:11" s="4" customFormat="1" ht="20.149999999999999" customHeight="1">
      <c r="A6" s="97"/>
      <c r="B6" s="97"/>
      <c r="C6" s="98"/>
      <c r="D6" s="98"/>
      <c r="E6" s="52" t="s">
        <v>9</v>
      </c>
      <c r="F6" s="50"/>
      <c r="G6" s="52" t="s">
        <v>10</v>
      </c>
      <c r="H6" s="52"/>
      <c r="I6" s="52" t="s">
        <v>9</v>
      </c>
      <c r="J6" s="50"/>
      <c r="K6" s="52" t="s">
        <v>10</v>
      </c>
    </row>
    <row r="7" spans="1:11" s="4" customFormat="1" ht="20.149999999999999" customHeight="1">
      <c r="A7" s="97"/>
      <c r="B7" s="97"/>
      <c r="C7" s="100" t="s">
        <v>11</v>
      </c>
      <c r="D7" s="101"/>
      <c r="E7" s="102" t="s">
        <v>12</v>
      </c>
      <c r="F7" s="99"/>
      <c r="G7" s="102" t="s">
        <v>12</v>
      </c>
      <c r="H7" s="99"/>
      <c r="I7" s="102" t="s">
        <v>12</v>
      </c>
      <c r="J7" s="99"/>
      <c r="K7" s="102" t="s">
        <v>12</v>
      </c>
    </row>
    <row r="8" spans="1:11" s="4" customFormat="1" ht="5.15" customHeight="1">
      <c r="A8" s="97"/>
      <c r="B8" s="97"/>
      <c r="C8" s="95"/>
      <c r="D8" s="101"/>
      <c r="E8" s="99"/>
      <c r="F8" s="99"/>
      <c r="G8" s="99"/>
      <c r="H8" s="99"/>
      <c r="I8" s="99"/>
      <c r="J8" s="99"/>
      <c r="K8" s="99"/>
    </row>
    <row r="9" spans="1:11" s="4" customFormat="1" ht="20.149999999999999" customHeight="1">
      <c r="A9" s="94" t="s">
        <v>92</v>
      </c>
      <c r="B9" s="94"/>
      <c r="C9" s="103">
        <v>7</v>
      </c>
      <c r="D9" s="103"/>
      <c r="E9" s="104"/>
      <c r="F9" s="103"/>
      <c r="G9" s="104"/>
      <c r="H9" s="105"/>
      <c r="I9" s="104"/>
      <c r="J9" s="105"/>
      <c r="K9" s="104"/>
    </row>
    <row r="10" spans="1:11" s="4" customFormat="1" ht="20.149999999999999" customHeight="1">
      <c r="A10" s="106" t="s">
        <v>93</v>
      </c>
      <c r="B10" s="106"/>
      <c r="C10" s="103"/>
      <c r="D10" s="103"/>
      <c r="E10" s="107">
        <v>58625211</v>
      </c>
      <c r="F10" s="108"/>
      <c r="G10" s="107">
        <v>60597622</v>
      </c>
      <c r="H10" s="108"/>
      <c r="I10" s="107">
        <v>426373</v>
      </c>
      <c r="J10" s="108"/>
      <c r="K10" s="107">
        <v>380420</v>
      </c>
    </row>
    <row r="11" spans="1:11" s="4" customFormat="1" ht="20.149999999999999" customHeight="1">
      <c r="A11" s="106" t="s">
        <v>94</v>
      </c>
      <c r="B11" s="106"/>
      <c r="C11" s="103"/>
      <c r="D11" s="103"/>
      <c r="E11" s="107">
        <v>3758161</v>
      </c>
      <c r="F11" s="108"/>
      <c r="G11" s="107">
        <v>4458829</v>
      </c>
      <c r="H11" s="108"/>
      <c r="I11" s="107">
        <v>0</v>
      </c>
      <c r="J11" s="108"/>
      <c r="K11" s="107">
        <v>0</v>
      </c>
    </row>
    <row r="12" spans="1:11" s="4" customFormat="1" ht="20.149999999999999" customHeight="1">
      <c r="A12" s="106" t="s">
        <v>95</v>
      </c>
      <c r="B12" s="106"/>
      <c r="C12" s="103"/>
      <c r="D12" s="103"/>
      <c r="E12" s="107">
        <v>15268004</v>
      </c>
      <c r="F12" s="108"/>
      <c r="G12" s="107">
        <v>15181301</v>
      </c>
      <c r="H12" s="108"/>
      <c r="I12" s="107">
        <v>0</v>
      </c>
      <c r="J12" s="108"/>
      <c r="K12" s="107">
        <v>0</v>
      </c>
    </row>
    <row r="13" spans="1:11" s="4" customFormat="1" ht="20.149999999999999" customHeight="1">
      <c r="A13" s="106" t="s">
        <v>96</v>
      </c>
      <c r="B13" s="106"/>
      <c r="C13" s="103"/>
      <c r="D13" s="103"/>
      <c r="E13" s="107">
        <v>0</v>
      </c>
      <c r="F13" s="108"/>
      <c r="G13" s="107">
        <v>9871</v>
      </c>
      <c r="H13" s="108"/>
      <c r="I13" s="107">
        <v>129522</v>
      </c>
      <c r="J13" s="108"/>
      <c r="K13" s="107">
        <v>139174</v>
      </c>
    </row>
    <row r="14" spans="1:11" s="4" customFormat="1" ht="20.149999999999999" customHeight="1">
      <c r="A14" s="106" t="s">
        <v>97</v>
      </c>
      <c r="B14" s="106"/>
      <c r="C14" s="103"/>
      <c r="D14" s="103"/>
      <c r="E14" s="105">
        <v>526266</v>
      </c>
      <c r="F14" s="108"/>
      <c r="G14" s="105">
        <v>675683</v>
      </c>
      <c r="H14" s="108"/>
      <c r="I14" s="105">
        <v>3332972</v>
      </c>
      <c r="J14" s="108"/>
      <c r="K14" s="105">
        <v>3744449</v>
      </c>
    </row>
    <row r="15" spans="1:11" s="4" customFormat="1" ht="20.149999999999999" customHeight="1">
      <c r="A15" s="106" t="s">
        <v>98</v>
      </c>
      <c r="B15" s="106"/>
      <c r="C15" s="103"/>
      <c r="D15" s="103"/>
      <c r="E15" s="109">
        <v>2586739</v>
      </c>
      <c r="F15" s="108"/>
      <c r="G15" s="109">
        <v>1198053</v>
      </c>
      <c r="H15" s="108"/>
      <c r="I15" s="109">
        <v>93441</v>
      </c>
      <c r="J15" s="108"/>
      <c r="K15" s="109">
        <v>98087</v>
      </c>
    </row>
    <row r="16" spans="1:11" s="4" customFormat="1" ht="5.15" customHeight="1">
      <c r="A16" s="106"/>
      <c r="B16" s="106"/>
      <c r="C16" s="103"/>
      <c r="D16" s="103"/>
      <c r="E16" s="105"/>
      <c r="F16" s="105"/>
      <c r="G16" s="105"/>
      <c r="H16" s="105"/>
      <c r="I16" s="105"/>
      <c r="J16" s="105"/>
      <c r="K16" s="105"/>
    </row>
    <row r="17" spans="1:11" s="4" customFormat="1" ht="20.149999999999999" customHeight="1">
      <c r="A17" s="94" t="s">
        <v>99</v>
      </c>
      <c r="B17" s="97"/>
      <c r="C17" s="103"/>
      <c r="D17" s="103"/>
      <c r="E17" s="110">
        <f>SUM(E10:E15)</f>
        <v>80764381</v>
      </c>
      <c r="F17" s="103"/>
      <c r="G17" s="110">
        <f>SUM(G10:G15)</f>
        <v>82121359</v>
      </c>
      <c r="H17" s="103"/>
      <c r="I17" s="110">
        <f>SUM(I10:I15)</f>
        <v>3982308</v>
      </c>
      <c r="J17" s="103"/>
      <c r="K17" s="110">
        <f>SUM(K10:K15)</f>
        <v>4362130</v>
      </c>
    </row>
    <row r="18" spans="1:11" s="4" customFormat="1" ht="12" customHeight="1">
      <c r="A18" s="94"/>
      <c r="B18" s="97"/>
      <c r="C18" s="103"/>
      <c r="D18" s="103"/>
      <c r="E18" s="105"/>
      <c r="F18" s="103"/>
      <c r="G18" s="105"/>
      <c r="H18" s="103"/>
      <c r="I18" s="105"/>
      <c r="J18" s="103"/>
      <c r="K18" s="105"/>
    </row>
    <row r="19" spans="1:11" s="4" customFormat="1" ht="20.149999999999999" customHeight="1">
      <c r="A19" s="94" t="s">
        <v>100</v>
      </c>
      <c r="B19" s="94"/>
      <c r="C19" s="103"/>
      <c r="D19" s="103"/>
      <c r="E19" s="104"/>
      <c r="F19" s="103"/>
      <c r="G19" s="104"/>
      <c r="H19" s="103"/>
      <c r="I19" s="104"/>
      <c r="J19" s="103"/>
      <c r="K19" s="104"/>
    </row>
    <row r="20" spans="1:11" s="4" customFormat="1" ht="20.149999999999999" customHeight="1">
      <c r="A20" s="106" t="s">
        <v>101</v>
      </c>
      <c r="B20" s="106"/>
      <c r="C20" s="103"/>
      <c r="D20" s="103"/>
      <c r="E20" s="107">
        <v>37123897</v>
      </c>
      <c r="F20" s="108"/>
      <c r="G20" s="105">
        <v>38212083</v>
      </c>
      <c r="H20" s="108"/>
      <c r="I20" s="107">
        <v>138965</v>
      </c>
      <c r="J20" s="108"/>
      <c r="K20" s="105">
        <v>126995</v>
      </c>
    </row>
    <row r="21" spans="1:11" s="4" customFormat="1" ht="20.149999999999999" customHeight="1">
      <c r="A21" s="106" t="s">
        <v>102</v>
      </c>
      <c r="B21" s="106"/>
      <c r="C21" s="103"/>
      <c r="D21" s="103"/>
      <c r="E21" s="105"/>
      <c r="F21" s="108"/>
      <c r="G21" s="105"/>
      <c r="H21" s="105"/>
      <c r="I21" s="105"/>
      <c r="J21" s="105"/>
      <c r="K21" s="105"/>
    </row>
    <row r="22" spans="1:11" s="4" customFormat="1" ht="20.149999999999999" customHeight="1">
      <c r="A22" s="106"/>
      <c r="B22" s="106" t="s">
        <v>103</v>
      </c>
      <c r="C22" s="103"/>
      <c r="D22" s="103"/>
      <c r="E22" s="107">
        <v>2112592</v>
      </c>
      <c r="F22" s="108"/>
      <c r="G22" s="105">
        <v>2464454</v>
      </c>
      <c r="H22" s="108"/>
      <c r="I22" s="107">
        <v>0</v>
      </c>
      <c r="J22" s="108"/>
      <c r="K22" s="107">
        <v>0</v>
      </c>
    </row>
    <row r="23" spans="1:11" s="4" customFormat="1" ht="20.149999999999999" customHeight="1">
      <c r="A23" s="106" t="s">
        <v>104</v>
      </c>
      <c r="B23" s="106"/>
      <c r="C23" s="103"/>
      <c r="D23" s="103"/>
      <c r="E23" s="107">
        <v>4986436</v>
      </c>
      <c r="F23" s="108"/>
      <c r="G23" s="107">
        <v>4625429</v>
      </c>
      <c r="H23" s="108"/>
      <c r="I23" s="107">
        <v>0</v>
      </c>
      <c r="J23" s="108"/>
      <c r="K23" s="107">
        <v>0</v>
      </c>
    </row>
    <row r="24" spans="1:11" s="4" customFormat="1" ht="20.149999999999999" customHeight="1">
      <c r="A24" s="97" t="s">
        <v>105</v>
      </c>
      <c r="B24" s="97"/>
      <c r="C24" s="103"/>
      <c r="D24" s="103"/>
      <c r="E24" s="105">
        <v>14014807</v>
      </c>
      <c r="F24" s="108"/>
      <c r="G24" s="107">
        <v>13886903</v>
      </c>
      <c r="H24" s="108"/>
      <c r="I24" s="105">
        <v>60700</v>
      </c>
      <c r="J24" s="108"/>
      <c r="K24" s="107">
        <v>77911</v>
      </c>
    </row>
    <row r="25" spans="1:11" s="4" customFormat="1" ht="20.149999999999999" customHeight="1">
      <c r="A25" s="97" t="s">
        <v>106</v>
      </c>
      <c r="B25" s="97"/>
      <c r="C25" s="103"/>
      <c r="D25" s="103"/>
      <c r="E25" s="107">
        <v>12067961</v>
      </c>
      <c r="F25" s="108"/>
      <c r="G25" s="107">
        <v>12398470</v>
      </c>
      <c r="H25" s="108"/>
      <c r="I25" s="107">
        <v>517397</v>
      </c>
      <c r="J25" s="108"/>
      <c r="K25" s="107">
        <v>678348</v>
      </c>
    </row>
    <row r="26" spans="1:11" s="4" customFormat="1" ht="20.149999999999999" customHeight="1">
      <c r="A26" s="97" t="s">
        <v>107</v>
      </c>
      <c r="B26" s="97"/>
      <c r="C26" s="103"/>
      <c r="D26" s="103"/>
      <c r="E26" s="107">
        <v>668155</v>
      </c>
      <c r="F26" s="108"/>
      <c r="G26" s="107">
        <v>-1064254</v>
      </c>
      <c r="H26" s="108"/>
      <c r="I26" s="107">
        <v>909338</v>
      </c>
      <c r="J26" s="108"/>
      <c r="K26" s="107">
        <v>-1314985</v>
      </c>
    </row>
    <row r="27" spans="1:11" s="4" customFormat="1" ht="20.149999999999999" customHeight="1">
      <c r="A27" s="97" t="s">
        <v>108</v>
      </c>
      <c r="B27" s="97"/>
      <c r="C27" s="103"/>
      <c r="D27" s="103"/>
      <c r="E27" s="109">
        <v>4890946</v>
      </c>
      <c r="F27" s="108"/>
      <c r="G27" s="109">
        <v>5915333</v>
      </c>
      <c r="H27" s="108"/>
      <c r="I27" s="109">
        <v>1757195</v>
      </c>
      <c r="J27" s="108"/>
      <c r="K27" s="109">
        <v>2356248</v>
      </c>
    </row>
    <row r="28" spans="1:11" s="4" customFormat="1" ht="5.15" customHeight="1">
      <c r="A28" s="106"/>
      <c r="B28" s="106"/>
      <c r="C28" s="103"/>
      <c r="D28" s="103"/>
      <c r="E28" s="105"/>
      <c r="F28" s="105"/>
      <c r="G28" s="105"/>
      <c r="H28" s="105"/>
      <c r="I28" s="105"/>
      <c r="J28" s="105"/>
      <c r="K28" s="105"/>
    </row>
    <row r="29" spans="1:11" s="4" customFormat="1" ht="20.149999999999999" customHeight="1">
      <c r="A29" s="94" t="s">
        <v>109</v>
      </c>
      <c r="B29" s="97"/>
      <c r="C29" s="103"/>
      <c r="D29" s="103"/>
      <c r="E29" s="110">
        <f>SUM(E20:E27)</f>
        <v>75864794</v>
      </c>
      <c r="F29" s="103"/>
      <c r="G29" s="110">
        <f>SUM(G20:G27)</f>
        <v>76438418</v>
      </c>
      <c r="H29" s="103"/>
      <c r="I29" s="110">
        <f>SUM(I20:I27)</f>
        <v>3383595</v>
      </c>
      <c r="J29" s="103"/>
      <c r="K29" s="110">
        <f>SUM(K20:K27)</f>
        <v>1924517</v>
      </c>
    </row>
    <row r="30" spans="1:11" s="4" customFormat="1" ht="12" customHeight="1">
      <c r="A30" s="94"/>
      <c r="B30" s="97"/>
      <c r="C30" s="103"/>
      <c r="D30" s="103"/>
      <c r="E30" s="105"/>
      <c r="F30" s="103"/>
      <c r="G30" s="105"/>
      <c r="H30" s="103"/>
      <c r="I30" s="105"/>
      <c r="J30" s="103"/>
      <c r="K30" s="105"/>
    </row>
    <row r="31" spans="1:11" s="4" customFormat="1" ht="20.149999999999999" customHeight="1">
      <c r="A31" s="111" t="s">
        <v>110</v>
      </c>
      <c r="B31" s="106"/>
      <c r="C31" s="103"/>
      <c r="D31" s="97"/>
      <c r="E31" s="105">
        <f>SUM(E17-E29)</f>
        <v>4899587</v>
      </c>
      <c r="F31" s="97"/>
      <c r="G31" s="105">
        <f>SUM(G17-G29)</f>
        <v>5682941</v>
      </c>
      <c r="H31" s="97"/>
      <c r="I31" s="105">
        <f>SUM(I17-I29)</f>
        <v>598713</v>
      </c>
      <c r="J31" s="97"/>
      <c r="K31" s="105">
        <f>SUM(K17-K29)</f>
        <v>2437613</v>
      </c>
    </row>
    <row r="32" spans="1:11" s="4" customFormat="1" ht="20.149999999999999" customHeight="1">
      <c r="A32" s="106" t="s">
        <v>111</v>
      </c>
      <c r="B32" s="106"/>
      <c r="C32" s="103"/>
      <c r="D32" s="97"/>
      <c r="E32" s="105"/>
      <c r="F32" s="97"/>
      <c r="G32" s="105"/>
      <c r="H32" s="97"/>
      <c r="I32" s="105"/>
      <c r="J32" s="97"/>
      <c r="K32" s="105"/>
    </row>
    <row r="33" spans="1:11" s="4" customFormat="1" ht="20.149999999999999" customHeight="1">
      <c r="A33" s="105"/>
      <c r="B33" s="106" t="s">
        <v>112</v>
      </c>
      <c r="C33" s="103"/>
      <c r="D33" s="97"/>
      <c r="E33" s="109">
        <v>596047</v>
      </c>
      <c r="F33" s="97"/>
      <c r="G33" s="109">
        <v>351154</v>
      </c>
      <c r="H33" s="97"/>
      <c r="I33" s="109">
        <v>0</v>
      </c>
      <c r="J33" s="97"/>
      <c r="K33" s="109">
        <v>0</v>
      </c>
    </row>
    <row r="34" spans="1:11" s="4" customFormat="1" ht="5.15" customHeight="1">
      <c r="A34" s="106"/>
      <c r="B34" s="106"/>
      <c r="C34" s="103"/>
      <c r="D34" s="103"/>
      <c r="E34" s="105"/>
      <c r="F34" s="105"/>
      <c r="G34" s="105"/>
      <c r="H34" s="105"/>
      <c r="I34" s="105"/>
      <c r="J34" s="105"/>
      <c r="K34" s="105"/>
    </row>
    <row r="35" spans="1:11" s="4" customFormat="1" ht="20.149999999999999" customHeight="1">
      <c r="A35" s="94" t="s">
        <v>113</v>
      </c>
      <c r="B35" s="97"/>
      <c r="C35" s="103"/>
      <c r="D35" s="103"/>
      <c r="E35" s="112">
        <f>E31+E33</f>
        <v>5495634</v>
      </c>
      <c r="F35" s="103"/>
      <c r="G35" s="112">
        <f>G31+G33</f>
        <v>6034095</v>
      </c>
      <c r="H35" s="103"/>
      <c r="I35" s="112">
        <f>I31+I33</f>
        <v>598713</v>
      </c>
      <c r="J35" s="103"/>
      <c r="K35" s="112">
        <f>K31+K33</f>
        <v>2437613</v>
      </c>
    </row>
    <row r="36" spans="1:11" s="4" customFormat="1" ht="20.149999999999999" customHeight="1">
      <c r="A36" s="106" t="s">
        <v>114</v>
      </c>
      <c r="B36" s="106"/>
      <c r="C36" s="103"/>
      <c r="D36" s="103"/>
      <c r="E36" s="109">
        <v>-1561570</v>
      </c>
      <c r="F36" s="103"/>
      <c r="G36" s="109">
        <v>-1714126</v>
      </c>
      <c r="H36" s="103"/>
      <c r="I36" s="109">
        <v>124846</v>
      </c>
      <c r="J36" s="103"/>
      <c r="K36" s="109">
        <v>-4900</v>
      </c>
    </row>
    <row r="37" spans="1:11" s="4" customFormat="1" ht="5.15" customHeight="1">
      <c r="A37" s="106"/>
      <c r="B37" s="106"/>
      <c r="C37" s="103"/>
      <c r="D37" s="103"/>
      <c r="E37" s="105"/>
      <c r="F37" s="105"/>
      <c r="G37" s="105"/>
      <c r="H37" s="105"/>
      <c r="I37" s="105"/>
      <c r="J37" s="105"/>
      <c r="K37" s="105"/>
    </row>
    <row r="38" spans="1:11" s="4" customFormat="1" ht="20.149999999999999" customHeight="1" thickBot="1">
      <c r="A38" s="94" t="s">
        <v>115</v>
      </c>
      <c r="B38" s="94"/>
      <c r="C38" s="103"/>
      <c r="D38" s="97"/>
      <c r="E38" s="113">
        <f>SUM(E35:E36)</f>
        <v>3934064</v>
      </c>
      <c r="F38" s="97"/>
      <c r="G38" s="113">
        <f>SUM(G35:G36)</f>
        <v>4319969</v>
      </c>
      <c r="H38" s="97"/>
      <c r="I38" s="113">
        <f>SUM(I35:I36)</f>
        <v>723559</v>
      </c>
      <c r="J38" s="97"/>
      <c r="K38" s="113">
        <f>SUM(K35:K36)</f>
        <v>2432713</v>
      </c>
    </row>
    <row r="39" spans="1:11" s="4" customFormat="1" ht="12" customHeight="1" thickTop="1">
      <c r="A39" s="94"/>
      <c r="B39" s="97"/>
      <c r="C39" s="103"/>
      <c r="D39" s="103"/>
      <c r="E39" s="105"/>
      <c r="F39" s="103"/>
      <c r="G39" s="105"/>
      <c r="H39" s="103"/>
      <c r="I39" s="105"/>
      <c r="J39" s="103"/>
      <c r="K39" s="105"/>
    </row>
    <row r="40" spans="1:11" s="4" customFormat="1" ht="20.149999999999999" customHeight="1">
      <c r="A40" s="94" t="s">
        <v>116</v>
      </c>
      <c r="B40" s="94"/>
      <c r="C40" s="103"/>
      <c r="D40" s="97"/>
      <c r="E40" s="114"/>
      <c r="F40" s="97"/>
      <c r="G40" s="114"/>
      <c r="H40" s="97"/>
      <c r="I40" s="114"/>
      <c r="J40" s="97"/>
      <c r="K40" s="114"/>
    </row>
    <row r="41" spans="1:11" s="4" customFormat="1" ht="20.149999999999999" customHeight="1">
      <c r="A41" s="105"/>
      <c r="B41" s="97" t="s">
        <v>117</v>
      </c>
      <c r="C41" s="103"/>
      <c r="D41" s="97"/>
      <c r="E41" s="107">
        <v>3502371</v>
      </c>
      <c r="F41" s="97"/>
      <c r="G41" s="107">
        <v>3969296</v>
      </c>
      <c r="H41" s="97"/>
      <c r="I41" s="107">
        <v>723559</v>
      </c>
      <c r="J41" s="97"/>
      <c r="K41" s="107">
        <v>2432713</v>
      </c>
    </row>
    <row r="42" spans="1:11" s="4" customFormat="1" ht="20.149999999999999" customHeight="1">
      <c r="A42" s="105"/>
      <c r="B42" s="97" t="s">
        <v>118</v>
      </c>
      <c r="C42" s="103"/>
      <c r="D42" s="97"/>
      <c r="E42" s="109">
        <v>431693</v>
      </c>
      <c r="F42" s="97"/>
      <c r="G42" s="109">
        <v>350673</v>
      </c>
      <c r="H42" s="97"/>
      <c r="I42" s="109">
        <v>0</v>
      </c>
      <c r="J42" s="97"/>
      <c r="K42" s="109">
        <v>0</v>
      </c>
    </row>
    <row r="43" spans="1:11" s="4" customFormat="1" ht="5.15" customHeight="1">
      <c r="A43" s="106"/>
      <c r="B43" s="106"/>
      <c r="C43" s="103"/>
      <c r="D43" s="103"/>
      <c r="E43" s="105"/>
      <c r="F43" s="105"/>
      <c r="G43" s="105"/>
      <c r="H43" s="105"/>
      <c r="I43" s="105"/>
      <c r="J43" s="105"/>
      <c r="K43" s="105"/>
    </row>
    <row r="44" spans="1:11" s="4" customFormat="1" ht="20.149999999999999" customHeight="1" thickBot="1">
      <c r="A44" s="94"/>
      <c r="B44" s="94"/>
      <c r="C44" s="103"/>
      <c r="D44" s="97"/>
      <c r="E44" s="113">
        <f>E38</f>
        <v>3934064</v>
      </c>
      <c r="F44" s="97"/>
      <c r="G44" s="113">
        <f>SUM(G41:G42)</f>
        <v>4319969</v>
      </c>
      <c r="H44" s="97"/>
      <c r="I44" s="113">
        <f>I38</f>
        <v>723559</v>
      </c>
      <c r="J44" s="97"/>
      <c r="K44" s="113">
        <f>SUM(K41:K42)</f>
        <v>2432713</v>
      </c>
    </row>
    <row r="45" spans="1:11" s="4" customFormat="1" ht="12" customHeight="1" thickTop="1">
      <c r="A45" s="94"/>
      <c r="B45" s="97"/>
      <c r="C45" s="103"/>
      <c r="D45" s="103"/>
      <c r="E45" s="105"/>
      <c r="F45" s="103"/>
      <c r="G45" s="105"/>
      <c r="H45" s="103"/>
      <c r="I45" s="105"/>
      <c r="J45" s="103"/>
      <c r="K45" s="105"/>
    </row>
    <row r="46" spans="1:11" s="4" customFormat="1" ht="20.149999999999999" customHeight="1">
      <c r="A46" s="111" t="s">
        <v>119</v>
      </c>
      <c r="B46" s="111"/>
      <c r="D46" s="103"/>
      <c r="E46" s="114"/>
      <c r="F46" s="103"/>
      <c r="G46" s="114"/>
      <c r="H46" s="103"/>
      <c r="I46" s="114"/>
      <c r="J46" s="103"/>
      <c r="K46" s="114"/>
    </row>
    <row r="47" spans="1:11" ht="20.149999999999999" customHeight="1">
      <c r="A47" s="97"/>
      <c r="B47" s="97" t="s">
        <v>120</v>
      </c>
      <c r="C47" s="103">
        <v>17</v>
      </c>
      <c r="D47" s="95"/>
      <c r="E47" s="147">
        <v>0.47</v>
      </c>
      <c r="F47" s="120"/>
      <c r="G47" s="147">
        <v>0.55000000000000004</v>
      </c>
      <c r="H47" s="120"/>
      <c r="I47" s="147">
        <v>-0.02</v>
      </c>
      <c r="J47" s="120"/>
      <c r="K47" s="147">
        <v>0.28000000000000003</v>
      </c>
    </row>
    <row r="48" spans="1:11" ht="9.75" customHeight="1">
      <c r="C48" s="22"/>
      <c r="D48" s="19"/>
      <c r="E48" s="31"/>
      <c r="F48" s="31"/>
      <c r="G48" s="31"/>
      <c r="H48" s="31"/>
      <c r="I48" s="31"/>
      <c r="J48" s="31"/>
      <c r="K48" s="31"/>
    </row>
    <row r="49" spans="1:11" ht="22.15" customHeight="1">
      <c r="A49" s="151" t="s">
        <v>38</v>
      </c>
      <c r="B49" s="151"/>
      <c r="C49" s="151"/>
      <c r="D49" s="151"/>
      <c r="E49" s="151"/>
      <c r="F49" s="151"/>
      <c r="G49" s="151"/>
      <c r="H49" s="151"/>
      <c r="I49" s="151"/>
      <c r="J49" s="151"/>
      <c r="K49" s="151"/>
    </row>
    <row r="50" spans="1:11" ht="21.75" customHeight="1">
      <c r="A50" s="1" t="s">
        <v>0</v>
      </c>
      <c r="B50" s="1"/>
      <c r="C50" s="2"/>
      <c r="D50" s="2"/>
      <c r="E50" s="3"/>
      <c r="F50" s="2"/>
      <c r="G50" s="4"/>
      <c r="H50" s="4"/>
      <c r="I50" s="5"/>
      <c r="J50" s="4"/>
      <c r="K50" s="6"/>
    </row>
    <row r="51" spans="1:11" ht="21.75" customHeight="1">
      <c r="A51" s="7" t="s">
        <v>121</v>
      </c>
      <c r="B51" s="7"/>
      <c r="C51" s="2"/>
      <c r="D51" s="2"/>
      <c r="E51" s="3"/>
      <c r="F51" s="2"/>
      <c r="G51" s="4"/>
      <c r="H51" s="4"/>
      <c r="I51" s="6"/>
      <c r="J51" s="4"/>
      <c r="K51" s="6"/>
    </row>
    <row r="52" spans="1:11" ht="21.75" customHeight="1">
      <c r="A52" s="8" t="str">
        <f>+A3</f>
        <v>สำหรับรอบระยะเวลาหกเดือนสิ้นสุดวันที่ 30 มิถุนายน พ.ศ. 2568</v>
      </c>
      <c r="B52" s="8"/>
      <c r="C52" s="9"/>
      <c r="D52" s="9"/>
      <c r="E52" s="10"/>
      <c r="F52" s="9"/>
      <c r="G52" s="11"/>
      <c r="H52" s="11"/>
      <c r="I52" s="10"/>
      <c r="J52" s="11"/>
      <c r="K52" s="10"/>
    </row>
    <row r="53" spans="1:11" ht="21.75" customHeight="1">
      <c r="A53" s="7"/>
      <c r="B53" s="7"/>
      <c r="C53" s="2"/>
      <c r="D53" s="2"/>
      <c r="E53" s="32"/>
      <c r="F53" s="22"/>
      <c r="G53" s="13"/>
      <c r="H53" s="13"/>
      <c r="I53" s="32"/>
      <c r="J53" s="13"/>
      <c r="K53" s="32"/>
    </row>
    <row r="54" spans="1:11" ht="21.75" customHeight="1">
      <c r="A54" s="14"/>
      <c r="B54" s="14"/>
      <c r="C54" s="15"/>
      <c r="D54" s="15"/>
      <c r="E54" s="152" t="s">
        <v>3</v>
      </c>
      <c r="F54" s="152"/>
      <c r="G54" s="152"/>
      <c r="H54" s="16"/>
      <c r="I54" s="152" t="s">
        <v>4</v>
      </c>
      <c r="J54" s="152"/>
      <c r="K54" s="152"/>
    </row>
    <row r="55" spans="1:11" ht="21.75" customHeight="1">
      <c r="C55" s="19"/>
      <c r="D55" s="19"/>
      <c r="E55" s="52" t="s">
        <v>9</v>
      </c>
      <c r="F55" s="50"/>
      <c r="G55" s="52" t="s">
        <v>10</v>
      </c>
      <c r="H55" s="52"/>
      <c r="I55" s="52" t="s">
        <v>9</v>
      </c>
      <c r="J55" s="50"/>
      <c r="K55" s="52" t="s">
        <v>10</v>
      </c>
    </row>
    <row r="56" spans="1:11" ht="21.75" customHeight="1">
      <c r="C56" s="15"/>
      <c r="D56" s="15"/>
      <c r="E56" s="21" t="s">
        <v>12</v>
      </c>
      <c r="F56" s="17"/>
      <c r="G56" s="21" t="s">
        <v>12</v>
      </c>
      <c r="H56" s="17"/>
      <c r="I56" s="21" t="s">
        <v>12</v>
      </c>
      <c r="J56" s="17"/>
      <c r="K56" s="21" t="s">
        <v>12</v>
      </c>
    </row>
    <row r="57" spans="1:11" ht="6" customHeight="1">
      <c r="C57" s="15"/>
      <c r="D57" s="15"/>
      <c r="E57" s="17"/>
      <c r="F57" s="15"/>
      <c r="G57" s="17"/>
      <c r="H57" s="17"/>
      <c r="I57" s="17"/>
      <c r="J57" s="17"/>
      <c r="K57" s="17"/>
    </row>
    <row r="58" spans="1:11" ht="21.75" customHeight="1">
      <c r="A58" s="18" t="s">
        <v>115</v>
      </c>
      <c r="C58" s="24"/>
      <c r="D58" s="33"/>
      <c r="E58" s="30">
        <v>3934064</v>
      </c>
      <c r="F58" s="15"/>
      <c r="G58" s="30">
        <v>4319969</v>
      </c>
      <c r="H58" s="15"/>
      <c r="I58" s="30">
        <v>723559</v>
      </c>
      <c r="J58" s="15"/>
      <c r="K58" s="30">
        <v>2432713</v>
      </c>
    </row>
    <row r="59" spans="1:11" ht="8.15" customHeight="1">
      <c r="A59" s="14"/>
      <c r="C59" s="24"/>
      <c r="D59" s="33"/>
      <c r="E59" s="23"/>
      <c r="F59" s="15"/>
      <c r="H59" s="15"/>
      <c r="I59" s="23"/>
      <c r="J59" s="15"/>
      <c r="K59" s="23"/>
    </row>
    <row r="60" spans="1:11" ht="21.75" customHeight="1">
      <c r="A60" s="14" t="s">
        <v>122</v>
      </c>
      <c r="D60" s="15"/>
      <c r="E60" s="23"/>
      <c r="F60" s="15"/>
      <c r="H60" s="15"/>
      <c r="I60" s="23"/>
      <c r="J60" s="15"/>
      <c r="K60" s="23"/>
    </row>
    <row r="61" spans="1:11" ht="6" customHeight="1">
      <c r="A61" s="14"/>
      <c r="D61" s="15"/>
      <c r="E61" s="23"/>
      <c r="F61" s="15"/>
      <c r="H61" s="15"/>
      <c r="I61" s="23"/>
      <c r="J61" s="15"/>
      <c r="K61" s="23"/>
    </row>
    <row r="62" spans="1:11" ht="21.75" customHeight="1">
      <c r="A62" s="14" t="s">
        <v>123</v>
      </c>
      <c r="D62" s="15"/>
      <c r="E62" s="4"/>
      <c r="F62" s="15"/>
      <c r="G62" s="4"/>
      <c r="H62" s="15"/>
      <c r="I62" s="4"/>
      <c r="J62" s="15"/>
      <c r="K62" s="4"/>
    </row>
    <row r="63" spans="1:11" ht="21.75" customHeight="1">
      <c r="B63" s="14" t="s">
        <v>124</v>
      </c>
      <c r="D63" s="15"/>
      <c r="E63" s="23"/>
      <c r="F63" s="15"/>
      <c r="H63" s="15"/>
      <c r="I63" s="23"/>
      <c r="J63" s="15"/>
      <c r="K63" s="23"/>
    </row>
    <row r="64" spans="1:11" ht="21.75" customHeight="1">
      <c r="B64" s="18" t="s">
        <v>125</v>
      </c>
      <c r="D64" s="15"/>
      <c r="E64" s="23">
        <v>0</v>
      </c>
      <c r="F64" s="15"/>
      <c r="G64" s="23">
        <v>1782997</v>
      </c>
      <c r="H64" s="15"/>
      <c r="I64" s="23">
        <v>0</v>
      </c>
      <c r="J64" s="15"/>
      <c r="K64" s="23">
        <v>0</v>
      </c>
    </row>
    <row r="65" spans="1:17" ht="21.75" customHeight="1">
      <c r="B65" s="18" t="s">
        <v>126</v>
      </c>
      <c r="D65" s="15"/>
      <c r="E65" s="23"/>
      <c r="F65" s="15"/>
      <c r="H65" s="15"/>
      <c r="I65" s="23"/>
      <c r="J65" s="15"/>
      <c r="K65" s="23"/>
    </row>
    <row r="66" spans="1:17" ht="21.75" customHeight="1">
      <c r="B66" s="18" t="s">
        <v>127</v>
      </c>
      <c r="C66" s="15"/>
      <c r="D66" s="15"/>
      <c r="E66" s="23">
        <v>-1599</v>
      </c>
      <c r="F66" s="15"/>
      <c r="G66" s="25">
        <v>-2598</v>
      </c>
      <c r="H66" s="15"/>
      <c r="I66" s="23">
        <v>-2352</v>
      </c>
      <c r="J66" s="15"/>
      <c r="K66" s="25">
        <v>-1988</v>
      </c>
    </row>
    <row r="67" spans="1:17" ht="6" customHeight="1">
      <c r="C67" s="15"/>
      <c r="D67" s="15"/>
      <c r="E67" s="25"/>
      <c r="F67" s="15"/>
      <c r="G67" s="4"/>
      <c r="H67" s="15"/>
      <c r="I67" s="25"/>
      <c r="J67" s="15"/>
      <c r="K67" s="4"/>
    </row>
    <row r="68" spans="1:17" ht="21.75" customHeight="1">
      <c r="A68" s="14" t="s">
        <v>128</v>
      </c>
      <c r="D68" s="15"/>
      <c r="E68" s="23"/>
      <c r="F68" s="15"/>
      <c r="H68" s="15"/>
      <c r="I68" s="23"/>
      <c r="J68" s="15"/>
      <c r="K68" s="23"/>
    </row>
    <row r="69" spans="1:17" ht="21.75" customHeight="1">
      <c r="B69" s="14" t="s">
        <v>129</v>
      </c>
      <c r="D69" s="15"/>
      <c r="E69" s="23"/>
      <c r="F69" s="15"/>
      <c r="H69" s="15"/>
      <c r="I69" s="23"/>
      <c r="J69" s="15"/>
      <c r="K69" s="23"/>
    </row>
    <row r="70" spans="1:17" ht="21.75" customHeight="1">
      <c r="B70" s="18" t="s">
        <v>130</v>
      </c>
      <c r="C70" s="15"/>
      <c r="D70" s="15"/>
      <c r="E70" s="23">
        <v>121339</v>
      </c>
      <c r="F70" s="15"/>
      <c r="G70" s="25">
        <v>135666</v>
      </c>
      <c r="H70" s="15"/>
      <c r="I70" s="23">
        <v>592004</v>
      </c>
      <c r="J70" s="15"/>
      <c r="K70" s="25">
        <v>378301</v>
      </c>
    </row>
    <row r="71" spans="1:17" ht="21.75" customHeight="1">
      <c r="B71" s="18" t="s">
        <v>131</v>
      </c>
      <c r="C71" s="15"/>
      <c r="D71" s="15"/>
      <c r="E71" s="25">
        <v>-217753</v>
      </c>
      <c r="F71" s="15"/>
      <c r="G71" s="25">
        <v>-115042</v>
      </c>
      <c r="H71" s="15"/>
      <c r="I71" s="25">
        <v>-210038</v>
      </c>
      <c r="J71" s="15"/>
      <c r="K71" s="25">
        <v>-111143</v>
      </c>
    </row>
    <row r="72" spans="1:17" ht="21.75" customHeight="1">
      <c r="B72" s="18" t="s">
        <v>132</v>
      </c>
      <c r="C72" s="15"/>
      <c r="D72" s="15"/>
      <c r="E72" s="27">
        <v>-596420</v>
      </c>
      <c r="F72" s="15"/>
      <c r="G72" s="27">
        <v>1727960</v>
      </c>
      <c r="H72" s="15"/>
      <c r="I72" s="27">
        <v>0</v>
      </c>
      <c r="J72" s="15"/>
      <c r="K72" s="27">
        <v>0</v>
      </c>
    </row>
    <row r="73" spans="1:17" ht="6" customHeight="1">
      <c r="D73" s="15"/>
      <c r="E73" s="23"/>
      <c r="F73" s="15"/>
      <c r="H73" s="15"/>
      <c r="I73" s="23"/>
      <c r="J73" s="15"/>
      <c r="K73" s="23"/>
    </row>
    <row r="74" spans="1:17" ht="21.75" customHeight="1">
      <c r="A74" s="14" t="s">
        <v>133</v>
      </c>
      <c r="D74" s="15"/>
      <c r="E74" s="11">
        <f>SUM(E64:E72)</f>
        <v>-694433</v>
      </c>
      <c r="F74" s="15"/>
      <c r="G74" s="11">
        <f>SUM(G64:G72)</f>
        <v>3528983</v>
      </c>
      <c r="H74" s="15"/>
      <c r="I74" s="11">
        <f>SUM(I64:I72)</f>
        <v>379614</v>
      </c>
      <c r="J74" s="15"/>
      <c r="K74" s="11">
        <f>SUM(K64:K72)</f>
        <v>265170</v>
      </c>
    </row>
    <row r="75" spans="1:17" ht="6" customHeight="1">
      <c r="D75" s="15"/>
      <c r="E75" s="23"/>
      <c r="F75" s="15"/>
      <c r="H75" s="15"/>
      <c r="I75" s="23"/>
      <c r="J75" s="15"/>
      <c r="K75" s="23"/>
    </row>
    <row r="76" spans="1:17" ht="21.75" customHeight="1" thickBot="1">
      <c r="A76" s="14" t="s">
        <v>134</v>
      </c>
      <c r="D76" s="15"/>
      <c r="E76" s="29">
        <f>+E58+E74</f>
        <v>3239631</v>
      </c>
      <c r="F76" s="15"/>
      <c r="G76" s="29">
        <f>+G58+G74</f>
        <v>7848952</v>
      </c>
      <c r="H76" s="15"/>
      <c r="I76" s="29">
        <f>+I58+I74</f>
        <v>1103173</v>
      </c>
      <c r="J76" s="15"/>
      <c r="K76" s="29">
        <f>+K58+K74</f>
        <v>2697883</v>
      </c>
    </row>
    <row r="77" spans="1:17" ht="21.75" customHeight="1" thickTop="1">
      <c r="D77" s="15"/>
      <c r="E77" s="23"/>
      <c r="F77" s="15"/>
      <c r="H77" s="15"/>
      <c r="I77" s="23"/>
      <c r="J77" s="15"/>
      <c r="K77" s="23"/>
    </row>
    <row r="78" spans="1:17" ht="21.75" customHeight="1">
      <c r="A78" s="14" t="s">
        <v>135</v>
      </c>
      <c r="D78" s="15"/>
      <c r="E78" s="23"/>
      <c r="F78" s="15"/>
      <c r="H78" s="15"/>
      <c r="I78" s="23"/>
      <c r="J78" s="15"/>
      <c r="K78" s="23"/>
    </row>
    <row r="79" spans="1:17" ht="21.75" customHeight="1">
      <c r="B79" s="18" t="s">
        <v>117</v>
      </c>
      <c r="C79" s="15"/>
      <c r="D79" s="15"/>
      <c r="E79" s="107">
        <v>2653295</v>
      </c>
      <c r="F79" s="15"/>
      <c r="G79" s="23">
        <v>6941132</v>
      </c>
      <c r="H79" s="15"/>
      <c r="I79" s="107">
        <v>1103173</v>
      </c>
      <c r="J79" s="15"/>
      <c r="K79" s="23">
        <v>2697883</v>
      </c>
      <c r="M79" s="30"/>
      <c r="N79" s="30"/>
      <c r="P79" s="30"/>
      <c r="Q79" s="30"/>
    </row>
    <row r="80" spans="1:17" ht="21.75" customHeight="1">
      <c r="B80" s="18" t="s">
        <v>118</v>
      </c>
      <c r="C80" s="15"/>
      <c r="D80" s="15"/>
      <c r="E80" s="27">
        <v>586336</v>
      </c>
      <c r="F80" s="15"/>
      <c r="G80" s="27">
        <v>907820</v>
      </c>
      <c r="H80" s="15"/>
      <c r="I80" s="27">
        <v>0</v>
      </c>
      <c r="J80" s="15"/>
      <c r="K80" s="27">
        <v>0</v>
      </c>
      <c r="M80" s="30"/>
      <c r="N80" s="30"/>
      <c r="P80" s="30"/>
      <c r="Q80" s="30"/>
    </row>
    <row r="81" spans="1:17" ht="6" customHeight="1">
      <c r="C81" s="22"/>
      <c r="D81" s="22"/>
      <c r="E81" s="23"/>
      <c r="F81" s="22"/>
      <c r="H81" s="22"/>
      <c r="I81" s="23"/>
      <c r="J81" s="22"/>
      <c r="K81" s="23"/>
    </row>
    <row r="82" spans="1:17" ht="21.75" customHeight="1" thickBot="1">
      <c r="A82" s="24"/>
      <c r="C82" s="22"/>
      <c r="D82" s="22"/>
      <c r="E82" s="29">
        <f>E76</f>
        <v>3239631</v>
      </c>
      <c r="F82" s="22"/>
      <c r="G82" s="29">
        <f>SUM(G79:G81)</f>
        <v>7848952</v>
      </c>
      <c r="H82" s="22"/>
      <c r="I82" s="29">
        <f>I76</f>
        <v>1103173</v>
      </c>
      <c r="J82" s="22"/>
      <c r="K82" s="29">
        <f>SUM(K79:K81)</f>
        <v>2697883</v>
      </c>
      <c r="M82" s="30"/>
      <c r="N82" s="30"/>
      <c r="P82" s="30"/>
      <c r="Q82" s="30"/>
    </row>
    <row r="83" spans="1:17" ht="21.75" customHeight="1" thickTop="1">
      <c r="A83" s="24"/>
      <c r="C83" s="22"/>
      <c r="D83" s="22"/>
      <c r="E83" s="4"/>
      <c r="F83" s="22"/>
      <c r="G83" s="4"/>
      <c r="I83" s="4"/>
      <c r="K83" s="4"/>
    </row>
    <row r="84" spans="1:17" ht="21.75" customHeight="1">
      <c r="C84" s="15"/>
      <c r="D84" s="15"/>
      <c r="E84" s="4"/>
      <c r="F84" s="15"/>
      <c r="G84" s="4"/>
      <c r="H84" s="15"/>
      <c r="I84" s="4"/>
      <c r="J84" s="15"/>
      <c r="K84" s="4"/>
    </row>
    <row r="85" spans="1:17" ht="21.75" customHeight="1">
      <c r="A85" s="24"/>
      <c r="C85" s="22"/>
      <c r="D85" s="22"/>
      <c r="E85" s="23"/>
      <c r="F85" s="22"/>
      <c r="I85" s="23"/>
      <c r="K85" s="23"/>
    </row>
    <row r="86" spans="1:17" ht="21.75" customHeight="1">
      <c r="A86" s="24"/>
      <c r="C86" s="22"/>
      <c r="D86" s="22"/>
      <c r="E86" s="23"/>
      <c r="F86" s="22"/>
      <c r="I86" s="23"/>
      <c r="K86" s="23"/>
    </row>
    <row r="87" spans="1:17" ht="21.75" customHeight="1">
      <c r="A87" s="24"/>
      <c r="C87" s="22"/>
      <c r="D87" s="22"/>
      <c r="E87" s="23"/>
      <c r="F87" s="22"/>
      <c r="I87" s="23"/>
      <c r="K87" s="23"/>
    </row>
    <row r="88" spans="1:17" ht="21.75" customHeight="1">
      <c r="A88" s="24"/>
      <c r="C88" s="22"/>
      <c r="D88" s="22"/>
      <c r="E88" s="23"/>
      <c r="F88" s="22"/>
      <c r="I88" s="23"/>
      <c r="K88" s="23"/>
    </row>
    <row r="90" spans="1:17" ht="21.75" customHeight="1">
      <c r="A90" s="24"/>
      <c r="C90" s="22"/>
      <c r="D90" s="22"/>
      <c r="E90" s="23"/>
      <c r="F90" s="22"/>
      <c r="I90" s="23"/>
      <c r="K90" s="23"/>
    </row>
    <row r="91" spans="1:17" ht="21.75" customHeight="1">
      <c r="A91" s="24"/>
      <c r="C91" s="22"/>
      <c r="D91" s="22"/>
      <c r="E91" s="23"/>
      <c r="F91" s="22"/>
      <c r="I91" s="23"/>
      <c r="K91" s="23"/>
    </row>
    <row r="92" spans="1:17" ht="21.75" customHeight="1">
      <c r="A92" s="24"/>
      <c r="C92" s="22"/>
      <c r="D92" s="22"/>
      <c r="E92" s="23"/>
      <c r="F92" s="22"/>
      <c r="I92" s="23"/>
      <c r="K92" s="23"/>
    </row>
    <row r="93" spans="1:17" ht="5.25" customHeight="1">
      <c r="A93" s="24"/>
      <c r="C93" s="22"/>
      <c r="D93" s="22"/>
      <c r="E93" s="23"/>
      <c r="F93" s="22"/>
      <c r="I93" s="23"/>
      <c r="K93" s="23"/>
    </row>
    <row r="94" spans="1:17" ht="22.15" customHeight="1">
      <c r="A94" s="149" t="str">
        <f>A49</f>
        <v>หมายเหตุประกอบข้อมูลทางการเงินเป็นส่วนหนึ่งของข้อมูลทางการเงินระหว่างกาลนี้</v>
      </c>
      <c r="B94" s="149"/>
      <c r="C94" s="149"/>
      <c r="D94" s="149"/>
      <c r="E94" s="149"/>
      <c r="F94" s="149"/>
      <c r="G94" s="149"/>
      <c r="H94" s="149"/>
      <c r="I94" s="149"/>
      <c r="J94" s="149"/>
      <c r="K94" s="149"/>
    </row>
  </sheetData>
  <mergeCells count="6">
    <mergeCell ref="A94:K94"/>
    <mergeCell ref="E5:G5"/>
    <mergeCell ref="I5:K5"/>
    <mergeCell ref="A49:K49"/>
    <mergeCell ref="E54:G54"/>
    <mergeCell ref="I54:K54"/>
  </mergeCells>
  <pageMargins left="0.8" right="0.5" top="0.5" bottom="0.6" header="0.49" footer="0.4"/>
  <pageSetup paperSize="9" scale="95" firstPageNumber="7" fitToHeight="0" orientation="portrait" useFirstPageNumber="1" horizontalDpi="1200" verticalDpi="1200" r:id="rId1"/>
  <headerFooter scaleWithDoc="0">
    <oddFooter>&amp;R&amp;13&amp;P</oddFooter>
  </headerFooter>
  <rowBreaks count="1" manualBreakCount="1"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1DBF4-9168-485F-8F2F-A692BF57E4EC}">
  <dimension ref="A1:AM44"/>
  <sheetViews>
    <sheetView tabSelected="1" zoomScale="64" zoomScaleNormal="64" zoomScaleSheetLayoutView="85" zoomScalePageLayoutView="60" workbookViewId="0">
      <selection activeCell="AA32" sqref="AA32"/>
    </sheetView>
  </sheetViews>
  <sheetFormatPr defaultColWidth="9.09765625" defaultRowHeight="21.75" customHeight="1"/>
  <cols>
    <col min="1" max="1" width="1.09765625" style="35" customWidth="1"/>
    <col min="2" max="2" width="33.3984375" style="35" customWidth="1"/>
    <col min="3" max="3" width="1.69921875" style="35" customWidth="1"/>
    <col min="4" max="4" width="0.59765625" style="30" customWidth="1"/>
    <col min="5" max="5" width="10.3984375" style="30" customWidth="1"/>
    <col min="6" max="6" width="0.59765625" style="30" customWidth="1"/>
    <col min="7" max="7" width="11" style="30" customWidth="1"/>
    <col min="8" max="8" width="0.59765625" style="30" customWidth="1"/>
    <col min="9" max="9" width="13" style="30" customWidth="1"/>
    <col min="10" max="10" width="0.59765625" style="30" customWidth="1"/>
    <col min="11" max="11" width="10.3984375" style="30" customWidth="1"/>
    <col min="12" max="12" width="0.59765625" style="69" customWidth="1"/>
    <col min="13" max="13" width="11.296875" style="25" customWidth="1"/>
    <col min="14" max="14" width="0.59765625" style="25" customWidth="1"/>
    <col min="15" max="15" width="11.8984375" style="30" customWidth="1"/>
    <col min="16" max="16" width="0.59765625" style="30" customWidth="1"/>
    <col min="17" max="17" width="12.296875" style="30" customWidth="1"/>
    <col min="18" max="18" width="0.59765625" style="30" customWidth="1"/>
    <col min="19" max="19" width="13.69921875" style="30" bestFit="1" customWidth="1"/>
    <col min="20" max="20" width="0.59765625" style="30" customWidth="1"/>
    <col min="21" max="21" width="14.3984375" style="69" customWidth="1"/>
    <col min="22" max="22" width="0.59765625" style="69" customWidth="1"/>
    <col min="23" max="23" width="12.09765625" style="69" customWidth="1"/>
    <col min="24" max="24" width="0.59765625" style="69" customWidth="1"/>
    <col min="25" max="25" width="10.59765625" style="69" customWidth="1"/>
    <col min="26" max="26" width="0.59765625" style="69" customWidth="1"/>
    <col min="27" max="27" width="11.8984375" style="69" customWidth="1"/>
    <col min="28" max="28" width="0.59765625" style="69" customWidth="1"/>
    <col min="29" max="29" width="9.69921875" style="69" customWidth="1"/>
    <col min="30" max="30" width="0.59765625" style="69" customWidth="1"/>
    <col min="31" max="31" width="12.69921875" style="69" customWidth="1"/>
    <col min="32" max="32" width="0.59765625" style="30" customWidth="1"/>
    <col min="33" max="33" width="9.09765625" style="30" customWidth="1"/>
    <col min="34" max="34" width="0.59765625" style="30" customWidth="1"/>
    <col min="35" max="35" width="11.8984375" style="30" customWidth="1"/>
    <col min="36" max="36" width="0.59765625" style="30" customWidth="1"/>
    <col min="37" max="37" width="10.69921875" style="30" customWidth="1"/>
    <col min="38" max="38" width="0.59765625" style="30" customWidth="1"/>
    <col min="39" max="39" width="9.8984375" style="30" customWidth="1"/>
    <col min="40" max="16384" width="9.09765625" style="35"/>
  </cols>
  <sheetData>
    <row r="1" spans="1:39" ht="21.75" customHeight="1">
      <c r="A1" s="34" t="s">
        <v>0</v>
      </c>
      <c r="L1" s="36"/>
      <c r="M1" s="26"/>
      <c r="N1" s="2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</row>
    <row r="2" spans="1:39" ht="21.75" customHeight="1">
      <c r="A2" s="37" t="s">
        <v>137</v>
      </c>
      <c r="B2" s="37"/>
      <c r="C2" s="38"/>
      <c r="D2" s="39"/>
      <c r="E2" s="39"/>
      <c r="F2" s="39"/>
      <c r="G2" s="39"/>
      <c r="H2" s="39"/>
      <c r="I2" s="39"/>
      <c r="J2" s="39"/>
      <c r="K2" s="39"/>
      <c r="L2" s="39"/>
      <c r="M2" s="40"/>
      <c r="N2" s="39"/>
      <c r="O2" s="39"/>
      <c r="P2" s="39"/>
      <c r="Q2" s="39"/>
      <c r="R2" s="39"/>
      <c r="S2" s="39"/>
      <c r="T2" s="39"/>
      <c r="U2" s="40"/>
      <c r="V2" s="40"/>
      <c r="W2" s="40"/>
      <c r="X2" s="40"/>
      <c r="Y2" s="40"/>
      <c r="Z2" s="40"/>
      <c r="AA2" s="40"/>
      <c r="AB2" s="40"/>
      <c r="AC2" s="26"/>
      <c r="AD2" s="26"/>
      <c r="AE2" s="26"/>
      <c r="AF2" s="26"/>
      <c r="AG2" s="26"/>
      <c r="AH2" s="26"/>
      <c r="AI2" s="26"/>
      <c r="AJ2" s="26"/>
      <c r="AK2" s="41"/>
      <c r="AL2" s="26"/>
      <c r="AM2" s="41"/>
    </row>
    <row r="3" spans="1:39" ht="21.75" customHeight="1">
      <c r="A3" s="42" t="str">
        <f>'7-8 (6m)'!A3</f>
        <v>สำหรับรอบระยะเวลาหกเดือนสิ้นสุดวันที่ 30 มิถุนายน พ.ศ. 2568</v>
      </c>
      <c r="B3" s="42"/>
      <c r="C3" s="43"/>
      <c r="D3" s="44"/>
      <c r="E3" s="44"/>
      <c r="F3" s="44"/>
      <c r="G3" s="44"/>
      <c r="H3" s="44"/>
      <c r="I3" s="44"/>
      <c r="J3" s="44"/>
      <c r="K3" s="44"/>
      <c r="L3" s="44"/>
      <c r="M3" s="45"/>
      <c r="N3" s="44"/>
      <c r="O3" s="44"/>
      <c r="P3" s="44"/>
      <c r="Q3" s="44"/>
      <c r="R3" s="44"/>
      <c r="S3" s="44"/>
      <c r="T3" s="44"/>
      <c r="U3" s="45"/>
      <c r="V3" s="45"/>
      <c r="W3" s="45"/>
      <c r="X3" s="45"/>
      <c r="Y3" s="45"/>
      <c r="Z3" s="45"/>
      <c r="AA3" s="45"/>
      <c r="AB3" s="45"/>
      <c r="AC3" s="27"/>
      <c r="AD3" s="27"/>
      <c r="AE3" s="27"/>
      <c r="AF3" s="27"/>
      <c r="AG3" s="27"/>
      <c r="AH3" s="27"/>
      <c r="AI3" s="27"/>
      <c r="AJ3" s="27"/>
      <c r="AK3" s="45"/>
      <c r="AL3" s="27"/>
      <c r="AM3" s="45"/>
    </row>
    <row r="4" spans="1:39" ht="21.75" customHeight="1">
      <c r="A4" s="37"/>
      <c r="B4" s="37"/>
      <c r="C4" s="38"/>
      <c r="D4" s="39"/>
      <c r="E4" s="39"/>
      <c r="F4" s="39"/>
      <c r="G4" s="39"/>
      <c r="H4" s="39"/>
      <c r="I4" s="39"/>
      <c r="J4" s="39"/>
      <c r="K4" s="39"/>
      <c r="L4" s="39"/>
      <c r="M4" s="40"/>
      <c r="N4" s="39"/>
      <c r="O4" s="39"/>
      <c r="P4" s="39"/>
      <c r="Q4" s="39"/>
      <c r="R4" s="39"/>
      <c r="S4" s="39"/>
      <c r="T4" s="39"/>
      <c r="U4" s="40"/>
      <c r="V4" s="40"/>
      <c r="W4" s="40"/>
      <c r="X4" s="40"/>
      <c r="Y4" s="40"/>
      <c r="Z4" s="40"/>
      <c r="AA4" s="40"/>
      <c r="AB4" s="40"/>
      <c r="AC4" s="26"/>
      <c r="AD4" s="26"/>
      <c r="AE4" s="26"/>
      <c r="AF4" s="26"/>
      <c r="AG4" s="26"/>
      <c r="AH4" s="26"/>
      <c r="AI4" s="26"/>
      <c r="AJ4" s="26"/>
      <c r="AK4" s="40"/>
      <c r="AL4" s="26"/>
      <c r="AM4" s="40"/>
    </row>
    <row r="5" spans="1:39" ht="21.75" customHeight="1">
      <c r="A5" s="46"/>
      <c r="B5" s="46"/>
      <c r="C5" s="46"/>
      <c r="D5" s="46"/>
      <c r="E5" s="153" t="s">
        <v>138</v>
      </c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spans="1:39" ht="21.75" customHeight="1">
      <c r="A6" s="46"/>
      <c r="B6" s="46"/>
      <c r="C6" s="46"/>
      <c r="D6" s="46"/>
      <c r="E6" s="153" t="s">
        <v>139</v>
      </c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47"/>
      <c r="AK6" s="47"/>
      <c r="AL6" s="47"/>
      <c r="AM6" s="47"/>
    </row>
    <row r="7" spans="1:39" ht="21.75" customHeight="1">
      <c r="A7" s="46"/>
      <c r="B7" s="46"/>
      <c r="C7" s="46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153" t="s">
        <v>83</v>
      </c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47"/>
      <c r="AG7" s="47"/>
      <c r="AH7" s="47"/>
      <c r="AI7" s="47"/>
      <c r="AJ7" s="47"/>
      <c r="AK7" s="47"/>
      <c r="AL7" s="47"/>
      <c r="AM7" s="47"/>
    </row>
    <row r="8" spans="1:39" ht="21.75" customHeight="1">
      <c r="A8" s="46"/>
      <c r="B8" s="46"/>
      <c r="C8" s="46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153" t="s">
        <v>122</v>
      </c>
      <c r="V8" s="153"/>
      <c r="W8" s="153"/>
      <c r="X8" s="153"/>
      <c r="Y8" s="153"/>
      <c r="Z8" s="153"/>
      <c r="AA8" s="153"/>
      <c r="AB8" s="153"/>
      <c r="AC8" s="153"/>
      <c r="AD8" s="47"/>
      <c r="AE8" s="47"/>
      <c r="AF8" s="47"/>
      <c r="AG8" s="47"/>
      <c r="AH8" s="47"/>
      <c r="AI8" s="47"/>
      <c r="AJ8" s="47"/>
      <c r="AK8" s="47"/>
      <c r="AL8" s="47"/>
      <c r="AM8" s="47"/>
    </row>
    <row r="9" spans="1:39" ht="21.75" customHeight="1">
      <c r="A9" s="46"/>
      <c r="B9" s="46"/>
      <c r="C9" s="46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8" t="s">
        <v>140</v>
      </c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</row>
    <row r="10" spans="1:39" ht="21.75" customHeight="1">
      <c r="A10" s="46"/>
      <c r="B10" s="46"/>
      <c r="C10" s="46"/>
      <c r="D10" s="49"/>
      <c r="E10" s="49"/>
      <c r="F10" s="49"/>
      <c r="G10" s="49"/>
      <c r="H10" s="49"/>
      <c r="I10" s="50" t="s">
        <v>141</v>
      </c>
      <c r="J10" s="49"/>
      <c r="L10" s="49"/>
      <c r="M10" s="50"/>
      <c r="N10" s="49"/>
      <c r="O10" s="49"/>
      <c r="P10" s="49"/>
      <c r="Q10" s="48"/>
      <c r="R10" s="48"/>
      <c r="S10" s="48"/>
      <c r="T10" s="49"/>
      <c r="U10" s="48" t="s">
        <v>142</v>
      </c>
      <c r="V10" s="49"/>
      <c r="W10" s="48"/>
      <c r="X10" s="49"/>
      <c r="Y10" s="48"/>
      <c r="Z10" s="49"/>
      <c r="AA10" s="48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M10" s="48"/>
    </row>
    <row r="11" spans="1:39" s="46" customFormat="1" ht="21.75" customHeight="1">
      <c r="C11" s="121"/>
      <c r="D11" s="48"/>
      <c r="E11" s="48"/>
      <c r="F11" s="48"/>
      <c r="G11" s="48"/>
      <c r="H11" s="48"/>
      <c r="I11" s="48" t="s">
        <v>143</v>
      </c>
      <c r="J11" s="48"/>
      <c r="L11" s="48"/>
      <c r="N11" s="48"/>
      <c r="O11" s="48" t="s">
        <v>144</v>
      </c>
      <c r="P11" s="48"/>
      <c r="Q11" s="48" t="s">
        <v>145</v>
      </c>
      <c r="R11" s="48"/>
      <c r="S11" s="48"/>
      <c r="T11" s="48"/>
      <c r="U11" s="48" t="s">
        <v>146</v>
      </c>
      <c r="V11" s="48"/>
      <c r="W11" s="48"/>
      <c r="X11" s="48"/>
      <c r="Y11" s="48"/>
      <c r="Z11" s="48"/>
      <c r="AA11" s="48"/>
      <c r="AB11" s="48"/>
      <c r="AC11" s="48"/>
      <c r="AD11" s="48"/>
      <c r="AE11" s="51" t="s">
        <v>84</v>
      </c>
      <c r="AF11" s="48"/>
      <c r="AH11" s="48"/>
      <c r="AJ11" s="48"/>
      <c r="AK11" s="48"/>
      <c r="AM11" s="48"/>
    </row>
    <row r="12" spans="1:39" s="46" customFormat="1" ht="21.75" customHeight="1">
      <c r="C12" s="121"/>
      <c r="D12" s="52"/>
      <c r="E12" s="50"/>
      <c r="F12" s="52"/>
      <c r="G12" s="50"/>
      <c r="H12" s="50"/>
      <c r="I12" s="50" t="s">
        <v>147</v>
      </c>
      <c r="J12" s="52"/>
      <c r="L12" s="52"/>
      <c r="N12" s="50"/>
      <c r="O12" s="50" t="s">
        <v>148</v>
      </c>
      <c r="P12" s="52"/>
      <c r="Q12" s="48" t="s">
        <v>149</v>
      </c>
      <c r="R12" s="48"/>
      <c r="S12" s="50" t="s">
        <v>150</v>
      </c>
      <c r="T12" s="50"/>
      <c r="U12" s="48" t="s">
        <v>151</v>
      </c>
      <c r="V12" s="50"/>
      <c r="W12" s="48" t="s">
        <v>152</v>
      </c>
      <c r="X12" s="50"/>
      <c r="Y12" s="48" t="s">
        <v>153</v>
      </c>
      <c r="Z12" s="50"/>
      <c r="AA12" s="48" t="s">
        <v>154</v>
      </c>
      <c r="AB12" s="50"/>
      <c r="AC12" s="48"/>
      <c r="AD12" s="48"/>
      <c r="AE12" s="53" t="s">
        <v>155</v>
      </c>
      <c r="AG12" s="51" t="s">
        <v>156</v>
      </c>
      <c r="AI12" s="53" t="s">
        <v>157</v>
      </c>
      <c r="AJ12" s="48"/>
      <c r="AK12" s="53" t="s">
        <v>158</v>
      </c>
      <c r="AL12" s="48"/>
      <c r="AM12" s="48"/>
    </row>
    <row r="13" spans="1:39" s="46" customFormat="1" ht="21.75" customHeight="1">
      <c r="C13" s="121"/>
      <c r="D13" s="52"/>
      <c r="E13" s="50" t="s">
        <v>159</v>
      </c>
      <c r="F13" s="52"/>
      <c r="G13" s="50" t="s">
        <v>160</v>
      </c>
      <c r="H13" s="50"/>
      <c r="I13" s="50" t="s">
        <v>161</v>
      </c>
      <c r="J13" s="52"/>
      <c r="K13" s="48" t="s">
        <v>162</v>
      </c>
      <c r="L13" s="52"/>
      <c r="M13" s="48" t="s">
        <v>163</v>
      </c>
      <c r="N13" s="50"/>
      <c r="O13" s="50" t="s">
        <v>164</v>
      </c>
      <c r="P13" s="52"/>
      <c r="Q13" s="50" t="s">
        <v>165</v>
      </c>
      <c r="R13" s="50"/>
      <c r="S13" s="50" t="s">
        <v>166</v>
      </c>
      <c r="T13" s="50"/>
      <c r="U13" s="48" t="s">
        <v>167</v>
      </c>
      <c r="V13" s="50"/>
      <c r="W13" s="48" t="s">
        <v>168</v>
      </c>
      <c r="X13" s="50"/>
      <c r="Y13" s="48" t="s">
        <v>169</v>
      </c>
      <c r="Z13" s="50"/>
      <c r="AA13" s="48" t="s">
        <v>170</v>
      </c>
      <c r="AB13" s="50"/>
      <c r="AC13" s="50" t="s">
        <v>171</v>
      </c>
      <c r="AD13" s="50"/>
      <c r="AE13" s="51" t="s">
        <v>172</v>
      </c>
      <c r="AG13" s="53" t="s">
        <v>173</v>
      </c>
      <c r="AI13" s="51" t="s">
        <v>174</v>
      </c>
      <c r="AJ13" s="48"/>
      <c r="AK13" s="48" t="s">
        <v>175</v>
      </c>
      <c r="AM13" s="53" t="s">
        <v>157</v>
      </c>
    </row>
    <row r="14" spans="1:39" s="46" customFormat="1" ht="21.75" customHeight="1">
      <c r="C14" s="121"/>
      <c r="D14" s="52"/>
      <c r="E14" s="54" t="s">
        <v>176</v>
      </c>
      <c r="F14" s="52"/>
      <c r="G14" s="54" t="s">
        <v>177</v>
      </c>
      <c r="H14" s="50"/>
      <c r="I14" s="54" t="s">
        <v>178</v>
      </c>
      <c r="J14" s="52"/>
      <c r="K14" s="55" t="s">
        <v>179</v>
      </c>
      <c r="L14" s="52"/>
      <c r="M14" s="55" t="s">
        <v>180</v>
      </c>
      <c r="N14" s="50"/>
      <c r="O14" s="54" t="s">
        <v>181</v>
      </c>
      <c r="P14" s="52"/>
      <c r="Q14" s="54" t="s">
        <v>182</v>
      </c>
      <c r="R14" s="50"/>
      <c r="S14" s="54" t="s">
        <v>183</v>
      </c>
      <c r="T14" s="50"/>
      <c r="U14" s="55" t="s">
        <v>184</v>
      </c>
      <c r="V14" s="50"/>
      <c r="W14" s="55" t="s">
        <v>185</v>
      </c>
      <c r="X14" s="50"/>
      <c r="Y14" s="55" t="s">
        <v>186</v>
      </c>
      <c r="Z14" s="50"/>
      <c r="AA14" s="55" t="s">
        <v>169</v>
      </c>
      <c r="AB14" s="50"/>
      <c r="AC14" s="54" t="s">
        <v>187</v>
      </c>
      <c r="AD14" s="50"/>
      <c r="AE14" s="56" t="s">
        <v>188</v>
      </c>
      <c r="AG14" s="55" t="s">
        <v>189</v>
      </c>
      <c r="AI14" s="55" t="s">
        <v>190</v>
      </c>
      <c r="AJ14" s="48"/>
      <c r="AK14" s="55" t="s">
        <v>191</v>
      </c>
      <c r="AM14" s="57" t="s">
        <v>188</v>
      </c>
    </row>
    <row r="15" spans="1:39" s="46" customFormat="1" ht="21.75" customHeight="1">
      <c r="C15" s="121"/>
      <c r="D15" s="52"/>
      <c r="E15" s="50"/>
      <c r="F15" s="52"/>
      <c r="G15" s="50"/>
      <c r="H15" s="50"/>
      <c r="I15" s="52"/>
      <c r="J15" s="52"/>
      <c r="K15" s="48"/>
      <c r="L15" s="52"/>
      <c r="M15" s="48"/>
      <c r="N15" s="50"/>
      <c r="O15" s="52"/>
      <c r="P15" s="52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G15" s="48"/>
      <c r="AI15" s="48"/>
      <c r="AJ15" s="48"/>
      <c r="AK15" s="48"/>
      <c r="AM15" s="48"/>
    </row>
    <row r="16" spans="1:39" ht="21.75" customHeight="1">
      <c r="A16" s="14" t="s">
        <v>192</v>
      </c>
      <c r="B16" s="58"/>
      <c r="C16" s="121"/>
      <c r="D16" s="35"/>
      <c r="E16" s="30">
        <v>5595798</v>
      </c>
      <c r="F16" s="35"/>
      <c r="G16" s="30">
        <v>33879604</v>
      </c>
      <c r="H16" s="35"/>
      <c r="I16" s="30">
        <v>104789</v>
      </c>
      <c r="J16" s="35"/>
      <c r="K16" s="30">
        <v>599793</v>
      </c>
      <c r="L16" s="35"/>
      <c r="M16" s="30">
        <v>1403668</v>
      </c>
      <c r="N16" s="35"/>
      <c r="O16" s="30">
        <v>-755413</v>
      </c>
      <c r="P16" s="35"/>
      <c r="Q16" s="30">
        <v>-2181932</v>
      </c>
      <c r="R16" s="35"/>
      <c r="S16" s="30">
        <v>267927</v>
      </c>
      <c r="T16" s="35"/>
      <c r="U16" s="30">
        <v>1904</v>
      </c>
      <c r="V16" s="30"/>
      <c r="W16" s="30">
        <v>13242056</v>
      </c>
      <c r="X16" s="30"/>
      <c r="Y16" s="30">
        <v>52244</v>
      </c>
      <c r="Z16" s="30"/>
      <c r="AA16" s="30">
        <v>-280194</v>
      </c>
      <c r="AB16" s="30"/>
      <c r="AC16" s="30">
        <v>-6340155</v>
      </c>
      <c r="AD16" s="30"/>
      <c r="AE16" s="30">
        <f>SUM(O16:AC16)</f>
        <v>4006437</v>
      </c>
      <c r="AG16" s="30">
        <v>31047126</v>
      </c>
      <c r="AI16" s="4">
        <f>SUM(AG16,AE16,M16,K16,I16,G16,E16)</f>
        <v>76637215</v>
      </c>
      <c r="AK16" s="30">
        <v>10657341</v>
      </c>
      <c r="AM16" s="4">
        <f t="shared" ref="AM16" si="0">SUM(AI16:AK16)</f>
        <v>87294556</v>
      </c>
    </row>
    <row r="17" spans="1:39" s="34" customFormat="1" ht="6" customHeight="1">
      <c r="A17" s="14"/>
      <c r="B17" s="37"/>
      <c r="C17" s="121"/>
      <c r="D17" s="35"/>
      <c r="E17" s="30"/>
      <c r="F17" s="35"/>
      <c r="G17" s="30"/>
      <c r="H17" s="35"/>
      <c r="I17" s="30"/>
      <c r="J17" s="35"/>
      <c r="K17" s="30"/>
      <c r="L17" s="35"/>
      <c r="M17" s="30"/>
      <c r="N17" s="35"/>
      <c r="O17" s="30"/>
      <c r="P17" s="35"/>
      <c r="Q17" s="30"/>
      <c r="R17" s="35"/>
      <c r="S17" s="30"/>
      <c r="T17" s="35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</row>
    <row r="18" spans="1:39" s="34" customFormat="1" ht="21.75" customHeight="1">
      <c r="A18" s="7" t="s">
        <v>193</v>
      </c>
      <c r="B18" s="35"/>
      <c r="C18" s="121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30"/>
      <c r="AF18" s="61"/>
      <c r="AG18" s="30"/>
      <c r="AH18" s="61"/>
      <c r="AI18" s="30"/>
      <c r="AJ18" s="62"/>
      <c r="AK18" s="122"/>
      <c r="AL18" s="62"/>
      <c r="AM18" s="62"/>
    </row>
    <row r="19" spans="1:39" s="34" customFormat="1" ht="21.75" customHeight="1">
      <c r="A19" s="7"/>
      <c r="B19" s="34" t="s">
        <v>194</v>
      </c>
      <c r="C19" s="121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30"/>
      <c r="AF19" s="61"/>
      <c r="AG19" s="30"/>
      <c r="AH19" s="61"/>
      <c r="AI19" s="30"/>
      <c r="AJ19" s="62"/>
      <c r="AK19" s="122"/>
      <c r="AL19" s="62"/>
      <c r="AM19" s="62"/>
    </row>
    <row r="20" spans="1:39" ht="21.75" customHeight="1">
      <c r="A20" s="18" t="s">
        <v>195</v>
      </c>
      <c r="C20" s="121"/>
      <c r="D20" s="61"/>
      <c r="E20" s="61">
        <v>74179</v>
      </c>
      <c r="F20" s="61"/>
      <c r="G20" s="61">
        <v>2225367</v>
      </c>
      <c r="H20" s="61"/>
      <c r="I20" s="61">
        <v>0</v>
      </c>
      <c r="J20" s="61"/>
      <c r="K20" s="61">
        <v>0</v>
      </c>
      <c r="L20" s="61"/>
      <c r="M20" s="61">
        <v>0</v>
      </c>
      <c r="N20" s="61"/>
      <c r="O20" s="61">
        <v>0</v>
      </c>
      <c r="P20" s="61"/>
      <c r="Q20" s="61">
        <v>0</v>
      </c>
      <c r="R20" s="61"/>
      <c r="S20" s="61">
        <v>0</v>
      </c>
      <c r="T20" s="61"/>
      <c r="U20" s="61">
        <v>0</v>
      </c>
      <c r="V20" s="61"/>
      <c r="W20" s="61">
        <v>0</v>
      </c>
      <c r="X20" s="61"/>
      <c r="Y20" s="61">
        <v>0</v>
      </c>
      <c r="Z20" s="61"/>
      <c r="AA20" s="61">
        <v>0</v>
      </c>
      <c r="AB20" s="61"/>
      <c r="AC20" s="61">
        <v>0</v>
      </c>
      <c r="AD20" s="61"/>
      <c r="AE20" s="30">
        <f>SUM(O20:AC20)</f>
        <v>0</v>
      </c>
      <c r="AF20" s="61"/>
      <c r="AG20" s="61">
        <v>0</v>
      </c>
      <c r="AH20" s="62"/>
      <c r="AI20" s="4">
        <f t="shared" ref="AI20:AI26" si="1">SUM(AG20,AE20,M20,K20,I20,G20,E20)</f>
        <v>2299546</v>
      </c>
      <c r="AJ20" s="61"/>
      <c r="AK20" s="61">
        <v>0</v>
      </c>
      <c r="AL20" s="61"/>
      <c r="AM20" s="61">
        <f t="shared" ref="AM20" si="2">SUM(AI20:AK20)</f>
        <v>2299546</v>
      </c>
    </row>
    <row r="21" spans="1:39" ht="21.75" customHeight="1">
      <c r="A21" s="18" t="s">
        <v>196</v>
      </c>
      <c r="C21" s="12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2"/>
      <c r="AI21" s="4"/>
      <c r="AJ21" s="61"/>
      <c r="AK21" s="61"/>
      <c r="AL21" s="61"/>
      <c r="AM21" s="61"/>
    </row>
    <row r="22" spans="1:39" ht="21.75" customHeight="1">
      <c r="A22" s="18"/>
      <c r="B22" s="35" t="s">
        <v>25</v>
      </c>
      <c r="C22" s="121"/>
      <c r="D22" s="61"/>
      <c r="E22" s="61">
        <v>0</v>
      </c>
      <c r="F22" s="61"/>
      <c r="G22" s="61">
        <v>0</v>
      </c>
      <c r="H22" s="61"/>
      <c r="I22" s="61">
        <v>0</v>
      </c>
      <c r="J22" s="61"/>
      <c r="K22" s="61">
        <v>0</v>
      </c>
      <c r="L22" s="61"/>
      <c r="M22" s="61">
        <v>0</v>
      </c>
      <c r="N22" s="61"/>
      <c r="O22" s="61">
        <v>0</v>
      </c>
      <c r="P22" s="61"/>
      <c r="Q22" s="61">
        <v>-8216</v>
      </c>
      <c r="R22" s="61"/>
      <c r="S22" s="61">
        <v>0</v>
      </c>
      <c r="T22" s="61"/>
      <c r="U22" s="61">
        <v>0</v>
      </c>
      <c r="V22" s="61"/>
      <c r="W22" s="61">
        <v>0</v>
      </c>
      <c r="X22" s="61"/>
      <c r="Y22" s="61">
        <v>0</v>
      </c>
      <c r="Z22" s="61"/>
      <c r="AA22" s="61">
        <v>0</v>
      </c>
      <c r="AB22" s="61"/>
      <c r="AC22" s="61">
        <v>0</v>
      </c>
      <c r="AD22" s="61"/>
      <c r="AE22" s="30">
        <f t="shared" ref="AE22:AG26" si="3">SUM(O22:AC22)</f>
        <v>-8216</v>
      </c>
      <c r="AF22" s="61"/>
      <c r="AG22" s="61">
        <v>0</v>
      </c>
      <c r="AH22" s="62"/>
      <c r="AI22" s="4">
        <f t="shared" ref="AI22:AI25" si="4">SUM(AG22,AE22,M22,K22,I22,G22,E22)</f>
        <v>-8216</v>
      </c>
      <c r="AJ22" s="61"/>
      <c r="AK22" s="61">
        <v>8146</v>
      </c>
      <c r="AL22" s="61"/>
      <c r="AM22" s="61">
        <f t="shared" ref="AM22:AM26" si="5">SUM(AI22:AK22)</f>
        <v>-70</v>
      </c>
    </row>
    <row r="23" spans="1:39" ht="21.75" customHeight="1">
      <c r="A23" s="18" t="s">
        <v>197</v>
      </c>
      <c r="C23" s="121"/>
      <c r="D23" s="61"/>
      <c r="E23" s="61">
        <v>0</v>
      </c>
      <c r="F23" s="61"/>
      <c r="G23" s="61">
        <v>0</v>
      </c>
      <c r="H23" s="61"/>
      <c r="I23" s="61">
        <v>0</v>
      </c>
      <c r="J23" s="61"/>
      <c r="K23" s="61">
        <v>0</v>
      </c>
      <c r="L23" s="61"/>
      <c r="M23" s="61">
        <v>549</v>
      </c>
      <c r="N23" s="61"/>
      <c r="O23" s="61">
        <v>0</v>
      </c>
      <c r="P23" s="61"/>
      <c r="Q23" s="61">
        <v>0</v>
      </c>
      <c r="R23" s="61"/>
      <c r="S23" s="61">
        <v>0</v>
      </c>
      <c r="T23" s="61"/>
      <c r="U23" s="61">
        <v>0</v>
      </c>
      <c r="V23" s="61"/>
      <c r="W23" s="61">
        <v>-447</v>
      </c>
      <c r="X23" s="61"/>
      <c r="Y23" s="61">
        <v>0</v>
      </c>
      <c r="Z23" s="61"/>
      <c r="AA23" s="61">
        <v>0</v>
      </c>
      <c r="AB23" s="61"/>
      <c r="AC23" s="61">
        <v>0</v>
      </c>
      <c r="AD23" s="61"/>
      <c r="AE23" s="30">
        <f t="shared" si="3"/>
        <v>-447</v>
      </c>
      <c r="AF23" s="61"/>
      <c r="AG23" s="61">
        <v>0</v>
      </c>
      <c r="AH23" s="62"/>
      <c r="AI23" s="4">
        <f t="shared" si="4"/>
        <v>102</v>
      </c>
      <c r="AJ23" s="61"/>
      <c r="AK23" s="61">
        <v>0</v>
      </c>
      <c r="AL23" s="61"/>
      <c r="AM23" s="61">
        <f t="shared" si="5"/>
        <v>102</v>
      </c>
    </row>
    <row r="24" spans="1:39" ht="21.75" customHeight="1">
      <c r="A24" s="18" t="s">
        <v>198</v>
      </c>
      <c r="C24" s="121"/>
      <c r="D24" s="61"/>
      <c r="E24" s="61">
        <v>0</v>
      </c>
      <c r="F24" s="61"/>
      <c r="G24" s="61">
        <v>0</v>
      </c>
      <c r="H24" s="61"/>
      <c r="I24" s="61">
        <v>0</v>
      </c>
      <c r="J24" s="61"/>
      <c r="K24" s="61">
        <v>0</v>
      </c>
      <c r="L24" s="61"/>
      <c r="M24" s="61">
        <v>-1814170</v>
      </c>
      <c r="N24" s="61"/>
      <c r="O24" s="61">
        <v>0</v>
      </c>
      <c r="P24" s="61"/>
      <c r="Q24" s="61">
        <v>0</v>
      </c>
      <c r="R24" s="61"/>
      <c r="S24" s="61">
        <v>0</v>
      </c>
      <c r="T24" s="61"/>
      <c r="U24" s="61">
        <v>0</v>
      </c>
      <c r="V24" s="61"/>
      <c r="W24" s="61">
        <v>0</v>
      </c>
      <c r="X24" s="61"/>
      <c r="Y24" s="61">
        <v>0</v>
      </c>
      <c r="Z24" s="61"/>
      <c r="AA24" s="61">
        <v>0</v>
      </c>
      <c r="AB24" s="61"/>
      <c r="AC24" s="61">
        <v>0</v>
      </c>
      <c r="AD24" s="61"/>
      <c r="AE24" s="30">
        <f t="shared" si="3"/>
        <v>0</v>
      </c>
      <c r="AF24" s="61"/>
      <c r="AG24" s="30">
        <f t="shared" si="3"/>
        <v>0</v>
      </c>
      <c r="AH24" s="62"/>
      <c r="AI24" s="4">
        <f t="shared" si="4"/>
        <v>-1814170</v>
      </c>
      <c r="AJ24" s="61"/>
      <c r="AK24" s="61">
        <v>-24226</v>
      </c>
      <c r="AL24" s="61"/>
      <c r="AM24" s="61">
        <f t="shared" si="5"/>
        <v>-1838396</v>
      </c>
    </row>
    <row r="25" spans="1:39" ht="21.75" customHeight="1">
      <c r="A25" s="18" t="s">
        <v>199</v>
      </c>
      <c r="B25" s="63"/>
      <c r="C25" s="121"/>
      <c r="D25" s="4"/>
      <c r="E25" s="61">
        <v>0</v>
      </c>
      <c r="F25" s="61"/>
      <c r="G25" s="61">
        <v>0</v>
      </c>
      <c r="H25" s="61"/>
      <c r="I25" s="61">
        <v>0</v>
      </c>
      <c r="J25" s="61"/>
      <c r="K25" s="61">
        <v>0</v>
      </c>
      <c r="L25" s="61"/>
      <c r="M25" s="61">
        <v>-831111</v>
      </c>
      <c r="N25" s="61"/>
      <c r="O25" s="61">
        <v>0</v>
      </c>
      <c r="P25" s="61"/>
      <c r="Q25" s="61">
        <v>0</v>
      </c>
      <c r="R25" s="61"/>
      <c r="S25" s="61">
        <v>0</v>
      </c>
      <c r="U25" s="61">
        <v>0</v>
      </c>
      <c r="V25" s="30"/>
      <c r="W25" s="61">
        <v>0</v>
      </c>
      <c r="X25" s="30"/>
      <c r="Y25" s="61">
        <v>0</v>
      </c>
      <c r="Z25" s="30"/>
      <c r="AA25" s="61">
        <v>0</v>
      </c>
      <c r="AB25" s="30"/>
      <c r="AC25" s="61">
        <v>0</v>
      </c>
      <c r="AD25" s="61"/>
      <c r="AE25" s="30">
        <f t="shared" si="3"/>
        <v>0</v>
      </c>
      <c r="AF25" s="61"/>
      <c r="AG25" s="61">
        <v>0</v>
      </c>
      <c r="AH25" s="62"/>
      <c r="AI25" s="4">
        <f t="shared" si="4"/>
        <v>-831111</v>
      </c>
      <c r="AJ25" s="61"/>
      <c r="AK25" s="61">
        <v>0</v>
      </c>
      <c r="AL25" s="61"/>
      <c r="AM25" s="61">
        <f t="shared" si="5"/>
        <v>-831111</v>
      </c>
    </row>
    <row r="26" spans="1:39" ht="21.75" customHeight="1">
      <c r="A26" s="18" t="s">
        <v>134</v>
      </c>
      <c r="B26" s="63"/>
      <c r="C26" s="121"/>
      <c r="D26" s="35"/>
      <c r="E26" s="64">
        <v>0</v>
      </c>
      <c r="F26" s="35"/>
      <c r="G26" s="64">
        <v>0</v>
      </c>
      <c r="H26" s="35"/>
      <c r="I26" s="64">
        <v>0</v>
      </c>
      <c r="J26" s="35"/>
      <c r="K26" s="64">
        <v>0</v>
      </c>
      <c r="L26" s="35"/>
      <c r="M26" s="64">
        <v>3969296</v>
      </c>
      <c r="N26" s="35"/>
      <c r="O26" s="64">
        <v>0</v>
      </c>
      <c r="P26" s="35"/>
      <c r="Q26" s="64">
        <v>0</v>
      </c>
      <c r="R26" s="35"/>
      <c r="S26" s="64">
        <v>0</v>
      </c>
      <c r="T26" s="35"/>
      <c r="U26" s="64">
        <v>-2598</v>
      </c>
      <c r="V26" s="30"/>
      <c r="W26" s="64">
        <v>1782997</v>
      </c>
      <c r="X26" s="30"/>
      <c r="Y26" s="64">
        <v>135666</v>
      </c>
      <c r="Z26" s="30"/>
      <c r="AA26" s="64">
        <v>-115042</v>
      </c>
      <c r="AB26" s="30"/>
      <c r="AC26" s="64">
        <v>1170813</v>
      </c>
      <c r="AD26" s="30"/>
      <c r="AE26" s="64">
        <f t="shared" si="3"/>
        <v>2971836</v>
      </c>
      <c r="AG26" s="64">
        <v>0</v>
      </c>
      <c r="AI26" s="11">
        <f t="shared" si="1"/>
        <v>6941132</v>
      </c>
      <c r="AK26" s="64">
        <v>907820</v>
      </c>
      <c r="AM26" s="65">
        <f t="shared" si="5"/>
        <v>7848952</v>
      </c>
    </row>
    <row r="27" spans="1:39" ht="6" customHeight="1">
      <c r="A27" s="18"/>
      <c r="B27" s="63"/>
      <c r="C27" s="121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</row>
    <row r="28" spans="1:39" ht="21.75" customHeight="1" thickBot="1">
      <c r="A28" s="14" t="s">
        <v>200</v>
      </c>
      <c r="B28" s="58"/>
      <c r="C28" s="121"/>
      <c r="D28" s="26"/>
      <c r="E28" s="66">
        <f>SUM(E16:E26)</f>
        <v>5669977</v>
      </c>
      <c r="F28" s="26"/>
      <c r="G28" s="66">
        <f>SUM(G16:G26)</f>
        <v>36104971</v>
      </c>
      <c r="H28" s="26"/>
      <c r="I28" s="66">
        <f>SUM(I16:I26)</f>
        <v>104789</v>
      </c>
      <c r="J28" s="26"/>
      <c r="K28" s="66">
        <f>SUM(K16:K26)</f>
        <v>599793</v>
      </c>
      <c r="L28" s="26"/>
      <c r="M28" s="66">
        <f>SUM(M16:M26)</f>
        <v>2728232</v>
      </c>
      <c r="N28" s="26"/>
      <c r="O28" s="66">
        <f>SUM(O16:O26)</f>
        <v>-755413</v>
      </c>
      <c r="P28" s="26"/>
      <c r="Q28" s="66">
        <f>SUM(Q16:Q26)</f>
        <v>-2190148</v>
      </c>
      <c r="R28" s="26"/>
      <c r="S28" s="66">
        <f>SUM(S16:S26)</f>
        <v>267927</v>
      </c>
      <c r="T28" s="26"/>
      <c r="U28" s="66">
        <f>SUM(U16:U26)</f>
        <v>-694</v>
      </c>
      <c r="V28" s="26"/>
      <c r="W28" s="66">
        <f>SUM(W16:W26)</f>
        <v>15024606</v>
      </c>
      <c r="X28" s="26"/>
      <c r="Y28" s="66">
        <f>SUM(Y16:Y26)</f>
        <v>187910</v>
      </c>
      <c r="Z28" s="26"/>
      <c r="AA28" s="66">
        <f>SUM(AA16:AA26)</f>
        <v>-395236</v>
      </c>
      <c r="AB28" s="26"/>
      <c r="AC28" s="66">
        <f>SUM(AC16:AC26)</f>
        <v>-5169342</v>
      </c>
      <c r="AD28" s="26"/>
      <c r="AE28" s="66">
        <f>SUM(AE16:AE26)</f>
        <v>6969610</v>
      </c>
      <c r="AF28" s="26"/>
      <c r="AG28" s="66">
        <f>SUM(AG16:AG26)</f>
        <v>31047126</v>
      </c>
      <c r="AH28" s="26"/>
      <c r="AI28" s="66">
        <f>SUM(AI16:AI26)</f>
        <v>83224498</v>
      </c>
      <c r="AJ28" s="26"/>
      <c r="AK28" s="66">
        <f>SUM(AK16:AK26)</f>
        <v>11549081</v>
      </c>
      <c r="AL28" s="26"/>
      <c r="AM28" s="66">
        <f>SUM(AM16:AM26)</f>
        <v>94773579</v>
      </c>
    </row>
    <row r="29" spans="1:39" ht="21.75" customHeight="1" thickTop="1">
      <c r="A29" s="14"/>
      <c r="B29" s="58"/>
      <c r="C29" s="59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</row>
    <row r="30" spans="1:39" ht="21.75" customHeight="1">
      <c r="A30" s="18"/>
      <c r="B30" s="63"/>
      <c r="C30" s="60"/>
      <c r="D30" s="61"/>
      <c r="E30" s="61"/>
      <c r="F30" s="61"/>
      <c r="G30" s="61"/>
      <c r="H30" s="61"/>
      <c r="I30" s="61"/>
      <c r="J30" s="61"/>
      <c r="K30" s="61"/>
      <c r="L30" s="61"/>
      <c r="N30" s="61"/>
      <c r="O30" s="61"/>
      <c r="P30" s="61"/>
      <c r="Q30" s="61"/>
      <c r="R30" s="61"/>
      <c r="S30" s="61"/>
      <c r="U30" s="61"/>
      <c r="V30" s="30"/>
      <c r="W30" s="61"/>
      <c r="X30" s="30"/>
      <c r="Y30" s="61"/>
      <c r="Z30" s="30"/>
      <c r="AA30" s="61"/>
      <c r="AB30" s="30"/>
      <c r="AC30" s="61"/>
      <c r="AD30" s="61"/>
      <c r="AE30" s="61"/>
      <c r="AF30" s="61"/>
      <c r="AG30" s="61"/>
      <c r="AH30" s="62"/>
      <c r="AJ30" s="61"/>
      <c r="AK30" s="61"/>
      <c r="AL30" s="61"/>
      <c r="AM30" s="61"/>
    </row>
    <row r="31" spans="1:39" ht="21.75" customHeight="1">
      <c r="A31" s="14"/>
      <c r="B31" s="58"/>
      <c r="C31" s="59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</row>
    <row r="32" spans="1:39" ht="21.75" customHeight="1">
      <c r="A32" s="14"/>
      <c r="B32" s="58"/>
      <c r="C32" s="59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</row>
    <row r="33" spans="1:39" ht="21.75" customHeight="1">
      <c r="A33" s="14"/>
      <c r="B33" s="58"/>
      <c r="C33" s="59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</row>
    <row r="34" spans="1:39" ht="21.75" customHeight="1">
      <c r="A34" s="14"/>
      <c r="B34" s="58"/>
      <c r="C34" s="59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</row>
    <row r="35" spans="1:39" ht="21.75" customHeight="1">
      <c r="A35" s="14"/>
      <c r="B35" s="58"/>
      <c r="C35" s="59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</row>
    <row r="36" spans="1:39" ht="21.75" customHeight="1">
      <c r="A36" s="14"/>
      <c r="B36" s="58"/>
      <c r="C36" s="59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</row>
    <row r="37" spans="1:39" ht="21.75" customHeight="1">
      <c r="A37" s="14"/>
      <c r="B37" s="58"/>
      <c r="C37" s="59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</row>
    <row r="38" spans="1:39" ht="21.75" customHeight="1">
      <c r="A38" s="14"/>
      <c r="B38" s="58"/>
      <c r="C38" s="59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</row>
    <row r="39" spans="1:39" ht="21.75" customHeight="1">
      <c r="A39" s="14"/>
      <c r="B39" s="58"/>
      <c r="C39" s="59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</row>
    <row r="40" spans="1:39" ht="21.75" customHeight="1">
      <c r="A40" s="14"/>
      <c r="B40" s="58"/>
      <c r="C40" s="59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</row>
    <row r="41" spans="1:39" ht="21.75" customHeight="1">
      <c r="A41" s="14"/>
      <c r="B41" s="58"/>
      <c r="C41" s="59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</row>
    <row r="42" spans="1:39" ht="21.75" customHeight="1">
      <c r="A42" s="14"/>
      <c r="B42" s="58"/>
      <c r="C42" s="59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</row>
    <row r="43" spans="1:39" ht="11.25" customHeight="1">
      <c r="A43" s="14"/>
      <c r="B43" s="58"/>
      <c r="C43" s="59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</row>
    <row r="44" spans="1:39" ht="22.15" customHeight="1">
      <c r="A44" s="67" t="s">
        <v>38</v>
      </c>
      <c r="B44" s="67"/>
      <c r="C44" s="68"/>
      <c r="D44" s="27"/>
      <c r="E44" s="27"/>
      <c r="F44" s="27"/>
      <c r="G44" s="27"/>
      <c r="H44" s="27"/>
      <c r="I44" s="27"/>
      <c r="J44" s="27"/>
      <c r="K44" s="27"/>
      <c r="L44" s="27"/>
      <c r="M44" s="64"/>
      <c r="N44" s="27"/>
      <c r="O44" s="27"/>
      <c r="P44" s="27"/>
      <c r="Q44" s="27"/>
      <c r="R44" s="27"/>
      <c r="S44" s="27"/>
      <c r="T44" s="27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</sheetData>
  <mergeCells count="4">
    <mergeCell ref="E5:AM5"/>
    <mergeCell ref="E6:AI6"/>
    <mergeCell ref="O7:AE7"/>
    <mergeCell ref="U8:AC8"/>
  </mergeCells>
  <pageMargins left="0.45" right="0.45" top="0.5" bottom="0.6" header="0.49" footer="0.4"/>
  <pageSetup paperSize="9" scale="60" firstPageNumber="9" orientation="landscape" useFirstPageNumber="1" horizontalDpi="1200" verticalDpi="1200" r:id="rId1"/>
  <headerFooter scaleWithDoc="0">
    <oddFooter>&amp;R&amp;13&amp;P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E8027-73F7-4724-9C6F-B9D207867E67}">
  <dimension ref="A1:AP50"/>
  <sheetViews>
    <sheetView zoomScale="55" zoomScaleNormal="55" zoomScaleSheetLayoutView="85" zoomScalePageLayoutView="60" workbookViewId="0">
      <selection activeCell="S22" sqref="S22"/>
    </sheetView>
  </sheetViews>
  <sheetFormatPr defaultColWidth="9.09765625" defaultRowHeight="21.75" customHeight="1"/>
  <cols>
    <col min="1" max="1" width="1.3984375" style="35" customWidth="1"/>
    <col min="2" max="2" width="35.3984375" style="35" customWidth="1"/>
    <col min="3" max="3" width="8.09765625" style="35" customWidth="1"/>
    <col min="4" max="4" width="0.59765625" style="30" customWidth="1"/>
    <col min="5" max="5" width="10.8984375" style="30" customWidth="1"/>
    <col min="6" max="6" width="0.59765625" style="30" customWidth="1"/>
    <col min="7" max="7" width="11.69921875" style="30" customWidth="1"/>
    <col min="8" max="8" width="0.59765625" style="30" customWidth="1"/>
    <col min="9" max="9" width="13.59765625" style="30" customWidth="1"/>
    <col min="10" max="10" width="0.59765625" style="30" customWidth="1"/>
    <col min="11" max="11" width="10.09765625" style="30" customWidth="1"/>
    <col min="12" max="12" width="0.59765625" style="69" customWidth="1"/>
    <col min="13" max="13" width="11.8984375" style="25" customWidth="1"/>
    <col min="14" max="14" width="0.59765625" style="25" customWidth="1"/>
    <col min="15" max="15" width="12.3984375" style="30" customWidth="1"/>
    <col min="16" max="16" width="0.59765625" style="30" customWidth="1"/>
    <col min="17" max="17" width="13.09765625" style="30" customWidth="1"/>
    <col min="18" max="18" width="0.59765625" style="30" customWidth="1"/>
    <col min="19" max="19" width="14.09765625" style="30" customWidth="1"/>
    <col min="20" max="20" width="0.59765625" style="30" customWidth="1"/>
    <col min="21" max="21" width="14.59765625" style="69" customWidth="1"/>
    <col min="22" max="22" width="0.59765625" style="69" customWidth="1"/>
    <col min="23" max="23" width="12.59765625" style="69" customWidth="1"/>
    <col min="24" max="24" width="0.59765625" style="69" customWidth="1"/>
    <col min="25" max="25" width="11.59765625" style="69" customWidth="1"/>
    <col min="26" max="26" width="0.59765625" style="69" customWidth="1"/>
    <col min="27" max="27" width="12.296875" style="69" customWidth="1"/>
    <col min="28" max="28" width="0.59765625" style="69" customWidth="1"/>
    <col min="29" max="29" width="10.09765625" style="69" customWidth="1"/>
    <col min="30" max="30" width="0.59765625" style="69" customWidth="1"/>
    <col min="31" max="31" width="12.8984375" style="69" customWidth="1"/>
    <col min="32" max="32" width="0.59765625" style="30" customWidth="1"/>
    <col min="33" max="33" width="9.3984375" style="30" customWidth="1"/>
    <col min="34" max="34" width="0.59765625" style="30" customWidth="1"/>
    <col min="35" max="35" width="11.69921875" style="30" customWidth="1"/>
    <col min="36" max="36" width="0.59765625" style="30" customWidth="1"/>
    <col min="37" max="37" width="10.296875" style="30" customWidth="1"/>
    <col min="38" max="38" width="0.59765625" style="30" customWidth="1"/>
    <col min="39" max="39" width="10.59765625" style="30" customWidth="1"/>
    <col min="40" max="40" width="9.09765625" style="35"/>
    <col min="41" max="41" width="9.8984375" style="35" bestFit="1" customWidth="1"/>
    <col min="42" max="16384" width="9.09765625" style="35"/>
  </cols>
  <sheetData>
    <row r="1" spans="1:42" ht="21.75" customHeight="1">
      <c r="A1" s="34" t="s">
        <v>0</v>
      </c>
      <c r="L1" s="36"/>
      <c r="M1" s="26"/>
      <c r="N1" s="2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</row>
    <row r="2" spans="1:42" ht="21.75" customHeight="1">
      <c r="A2" s="37" t="s">
        <v>137</v>
      </c>
      <c r="B2" s="37"/>
      <c r="C2" s="38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40"/>
      <c r="W2" s="39"/>
      <c r="X2" s="40"/>
      <c r="Y2" s="39"/>
      <c r="Z2" s="40"/>
      <c r="AA2" s="39"/>
      <c r="AB2" s="40"/>
      <c r="AC2" s="39"/>
      <c r="AD2" s="26"/>
      <c r="AE2" s="39"/>
      <c r="AF2" s="26"/>
      <c r="AG2" s="39"/>
      <c r="AH2" s="26"/>
      <c r="AI2" s="39"/>
      <c r="AJ2" s="26"/>
      <c r="AK2" s="39"/>
      <c r="AL2" s="26"/>
      <c r="AM2" s="39"/>
    </row>
    <row r="3" spans="1:42" ht="21.75" customHeight="1">
      <c r="A3" s="42" t="str">
        <f>'7-8 (6m)'!A3</f>
        <v>สำหรับรอบระยะเวลาหกเดือนสิ้นสุดวันที่ 30 มิถุนายน พ.ศ. 2568</v>
      </c>
      <c r="B3" s="42"/>
      <c r="C3" s="43"/>
      <c r="D3" s="44"/>
      <c r="E3" s="44"/>
      <c r="F3" s="44"/>
      <c r="G3" s="44"/>
      <c r="H3" s="44"/>
      <c r="I3" s="44"/>
      <c r="J3" s="44"/>
      <c r="K3" s="44"/>
      <c r="L3" s="44"/>
      <c r="M3" s="45"/>
      <c r="N3" s="44"/>
      <c r="O3" s="44"/>
      <c r="P3" s="44"/>
      <c r="Q3" s="44"/>
      <c r="R3" s="44"/>
      <c r="S3" s="44"/>
      <c r="T3" s="44"/>
      <c r="U3" s="45"/>
      <c r="V3" s="45"/>
      <c r="W3" s="45"/>
      <c r="X3" s="45"/>
      <c r="Y3" s="45"/>
      <c r="Z3" s="45"/>
      <c r="AA3" s="45"/>
      <c r="AB3" s="45"/>
      <c r="AC3" s="27"/>
      <c r="AD3" s="27"/>
      <c r="AE3" s="27"/>
      <c r="AF3" s="27"/>
      <c r="AG3" s="27"/>
      <c r="AH3" s="27"/>
      <c r="AI3" s="27"/>
      <c r="AJ3" s="27"/>
      <c r="AK3" s="45"/>
      <c r="AL3" s="27"/>
      <c r="AM3" s="45"/>
    </row>
    <row r="4" spans="1:42" ht="21.75" customHeight="1">
      <c r="A4" s="37"/>
      <c r="B4" s="37"/>
      <c r="C4" s="38"/>
      <c r="D4" s="39"/>
      <c r="E4" s="39"/>
      <c r="F4" s="39"/>
      <c r="G4" s="39"/>
      <c r="H4" s="39"/>
      <c r="I4" s="39"/>
      <c r="J4" s="39"/>
      <c r="K4" s="39"/>
      <c r="L4" s="39"/>
      <c r="M4" s="40"/>
      <c r="N4" s="39"/>
      <c r="O4" s="39"/>
      <c r="P4" s="39"/>
      <c r="Q4" s="39"/>
      <c r="R4" s="39"/>
      <c r="S4" s="39"/>
      <c r="T4" s="39"/>
      <c r="U4" s="40"/>
      <c r="V4" s="40"/>
      <c r="W4" s="40"/>
      <c r="X4" s="40"/>
      <c r="Y4" s="40"/>
      <c r="Z4" s="40"/>
      <c r="AA4" s="40"/>
      <c r="AB4" s="40"/>
      <c r="AC4" s="26"/>
      <c r="AD4" s="26"/>
      <c r="AE4" s="26"/>
      <c r="AF4" s="26"/>
      <c r="AG4" s="26"/>
      <c r="AH4" s="26"/>
      <c r="AI4" s="26"/>
      <c r="AJ4" s="26"/>
      <c r="AK4" s="40"/>
      <c r="AL4" s="26"/>
      <c r="AM4" s="40"/>
    </row>
    <row r="5" spans="1:42" ht="21.75" customHeight="1">
      <c r="A5" s="46"/>
      <c r="B5" s="46"/>
      <c r="C5" s="46"/>
      <c r="D5" s="46"/>
      <c r="E5" s="153" t="s">
        <v>138</v>
      </c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spans="1:42" ht="21.75" customHeight="1">
      <c r="A6" s="46"/>
      <c r="B6" s="46"/>
      <c r="C6" s="46"/>
      <c r="D6" s="46"/>
      <c r="E6" s="153" t="s">
        <v>139</v>
      </c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47"/>
      <c r="AK6" s="47"/>
      <c r="AL6" s="47"/>
      <c r="AM6" s="47"/>
    </row>
    <row r="7" spans="1:42" ht="21.75" customHeight="1">
      <c r="A7" s="46"/>
      <c r="B7" s="46"/>
      <c r="C7" s="46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153" t="s">
        <v>83</v>
      </c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47"/>
      <c r="AG7" s="47"/>
      <c r="AH7" s="47"/>
      <c r="AI7" s="47"/>
      <c r="AJ7" s="47"/>
      <c r="AK7" s="47"/>
      <c r="AL7" s="47"/>
      <c r="AM7" s="47"/>
    </row>
    <row r="8" spans="1:42" ht="21.75" customHeight="1">
      <c r="A8" s="46"/>
      <c r="B8" s="46"/>
      <c r="C8" s="46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153" t="s">
        <v>122</v>
      </c>
      <c r="V8" s="153"/>
      <c r="W8" s="153"/>
      <c r="X8" s="153"/>
      <c r="Y8" s="153"/>
      <c r="Z8" s="153"/>
      <c r="AA8" s="153"/>
      <c r="AB8" s="153"/>
      <c r="AC8" s="153"/>
      <c r="AD8" s="47"/>
      <c r="AE8" s="47"/>
      <c r="AF8" s="47"/>
      <c r="AG8" s="47"/>
      <c r="AH8" s="47"/>
      <c r="AI8" s="47"/>
      <c r="AJ8" s="47"/>
      <c r="AK8" s="47"/>
      <c r="AL8" s="47"/>
      <c r="AM8" s="47"/>
    </row>
    <row r="9" spans="1:42" ht="21.75" customHeight="1">
      <c r="A9" s="46"/>
      <c r="B9" s="46"/>
      <c r="C9" s="46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8" t="s">
        <v>140</v>
      </c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</row>
    <row r="10" spans="1:42" ht="21.75" customHeight="1">
      <c r="A10" s="46"/>
      <c r="B10" s="46"/>
      <c r="C10" s="46"/>
      <c r="D10" s="49"/>
      <c r="E10" s="49"/>
      <c r="F10" s="49"/>
      <c r="G10" s="49"/>
      <c r="H10" s="49"/>
      <c r="I10" s="50" t="s">
        <v>141</v>
      </c>
      <c r="J10" s="49"/>
      <c r="L10" s="49"/>
      <c r="M10" s="50"/>
      <c r="N10" s="49"/>
      <c r="O10" s="49"/>
      <c r="P10" s="49"/>
      <c r="Q10" s="48"/>
      <c r="R10" s="48"/>
      <c r="S10" s="48"/>
      <c r="T10" s="49"/>
      <c r="U10" s="48" t="s">
        <v>142</v>
      </c>
      <c r="V10" s="49"/>
      <c r="W10" s="48"/>
      <c r="X10" s="49"/>
      <c r="Y10" s="48"/>
      <c r="Z10" s="49"/>
      <c r="AA10" s="48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M10" s="48"/>
    </row>
    <row r="11" spans="1:42" s="46" customFormat="1" ht="21.75" customHeight="1">
      <c r="C11" s="121"/>
      <c r="D11" s="48"/>
      <c r="E11" s="48"/>
      <c r="F11" s="48"/>
      <c r="G11" s="48"/>
      <c r="H11" s="48"/>
      <c r="I11" s="48" t="s">
        <v>143</v>
      </c>
      <c r="J11" s="48"/>
      <c r="L11" s="48"/>
      <c r="N11" s="48"/>
      <c r="O11" s="48" t="s">
        <v>144</v>
      </c>
      <c r="P11" s="48"/>
      <c r="Q11" s="48" t="s">
        <v>145</v>
      </c>
      <c r="R11" s="48"/>
      <c r="S11" s="48"/>
      <c r="T11" s="48"/>
      <c r="U11" s="48" t="s">
        <v>146</v>
      </c>
      <c r="V11" s="48"/>
      <c r="W11" s="48"/>
      <c r="X11" s="48"/>
      <c r="Y11" s="48"/>
      <c r="Z11" s="48"/>
      <c r="AA11" s="48"/>
      <c r="AB11" s="48"/>
      <c r="AC11" s="48"/>
      <c r="AD11" s="48"/>
      <c r="AE11" s="51" t="s">
        <v>84</v>
      </c>
      <c r="AF11" s="48"/>
      <c r="AH11" s="48"/>
      <c r="AJ11" s="48"/>
      <c r="AK11" s="48"/>
      <c r="AM11" s="48"/>
    </row>
    <row r="12" spans="1:42" s="46" customFormat="1" ht="21.75" customHeight="1">
      <c r="C12" s="121"/>
      <c r="D12" s="52"/>
      <c r="E12" s="50"/>
      <c r="F12" s="52"/>
      <c r="G12" s="50"/>
      <c r="H12" s="50"/>
      <c r="I12" s="50" t="s">
        <v>147</v>
      </c>
      <c r="J12" s="52"/>
      <c r="L12" s="52"/>
      <c r="N12" s="50"/>
      <c r="O12" s="50" t="s">
        <v>148</v>
      </c>
      <c r="P12" s="52"/>
      <c r="Q12" s="48" t="s">
        <v>149</v>
      </c>
      <c r="R12" s="48"/>
      <c r="S12" s="50" t="s">
        <v>150</v>
      </c>
      <c r="T12" s="50"/>
      <c r="U12" s="48" t="s">
        <v>151</v>
      </c>
      <c r="V12" s="50"/>
      <c r="W12" s="48" t="s">
        <v>152</v>
      </c>
      <c r="X12" s="50"/>
      <c r="Y12" s="48" t="s">
        <v>153</v>
      </c>
      <c r="Z12" s="50"/>
      <c r="AA12" s="48" t="s">
        <v>154</v>
      </c>
      <c r="AB12" s="50"/>
      <c r="AC12" s="48"/>
      <c r="AD12" s="48"/>
      <c r="AE12" s="53" t="s">
        <v>155</v>
      </c>
      <c r="AG12" s="51" t="s">
        <v>156</v>
      </c>
      <c r="AI12" s="53" t="s">
        <v>157</v>
      </c>
      <c r="AJ12" s="48"/>
      <c r="AK12" s="53" t="s">
        <v>158</v>
      </c>
      <c r="AL12" s="48"/>
      <c r="AM12" s="48"/>
    </row>
    <row r="13" spans="1:42" s="46" customFormat="1" ht="21.75" customHeight="1">
      <c r="C13" s="121"/>
      <c r="D13" s="52"/>
      <c r="E13" s="50" t="s">
        <v>159</v>
      </c>
      <c r="F13" s="52"/>
      <c r="G13" s="50" t="s">
        <v>160</v>
      </c>
      <c r="H13" s="50"/>
      <c r="I13" s="50" t="s">
        <v>161</v>
      </c>
      <c r="J13" s="52"/>
      <c r="K13" s="48" t="s">
        <v>162</v>
      </c>
      <c r="L13" s="52"/>
      <c r="M13" s="48" t="s">
        <v>163</v>
      </c>
      <c r="N13" s="50"/>
      <c r="O13" s="50" t="s">
        <v>164</v>
      </c>
      <c r="P13" s="52"/>
      <c r="Q13" s="50" t="s">
        <v>165</v>
      </c>
      <c r="R13" s="50"/>
      <c r="S13" s="50" t="s">
        <v>166</v>
      </c>
      <c r="T13" s="50"/>
      <c r="U13" s="48" t="s">
        <v>167</v>
      </c>
      <c r="V13" s="50"/>
      <c r="W13" s="48" t="s">
        <v>168</v>
      </c>
      <c r="X13" s="50"/>
      <c r="Y13" s="48" t="s">
        <v>169</v>
      </c>
      <c r="Z13" s="50"/>
      <c r="AA13" s="48" t="s">
        <v>170</v>
      </c>
      <c r="AB13" s="50"/>
      <c r="AC13" s="50" t="s">
        <v>171</v>
      </c>
      <c r="AD13" s="50"/>
      <c r="AE13" s="51" t="s">
        <v>172</v>
      </c>
      <c r="AG13" s="53" t="s">
        <v>173</v>
      </c>
      <c r="AI13" s="51" t="s">
        <v>174</v>
      </c>
      <c r="AJ13" s="48"/>
      <c r="AK13" s="48" t="s">
        <v>175</v>
      </c>
      <c r="AM13" s="53" t="s">
        <v>157</v>
      </c>
    </row>
    <row r="14" spans="1:42" s="46" customFormat="1" ht="21.75" customHeight="1">
      <c r="C14" s="124" t="s">
        <v>11</v>
      </c>
      <c r="D14" s="52"/>
      <c r="E14" s="54" t="s">
        <v>176</v>
      </c>
      <c r="F14" s="52"/>
      <c r="G14" s="54" t="s">
        <v>177</v>
      </c>
      <c r="H14" s="50"/>
      <c r="I14" s="54" t="s">
        <v>178</v>
      </c>
      <c r="J14" s="52"/>
      <c r="K14" s="55" t="s">
        <v>179</v>
      </c>
      <c r="L14" s="52"/>
      <c r="M14" s="55" t="s">
        <v>180</v>
      </c>
      <c r="N14" s="50"/>
      <c r="O14" s="54" t="s">
        <v>181</v>
      </c>
      <c r="P14" s="52"/>
      <c r="Q14" s="54" t="s">
        <v>182</v>
      </c>
      <c r="R14" s="50"/>
      <c r="S14" s="54" t="s">
        <v>183</v>
      </c>
      <c r="T14" s="50"/>
      <c r="U14" s="55" t="s">
        <v>184</v>
      </c>
      <c r="V14" s="50"/>
      <c r="W14" s="55" t="s">
        <v>185</v>
      </c>
      <c r="X14" s="50"/>
      <c r="Y14" s="55" t="s">
        <v>186</v>
      </c>
      <c r="Z14" s="50"/>
      <c r="AA14" s="55" t="s">
        <v>169</v>
      </c>
      <c r="AB14" s="50"/>
      <c r="AC14" s="54" t="s">
        <v>187</v>
      </c>
      <c r="AD14" s="50"/>
      <c r="AE14" s="56" t="s">
        <v>188</v>
      </c>
      <c r="AG14" s="55" t="s">
        <v>189</v>
      </c>
      <c r="AI14" s="55" t="s">
        <v>190</v>
      </c>
      <c r="AJ14" s="48"/>
      <c r="AK14" s="55" t="s">
        <v>191</v>
      </c>
      <c r="AM14" s="57" t="s">
        <v>188</v>
      </c>
    </row>
    <row r="15" spans="1:42" s="46" customFormat="1" ht="21.75" customHeight="1">
      <c r="D15" s="52"/>
      <c r="E15" s="50"/>
      <c r="F15" s="52"/>
      <c r="G15" s="50"/>
      <c r="H15" s="50"/>
      <c r="I15" s="52"/>
      <c r="J15" s="52"/>
      <c r="K15" s="48"/>
      <c r="L15" s="52"/>
      <c r="M15" s="48"/>
      <c r="N15" s="50"/>
      <c r="O15" s="52"/>
      <c r="P15" s="52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G15" s="48"/>
      <c r="AI15" s="48"/>
      <c r="AJ15" s="48"/>
      <c r="AK15" s="48"/>
      <c r="AM15" s="48"/>
    </row>
    <row r="16" spans="1:42" ht="21.75" customHeight="1">
      <c r="A16" s="14" t="s">
        <v>201</v>
      </c>
      <c r="B16" s="58"/>
      <c r="C16" s="59"/>
      <c r="D16" s="35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30"/>
      <c r="AF16" s="26"/>
      <c r="AG16" s="26"/>
      <c r="AH16" s="26"/>
      <c r="AI16" s="4"/>
      <c r="AJ16" s="26"/>
      <c r="AK16" s="26"/>
      <c r="AL16" s="26"/>
      <c r="AM16" s="61"/>
      <c r="AO16" s="46"/>
      <c r="AP16" s="46"/>
    </row>
    <row r="17" spans="1:42" ht="21.75" customHeight="1">
      <c r="B17" s="14" t="s">
        <v>202</v>
      </c>
      <c r="C17" s="59"/>
      <c r="D17" s="35"/>
      <c r="E17" s="26">
        <v>5669977</v>
      </c>
      <c r="F17" s="26"/>
      <c r="G17" s="26">
        <v>36104972</v>
      </c>
      <c r="H17" s="26"/>
      <c r="I17" s="26">
        <v>104789</v>
      </c>
      <c r="J17" s="26"/>
      <c r="K17" s="26">
        <v>599793</v>
      </c>
      <c r="L17" s="26"/>
      <c r="M17" s="26">
        <v>4140585</v>
      </c>
      <c r="N17" s="26"/>
      <c r="O17" s="26">
        <v>-755413</v>
      </c>
      <c r="P17" s="26"/>
      <c r="Q17" s="26">
        <v>-2189619</v>
      </c>
      <c r="R17" s="26"/>
      <c r="S17" s="26">
        <v>267927</v>
      </c>
      <c r="T17" s="26"/>
      <c r="U17" s="26">
        <v>-2212</v>
      </c>
      <c r="V17" s="26"/>
      <c r="W17" s="26">
        <v>19023296</v>
      </c>
      <c r="X17" s="26"/>
      <c r="Y17" s="26">
        <v>114755</v>
      </c>
      <c r="Z17" s="26"/>
      <c r="AA17" s="26">
        <v>-174413</v>
      </c>
      <c r="AB17" s="26"/>
      <c r="AC17" s="26">
        <v>-6117827</v>
      </c>
      <c r="AD17" s="26"/>
      <c r="AE17" s="30">
        <f>SUM(O17:AC17)</f>
        <v>10166494</v>
      </c>
      <c r="AF17" s="26"/>
      <c r="AG17" s="26">
        <v>31047126</v>
      </c>
      <c r="AH17" s="26"/>
      <c r="AI17" s="4">
        <f t="shared" ref="AI17:AI18" si="0">SUM(AG17,AE17,M17,K17,I17,G17,E17)</f>
        <v>87833736</v>
      </c>
      <c r="AJ17" s="26"/>
      <c r="AK17" s="26">
        <v>11303095</v>
      </c>
      <c r="AL17" s="26"/>
      <c r="AM17" s="61">
        <f t="shared" ref="AM17:AM18" si="1">SUM(AI17:AK17)</f>
        <v>99136831</v>
      </c>
      <c r="AO17" s="46"/>
      <c r="AP17" s="46"/>
    </row>
    <row r="18" spans="1:42" ht="21.75" customHeight="1">
      <c r="A18" s="35" t="s">
        <v>203</v>
      </c>
      <c r="B18" s="63"/>
      <c r="C18" s="60">
        <v>4</v>
      </c>
      <c r="D18" s="61"/>
      <c r="E18" s="65">
        <v>0</v>
      </c>
      <c r="F18" s="61"/>
      <c r="G18" s="65">
        <v>0</v>
      </c>
      <c r="H18" s="61"/>
      <c r="I18" s="65">
        <v>0</v>
      </c>
      <c r="J18" s="61"/>
      <c r="K18" s="65">
        <v>0</v>
      </c>
      <c r="L18" s="61"/>
      <c r="M18" s="27">
        <v>-409964</v>
      </c>
      <c r="N18" s="61"/>
      <c r="O18" s="65">
        <v>0</v>
      </c>
      <c r="P18" s="61"/>
      <c r="Q18" s="65">
        <v>0</v>
      </c>
      <c r="R18" s="61"/>
      <c r="S18" s="65">
        <v>0</v>
      </c>
      <c r="U18" s="65">
        <v>0</v>
      </c>
      <c r="V18" s="30"/>
      <c r="W18" s="65">
        <v>0</v>
      </c>
      <c r="X18" s="30"/>
      <c r="Y18" s="65">
        <v>0</v>
      </c>
      <c r="Z18" s="30"/>
      <c r="AA18" s="65">
        <v>0</v>
      </c>
      <c r="AB18" s="30"/>
      <c r="AC18" s="65">
        <v>0</v>
      </c>
      <c r="AD18" s="61"/>
      <c r="AE18" s="65">
        <v>0</v>
      </c>
      <c r="AF18" s="61"/>
      <c r="AG18" s="65">
        <v>0</v>
      </c>
      <c r="AH18" s="62"/>
      <c r="AI18" s="11">
        <f t="shared" si="0"/>
        <v>-409964</v>
      </c>
      <c r="AJ18" s="61"/>
      <c r="AK18" s="65">
        <v>-17662</v>
      </c>
      <c r="AL18" s="61"/>
      <c r="AM18" s="65">
        <f t="shared" si="1"/>
        <v>-427626</v>
      </c>
    </row>
    <row r="19" spans="1:42" s="34" customFormat="1" ht="6" customHeight="1">
      <c r="A19" s="14"/>
      <c r="B19" s="37"/>
      <c r="C19" s="60"/>
      <c r="D19" s="35"/>
      <c r="E19" s="30"/>
      <c r="F19" s="35"/>
      <c r="G19" s="30"/>
      <c r="H19" s="35"/>
      <c r="I19" s="30"/>
      <c r="J19" s="35"/>
      <c r="K19" s="30"/>
      <c r="L19" s="35"/>
      <c r="M19" s="30"/>
      <c r="N19" s="35"/>
      <c r="O19" s="30"/>
      <c r="P19" s="35"/>
      <c r="Q19" s="30"/>
      <c r="R19" s="35"/>
      <c r="S19" s="30"/>
      <c r="T19" s="35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O19" s="46"/>
      <c r="AP19" s="46"/>
    </row>
    <row r="20" spans="1:42" ht="21.75" customHeight="1">
      <c r="A20" s="14" t="s">
        <v>204</v>
      </c>
      <c r="C20" s="60"/>
      <c r="D20" s="61"/>
      <c r="E20" s="61">
        <f>SUM(E17:E18)</f>
        <v>5669977</v>
      </c>
      <c r="F20" s="61"/>
      <c r="G20" s="61">
        <f>SUM(G17:G18)</f>
        <v>36104972</v>
      </c>
      <c r="H20" s="61"/>
      <c r="I20" s="61">
        <f>SUM(I17:I18)</f>
        <v>104789</v>
      </c>
      <c r="J20" s="61"/>
      <c r="K20" s="61">
        <f>SUM(K17:K18)</f>
        <v>599793</v>
      </c>
      <c r="L20" s="61"/>
      <c r="M20" s="61">
        <f>SUM(M17:M18)</f>
        <v>3730621</v>
      </c>
      <c r="N20" s="61"/>
      <c r="O20" s="61">
        <f>SUM(O17:O18)</f>
        <v>-755413</v>
      </c>
      <c r="P20" s="61"/>
      <c r="Q20" s="61">
        <f>SUM(Q17:Q18)</f>
        <v>-2189619</v>
      </c>
      <c r="R20" s="61"/>
      <c r="S20" s="61">
        <f>SUM(S17:S18)</f>
        <v>267927</v>
      </c>
      <c r="T20" s="61"/>
      <c r="U20" s="61">
        <f>SUM(U17:U18)</f>
        <v>-2212</v>
      </c>
      <c r="V20" s="61"/>
      <c r="W20" s="61">
        <f>SUM(W17:W18)</f>
        <v>19023296</v>
      </c>
      <c r="X20" s="61"/>
      <c r="Y20" s="61">
        <f>SUM(Y17:Y18)</f>
        <v>114755</v>
      </c>
      <c r="Z20" s="61"/>
      <c r="AA20" s="61">
        <f>SUM(AA17:AA18)</f>
        <v>-174413</v>
      </c>
      <c r="AB20" s="61"/>
      <c r="AC20" s="61">
        <f>SUM(AC17:AC18)</f>
        <v>-6117827</v>
      </c>
      <c r="AD20" s="61"/>
      <c r="AE20" s="61">
        <f>SUM(AE17:AE18)</f>
        <v>10166494</v>
      </c>
      <c r="AF20" s="61"/>
      <c r="AG20" s="61">
        <f>SUM(AG17:AG18)</f>
        <v>31047126</v>
      </c>
      <c r="AH20" s="62"/>
      <c r="AI20" s="61">
        <f>SUM(AI17:AI18)</f>
        <v>87423772</v>
      </c>
      <c r="AJ20" s="61"/>
      <c r="AK20" s="61">
        <f>SUM(AK17:AK18)</f>
        <v>11285433</v>
      </c>
      <c r="AL20" s="61"/>
      <c r="AM20" s="61">
        <f>SUM(AM17:AM18)</f>
        <v>98709205</v>
      </c>
      <c r="AO20" s="46"/>
      <c r="AP20" s="46"/>
    </row>
    <row r="21" spans="1:42" s="34" customFormat="1" ht="6" customHeight="1">
      <c r="A21" s="14"/>
      <c r="B21" s="37"/>
      <c r="C21" s="60"/>
      <c r="D21" s="35"/>
      <c r="E21" s="30"/>
      <c r="F21" s="35"/>
      <c r="G21" s="30"/>
      <c r="H21" s="35"/>
      <c r="I21" s="30"/>
      <c r="J21" s="35"/>
      <c r="K21" s="30"/>
      <c r="L21" s="35"/>
      <c r="M21" s="30"/>
      <c r="N21" s="35"/>
      <c r="O21" s="30"/>
      <c r="P21" s="35"/>
      <c r="Q21" s="30"/>
      <c r="R21" s="35"/>
      <c r="S21" s="30"/>
      <c r="T21" s="35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O21" s="46"/>
      <c r="AP21" s="46"/>
    </row>
    <row r="22" spans="1:42" s="34" customFormat="1" ht="21.75" customHeight="1">
      <c r="A22" s="7" t="s">
        <v>193</v>
      </c>
      <c r="B22" s="35"/>
      <c r="C22" s="60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30"/>
      <c r="AF22" s="61"/>
      <c r="AG22" s="30"/>
      <c r="AH22" s="61"/>
      <c r="AI22" s="30"/>
      <c r="AJ22" s="62"/>
      <c r="AK22" s="122"/>
      <c r="AL22" s="62"/>
      <c r="AM22" s="62"/>
      <c r="AO22" s="46"/>
      <c r="AP22" s="46"/>
    </row>
    <row r="23" spans="1:42" s="34" customFormat="1" ht="21.75" customHeight="1">
      <c r="A23" s="7"/>
      <c r="B23" s="34" t="s">
        <v>194</v>
      </c>
      <c r="C23" s="60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30"/>
      <c r="AF23" s="61"/>
      <c r="AG23" s="30"/>
      <c r="AH23" s="61"/>
      <c r="AI23" s="30"/>
      <c r="AJ23" s="62"/>
      <c r="AK23" s="122"/>
      <c r="AL23" s="62"/>
      <c r="AM23" s="62"/>
      <c r="AO23" s="46"/>
      <c r="AP23" s="46"/>
    </row>
    <row r="24" spans="1:42" ht="21.75" customHeight="1">
      <c r="A24" s="18" t="s">
        <v>205</v>
      </c>
      <c r="C24" s="60"/>
      <c r="D24" s="61"/>
      <c r="E24" s="61">
        <v>0</v>
      </c>
      <c r="F24" s="61"/>
      <c r="G24" s="61">
        <v>0</v>
      </c>
      <c r="H24" s="61"/>
      <c r="I24" s="61">
        <v>0</v>
      </c>
      <c r="J24" s="61"/>
      <c r="K24" s="61">
        <v>0</v>
      </c>
      <c r="L24" s="61"/>
      <c r="M24" s="61">
        <v>-6229</v>
      </c>
      <c r="N24" s="61"/>
      <c r="O24" s="61">
        <v>0</v>
      </c>
      <c r="P24" s="61"/>
      <c r="Q24" s="61">
        <v>6246</v>
      </c>
      <c r="R24" s="61"/>
      <c r="S24" s="61">
        <v>0</v>
      </c>
      <c r="T24" s="61"/>
      <c r="U24" s="61">
        <v>0</v>
      </c>
      <c r="V24" s="61"/>
      <c r="W24" s="61">
        <v>0</v>
      </c>
      <c r="X24" s="61"/>
      <c r="Y24" s="61">
        <v>0</v>
      </c>
      <c r="Z24" s="61"/>
      <c r="AA24" s="61">
        <v>0</v>
      </c>
      <c r="AB24" s="61"/>
      <c r="AC24" s="61">
        <v>0</v>
      </c>
      <c r="AD24" s="61"/>
      <c r="AE24" s="30">
        <f>SUM(O24:AC24)</f>
        <v>6246</v>
      </c>
      <c r="AF24" s="61"/>
      <c r="AG24" s="61">
        <v>0</v>
      </c>
      <c r="AH24" s="62"/>
      <c r="AI24" s="4">
        <f t="shared" ref="AI24" si="2">SUM(AG24,AE24,M24,K24,I24,G24,E24)</f>
        <v>17</v>
      </c>
      <c r="AJ24" s="61"/>
      <c r="AK24" s="61">
        <v>103017</v>
      </c>
      <c r="AL24" s="61"/>
      <c r="AM24" s="61">
        <f t="shared" ref="AM24" si="3">SUM(AI24:AK24)</f>
        <v>103034</v>
      </c>
      <c r="AO24" s="46"/>
      <c r="AP24" s="46"/>
    </row>
    <row r="25" spans="1:42" ht="21.75" customHeight="1">
      <c r="A25" s="18" t="s">
        <v>197</v>
      </c>
      <c r="C25" s="60"/>
      <c r="D25" s="61"/>
      <c r="E25" s="61">
        <v>0</v>
      </c>
      <c r="F25" s="61"/>
      <c r="G25" s="61">
        <v>0</v>
      </c>
      <c r="H25" s="61"/>
      <c r="I25" s="61">
        <v>0</v>
      </c>
      <c r="J25" s="61"/>
      <c r="K25" s="61">
        <v>0</v>
      </c>
      <c r="L25" s="61"/>
      <c r="M25" s="61">
        <v>52408</v>
      </c>
      <c r="N25" s="61"/>
      <c r="O25" s="61">
        <v>0</v>
      </c>
      <c r="P25" s="61"/>
      <c r="Q25" s="61">
        <v>0</v>
      </c>
      <c r="R25" s="61"/>
      <c r="S25" s="61">
        <v>0</v>
      </c>
      <c r="T25" s="61"/>
      <c r="U25" s="61">
        <v>0</v>
      </c>
      <c r="V25" s="61"/>
      <c r="W25" s="61">
        <v>-52408</v>
      </c>
      <c r="X25" s="61"/>
      <c r="Y25" s="61">
        <v>0</v>
      </c>
      <c r="Z25" s="61"/>
      <c r="AA25" s="61">
        <v>0</v>
      </c>
      <c r="AB25" s="61"/>
      <c r="AC25" s="61">
        <v>0</v>
      </c>
      <c r="AD25" s="61"/>
      <c r="AE25" s="30">
        <f t="shared" ref="AE25:AE28" si="4">SUM(O25:AC25)</f>
        <v>-52408</v>
      </c>
      <c r="AF25" s="61"/>
      <c r="AG25" s="61">
        <v>0</v>
      </c>
      <c r="AH25" s="62"/>
      <c r="AI25" s="4">
        <f t="shared" ref="AI25:AI27" si="5">SUM(AG25,AE25,M25,K25,I25,G25,E25)</f>
        <v>0</v>
      </c>
      <c r="AJ25" s="61"/>
      <c r="AK25" s="61">
        <v>0</v>
      </c>
      <c r="AL25" s="61"/>
      <c r="AM25" s="61">
        <f t="shared" ref="AM25:AM28" si="6">SUM(AI25:AK25)</f>
        <v>0</v>
      </c>
      <c r="AO25" s="46"/>
      <c r="AP25" s="46"/>
    </row>
    <row r="26" spans="1:42" ht="21.75" customHeight="1">
      <c r="A26" s="18" t="s">
        <v>198</v>
      </c>
      <c r="C26" s="60">
        <v>18</v>
      </c>
      <c r="D26" s="61"/>
      <c r="E26" s="61">
        <v>0</v>
      </c>
      <c r="F26" s="61"/>
      <c r="G26" s="61">
        <v>0</v>
      </c>
      <c r="H26" s="61"/>
      <c r="I26" s="61">
        <v>0</v>
      </c>
      <c r="J26" s="61"/>
      <c r="K26" s="61">
        <v>0</v>
      </c>
      <c r="L26" s="61"/>
      <c r="M26" s="61">
        <v>-1984359</v>
      </c>
      <c r="N26" s="61"/>
      <c r="O26" s="61">
        <v>0</v>
      </c>
      <c r="P26" s="61"/>
      <c r="Q26" s="61">
        <v>0</v>
      </c>
      <c r="R26" s="61"/>
      <c r="S26" s="61">
        <v>0</v>
      </c>
      <c r="T26" s="61"/>
      <c r="U26" s="61">
        <v>0</v>
      </c>
      <c r="V26" s="61"/>
      <c r="W26" s="61">
        <v>0</v>
      </c>
      <c r="X26" s="61"/>
      <c r="Y26" s="61">
        <v>0</v>
      </c>
      <c r="Z26" s="61"/>
      <c r="AA26" s="61">
        <v>0</v>
      </c>
      <c r="AB26" s="61"/>
      <c r="AC26" s="61">
        <v>0</v>
      </c>
      <c r="AD26" s="61"/>
      <c r="AE26" s="61">
        <v>0</v>
      </c>
      <c r="AF26" s="61"/>
      <c r="AG26" s="61">
        <v>0</v>
      </c>
      <c r="AH26" s="62"/>
      <c r="AI26" s="4">
        <f t="shared" si="5"/>
        <v>-1984359</v>
      </c>
      <c r="AJ26" s="61"/>
      <c r="AK26" s="61">
        <v>-25918</v>
      </c>
      <c r="AL26" s="61"/>
      <c r="AM26" s="61">
        <f t="shared" si="6"/>
        <v>-2010277</v>
      </c>
      <c r="AO26" s="46"/>
      <c r="AP26" s="46"/>
    </row>
    <row r="27" spans="1:42" ht="21.75" customHeight="1">
      <c r="A27" s="18" t="s">
        <v>199</v>
      </c>
      <c r="B27" s="63"/>
      <c r="C27" s="60"/>
      <c r="D27" s="4"/>
      <c r="E27" s="61">
        <v>0</v>
      </c>
      <c r="F27" s="61"/>
      <c r="G27" s="61">
        <v>0</v>
      </c>
      <c r="H27" s="61"/>
      <c r="I27" s="61">
        <v>0</v>
      </c>
      <c r="J27" s="61"/>
      <c r="K27" s="61">
        <v>0</v>
      </c>
      <c r="L27" s="61"/>
      <c r="M27" s="61">
        <v>-856207</v>
      </c>
      <c r="N27" s="61"/>
      <c r="O27" s="61">
        <v>0</v>
      </c>
      <c r="P27" s="61"/>
      <c r="Q27" s="61">
        <v>0</v>
      </c>
      <c r="R27" s="61"/>
      <c r="S27" s="61">
        <v>0</v>
      </c>
      <c r="U27" s="61">
        <v>0</v>
      </c>
      <c r="V27" s="30"/>
      <c r="W27" s="61">
        <v>0</v>
      </c>
      <c r="X27" s="30"/>
      <c r="Y27" s="61">
        <v>0</v>
      </c>
      <c r="Z27" s="30"/>
      <c r="AA27" s="61">
        <v>0</v>
      </c>
      <c r="AB27" s="30"/>
      <c r="AC27" s="61">
        <v>0</v>
      </c>
      <c r="AD27" s="61"/>
      <c r="AE27" s="61">
        <v>0</v>
      </c>
      <c r="AF27" s="61"/>
      <c r="AG27" s="61">
        <v>0</v>
      </c>
      <c r="AH27" s="62"/>
      <c r="AI27" s="4">
        <f t="shared" si="5"/>
        <v>-856207</v>
      </c>
      <c r="AJ27" s="61"/>
      <c r="AK27" s="61">
        <v>0</v>
      </c>
      <c r="AL27" s="61"/>
      <c r="AM27" s="61">
        <f t="shared" si="6"/>
        <v>-856207</v>
      </c>
      <c r="AO27" s="46"/>
      <c r="AP27" s="46"/>
    </row>
    <row r="28" spans="1:42" ht="21.75" customHeight="1">
      <c r="A28" s="18" t="s">
        <v>134</v>
      </c>
      <c r="B28" s="63"/>
      <c r="C28" s="60"/>
      <c r="D28" s="35"/>
      <c r="E28" s="64">
        <v>0</v>
      </c>
      <c r="F28" s="35"/>
      <c r="G28" s="64">
        <v>0</v>
      </c>
      <c r="H28" s="35"/>
      <c r="I28" s="64">
        <v>0</v>
      </c>
      <c r="J28" s="35"/>
      <c r="K28" s="64">
        <v>0</v>
      </c>
      <c r="L28" s="35"/>
      <c r="M28" s="64">
        <v>3502371</v>
      </c>
      <c r="N28" s="35"/>
      <c r="O28" s="64">
        <v>0</v>
      </c>
      <c r="P28" s="35"/>
      <c r="Q28" s="64">
        <v>0</v>
      </c>
      <c r="R28" s="35"/>
      <c r="S28" s="64">
        <v>0</v>
      </c>
      <c r="T28" s="35"/>
      <c r="U28" s="64">
        <v>-1599</v>
      </c>
      <c r="V28" s="30"/>
      <c r="W28" s="64">
        <v>0</v>
      </c>
      <c r="X28" s="30"/>
      <c r="Y28" s="64">
        <v>121339</v>
      </c>
      <c r="Z28" s="30"/>
      <c r="AA28" s="64">
        <v>-217753</v>
      </c>
      <c r="AB28" s="30"/>
      <c r="AC28" s="64">
        <v>-751063</v>
      </c>
      <c r="AD28" s="30"/>
      <c r="AE28" s="64">
        <f t="shared" si="4"/>
        <v>-849076</v>
      </c>
      <c r="AG28" s="64">
        <v>0</v>
      </c>
      <c r="AI28" s="11">
        <f t="shared" ref="AI28" si="7">SUM(AG28,AE28,M28,K28,I28,G28,E28)</f>
        <v>2653295</v>
      </c>
      <c r="AK28" s="64">
        <v>586336</v>
      </c>
      <c r="AM28" s="65">
        <f t="shared" si="6"/>
        <v>3239631</v>
      </c>
      <c r="AO28" s="46"/>
      <c r="AP28" s="46"/>
    </row>
    <row r="29" spans="1:42" ht="6" customHeight="1">
      <c r="A29" s="18"/>
      <c r="B29" s="63"/>
      <c r="C29" s="59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</row>
    <row r="30" spans="1:42" ht="21.75" customHeight="1" thickBot="1">
      <c r="A30" s="14" t="s">
        <v>206</v>
      </c>
      <c r="B30" s="58"/>
      <c r="C30" s="59"/>
      <c r="D30" s="26"/>
      <c r="E30" s="66">
        <f>SUM(E20:E28)</f>
        <v>5669977</v>
      </c>
      <c r="F30" s="26"/>
      <c r="G30" s="66">
        <f>SUM(G20:G28)</f>
        <v>36104972</v>
      </c>
      <c r="H30" s="26"/>
      <c r="I30" s="66">
        <f>SUM(I20:I28)</f>
        <v>104789</v>
      </c>
      <c r="J30" s="26"/>
      <c r="K30" s="66">
        <f>SUM(K20:K28)</f>
        <v>599793</v>
      </c>
      <c r="L30" s="26"/>
      <c r="M30" s="66">
        <f>SUM(M20:M28)</f>
        <v>4438605</v>
      </c>
      <c r="N30" s="26"/>
      <c r="O30" s="66">
        <f>SUM(O20:O28)</f>
        <v>-755413</v>
      </c>
      <c r="P30" s="26"/>
      <c r="Q30" s="66">
        <f>SUM(Q20:Q28)</f>
        <v>-2183373</v>
      </c>
      <c r="R30" s="26"/>
      <c r="S30" s="66">
        <f>SUM(S20:S28)</f>
        <v>267927</v>
      </c>
      <c r="T30" s="26"/>
      <c r="U30" s="66">
        <f>SUM(U20:U28)</f>
        <v>-3811</v>
      </c>
      <c r="V30" s="26"/>
      <c r="W30" s="66">
        <f>SUM(W20:W28)</f>
        <v>18970888</v>
      </c>
      <c r="X30" s="26"/>
      <c r="Y30" s="66">
        <f>SUM(Y20:Y28)</f>
        <v>236094</v>
      </c>
      <c r="Z30" s="26"/>
      <c r="AA30" s="66">
        <f>SUM(AA20:AA28)</f>
        <v>-392166</v>
      </c>
      <c r="AB30" s="26"/>
      <c r="AC30" s="66">
        <f>SUM(AC20:AC28)</f>
        <v>-6868890</v>
      </c>
      <c r="AD30" s="26"/>
      <c r="AE30" s="66">
        <f>SUM(AE20:AE28)</f>
        <v>9271256</v>
      </c>
      <c r="AF30" s="26"/>
      <c r="AG30" s="66">
        <f>SUM(AG20:AG28)</f>
        <v>31047126</v>
      </c>
      <c r="AH30" s="26"/>
      <c r="AI30" s="66">
        <f>SUM(AI20:AI28)</f>
        <v>87236518</v>
      </c>
      <c r="AJ30" s="26"/>
      <c r="AK30" s="66">
        <f>SUM(AK20:AK28)</f>
        <v>11948868</v>
      </c>
      <c r="AL30" s="26"/>
      <c r="AM30" s="66">
        <f>SUM(AM20:AM28)</f>
        <v>99185386</v>
      </c>
    </row>
    <row r="31" spans="1:42" ht="18.75" customHeight="1" thickTop="1">
      <c r="A31" s="14"/>
      <c r="B31" s="58"/>
      <c r="C31" s="59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</row>
    <row r="32" spans="1:42" ht="21.75" customHeight="1">
      <c r="A32" s="14"/>
      <c r="B32" s="58"/>
      <c r="C32" s="59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</row>
    <row r="33" spans="1:42" ht="21.75" customHeight="1">
      <c r="A33" s="18"/>
      <c r="C33" s="60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30"/>
      <c r="AF33" s="61"/>
      <c r="AG33" s="61"/>
      <c r="AH33" s="62"/>
      <c r="AI33" s="4"/>
      <c r="AJ33" s="61"/>
      <c r="AK33" s="61"/>
      <c r="AL33" s="61"/>
      <c r="AM33" s="61"/>
      <c r="AO33" s="46"/>
      <c r="AP33" s="46"/>
    </row>
    <row r="34" spans="1:42" ht="21.75" customHeight="1">
      <c r="A34" s="14"/>
      <c r="B34" s="58"/>
      <c r="C34" s="59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</row>
    <row r="35" spans="1:42" ht="21.75" customHeight="1">
      <c r="A35" s="14"/>
      <c r="B35" s="58"/>
      <c r="C35" s="59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</row>
    <row r="36" spans="1:42" ht="21.75" customHeight="1">
      <c r="A36" s="14"/>
      <c r="B36" s="58"/>
      <c r="C36" s="59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</row>
    <row r="37" spans="1:42" ht="21.75" customHeight="1">
      <c r="A37" s="14"/>
      <c r="B37" s="58"/>
      <c r="C37" s="59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</row>
    <row r="38" spans="1:42" ht="21.75" customHeight="1">
      <c r="A38" s="14"/>
      <c r="B38" s="58"/>
      <c r="C38" s="59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</row>
    <row r="39" spans="1:42" ht="21.75" customHeight="1">
      <c r="A39" s="14"/>
      <c r="B39" s="58"/>
      <c r="C39" s="59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</row>
    <row r="40" spans="1:42" ht="21.75" customHeight="1">
      <c r="A40" s="14"/>
      <c r="B40" s="58"/>
      <c r="C40" s="59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</row>
    <row r="41" spans="1:42" ht="21.75" customHeight="1">
      <c r="A41" s="14"/>
      <c r="B41" s="58"/>
      <c r="C41" s="59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</row>
    <row r="42" spans="1:42" ht="21.75" customHeight="1">
      <c r="A42" s="14"/>
      <c r="B42" s="58"/>
      <c r="C42" s="59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</row>
    <row r="43" spans="1:42" ht="21.75" customHeight="1">
      <c r="A43" s="14"/>
      <c r="B43" s="58"/>
      <c r="C43" s="59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</row>
    <row r="44" spans="1:42" ht="21.75" customHeight="1">
      <c r="A44" s="14"/>
      <c r="B44" s="58"/>
      <c r="C44" s="59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</row>
    <row r="45" spans="1:42" ht="21" customHeight="1">
      <c r="A45" s="14"/>
      <c r="B45" s="58"/>
      <c r="C45" s="59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</row>
    <row r="46" spans="1:42" ht="12.75" customHeight="1">
      <c r="A46" s="14"/>
      <c r="B46" s="58"/>
      <c r="C46" s="59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</row>
    <row r="47" spans="1:42" ht="22.15" customHeight="1">
      <c r="A47" s="67" t="s">
        <v>38</v>
      </c>
      <c r="B47" s="67"/>
      <c r="C47" s="68"/>
      <c r="D47" s="27"/>
      <c r="E47" s="27"/>
      <c r="F47" s="27"/>
      <c r="G47" s="27"/>
      <c r="H47" s="27"/>
      <c r="I47" s="27"/>
      <c r="J47" s="27"/>
      <c r="K47" s="27"/>
      <c r="L47" s="27"/>
      <c r="M47" s="64"/>
      <c r="N47" s="27"/>
      <c r="O47" s="27"/>
      <c r="P47" s="27"/>
      <c r="Q47" s="27"/>
      <c r="R47" s="27"/>
      <c r="S47" s="27"/>
      <c r="T47" s="27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9" spans="12:31" ht="21.75" customHeight="1">
      <c r="L49" s="30"/>
      <c r="M49" s="30"/>
      <c r="N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2:31" ht="21.75" customHeight="1">
      <c r="L50" s="30"/>
      <c r="M50" s="30"/>
      <c r="N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</sheetData>
  <mergeCells count="4">
    <mergeCell ref="E5:AM5"/>
    <mergeCell ref="E6:AI6"/>
    <mergeCell ref="O7:AE7"/>
    <mergeCell ref="U8:AC8"/>
  </mergeCells>
  <pageMargins left="0.4" right="0.4" top="0.5" bottom="0.6" header="0.49" footer="0.4"/>
  <pageSetup paperSize="9" scale="57" firstPageNumber="10" orientation="landscape" useFirstPageNumber="1" horizontalDpi="1200" verticalDpi="1200" r:id="rId1"/>
  <headerFooter scaleWithDoc="0">
    <oddFooter>&amp;R&amp;13&amp;P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E7F0B-DC07-46EA-A922-6DF1E51FBE14}">
  <dimension ref="A1:Y33"/>
  <sheetViews>
    <sheetView zoomScale="62" zoomScaleNormal="62" zoomScaleSheetLayoutView="100" zoomScalePageLayoutView="70" workbookViewId="0">
      <selection activeCell="S22" sqref="S22"/>
    </sheetView>
  </sheetViews>
  <sheetFormatPr defaultColWidth="12.59765625" defaultRowHeight="21.75" customHeight="1"/>
  <cols>
    <col min="1" max="1" width="35.09765625" style="35" customWidth="1"/>
    <col min="2" max="2" width="4.59765625" style="69" customWidth="1"/>
    <col min="3" max="3" width="10.69921875" style="69" customWidth="1"/>
    <col min="4" max="4" width="0.69921875" style="69" customWidth="1"/>
    <col min="5" max="5" width="9.59765625" style="25" customWidth="1"/>
    <col min="6" max="6" width="0.69921875" style="25" customWidth="1"/>
    <col min="7" max="7" width="11" style="25" customWidth="1"/>
    <col min="8" max="8" width="0.69921875" style="25" customWidth="1"/>
    <col min="9" max="9" width="13.09765625" style="69" customWidth="1"/>
    <col min="10" max="10" width="0.69921875" style="69" customWidth="1"/>
    <col min="11" max="11" width="13.8984375" style="30" customWidth="1"/>
    <col min="12" max="12" width="0.69921875" style="30" customWidth="1"/>
    <col min="13" max="13" width="15.09765625" style="30" customWidth="1"/>
    <col min="14" max="14" width="0.69921875" style="30" customWidth="1"/>
    <col min="15" max="15" width="12.296875" style="30" customWidth="1"/>
    <col min="16" max="16" width="0.69921875" style="30" customWidth="1"/>
    <col min="17" max="17" width="11.69921875" style="30" customWidth="1"/>
    <col min="18" max="18" width="0.69921875" style="30" customWidth="1"/>
    <col min="19" max="19" width="12.09765625" style="30" customWidth="1"/>
    <col min="20" max="20" width="0.69921875" style="30" customWidth="1"/>
    <col min="21" max="21" width="13" style="30" customWidth="1"/>
    <col min="22" max="22" width="0.69921875" style="30" customWidth="1"/>
    <col min="23" max="23" width="10.3984375" style="30" customWidth="1"/>
    <col min="24" max="24" width="0.69921875" style="30" customWidth="1"/>
    <col min="25" max="25" width="11.09765625" style="30" customWidth="1"/>
    <col min="26" max="16384" width="12.59765625" style="35"/>
  </cols>
  <sheetData>
    <row r="1" spans="1:25" ht="21.75" customHeight="1">
      <c r="A1" s="34" t="s">
        <v>0</v>
      </c>
    </row>
    <row r="2" spans="1:25" ht="21.75" customHeight="1">
      <c r="A2" s="37" t="str">
        <f>'10'!A2</f>
        <v>งบการเปลี่ยนแปลงส่วนของเจ้าของ (ยังไม่ได้ตรวจสอบ)</v>
      </c>
      <c r="B2" s="40"/>
      <c r="C2" s="40"/>
      <c r="D2" s="40"/>
      <c r="E2" s="26"/>
      <c r="F2" s="26"/>
      <c r="G2" s="26"/>
      <c r="H2" s="26"/>
      <c r="I2" s="41"/>
      <c r="J2" s="41"/>
    </row>
    <row r="3" spans="1:25" ht="21.75" customHeight="1">
      <c r="A3" s="42" t="str">
        <f>'10'!A3</f>
        <v>สำหรับรอบระยะเวลาหกเดือนสิ้นสุดวันที่ 30 มิถุนายน พ.ศ. 2568</v>
      </c>
      <c r="B3" s="45"/>
      <c r="C3" s="45"/>
      <c r="D3" s="45"/>
      <c r="E3" s="27"/>
      <c r="F3" s="27"/>
      <c r="G3" s="27"/>
      <c r="H3" s="27"/>
      <c r="I3" s="45"/>
      <c r="J3" s="45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</row>
    <row r="4" spans="1:25" ht="21.75" customHeight="1">
      <c r="A4" s="70"/>
      <c r="B4" s="71"/>
      <c r="C4" s="71"/>
      <c r="D4" s="71"/>
      <c r="E4" s="72"/>
      <c r="F4" s="72"/>
      <c r="G4" s="72"/>
      <c r="H4" s="72"/>
      <c r="I4" s="71"/>
      <c r="J4" s="40"/>
    </row>
    <row r="5" spans="1:25" ht="21.75" customHeight="1">
      <c r="A5" s="34"/>
      <c r="B5" s="34"/>
      <c r="C5" s="153" t="s">
        <v>207</v>
      </c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</row>
    <row r="6" spans="1:25" ht="21.75" customHeight="1">
      <c r="A6" s="34"/>
      <c r="B6" s="47"/>
      <c r="C6" s="47"/>
      <c r="D6" s="47"/>
      <c r="E6" s="47"/>
      <c r="F6" s="47"/>
      <c r="G6" s="47"/>
      <c r="H6" s="47"/>
      <c r="I6" s="47"/>
      <c r="J6" s="47"/>
      <c r="K6" s="153" t="s">
        <v>83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47"/>
      <c r="W6" s="47"/>
      <c r="X6" s="47"/>
      <c r="Y6" s="47"/>
    </row>
    <row r="7" spans="1:25" ht="21.75" customHeight="1">
      <c r="A7" s="34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154" t="s">
        <v>122</v>
      </c>
      <c r="N7" s="154"/>
      <c r="O7" s="154"/>
      <c r="P7" s="154"/>
      <c r="Q7" s="154"/>
      <c r="R7" s="154"/>
      <c r="S7" s="154"/>
      <c r="T7" s="15"/>
      <c r="U7" s="15"/>
      <c r="V7" s="47"/>
      <c r="W7" s="47"/>
      <c r="X7" s="47"/>
      <c r="Y7" s="47"/>
    </row>
    <row r="8" spans="1:25" ht="21.75" customHeight="1">
      <c r="A8" s="37"/>
      <c r="B8" s="26"/>
      <c r="C8" s="30"/>
      <c r="D8" s="26"/>
      <c r="E8" s="30"/>
      <c r="F8" s="30"/>
      <c r="G8" s="30"/>
      <c r="H8" s="30"/>
      <c r="I8" s="30"/>
      <c r="J8" s="30"/>
      <c r="M8" s="48" t="s">
        <v>140</v>
      </c>
    </row>
    <row r="9" spans="1:25" ht="21.75" customHeight="1">
      <c r="A9" s="34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8" t="s">
        <v>142</v>
      </c>
      <c r="N9" s="15"/>
      <c r="O9" s="15"/>
      <c r="P9" s="15"/>
      <c r="Q9" s="15"/>
      <c r="R9" s="15"/>
      <c r="S9" s="48"/>
      <c r="T9" s="15"/>
      <c r="U9" s="15"/>
      <c r="V9" s="47"/>
      <c r="W9" s="47"/>
      <c r="X9" s="47"/>
      <c r="Y9" s="47"/>
    </row>
    <row r="10" spans="1:25" ht="21.75" customHeight="1">
      <c r="A10" s="34"/>
      <c r="B10" s="47"/>
      <c r="C10" s="47"/>
      <c r="D10" s="47"/>
      <c r="E10" s="47"/>
      <c r="F10" s="47"/>
      <c r="H10" s="47"/>
      <c r="J10" s="47"/>
      <c r="K10" s="48" t="s">
        <v>144</v>
      </c>
      <c r="L10" s="47"/>
      <c r="M10" s="48" t="s">
        <v>146</v>
      </c>
      <c r="N10" s="48"/>
      <c r="O10" s="48"/>
      <c r="P10" s="48"/>
      <c r="Q10" s="48"/>
      <c r="R10" s="48"/>
      <c r="S10" s="35"/>
      <c r="T10" s="48"/>
      <c r="U10" s="51" t="s">
        <v>84</v>
      </c>
      <c r="V10" s="35"/>
      <c r="W10" s="47"/>
      <c r="X10" s="35"/>
      <c r="Y10" s="47"/>
    </row>
    <row r="11" spans="1:25" s="46" customFormat="1" ht="21.75" customHeight="1">
      <c r="B11" s="52"/>
      <c r="C11" s="50"/>
      <c r="D11" s="52"/>
      <c r="E11" s="47"/>
      <c r="F11" s="52"/>
      <c r="H11" s="48"/>
      <c r="I11" s="48"/>
      <c r="J11" s="48"/>
      <c r="K11" s="48" t="s">
        <v>148</v>
      </c>
      <c r="L11" s="50"/>
      <c r="M11" s="48" t="s">
        <v>151</v>
      </c>
      <c r="N11" s="48"/>
      <c r="O11" s="48" t="s">
        <v>152</v>
      </c>
      <c r="P11" s="48"/>
      <c r="Q11" s="48" t="s">
        <v>153</v>
      </c>
      <c r="R11" s="48"/>
      <c r="S11" s="48" t="s">
        <v>154</v>
      </c>
      <c r="T11" s="48"/>
      <c r="U11" s="53" t="s">
        <v>155</v>
      </c>
      <c r="W11" s="48" t="s">
        <v>156</v>
      </c>
      <c r="Y11" s="48"/>
    </row>
    <row r="12" spans="1:25" s="46" customFormat="1" ht="21.75" customHeight="1">
      <c r="B12" s="52"/>
      <c r="C12" s="50" t="s">
        <v>159</v>
      </c>
      <c r="D12" s="52"/>
      <c r="E12" s="50" t="s">
        <v>208</v>
      </c>
      <c r="F12" s="52"/>
      <c r="G12" s="48" t="s">
        <v>162</v>
      </c>
      <c r="H12" s="48"/>
      <c r="I12" s="48" t="s">
        <v>80</v>
      </c>
      <c r="J12" s="48"/>
      <c r="K12" s="48" t="s">
        <v>209</v>
      </c>
      <c r="L12" s="50"/>
      <c r="M12" s="48" t="s">
        <v>210</v>
      </c>
      <c r="N12" s="48"/>
      <c r="O12" s="48" t="s">
        <v>168</v>
      </c>
      <c r="P12" s="48"/>
      <c r="Q12" s="53" t="s">
        <v>211</v>
      </c>
      <c r="R12" s="48"/>
      <c r="S12" s="48" t="s">
        <v>170</v>
      </c>
      <c r="T12" s="48"/>
      <c r="U12" s="53" t="s">
        <v>172</v>
      </c>
      <c r="W12" s="48" t="s">
        <v>173</v>
      </c>
      <c r="Y12" s="48" t="s">
        <v>157</v>
      </c>
    </row>
    <row r="13" spans="1:25" s="46" customFormat="1" ht="21.75" customHeight="1">
      <c r="B13" s="52"/>
      <c r="C13" s="54" t="s">
        <v>176</v>
      </c>
      <c r="D13" s="52"/>
      <c r="E13" s="54" t="s">
        <v>212</v>
      </c>
      <c r="F13" s="52"/>
      <c r="G13" s="55" t="s">
        <v>179</v>
      </c>
      <c r="H13" s="48"/>
      <c r="I13" s="55" t="s">
        <v>213</v>
      </c>
      <c r="J13" s="48"/>
      <c r="K13" s="54" t="s">
        <v>214</v>
      </c>
      <c r="L13" s="50"/>
      <c r="M13" s="55" t="s">
        <v>184</v>
      </c>
      <c r="N13" s="48"/>
      <c r="O13" s="55" t="s">
        <v>185</v>
      </c>
      <c r="P13" s="48"/>
      <c r="Q13" s="57" t="s">
        <v>215</v>
      </c>
      <c r="R13" s="48"/>
      <c r="S13" s="56" t="s">
        <v>169</v>
      </c>
      <c r="T13" s="48"/>
      <c r="U13" s="56" t="s">
        <v>188</v>
      </c>
      <c r="W13" s="55" t="s">
        <v>189</v>
      </c>
      <c r="Y13" s="55" t="s">
        <v>188</v>
      </c>
    </row>
    <row r="14" spans="1:25" s="46" customFormat="1" ht="21.75" customHeight="1">
      <c r="B14" s="52"/>
      <c r="C14" s="50"/>
      <c r="D14" s="52"/>
      <c r="E14" s="50"/>
      <c r="F14" s="52"/>
      <c r="G14" s="52"/>
      <c r="H14" s="52"/>
      <c r="I14" s="48"/>
      <c r="J14" s="48"/>
      <c r="K14" s="48"/>
      <c r="L14" s="50"/>
      <c r="M14" s="48"/>
      <c r="N14" s="48"/>
      <c r="O14" s="48"/>
      <c r="P14" s="48"/>
      <c r="Q14" s="48"/>
      <c r="R14" s="48"/>
      <c r="S14" s="48"/>
      <c r="T14" s="48"/>
      <c r="W14" s="48"/>
      <c r="Y14" s="48"/>
    </row>
    <row r="15" spans="1:25" s="34" customFormat="1" ht="21.75" customHeight="1">
      <c r="A15" s="7" t="s">
        <v>192</v>
      </c>
      <c r="B15" s="61"/>
      <c r="C15" s="26">
        <v>5595798</v>
      </c>
      <c r="D15" s="26"/>
      <c r="E15" s="26">
        <v>33853952</v>
      </c>
      <c r="F15" s="26"/>
      <c r="G15" s="26">
        <v>599793</v>
      </c>
      <c r="H15" s="26"/>
      <c r="I15" s="26">
        <v>6911620</v>
      </c>
      <c r="J15" s="30"/>
      <c r="K15" s="26">
        <v>-587398</v>
      </c>
      <c r="L15" s="26"/>
      <c r="M15" s="26">
        <v>-121</v>
      </c>
      <c r="N15" s="30"/>
      <c r="O15" s="26">
        <v>30068</v>
      </c>
      <c r="P15" s="30"/>
      <c r="Q15" s="26">
        <v>-2187781</v>
      </c>
      <c r="R15" s="30"/>
      <c r="S15" s="26">
        <v>-319164</v>
      </c>
      <c r="T15" s="30"/>
      <c r="U15" s="61">
        <f t="shared" ref="U15" si="0">SUM(K15:S15)</f>
        <v>-3064396</v>
      </c>
      <c r="V15" s="35"/>
      <c r="W15" s="26">
        <v>31047126</v>
      </c>
      <c r="X15" s="35"/>
      <c r="Y15" s="61">
        <f>SUM(C15:I15,U15,W15)</f>
        <v>74943893</v>
      </c>
    </row>
    <row r="16" spans="1:25" s="34" customFormat="1" ht="6" customHeight="1">
      <c r="A16" s="7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</row>
    <row r="17" spans="1:25" ht="21.75" customHeight="1">
      <c r="A17" s="7" t="s">
        <v>193</v>
      </c>
      <c r="B17" s="26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</row>
    <row r="18" spans="1:25" ht="21.75" customHeight="1">
      <c r="A18" s="7" t="s">
        <v>216</v>
      </c>
      <c r="B18" s="26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</row>
    <row r="19" spans="1:25" ht="21.75" customHeight="1">
      <c r="A19" s="63" t="s">
        <v>195</v>
      </c>
      <c r="B19" s="26"/>
      <c r="C19" s="30">
        <v>74179</v>
      </c>
      <c r="D19" s="35"/>
      <c r="E19" s="61">
        <v>2225367</v>
      </c>
      <c r="F19" s="35"/>
      <c r="G19" s="61">
        <v>0</v>
      </c>
      <c r="H19" s="61"/>
      <c r="I19" s="61">
        <v>0</v>
      </c>
      <c r="J19" s="61"/>
      <c r="K19" s="61">
        <v>0</v>
      </c>
      <c r="L19" s="61"/>
      <c r="M19" s="61">
        <v>0</v>
      </c>
      <c r="N19" s="61"/>
      <c r="O19" s="61">
        <v>0</v>
      </c>
      <c r="P19" s="61"/>
      <c r="Q19" s="61">
        <v>0</v>
      </c>
      <c r="R19" s="61"/>
      <c r="S19" s="61">
        <v>0</v>
      </c>
      <c r="T19" s="61"/>
      <c r="U19" s="61">
        <f>SUM(K19:S19)</f>
        <v>0</v>
      </c>
      <c r="V19" s="61"/>
      <c r="W19" s="61">
        <v>0</v>
      </c>
      <c r="X19" s="61"/>
      <c r="Y19" s="61">
        <f>SUM(C19:I19,U19,W19)</f>
        <v>2299546</v>
      </c>
    </row>
    <row r="20" spans="1:25" ht="21.75" customHeight="1">
      <c r="A20" s="63" t="s">
        <v>198</v>
      </c>
      <c r="B20" s="26"/>
      <c r="C20" s="30">
        <v>0</v>
      </c>
      <c r="D20" s="35"/>
      <c r="E20" s="61">
        <v>0</v>
      </c>
      <c r="F20" s="35"/>
      <c r="G20" s="61">
        <v>0</v>
      </c>
      <c r="H20" s="61"/>
      <c r="I20" s="61">
        <v>-1814170</v>
      </c>
      <c r="J20" s="61"/>
      <c r="K20" s="61">
        <v>0</v>
      </c>
      <c r="L20" s="61"/>
      <c r="M20" s="61">
        <v>0</v>
      </c>
      <c r="N20" s="61"/>
      <c r="O20" s="61">
        <v>0</v>
      </c>
      <c r="P20" s="61"/>
      <c r="Q20" s="61">
        <v>0</v>
      </c>
      <c r="R20" s="61"/>
      <c r="S20" s="61">
        <v>0</v>
      </c>
      <c r="T20" s="61"/>
      <c r="U20" s="61">
        <f>SUM(K20:S20)</f>
        <v>0</v>
      </c>
      <c r="V20" s="61"/>
      <c r="W20" s="61">
        <v>0</v>
      </c>
      <c r="X20" s="61"/>
      <c r="Y20" s="61">
        <f>SUM(C20:I20,U20,W20)</f>
        <v>-1814170</v>
      </c>
    </row>
    <row r="21" spans="1:25" ht="21.75" customHeight="1">
      <c r="A21" s="63" t="s">
        <v>199</v>
      </c>
      <c r="B21" s="26"/>
      <c r="C21" s="61">
        <v>0</v>
      </c>
      <c r="D21" s="35"/>
      <c r="E21" s="61">
        <v>0</v>
      </c>
      <c r="F21" s="35"/>
      <c r="G21" s="61">
        <v>0</v>
      </c>
      <c r="H21" s="61"/>
      <c r="I21" s="61">
        <v>-831111</v>
      </c>
      <c r="J21" s="61"/>
      <c r="K21" s="61">
        <v>0</v>
      </c>
      <c r="L21" s="61"/>
      <c r="M21" s="61">
        <v>0</v>
      </c>
      <c r="N21" s="61"/>
      <c r="O21" s="61">
        <v>0</v>
      </c>
      <c r="P21" s="61"/>
      <c r="Q21" s="61">
        <v>0</v>
      </c>
      <c r="R21" s="61"/>
      <c r="S21" s="61">
        <v>0</v>
      </c>
      <c r="T21" s="61"/>
      <c r="U21" s="61">
        <f>SUM(K21:S21)</f>
        <v>0</v>
      </c>
      <c r="V21" s="61"/>
      <c r="W21" s="61">
        <v>0</v>
      </c>
      <c r="X21" s="61"/>
      <c r="Y21" s="61">
        <f>SUM(C21:I21,U21,W21)</f>
        <v>-831111</v>
      </c>
    </row>
    <row r="22" spans="1:25" ht="21.75" customHeight="1">
      <c r="A22" s="18" t="s">
        <v>134</v>
      </c>
      <c r="B22" s="61"/>
      <c r="C22" s="65">
        <v>0</v>
      </c>
      <c r="D22" s="61"/>
      <c r="E22" s="65">
        <v>0</v>
      </c>
      <c r="F22" s="61"/>
      <c r="G22" s="65">
        <v>0</v>
      </c>
      <c r="H22" s="61"/>
      <c r="I22" s="65">
        <v>2432713</v>
      </c>
      <c r="J22" s="61"/>
      <c r="K22" s="65">
        <v>0</v>
      </c>
      <c r="L22" s="61"/>
      <c r="M22" s="65">
        <v>-1988</v>
      </c>
      <c r="N22" s="61"/>
      <c r="O22" s="65">
        <v>0</v>
      </c>
      <c r="P22" s="61"/>
      <c r="Q22" s="65">
        <v>378301</v>
      </c>
      <c r="R22" s="61"/>
      <c r="S22" s="65">
        <v>-111143</v>
      </c>
      <c r="T22" s="61"/>
      <c r="U22" s="65">
        <f>SUM(K22:S22)</f>
        <v>265170</v>
      </c>
      <c r="V22" s="61"/>
      <c r="W22" s="65">
        <v>0</v>
      </c>
      <c r="X22" s="61"/>
      <c r="Y22" s="65">
        <f>SUM(C22:I22,U22,W22)</f>
        <v>2697883</v>
      </c>
    </row>
    <row r="23" spans="1:25" s="46" customFormat="1" ht="6" customHeight="1">
      <c r="B23" s="52"/>
      <c r="C23" s="50"/>
      <c r="D23" s="52"/>
      <c r="E23" s="50"/>
      <c r="F23" s="52"/>
      <c r="G23" s="50"/>
      <c r="H23" s="52"/>
      <c r="I23" s="50"/>
      <c r="J23" s="48"/>
      <c r="K23" s="50"/>
      <c r="L23" s="50"/>
      <c r="M23" s="50"/>
      <c r="N23" s="48"/>
      <c r="O23" s="50"/>
      <c r="P23" s="48"/>
      <c r="Q23" s="50"/>
      <c r="R23" s="48"/>
      <c r="S23" s="48"/>
      <c r="T23" s="48"/>
      <c r="W23" s="48"/>
      <c r="Y23" s="48"/>
    </row>
    <row r="24" spans="1:25" ht="21.75" customHeight="1" thickBot="1">
      <c r="A24" s="14" t="s">
        <v>200</v>
      </c>
      <c r="B24" s="30"/>
      <c r="C24" s="76">
        <f>SUM(C15:C22)</f>
        <v>5669977</v>
      </c>
      <c r="D24" s="30"/>
      <c r="E24" s="76">
        <f>SUM(E15:E22)</f>
        <v>36079319</v>
      </c>
      <c r="F24" s="30"/>
      <c r="G24" s="76">
        <f>SUM(G15:G22)</f>
        <v>599793</v>
      </c>
      <c r="H24" s="30"/>
      <c r="I24" s="76">
        <f>SUM(I15:I22)</f>
        <v>6699052</v>
      </c>
      <c r="J24" s="30"/>
      <c r="K24" s="76">
        <f>SUM(K15:K22)</f>
        <v>-587398</v>
      </c>
      <c r="M24" s="76">
        <f>SUM(M15:M22)</f>
        <v>-2109</v>
      </c>
      <c r="O24" s="76">
        <f>SUM(O15:O22)</f>
        <v>30068</v>
      </c>
      <c r="Q24" s="76">
        <f>SUM(Q15:Q22)</f>
        <v>-1809480</v>
      </c>
      <c r="S24" s="76">
        <f>SUM(S15:S22)</f>
        <v>-430307</v>
      </c>
      <c r="U24" s="76">
        <f>SUM(U15:U22)</f>
        <v>-2799226</v>
      </c>
      <c r="W24" s="76">
        <f>SUM(W15:W22)</f>
        <v>31047126</v>
      </c>
      <c r="Y24" s="76">
        <f>SUM(Y15:Y22)</f>
        <v>77296041</v>
      </c>
    </row>
    <row r="25" spans="1:25" ht="20.25" customHeight="1" thickTop="1">
      <c r="A25" s="37"/>
      <c r="B25" s="26"/>
      <c r="C25" s="30"/>
      <c r="D25" s="26"/>
      <c r="E25" s="30"/>
      <c r="F25" s="26"/>
      <c r="G25" s="30"/>
      <c r="H25" s="26"/>
      <c r="I25" s="30"/>
      <c r="J25" s="26"/>
      <c r="L25" s="26"/>
      <c r="V25" s="35"/>
      <c r="W25" s="35"/>
      <c r="X25" s="35"/>
      <c r="Y25" s="35"/>
    </row>
    <row r="26" spans="1:25" ht="21.75" customHeight="1">
      <c r="A26" s="37"/>
      <c r="B26" s="26"/>
      <c r="C26" s="30"/>
      <c r="D26" s="26"/>
      <c r="E26" s="30"/>
      <c r="F26" s="26"/>
      <c r="G26" s="30"/>
      <c r="H26" s="26"/>
      <c r="I26" s="30"/>
      <c r="J26" s="26"/>
      <c r="L26" s="26"/>
      <c r="V26" s="35"/>
      <c r="W26" s="35"/>
      <c r="X26" s="35"/>
      <c r="Y26" s="61"/>
    </row>
    <row r="27" spans="1:25" ht="21.75" customHeight="1">
      <c r="A27" s="37"/>
      <c r="B27" s="26"/>
      <c r="C27" s="30"/>
      <c r="D27" s="26"/>
      <c r="E27" s="30"/>
      <c r="F27" s="26"/>
      <c r="G27" s="30"/>
      <c r="H27" s="26"/>
      <c r="I27" s="30"/>
      <c r="J27" s="26"/>
      <c r="L27" s="26"/>
      <c r="V27" s="35"/>
      <c r="W27" s="35"/>
      <c r="X27" s="35"/>
      <c r="Y27" s="61"/>
    </row>
    <row r="28" spans="1:25" ht="21.75" customHeight="1">
      <c r="A28" s="37"/>
      <c r="B28" s="26"/>
      <c r="C28" s="30"/>
      <c r="D28" s="26"/>
      <c r="E28" s="30"/>
      <c r="F28" s="26"/>
      <c r="G28" s="30"/>
      <c r="H28" s="26"/>
      <c r="I28" s="30"/>
      <c r="J28" s="26"/>
      <c r="L28" s="26"/>
      <c r="V28" s="35"/>
      <c r="W28" s="35"/>
      <c r="X28" s="35"/>
      <c r="Y28" s="61"/>
    </row>
    <row r="29" spans="1:25" ht="21.75" customHeight="1">
      <c r="A29" s="37"/>
      <c r="B29" s="26"/>
      <c r="C29" s="30"/>
      <c r="D29" s="26"/>
      <c r="E29" s="30"/>
      <c r="F29" s="26"/>
      <c r="G29" s="30"/>
      <c r="H29" s="26"/>
      <c r="I29" s="30"/>
      <c r="J29" s="26"/>
      <c r="L29" s="26"/>
      <c r="V29" s="35"/>
      <c r="W29" s="35"/>
      <c r="X29" s="35"/>
      <c r="Y29" s="61"/>
    </row>
    <row r="30" spans="1:25" ht="21.75" customHeight="1">
      <c r="A30" s="37"/>
      <c r="B30" s="26"/>
      <c r="C30" s="30"/>
      <c r="D30" s="26"/>
      <c r="E30" s="30"/>
      <c r="F30" s="26"/>
      <c r="G30" s="30"/>
      <c r="H30" s="26"/>
      <c r="I30" s="30"/>
      <c r="J30" s="26"/>
      <c r="L30" s="26"/>
      <c r="V30" s="35"/>
      <c r="W30" s="35"/>
      <c r="X30" s="35"/>
      <c r="Y30" s="61"/>
    </row>
    <row r="31" spans="1:25" ht="21.75" customHeight="1">
      <c r="A31" s="37"/>
      <c r="B31" s="26"/>
      <c r="C31" s="30"/>
      <c r="D31" s="26"/>
      <c r="E31" s="30"/>
      <c r="F31" s="26"/>
      <c r="G31" s="30"/>
      <c r="H31" s="26"/>
      <c r="I31" s="30"/>
      <c r="J31" s="26"/>
      <c r="L31" s="26"/>
      <c r="V31" s="35"/>
      <c r="W31" s="35"/>
      <c r="X31" s="35"/>
      <c r="Y31" s="35"/>
    </row>
    <row r="32" spans="1:25" ht="21" customHeight="1">
      <c r="A32" s="37"/>
      <c r="B32" s="26"/>
      <c r="C32" s="30"/>
      <c r="D32" s="26"/>
      <c r="E32" s="30"/>
      <c r="F32" s="26"/>
      <c r="G32" s="30"/>
      <c r="H32" s="26"/>
      <c r="I32" s="30"/>
      <c r="J32" s="26"/>
      <c r="L32" s="26"/>
      <c r="V32" s="35"/>
      <c r="W32" s="35"/>
      <c r="X32" s="35"/>
      <c r="Y32" s="35"/>
    </row>
    <row r="33" spans="1:25" ht="22.15" customHeight="1">
      <c r="A33" s="67" t="s">
        <v>38</v>
      </c>
      <c r="B33" s="27"/>
      <c r="C33" s="64"/>
      <c r="D33" s="27"/>
      <c r="E33" s="64"/>
      <c r="F33" s="27"/>
      <c r="G33" s="64"/>
      <c r="H33" s="27"/>
      <c r="I33" s="64"/>
      <c r="J33" s="27"/>
      <c r="K33" s="64"/>
      <c r="L33" s="27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</row>
  </sheetData>
  <mergeCells count="3">
    <mergeCell ref="C5:Y5"/>
    <mergeCell ref="K6:U6"/>
    <mergeCell ref="M7:S7"/>
  </mergeCells>
  <pageMargins left="0.4" right="0.4" top="0.5" bottom="0.6" header="0.49" footer="0.4"/>
  <pageSetup paperSize="9" scale="80" firstPageNumber="11" fitToHeight="0" orientation="landscape" useFirstPageNumber="1" horizontalDpi="1200" verticalDpi="1200" r:id="rId1"/>
  <headerFooter scaleWithDoc="0">
    <oddFooter>&amp;R&amp;13&amp;P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A4D25-3DBC-4752-8032-58AC55F037D2}">
  <dimension ref="A1:AA37"/>
  <sheetViews>
    <sheetView zoomScale="64" zoomScaleNormal="64" zoomScaleSheetLayoutView="90" zoomScalePageLayoutView="70" workbookViewId="0">
      <selection activeCell="S22" sqref="S22"/>
    </sheetView>
  </sheetViews>
  <sheetFormatPr defaultColWidth="12.59765625" defaultRowHeight="21.75" customHeight="1"/>
  <cols>
    <col min="1" max="1" width="35.296875" style="35" customWidth="1"/>
    <col min="2" max="2" width="8" style="69" customWidth="1"/>
    <col min="3" max="3" width="0.69921875" style="69" customWidth="1"/>
    <col min="4" max="4" width="10.69921875" style="69" customWidth="1"/>
    <col min="5" max="5" width="0.69921875" style="69" customWidth="1"/>
    <col min="6" max="6" width="10.09765625" style="25" customWidth="1"/>
    <col min="7" max="7" width="0.69921875" style="25" customWidth="1"/>
    <col min="8" max="8" width="10.296875" style="25" customWidth="1"/>
    <col min="9" max="9" width="0.69921875" style="25" customWidth="1"/>
    <col min="10" max="10" width="13.09765625" style="69" customWidth="1"/>
    <col min="11" max="11" width="0.69921875" style="69" customWidth="1"/>
    <col min="12" max="12" width="14.09765625" style="30" customWidth="1"/>
    <col min="13" max="13" width="0.69921875" style="30" customWidth="1"/>
    <col min="14" max="14" width="13.8984375" style="30" customWidth="1"/>
    <col min="15" max="15" width="0.69921875" style="30" customWidth="1"/>
    <col min="16" max="16" width="12" style="30" customWidth="1"/>
    <col min="17" max="17" width="0.69921875" style="30" customWidth="1"/>
    <col min="18" max="18" width="10.69921875" style="30" customWidth="1"/>
    <col min="19" max="19" width="0.69921875" style="30" customWidth="1"/>
    <col min="20" max="20" width="12" style="30" customWidth="1"/>
    <col min="21" max="21" width="0.69921875" style="30" customWidth="1"/>
    <col min="22" max="22" width="12.59765625" style="30" customWidth="1"/>
    <col min="23" max="23" width="0.69921875" style="30" customWidth="1"/>
    <col min="24" max="24" width="10.296875" style="30" customWidth="1"/>
    <col min="25" max="25" width="0.69921875" style="30" customWidth="1"/>
    <col min="26" max="26" width="10.09765625" style="30" customWidth="1"/>
    <col min="27" max="16384" width="12.59765625" style="35"/>
  </cols>
  <sheetData>
    <row r="1" spans="1:26" ht="21.75" customHeight="1">
      <c r="A1" s="34" t="s">
        <v>0</v>
      </c>
      <c r="F1" s="69"/>
      <c r="H1" s="69"/>
      <c r="L1" s="69"/>
      <c r="N1" s="69"/>
      <c r="P1" s="69"/>
      <c r="R1" s="69"/>
      <c r="T1" s="69"/>
      <c r="V1" s="69"/>
      <c r="X1" s="69"/>
      <c r="Z1" s="69"/>
    </row>
    <row r="2" spans="1:26" ht="21.75" customHeight="1">
      <c r="A2" s="37" t="str">
        <f>'11'!A2</f>
        <v>งบการเปลี่ยนแปลงส่วนของเจ้าของ (ยังไม่ได้ตรวจสอบ)</v>
      </c>
      <c r="B2" s="40"/>
      <c r="C2" s="40"/>
      <c r="D2" s="40"/>
      <c r="E2" s="40"/>
      <c r="F2" s="26"/>
      <c r="G2" s="26"/>
      <c r="H2" s="26"/>
      <c r="I2" s="26"/>
      <c r="J2" s="41"/>
      <c r="K2" s="41"/>
    </row>
    <row r="3" spans="1:26" ht="21.75" customHeight="1">
      <c r="A3" s="42" t="str">
        <f>'11'!A3</f>
        <v>สำหรับรอบระยะเวลาหกเดือนสิ้นสุดวันที่ 30 มิถุนายน พ.ศ. 2568</v>
      </c>
      <c r="B3" s="45"/>
      <c r="C3" s="45"/>
      <c r="D3" s="45"/>
      <c r="E3" s="45"/>
      <c r="F3" s="27"/>
      <c r="G3" s="27"/>
      <c r="H3" s="27"/>
      <c r="I3" s="27"/>
      <c r="J3" s="45"/>
      <c r="K3" s="45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</row>
    <row r="4" spans="1:26" ht="21.75" customHeight="1">
      <c r="A4" s="70"/>
      <c r="B4" s="71"/>
      <c r="C4" s="71"/>
      <c r="D4" s="71"/>
      <c r="E4" s="71"/>
      <c r="F4" s="72"/>
      <c r="G4" s="72"/>
      <c r="H4" s="72"/>
      <c r="I4" s="72"/>
      <c r="J4" s="71"/>
      <c r="K4" s="40"/>
    </row>
    <row r="5" spans="1:26" ht="21.75" customHeight="1">
      <c r="A5" s="34"/>
      <c r="B5" s="34"/>
      <c r="C5" s="34"/>
      <c r="D5" s="153" t="s">
        <v>207</v>
      </c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</row>
    <row r="6" spans="1:26" ht="21.75" customHeight="1">
      <c r="A6" s="34"/>
      <c r="B6" s="47"/>
      <c r="C6" s="47"/>
      <c r="D6" s="47"/>
      <c r="E6" s="47"/>
      <c r="F6" s="47"/>
      <c r="G6" s="47"/>
      <c r="H6" s="47"/>
      <c r="I6" s="47"/>
      <c r="J6" s="47"/>
      <c r="K6" s="47"/>
      <c r="L6" s="153" t="s">
        <v>83</v>
      </c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47"/>
      <c r="X6" s="47"/>
      <c r="Y6" s="47"/>
      <c r="Z6" s="47"/>
    </row>
    <row r="7" spans="1:26" ht="21.75" customHeight="1">
      <c r="A7" s="34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154" t="s">
        <v>122</v>
      </c>
      <c r="O7" s="154"/>
      <c r="P7" s="154"/>
      <c r="Q7" s="154"/>
      <c r="R7" s="154"/>
      <c r="S7" s="154"/>
      <c r="T7" s="154"/>
      <c r="U7" s="15"/>
      <c r="V7" s="15"/>
      <c r="W7" s="47"/>
      <c r="X7" s="47"/>
      <c r="Y7" s="47"/>
      <c r="Z7" s="47"/>
    </row>
    <row r="8" spans="1:26" ht="21.75" customHeight="1">
      <c r="A8" s="37"/>
      <c r="B8" s="30"/>
      <c r="C8" s="26"/>
      <c r="D8" s="30"/>
      <c r="E8" s="26"/>
      <c r="F8" s="30"/>
      <c r="G8" s="30"/>
      <c r="H8" s="30"/>
      <c r="I8" s="30"/>
      <c r="J8" s="30"/>
      <c r="K8" s="30"/>
      <c r="N8" s="48" t="s">
        <v>140</v>
      </c>
    </row>
    <row r="9" spans="1:26" ht="21.75" customHeight="1">
      <c r="A9" s="34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8" t="s">
        <v>142</v>
      </c>
      <c r="O9" s="15"/>
      <c r="P9" s="15"/>
      <c r="Q9" s="15"/>
      <c r="R9" s="15"/>
      <c r="S9" s="15"/>
      <c r="T9" s="48"/>
      <c r="U9" s="15"/>
      <c r="V9" s="15"/>
      <c r="W9" s="47"/>
      <c r="X9" s="47"/>
      <c r="Y9" s="47"/>
      <c r="Z9" s="47"/>
    </row>
    <row r="10" spans="1:26" ht="21.75" customHeight="1">
      <c r="A10" s="34"/>
      <c r="B10" s="47"/>
      <c r="C10" s="47"/>
      <c r="D10" s="47"/>
      <c r="E10" s="47"/>
      <c r="F10" s="47"/>
      <c r="G10" s="47"/>
      <c r="I10" s="47"/>
      <c r="K10" s="47"/>
      <c r="L10" s="48" t="s">
        <v>144</v>
      </c>
      <c r="M10" s="47"/>
      <c r="N10" s="48" t="s">
        <v>146</v>
      </c>
      <c r="O10" s="48"/>
      <c r="P10" s="48"/>
      <c r="Q10" s="48"/>
      <c r="R10" s="48"/>
      <c r="S10" s="48"/>
      <c r="T10" s="35"/>
      <c r="U10" s="48"/>
      <c r="V10" s="51" t="s">
        <v>84</v>
      </c>
      <c r="W10" s="35"/>
      <c r="X10" s="47"/>
      <c r="Y10" s="35"/>
      <c r="Z10" s="47"/>
    </row>
    <row r="11" spans="1:26" s="46" customFormat="1" ht="21.75" customHeight="1">
      <c r="B11" s="50"/>
      <c r="C11" s="52"/>
      <c r="D11" s="50"/>
      <c r="E11" s="52"/>
      <c r="F11" s="47"/>
      <c r="G11" s="52"/>
      <c r="I11" s="48"/>
      <c r="J11" s="48"/>
      <c r="K11" s="48"/>
      <c r="L11" s="48" t="s">
        <v>148</v>
      </c>
      <c r="M11" s="50"/>
      <c r="N11" s="48" t="s">
        <v>151</v>
      </c>
      <c r="O11" s="48"/>
      <c r="P11" s="48" t="s">
        <v>152</v>
      </c>
      <c r="Q11" s="48"/>
      <c r="R11" s="48" t="s">
        <v>153</v>
      </c>
      <c r="S11" s="48"/>
      <c r="T11" s="48" t="s">
        <v>154</v>
      </c>
      <c r="U11" s="48"/>
      <c r="V11" s="53" t="s">
        <v>155</v>
      </c>
      <c r="X11" s="48" t="s">
        <v>156</v>
      </c>
      <c r="Z11" s="48"/>
    </row>
    <row r="12" spans="1:26" s="46" customFormat="1" ht="21.75" customHeight="1">
      <c r="B12" s="50"/>
      <c r="C12" s="52"/>
      <c r="D12" s="50" t="s">
        <v>159</v>
      </c>
      <c r="E12" s="52"/>
      <c r="F12" s="50" t="s">
        <v>208</v>
      </c>
      <c r="G12" s="52"/>
      <c r="H12" s="48" t="s">
        <v>162</v>
      </c>
      <c r="I12" s="48"/>
      <c r="J12" s="48" t="s">
        <v>80</v>
      </c>
      <c r="K12" s="48"/>
      <c r="L12" s="48" t="s">
        <v>209</v>
      </c>
      <c r="M12" s="50"/>
      <c r="N12" s="48" t="s">
        <v>210</v>
      </c>
      <c r="O12" s="48"/>
      <c r="P12" s="48" t="s">
        <v>168</v>
      </c>
      <c r="Q12" s="48"/>
      <c r="R12" s="53" t="s">
        <v>211</v>
      </c>
      <c r="S12" s="48"/>
      <c r="T12" s="48" t="s">
        <v>170</v>
      </c>
      <c r="U12" s="48"/>
      <c r="V12" s="53" t="s">
        <v>172</v>
      </c>
      <c r="X12" s="48" t="s">
        <v>173</v>
      </c>
      <c r="Z12" s="48" t="s">
        <v>157</v>
      </c>
    </row>
    <row r="13" spans="1:26" s="46" customFormat="1" ht="21.75" customHeight="1">
      <c r="B13" s="124" t="s">
        <v>11</v>
      </c>
      <c r="C13" s="52"/>
      <c r="D13" s="54" t="s">
        <v>176</v>
      </c>
      <c r="E13" s="52"/>
      <c r="F13" s="54" t="s">
        <v>212</v>
      </c>
      <c r="G13" s="52"/>
      <c r="H13" s="55" t="s">
        <v>179</v>
      </c>
      <c r="I13" s="48"/>
      <c r="J13" s="55" t="s">
        <v>213</v>
      </c>
      <c r="K13" s="48"/>
      <c r="L13" s="54" t="s">
        <v>214</v>
      </c>
      <c r="M13" s="50"/>
      <c r="N13" s="55" t="s">
        <v>184</v>
      </c>
      <c r="O13" s="48"/>
      <c r="P13" s="55" t="s">
        <v>185</v>
      </c>
      <c r="Q13" s="48"/>
      <c r="R13" s="57" t="s">
        <v>215</v>
      </c>
      <c r="S13" s="48"/>
      <c r="T13" s="56" t="s">
        <v>169</v>
      </c>
      <c r="U13" s="48"/>
      <c r="V13" s="56" t="s">
        <v>188</v>
      </c>
      <c r="X13" s="55" t="s">
        <v>189</v>
      </c>
      <c r="Z13" s="55" t="s">
        <v>188</v>
      </c>
    </row>
    <row r="14" spans="1:26" s="46" customFormat="1" ht="21.75" customHeight="1">
      <c r="B14" s="50"/>
      <c r="C14" s="52"/>
      <c r="D14" s="50"/>
      <c r="E14" s="52"/>
      <c r="F14" s="50"/>
      <c r="G14" s="52"/>
      <c r="H14" s="52"/>
      <c r="I14" s="52"/>
      <c r="J14" s="48"/>
      <c r="K14" s="48"/>
      <c r="L14" s="48"/>
      <c r="M14" s="50"/>
      <c r="N14" s="48"/>
      <c r="O14" s="48"/>
      <c r="P14" s="48"/>
      <c r="Q14" s="48"/>
      <c r="R14" s="48"/>
      <c r="S14" s="48"/>
      <c r="T14" s="48"/>
      <c r="U14" s="48"/>
      <c r="X14" s="48"/>
      <c r="Z14" s="48"/>
    </row>
    <row r="15" spans="1:26" s="34" customFormat="1" ht="21.75" customHeight="1">
      <c r="A15" s="7" t="s">
        <v>201</v>
      </c>
      <c r="B15" s="74"/>
      <c r="C15" s="61"/>
      <c r="D15" s="119">
        <v>5669977</v>
      </c>
      <c r="E15" s="119"/>
      <c r="F15" s="119">
        <v>36079319</v>
      </c>
      <c r="G15" s="119"/>
      <c r="H15" s="119">
        <v>599793</v>
      </c>
      <c r="I15" s="119"/>
      <c r="J15" s="119">
        <v>4662166</v>
      </c>
      <c r="K15" s="119"/>
      <c r="L15" s="119">
        <v>-587398</v>
      </c>
      <c r="M15" s="119"/>
      <c r="N15" s="119">
        <v>-1076</v>
      </c>
      <c r="O15" s="119"/>
      <c r="P15" s="119">
        <v>31367</v>
      </c>
      <c r="Q15" s="119"/>
      <c r="R15" s="119">
        <v>-1148813</v>
      </c>
      <c r="S15" s="119"/>
      <c r="T15" s="119">
        <v>-202218</v>
      </c>
      <c r="U15" s="119"/>
      <c r="V15" s="61">
        <f>SUM(L15:T15)</f>
        <v>-1908138</v>
      </c>
      <c r="W15" s="119"/>
      <c r="X15" s="119">
        <v>31047126</v>
      </c>
      <c r="Y15" s="119"/>
      <c r="Z15" s="61">
        <f>SUM(D15:J15,V15,X15)</f>
        <v>76150243</v>
      </c>
    </row>
    <row r="16" spans="1:26" s="34" customFormat="1" ht="6" customHeight="1">
      <c r="A16" s="7"/>
      <c r="B16" s="74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</row>
    <row r="17" spans="1:26" ht="21.75" customHeight="1">
      <c r="A17" s="7" t="s">
        <v>193</v>
      </c>
      <c r="B17" s="73"/>
      <c r="C17" s="26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</row>
    <row r="18" spans="1:26" ht="21.75" customHeight="1">
      <c r="A18" s="7" t="s">
        <v>216</v>
      </c>
      <c r="B18" s="73"/>
      <c r="C18" s="26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 spans="1:26" ht="21.75" customHeight="1">
      <c r="A19" s="63" t="s">
        <v>198</v>
      </c>
      <c r="B19" s="73">
        <v>18</v>
      </c>
      <c r="C19" s="26"/>
      <c r="D19" s="61">
        <v>0</v>
      </c>
      <c r="E19" s="35"/>
      <c r="F19" s="61">
        <v>0</v>
      </c>
      <c r="G19" s="35"/>
      <c r="H19" s="61">
        <v>0</v>
      </c>
      <c r="I19" s="61"/>
      <c r="J19" s="61">
        <v>-1984359</v>
      </c>
      <c r="K19" s="61"/>
      <c r="L19" s="61">
        <v>0</v>
      </c>
      <c r="M19" s="61"/>
      <c r="N19" s="61">
        <v>0</v>
      </c>
      <c r="O19" s="61"/>
      <c r="P19" s="61">
        <v>0</v>
      </c>
      <c r="Q19" s="61"/>
      <c r="R19" s="61">
        <v>0</v>
      </c>
      <c r="S19" s="61"/>
      <c r="T19" s="61">
        <v>0</v>
      </c>
      <c r="U19" s="61"/>
      <c r="V19" s="61">
        <f>SUM(L19:T19)</f>
        <v>0</v>
      </c>
      <c r="W19" s="61"/>
      <c r="X19" s="61">
        <v>0</v>
      </c>
      <c r="Y19" s="61"/>
      <c r="Z19" s="61">
        <f>SUM(D19:J19,V19,X19)</f>
        <v>-1984359</v>
      </c>
    </row>
    <row r="20" spans="1:26" ht="21.75" customHeight="1">
      <c r="A20" s="63" t="s">
        <v>199</v>
      </c>
      <c r="B20" s="73"/>
      <c r="C20" s="26"/>
      <c r="D20" s="61">
        <v>0</v>
      </c>
      <c r="E20" s="35"/>
      <c r="F20" s="61">
        <v>0</v>
      </c>
      <c r="G20" s="35"/>
      <c r="H20" s="61">
        <v>0</v>
      </c>
      <c r="I20" s="61"/>
      <c r="J20" s="61">
        <v>-856207</v>
      </c>
      <c r="K20" s="61"/>
      <c r="L20" s="61">
        <v>0</v>
      </c>
      <c r="M20" s="61"/>
      <c r="N20" s="61">
        <v>0</v>
      </c>
      <c r="O20" s="61"/>
      <c r="P20" s="61">
        <v>0</v>
      </c>
      <c r="Q20" s="61"/>
      <c r="R20" s="61">
        <v>0</v>
      </c>
      <c r="S20" s="61"/>
      <c r="T20" s="61">
        <v>0</v>
      </c>
      <c r="U20" s="61"/>
      <c r="V20" s="61">
        <f>SUM(L20:T20)</f>
        <v>0</v>
      </c>
      <c r="W20" s="61"/>
      <c r="X20" s="61">
        <v>0</v>
      </c>
      <c r="Y20" s="61"/>
      <c r="Z20" s="61">
        <f>SUM(D20:J20,V20,X20)</f>
        <v>-856207</v>
      </c>
    </row>
    <row r="21" spans="1:26" ht="21.75" customHeight="1">
      <c r="A21" s="63" t="s">
        <v>134</v>
      </c>
      <c r="B21" s="74"/>
      <c r="C21" s="61"/>
      <c r="D21" s="65">
        <v>0</v>
      </c>
      <c r="E21" s="61"/>
      <c r="F21" s="65">
        <v>0</v>
      </c>
      <c r="G21" s="61"/>
      <c r="H21" s="65">
        <v>0</v>
      </c>
      <c r="I21" s="61"/>
      <c r="J21" s="65">
        <v>723559</v>
      </c>
      <c r="K21" s="61"/>
      <c r="L21" s="65">
        <v>0</v>
      </c>
      <c r="M21" s="61"/>
      <c r="N21" s="65">
        <v>-2352</v>
      </c>
      <c r="O21" s="61"/>
      <c r="P21" s="65">
        <v>0</v>
      </c>
      <c r="Q21" s="61"/>
      <c r="R21" s="65">
        <v>592004</v>
      </c>
      <c r="S21" s="61"/>
      <c r="T21" s="65">
        <v>-210038</v>
      </c>
      <c r="U21" s="61"/>
      <c r="V21" s="65">
        <f>SUM(L21:T21)</f>
        <v>379614</v>
      </c>
      <c r="W21" s="61"/>
      <c r="X21" s="65">
        <v>0</v>
      </c>
      <c r="Y21" s="61"/>
      <c r="Z21" s="65">
        <f>SUM(D21:J21,V21,X21)</f>
        <v>1103173</v>
      </c>
    </row>
    <row r="22" spans="1:26" s="46" customFormat="1" ht="6" customHeight="1">
      <c r="B22" s="49"/>
      <c r="C22" s="52"/>
      <c r="D22" s="50"/>
      <c r="E22" s="52"/>
      <c r="F22" s="50"/>
      <c r="G22" s="52"/>
      <c r="H22" s="50"/>
      <c r="I22" s="52"/>
      <c r="J22" s="50"/>
      <c r="K22" s="48"/>
      <c r="L22" s="50"/>
      <c r="M22" s="50"/>
      <c r="N22" s="50"/>
      <c r="O22" s="48"/>
      <c r="P22" s="50"/>
      <c r="Q22" s="48"/>
      <c r="R22" s="50"/>
      <c r="S22" s="48"/>
      <c r="T22" s="48"/>
      <c r="U22" s="48"/>
      <c r="X22" s="48"/>
      <c r="Z22" s="48"/>
    </row>
    <row r="23" spans="1:26" ht="21.75" customHeight="1" thickBot="1">
      <c r="A23" s="14" t="s">
        <v>206</v>
      </c>
      <c r="B23" s="75"/>
      <c r="C23" s="30"/>
      <c r="D23" s="76">
        <f>SUM(D15:D21)</f>
        <v>5669977</v>
      </c>
      <c r="E23" s="30"/>
      <c r="F23" s="76">
        <f>SUM(F15:F21)</f>
        <v>36079319</v>
      </c>
      <c r="G23" s="30"/>
      <c r="H23" s="76">
        <f>SUM(H15:H21)</f>
        <v>599793</v>
      </c>
      <c r="I23" s="30"/>
      <c r="J23" s="76">
        <f>SUM(J15:J21)</f>
        <v>2545159</v>
      </c>
      <c r="K23" s="30"/>
      <c r="L23" s="76">
        <f>SUM(L15:L21)</f>
        <v>-587398</v>
      </c>
      <c r="N23" s="76">
        <f>SUM(N15:N21)</f>
        <v>-3428</v>
      </c>
      <c r="P23" s="76">
        <f>SUM(P15:P21)</f>
        <v>31367</v>
      </c>
      <c r="R23" s="76">
        <f>SUM(R15:R21)</f>
        <v>-556809</v>
      </c>
      <c r="T23" s="76">
        <f>SUM(T15:T21)</f>
        <v>-412256</v>
      </c>
      <c r="V23" s="76">
        <f>SUM(V15:V21)</f>
        <v>-1528524</v>
      </c>
      <c r="X23" s="76">
        <f>SUM(X15:X21)</f>
        <v>31047126</v>
      </c>
      <c r="Z23" s="76">
        <f>SUM(Z15:Z21)</f>
        <v>74412850</v>
      </c>
    </row>
    <row r="24" spans="1:26" ht="20.25" customHeight="1" thickTop="1">
      <c r="A24" s="37"/>
      <c r="B24" s="30"/>
      <c r="C24" s="26"/>
      <c r="D24" s="30"/>
      <c r="E24" s="26"/>
      <c r="F24" s="30"/>
      <c r="G24" s="26"/>
      <c r="H24" s="30"/>
      <c r="I24" s="26"/>
      <c r="J24" s="30"/>
      <c r="K24" s="26"/>
      <c r="M24" s="26"/>
      <c r="W24" s="35"/>
      <c r="X24" s="35"/>
      <c r="Y24" s="35"/>
      <c r="Z24" s="35"/>
    </row>
    <row r="25" spans="1:26" ht="21.75" customHeight="1">
      <c r="A25" s="63"/>
      <c r="B25" s="73"/>
      <c r="C25" s="26"/>
      <c r="D25" s="61"/>
      <c r="E25" s="35"/>
      <c r="F25" s="61"/>
      <c r="G25" s="35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</row>
    <row r="26" spans="1:26" ht="21.75" customHeight="1">
      <c r="A26" s="63"/>
      <c r="B26" s="73"/>
      <c r="C26" s="26"/>
      <c r="D26" s="61"/>
      <c r="E26" s="35"/>
      <c r="F26" s="61"/>
      <c r="G26" s="35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</row>
    <row r="27" spans="1:26" ht="21.75" customHeight="1">
      <c r="A27" s="37"/>
      <c r="B27" s="30"/>
      <c r="C27" s="26"/>
      <c r="D27" s="30"/>
      <c r="E27" s="26"/>
      <c r="F27" s="30"/>
      <c r="G27" s="26"/>
      <c r="H27" s="30"/>
      <c r="I27" s="26"/>
      <c r="J27" s="30"/>
      <c r="K27" s="26"/>
      <c r="M27" s="26"/>
      <c r="W27" s="35"/>
      <c r="X27" s="35"/>
      <c r="Y27" s="35"/>
      <c r="Z27" s="61"/>
    </row>
    <row r="28" spans="1:26" ht="21.75" customHeight="1">
      <c r="A28" s="37"/>
      <c r="B28" s="30"/>
      <c r="C28" s="26"/>
      <c r="D28" s="30"/>
      <c r="E28" s="26"/>
      <c r="F28" s="30"/>
      <c r="G28" s="26"/>
      <c r="H28" s="30"/>
      <c r="I28" s="26"/>
      <c r="J28" s="30"/>
      <c r="K28" s="26"/>
      <c r="M28" s="26"/>
      <c r="W28" s="35"/>
      <c r="X28" s="35"/>
      <c r="Y28" s="35"/>
      <c r="Z28" s="35"/>
    </row>
    <row r="29" spans="1:26" ht="21.75" customHeight="1">
      <c r="A29" s="37"/>
      <c r="B29" s="30"/>
      <c r="C29" s="26"/>
      <c r="D29" s="30"/>
      <c r="E29" s="26"/>
      <c r="F29" s="30"/>
      <c r="G29" s="26"/>
      <c r="H29" s="30"/>
      <c r="I29" s="26"/>
      <c r="J29" s="30"/>
      <c r="K29" s="26"/>
      <c r="M29" s="26"/>
      <c r="W29" s="35"/>
      <c r="X29" s="35"/>
      <c r="Y29" s="35"/>
      <c r="Z29" s="35"/>
    </row>
    <row r="30" spans="1:26" ht="21.75" customHeight="1">
      <c r="A30" s="37"/>
      <c r="B30" s="30"/>
      <c r="C30" s="26"/>
      <c r="D30" s="30"/>
      <c r="E30" s="26"/>
      <c r="F30" s="30"/>
      <c r="G30" s="26"/>
      <c r="H30" s="30"/>
      <c r="I30" s="26"/>
      <c r="J30" s="30"/>
      <c r="K30" s="26"/>
      <c r="M30" s="26"/>
      <c r="W30" s="35"/>
      <c r="X30" s="35"/>
      <c r="Y30" s="35"/>
      <c r="Z30" s="35"/>
    </row>
    <row r="31" spans="1:26" ht="21.75" customHeight="1">
      <c r="A31" s="37"/>
      <c r="B31" s="30"/>
      <c r="C31" s="26"/>
      <c r="D31" s="30"/>
      <c r="E31" s="26"/>
      <c r="F31" s="30"/>
      <c r="G31" s="26"/>
      <c r="H31" s="30"/>
      <c r="I31" s="26"/>
      <c r="J31" s="30"/>
      <c r="K31" s="26"/>
      <c r="M31" s="26"/>
      <c r="W31" s="35"/>
      <c r="X31" s="35"/>
      <c r="Y31" s="35"/>
      <c r="Z31" s="35"/>
    </row>
    <row r="32" spans="1:26" ht="21.75" customHeight="1">
      <c r="A32" s="37"/>
      <c r="B32" s="30"/>
      <c r="C32" s="26"/>
      <c r="D32" s="30"/>
      <c r="E32" s="26"/>
      <c r="F32" s="30"/>
      <c r="G32" s="26"/>
      <c r="H32" s="30"/>
      <c r="I32" s="26"/>
      <c r="J32" s="30"/>
      <c r="K32" s="26"/>
      <c r="M32" s="26"/>
      <c r="W32" s="35"/>
      <c r="X32" s="35"/>
      <c r="Y32" s="35"/>
      <c r="Z32" s="35"/>
    </row>
    <row r="33" spans="1:27" ht="22.15" customHeight="1">
      <c r="A33" s="155" t="s">
        <v>38</v>
      </c>
      <c r="B33" s="155"/>
      <c r="C33" s="155"/>
      <c r="D33" s="155"/>
      <c r="E33" s="155"/>
      <c r="F33" s="155"/>
      <c r="G33" s="27"/>
      <c r="H33" s="64"/>
      <c r="I33" s="27"/>
      <c r="J33" s="64"/>
      <c r="K33" s="27"/>
      <c r="L33" s="64"/>
      <c r="M33" s="27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</row>
    <row r="35" spans="1:27" ht="21.75" customHeight="1">
      <c r="D35" s="25"/>
      <c r="E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</row>
    <row r="36" spans="1:27" ht="21.75" customHeight="1">
      <c r="D36" s="25"/>
      <c r="E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</row>
    <row r="37" spans="1:27" ht="21.75" customHeight="1">
      <c r="D37" s="25"/>
      <c r="E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</row>
  </sheetData>
  <mergeCells count="4">
    <mergeCell ref="D5:Z5"/>
    <mergeCell ref="L6:V6"/>
    <mergeCell ref="N7:T7"/>
    <mergeCell ref="A33:F33"/>
  </mergeCells>
  <pageMargins left="0.4" right="0.4" top="0.5" bottom="0.6" header="0.49" footer="0.4"/>
  <pageSetup paperSize="9" scale="80" firstPageNumber="12" fitToHeight="0" orientation="landscape" useFirstPageNumber="1" horizontalDpi="1200" verticalDpi="1200" r:id="rId1"/>
  <headerFooter scaleWithDoc="0">
    <oddFooter>&amp;R&amp;13&amp;P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B246D-C85B-4D7D-89A2-6BEEFFA3FBAC}">
  <dimension ref="A1:R141"/>
  <sheetViews>
    <sheetView topLeftCell="A67" zoomScale="68" zoomScaleNormal="68" zoomScaleSheetLayoutView="115" zoomScalePageLayoutView="60" workbookViewId="0">
      <selection activeCell="R141" sqref="R141"/>
    </sheetView>
  </sheetViews>
  <sheetFormatPr defaultColWidth="9.09765625" defaultRowHeight="21.75" customHeight="1"/>
  <cols>
    <col min="1" max="1" width="46.3984375" style="18" customWidth="1"/>
    <col min="2" max="2" width="8.69921875" style="18" customWidth="1"/>
    <col min="3" max="3" width="0.69921875" style="18" customWidth="1"/>
    <col min="4" max="4" width="12.69921875" style="69" customWidth="1"/>
    <col min="5" max="5" width="0.69921875" style="69" customWidth="1"/>
    <col min="6" max="6" width="12.69921875" style="69" customWidth="1"/>
    <col min="7" max="7" width="0.69921875" style="25" customWidth="1"/>
    <col min="8" max="8" width="12.69921875" style="69" customWidth="1"/>
    <col min="9" max="9" width="0.69921875" style="69" customWidth="1"/>
    <col min="10" max="10" width="12.69921875" style="69" customWidth="1"/>
    <col min="11" max="16384" width="9.09765625" style="18"/>
  </cols>
  <sheetData>
    <row r="1" spans="1:10" ht="21.75" customHeight="1">
      <c r="A1" s="14" t="s">
        <v>0</v>
      </c>
      <c r="B1" s="2"/>
      <c r="C1" s="2"/>
      <c r="D1" s="41"/>
      <c r="E1" s="41"/>
      <c r="F1" s="41"/>
      <c r="H1" s="41"/>
      <c r="I1" s="41"/>
      <c r="J1" s="41"/>
    </row>
    <row r="2" spans="1:10" ht="21.75" customHeight="1">
      <c r="A2" s="85" t="s">
        <v>217</v>
      </c>
      <c r="B2" s="2"/>
      <c r="C2" s="2"/>
      <c r="D2" s="41"/>
      <c r="E2" s="41"/>
      <c r="F2" s="41"/>
      <c r="H2" s="41"/>
      <c r="I2" s="41"/>
      <c r="J2" s="41"/>
    </row>
    <row r="3" spans="1:10" ht="21.75" customHeight="1">
      <c r="A3" s="86" t="str">
        <f>'12'!A3</f>
        <v>สำหรับรอบระยะเวลาหกเดือนสิ้นสุดวันที่ 30 มิถุนายน พ.ศ. 2568</v>
      </c>
      <c r="B3" s="9"/>
      <c r="C3" s="9"/>
      <c r="D3" s="45"/>
      <c r="E3" s="45"/>
      <c r="F3" s="45"/>
      <c r="G3" s="27"/>
      <c r="H3" s="45"/>
      <c r="I3" s="45"/>
      <c r="J3" s="45"/>
    </row>
    <row r="4" spans="1:10" ht="20.25" customHeight="1">
      <c r="A4" s="14"/>
      <c r="B4" s="2"/>
      <c r="C4" s="2"/>
      <c r="D4" s="71"/>
      <c r="E4" s="71"/>
      <c r="F4" s="71"/>
      <c r="G4" s="72"/>
      <c r="H4" s="71"/>
      <c r="I4" s="71"/>
      <c r="J4" s="71"/>
    </row>
    <row r="5" spans="1:10" ht="20.149999999999999" customHeight="1">
      <c r="A5" s="14"/>
      <c r="B5" s="15"/>
      <c r="C5" s="15"/>
      <c r="D5" s="148" t="s">
        <v>3</v>
      </c>
      <c r="E5" s="148"/>
      <c r="F5" s="148"/>
      <c r="G5" s="77"/>
      <c r="H5" s="148" t="s">
        <v>4</v>
      </c>
      <c r="I5" s="148"/>
      <c r="J5" s="148"/>
    </row>
    <row r="6" spans="1:10" ht="20.149999999999999" customHeight="1">
      <c r="B6" s="19"/>
      <c r="C6" s="19"/>
      <c r="D6" s="52" t="s">
        <v>9</v>
      </c>
      <c r="E6" s="50"/>
      <c r="F6" s="52" t="s">
        <v>10</v>
      </c>
      <c r="G6" s="52"/>
      <c r="H6" s="52" t="s">
        <v>9</v>
      </c>
      <c r="I6" s="50"/>
      <c r="J6" s="52" t="s">
        <v>10</v>
      </c>
    </row>
    <row r="7" spans="1:10" ht="20.149999999999999" customHeight="1">
      <c r="B7" s="20" t="s">
        <v>11</v>
      </c>
      <c r="C7" s="7"/>
      <c r="D7" s="78" t="s">
        <v>12</v>
      </c>
      <c r="E7" s="79"/>
      <c r="F7" s="78" t="s">
        <v>12</v>
      </c>
      <c r="G7" s="79"/>
      <c r="H7" s="78" t="s">
        <v>12</v>
      </c>
      <c r="I7" s="79"/>
      <c r="J7" s="78" t="s">
        <v>12</v>
      </c>
    </row>
    <row r="8" spans="1:10" ht="20.149999999999999" customHeight="1">
      <c r="A8" s="14" t="s">
        <v>218</v>
      </c>
      <c r="B8" s="22"/>
      <c r="C8" s="22"/>
      <c r="D8" s="80"/>
      <c r="E8" s="80"/>
      <c r="F8" s="80"/>
      <c r="G8" s="81"/>
      <c r="H8" s="81"/>
      <c r="I8" s="81"/>
      <c r="J8" s="81"/>
    </row>
    <row r="9" spans="1:10" ht="20.149999999999999" customHeight="1">
      <c r="A9" s="18" t="s">
        <v>113</v>
      </c>
      <c r="B9" s="22"/>
      <c r="C9" s="22"/>
      <c r="D9" s="23">
        <v>5495634</v>
      </c>
      <c r="E9" s="25"/>
      <c r="F9" s="23">
        <v>6034095</v>
      </c>
      <c r="H9" s="23">
        <v>598713</v>
      </c>
      <c r="I9" s="25"/>
      <c r="J9" s="23">
        <v>2437613</v>
      </c>
    </row>
    <row r="10" spans="1:10" ht="20.149999999999999" customHeight="1">
      <c r="A10" s="18" t="s">
        <v>219</v>
      </c>
      <c r="B10" s="22"/>
      <c r="C10" s="22"/>
      <c r="D10" s="25"/>
      <c r="E10" s="25"/>
      <c r="F10" s="25"/>
      <c r="H10" s="25"/>
      <c r="I10" s="25"/>
      <c r="J10" s="25"/>
    </row>
    <row r="11" spans="1:10" ht="20.149999999999999" customHeight="1">
      <c r="A11" s="18" t="s">
        <v>220</v>
      </c>
      <c r="B11" s="87"/>
      <c r="C11" s="22"/>
      <c r="D11" s="88">
        <v>10606214</v>
      </c>
      <c r="E11" s="88"/>
      <c r="F11" s="88">
        <v>10886733</v>
      </c>
      <c r="G11" s="88"/>
      <c r="H11" s="88">
        <v>53833</v>
      </c>
      <c r="I11" s="88"/>
      <c r="J11" s="88">
        <v>54862</v>
      </c>
    </row>
    <row r="12" spans="1:10" ht="20.149999999999999" customHeight="1">
      <c r="A12" s="18" t="s">
        <v>221</v>
      </c>
      <c r="B12" s="22">
        <v>14</v>
      </c>
      <c r="C12" s="22"/>
      <c r="D12" s="88">
        <v>159134</v>
      </c>
      <c r="E12" s="88"/>
      <c r="F12" s="88">
        <v>153173</v>
      </c>
      <c r="G12" s="88"/>
      <c r="H12" s="88">
        <v>103516</v>
      </c>
      <c r="I12" s="88"/>
      <c r="J12" s="88">
        <v>69199</v>
      </c>
    </row>
    <row r="13" spans="1:10" ht="20.149999999999999" customHeight="1">
      <c r="A13" s="18" t="s">
        <v>222</v>
      </c>
      <c r="B13" s="22"/>
      <c r="C13" s="22"/>
      <c r="D13" s="88">
        <v>-23536</v>
      </c>
      <c r="E13" s="88"/>
      <c r="F13" s="88">
        <v>30276</v>
      </c>
      <c r="G13" s="88"/>
      <c r="H13" s="88">
        <v>-67</v>
      </c>
      <c r="I13" s="88"/>
      <c r="J13" s="88">
        <v>-89</v>
      </c>
    </row>
    <row r="14" spans="1:10" ht="20.149999999999999" customHeight="1">
      <c r="A14" s="18" t="s">
        <v>223</v>
      </c>
      <c r="B14" s="22"/>
      <c r="C14" s="22"/>
      <c r="D14" s="88">
        <v>-52312</v>
      </c>
      <c r="E14" s="88"/>
      <c r="F14" s="88">
        <v>-191</v>
      </c>
      <c r="G14" s="88"/>
      <c r="H14" s="88">
        <v>0</v>
      </c>
      <c r="I14" s="88"/>
      <c r="J14" s="88">
        <v>0</v>
      </c>
    </row>
    <row r="15" spans="1:10" ht="20.149999999999999" customHeight="1">
      <c r="A15" s="18" t="s">
        <v>224</v>
      </c>
      <c r="B15" s="22"/>
      <c r="C15" s="22"/>
      <c r="D15" s="23"/>
      <c r="E15" s="25"/>
      <c r="F15" s="23"/>
      <c r="H15" s="23"/>
      <c r="I15" s="25"/>
      <c r="J15" s="23"/>
    </row>
    <row r="16" spans="1:10" ht="20.149999999999999" customHeight="1">
      <c r="A16" s="18" t="s">
        <v>225</v>
      </c>
      <c r="B16" s="22">
        <v>11</v>
      </c>
      <c r="C16" s="22"/>
      <c r="D16" s="88">
        <v>-596047</v>
      </c>
      <c r="E16" s="88"/>
      <c r="F16" s="88">
        <v>-351154</v>
      </c>
      <c r="G16" s="88"/>
      <c r="H16" s="88">
        <v>0</v>
      </c>
      <c r="I16" s="88"/>
      <c r="J16" s="88">
        <v>0</v>
      </c>
    </row>
    <row r="17" spans="1:10" ht="20.149999999999999" customHeight="1">
      <c r="A17" s="18" t="s">
        <v>226</v>
      </c>
      <c r="B17" s="22"/>
      <c r="C17" s="22"/>
      <c r="D17" s="88">
        <v>4731812</v>
      </c>
      <c r="E17" s="88"/>
      <c r="F17" s="88">
        <v>5762160</v>
      </c>
      <c r="G17" s="88"/>
      <c r="H17" s="88">
        <v>1653679</v>
      </c>
      <c r="I17" s="88"/>
      <c r="J17" s="88">
        <v>2287048</v>
      </c>
    </row>
    <row r="18" spans="1:10" ht="20.149999999999999" customHeight="1">
      <c r="A18" s="18" t="s">
        <v>227</v>
      </c>
      <c r="B18" s="22"/>
      <c r="C18" s="22"/>
      <c r="D18" s="88">
        <v>-526266</v>
      </c>
      <c r="E18" s="88"/>
      <c r="F18" s="88">
        <v>-675683</v>
      </c>
      <c r="G18" s="88"/>
      <c r="H18" s="88">
        <v>-3332972</v>
      </c>
      <c r="I18" s="88"/>
      <c r="J18" s="88">
        <v>-3744449</v>
      </c>
    </row>
    <row r="19" spans="1:10" ht="20.149999999999999" customHeight="1">
      <c r="A19" s="18" t="s">
        <v>228</v>
      </c>
      <c r="B19" s="22"/>
      <c r="C19" s="22"/>
      <c r="D19" s="88">
        <v>0</v>
      </c>
      <c r="E19" s="88"/>
      <c r="F19" s="88">
        <v>-9871</v>
      </c>
      <c r="G19" s="88"/>
      <c r="H19" s="88">
        <v>-129522</v>
      </c>
      <c r="I19" s="88"/>
      <c r="J19" s="88">
        <v>-139174</v>
      </c>
    </row>
    <row r="20" spans="1:10" ht="20.149999999999999" customHeight="1">
      <c r="A20" s="18" t="s">
        <v>229</v>
      </c>
      <c r="B20" s="22"/>
      <c r="C20" s="22"/>
      <c r="D20" s="88">
        <v>-4396649</v>
      </c>
      <c r="E20" s="88"/>
      <c r="F20" s="88">
        <v>-4010304</v>
      </c>
      <c r="G20" s="88"/>
      <c r="H20" s="88">
        <v>-2449213</v>
      </c>
      <c r="I20" s="88"/>
      <c r="J20" s="88">
        <v>-2645929</v>
      </c>
    </row>
    <row r="21" spans="1:10" ht="20.149999999999999" customHeight="1">
      <c r="A21" s="18" t="s">
        <v>230</v>
      </c>
      <c r="B21" s="22"/>
      <c r="C21" s="22"/>
      <c r="D21" s="88">
        <v>-279881</v>
      </c>
      <c r="E21" s="88"/>
      <c r="F21" s="88">
        <v>1742</v>
      </c>
      <c r="G21" s="88"/>
      <c r="H21" s="88">
        <v>0</v>
      </c>
      <c r="I21" s="88"/>
      <c r="J21" s="88">
        <v>0</v>
      </c>
    </row>
    <row r="22" spans="1:10" ht="20.149999999999999" customHeight="1">
      <c r="A22" s="18" t="s">
        <v>231</v>
      </c>
      <c r="B22" s="22"/>
      <c r="C22" s="22"/>
      <c r="D22" s="88">
        <v>-28928</v>
      </c>
      <c r="E22" s="88"/>
      <c r="F22" s="88">
        <v>0</v>
      </c>
      <c r="G22" s="88"/>
      <c r="H22" s="88">
        <v>0</v>
      </c>
      <c r="I22" s="88"/>
      <c r="J22" s="88">
        <v>0</v>
      </c>
    </row>
    <row r="23" spans="1:10" ht="20.149999999999999" customHeight="1">
      <c r="A23" s="18" t="s">
        <v>232</v>
      </c>
      <c r="B23" s="22">
        <v>10</v>
      </c>
      <c r="C23" s="22"/>
      <c r="D23" s="88">
        <v>-799099</v>
      </c>
      <c r="E23" s="88"/>
      <c r="F23" s="88">
        <v>61894</v>
      </c>
      <c r="G23" s="88"/>
      <c r="H23" s="88">
        <v>0</v>
      </c>
      <c r="I23" s="88"/>
      <c r="J23" s="88">
        <v>0</v>
      </c>
    </row>
    <row r="24" spans="1:10" ht="20.149999999999999" customHeight="1">
      <c r="A24" s="18" t="s">
        <v>233</v>
      </c>
      <c r="B24" s="22"/>
      <c r="C24" s="22"/>
      <c r="D24" s="23"/>
      <c r="E24" s="25"/>
      <c r="H24" s="23"/>
      <c r="I24" s="25"/>
      <c r="J24" s="25"/>
    </row>
    <row r="25" spans="1:10" ht="20.149999999999999" customHeight="1">
      <c r="A25" s="18" t="s">
        <v>234</v>
      </c>
      <c r="B25" s="22"/>
      <c r="C25" s="22"/>
      <c r="D25" s="25"/>
      <c r="E25" s="18"/>
      <c r="F25" s="25"/>
      <c r="H25" s="25"/>
      <c r="I25" s="25"/>
      <c r="J25" s="25"/>
    </row>
    <row r="26" spans="1:10" ht="20.149999999999999" customHeight="1">
      <c r="A26" s="89" t="s">
        <v>235</v>
      </c>
      <c r="B26" s="22"/>
      <c r="C26" s="22"/>
      <c r="D26" s="88">
        <v>76872</v>
      </c>
      <c r="E26" s="88"/>
      <c r="F26" s="88">
        <v>352734</v>
      </c>
      <c r="G26" s="88"/>
      <c r="H26" s="88">
        <v>6552</v>
      </c>
      <c r="I26" s="88"/>
      <c r="J26" s="88">
        <v>13</v>
      </c>
    </row>
    <row r="27" spans="1:10" ht="20.149999999999999" customHeight="1">
      <c r="A27" s="89" t="s">
        <v>236</v>
      </c>
      <c r="B27" s="22"/>
      <c r="C27" s="22"/>
      <c r="D27" s="88"/>
      <c r="E27" s="88"/>
      <c r="F27" s="88"/>
      <c r="G27" s="88"/>
      <c r="H27" s="88"/>
      <c r="I27" s="88"/>
      <c r="J27" s="88"/>
    </row>
    <row r="28" spans="1:10" ht="20.149999999999999" customHeight="1">
      <c r="A28" s="18" t="s">
        <v>237</v>
      </c>
      <c r="B28" s="22"/>
      <c r="C28" s="22"/>
      <c r="D28" s="88">
        <v>3794666</v>
      </c>
      <c r="E28" s="88"/>
      <c r="F28" s="88">
        <v>616177</v>
      </c>
      <c r="G28" s="88"/>
      <c r="H28" s="88">
        <v>3652719</v>
      </c>
      <c r="I28" s="88"/>
      <c r="J28" s="88">
        <v>676803</v>
      </c>
    </row>
    <row r="29" spans="1:10" ht="6" customHeight="1">
      <c r="A29" s="14"/>
      <c r="B29" s="22"/>
      <c r="D29" s="88"/>
      <c r="E29" s="88"/>
      <c r="F29" s="88"/>
      <c r="G29" s="88"/>
      <c r="H29" s="88"/>
      <c r="I29" s="88"/>
      <c r="J29" s="88"/>
    </row>
    <row r="30" spans="1:10" ht="20.149999999999999" customHeight="1">
      <c r="A30" s="14" t="s">
        <v>238</v>
      </c>
      <c r="B30" s="22"/>
      <c r="C30" s="22"/>
      <c r="D30" s="88"/>
      <c r="E30" s="88"/>
      <c r="F30" s="88"/>
      <c r="G30" s="88"/>
      <c r="H30" s="88"/>
      <c r="I30" s="88"/>
      <c r="J30" s="88"/>
    </row>
    <row r="31" spans="1:10" ht="20.149999999999999" customHeight="1">
      <c r="A31" s="18" t="s">
        <v>239</v>
      </c>
      <c r="B31" s="22"/>
      <c r="C31" s="22"/>
      <c r="D31" s="88">
        <v>-1861520</v>
      </c>
      <c r="E31" s="88"/>
      <c r="F31" s="88">
        <v>-2050875</v>
      </c>
      <c r="G31" s="88"/>
      <c r="H31" s="88">
        <v>-1558165</v>
      </c>
      <c r="I31" s="88"/>
      <c r="J31" s="88">
        <v>-2355892</v>
      </c>
    </row>
    <row r="32" spans="1:10" ht="20.149999999999999" customHeight="1">
      <c r="A32" s="18" t="s">
        <v>240</v>
      </c>
      <c r="B32" s="22"/>
      <c r="C32" s="22"/>
      <c r="D32" s="88">
        <v>-115967</v>
      </c>
      <c r="E32" s="88"/>
      <c r="F32" s="88">
        <v>-86251</v>
      </c>
      <c r="G32" s="88"/>
      <c r="H32" s="88">
        <v>858</v>
      </c>
      <c r="I32" s="88"/>
      <c r="J32" s="88">
        <v>427</v>
      </c>
    </row>
    <row r="33" spans="1:10" ht="20.149999999999999" customHeight="1">
      <c r="A33" s="18" t="s">
        <v>241</v>
      </c>
      <c r="B33" s="22"/>
      <c r="C33" s="22"/>
      <c r="D33" s="88">
        <v>-55692</v>
      </c>
      <c r="E33" s="88"/>
      <c r="F33" s="88">
        <v>-372316</v>
      </c>
      <c r="G33" s="88"/>
      <c r="H33" s="88">
        <v>0</v>
      </c>
      <c r="I33" s="88"/>
      <c r="J33" s="88">
        <v>0</v>
      </c>
    </row>
    <row r="34" spans="1:10" ht="20.149999999999999" customHeight="1">
      <c r="A34" s="18" t="s">
        <v>242</v>
      </c>
      <c r="B34" s="22"/>
      <c r="C34" s="22"/>
      <c r="D34" s="88">
        <v>-1069852</v>
      </c>
      <c r="E34" s="88"/>
      <c r="F34" s="88">
        <v>-239368</v>
      </c>
      <c r="G34" s="88"/>
      <c r="H34" s="88">
        <v>-1412</v>
      </c>
      <c r="I34" s="88"/>
      <c r="J34" s="88">
        <v>168</v>
      </c>
    </row>
    <row r="35" spans="1:10" ht="20.149999999999999" customHeight="1">
      <c r="A35" s="18" t="s">
        <v>243</v>
      </c>
      <c r="B35" s="22"/>
      <c r="C35" s="22"/>
      <c r="D35" s="88">
        <v>-60875</v>
      </c>
      <c r="E35" s="88"/>
      <c r="F35" s="88">
        <v>-33872</v>
      </c>
      <c r="G35" s="88"/>
      <c r="H35" s="88">
        <v>1904</v>
      </c>
      <c r="I35" s="88"/>
      <c r="J35" s="88">
        <v>374</v>
      </c>
    </row>
    <row r="36" spans="1:10" ht="20.149999999999999" customHeight="1">
      <c r="A36" s="18" t="s">
        <v>244</v>
      </c>
      <c r="B36" s="22"/>
      <c r="C36" s="22"/>
      <c r="D36" s="88">
        <v>595645</v>
      </c>
      <c r="E36" s="88"/>
      <c r="F36" s="88">
        <v>-1365054</v>
      </c>
      <c r="G36" s="88"/>
      <c r="H36" s="88">
        <v>513285</v>
      </c>
      <c r="I36" s="88"/>
      <c r="J36" s="88">
        <v>-52484</v>
      </c>
    </row>
    <row r="37" spans="1:10" ht="20.149999999999999" customHeight="1">
      <c r="A37" s="18" t="s">
        <v>245</v>
      </c>
      <c r="B37" s="22"/>
      <c r="C37" s="22"/>
      <c r="D37" s="88">
        <v>1352901</v>
      </c>
      <c r="E37" s="88"/>
      <c r="F37" s="88">
        <v>1537297</v>
      </c>
      <c r="G37" s="88"/>
      <c r="H37" s="88">
        <v>-12438</v>
      </c>
      <c r="I37" s="88"/>
      <c r="J37" s="88">
        <v>34283</v>
      </c>
    </row>
    <row r="38" spans="1:10" ht="20.149999999999999" customHeight="1">
      <c r="A38" s="18" t="s">
        <v>246</v>
      </c>
      <c r="B38" s="22"/>
      <c r="C38" s="22"/>
      <c r="D38" s="88">
        <v>76325</v>
      </c>
      <c r="E38" s="88"/>
      <c r="F38" s="88">
        <v>68573</v>
      </c>
      <c r="G38" s="88"/>
      <c r="H38" s="88">
        <v>3167</v>
      </c>
      <c r="I38" s="88"/>
      <c r="J38" s="88">
        <v>2586</v>
      </c>
    </row>
    <row r="39" spans="1:10" ht="20.149999999999999" customHeight="1">
      <c r="A39" s="18" t="s">
        <v>247</v>
      </c>
      <c r="B39" s="22"/>
      <c r="C39" s="22"/>
      <c r="D39" s="123">
        <v>-203154</v>
      </c>
      <c r="E39" s="88"/>
      <c r="F39" s="123">
        <v>-298542</v>
      </c>
      <c r="G39" s="88"/>
      <c r="H39" s="123">
        <v>12390</v>
      </c>
      <c r="I39" s="88"/>
      <c r="J39" s="123">
        <v>12414</v>
      </c>
    </row>
    <row r="40" spans="1:10" ht="6" customHeight="1">
      <c r="A40" s="14"/>
      <c r="B40" s="15"/>
      <c r="C40" s="7"/>
      <c r="D40" s="81"/>
      <c r="E40" s="81"/>
      <c r="F40" s="81"/>
      <c r="G40" s="81"/>
      <c r="H40" s="81"/>
      <c r="I40" s="81"/>
      <c r="J40" s="81"/>
    </row>
    <row r="41" spans="1:10" ht="20.149999999999999" customHeight="1">
      <c r="A41" s="14" t="s">
        <v>248</v>
      </c>
      <c r="B41" s="22"/>
      <c r="C41" s="22"/>
      <c r="D41" s="25">
        <f>SUM(D9:D39)</f>
        <v>16819425</v>
      </c>
      <c r="E41" s="25"/>
      <c r="F41" s="25">
        <f>SUM(F9:F39)</f>
        <v>16011373</v>
      </c>
      <c r="H41" s="25">
        <f>SUM(H9:H39)</f>
        <v>-883173</v>
      </c>
      <c r="I41" s="25"/>
      <c r="J41" s="25">
        <f>SUM(J7:J39)</f>
        <v>-3362227</v>
      </c>
    </row>
    <row r="42" spans="1:10" ht="20.149999999999999" customHeight="1">
      <c r="A42" s="18" t="s">
        <v>249</v>
      </c>
      <c r="B42" s="22"/>
      <c r="C42" s="22"/>
      <c r="D42" s="123">
        <v>-2083572</v>
      </c>
      <c r="E42" s="88"/>
      <c r="F42" s="123">
        <v>-1797164</v>
      </c>
      <c r="G42" s="88"/>
      <c r="H42" s="123">
        <v>12265</v>
      </c>
      <c r="I42" s="88"/>
      <c r="J42" s="123">
        <v>-14148</v>
      </c>
    </row>
    <row r="43" spans="1:10" ht="6" customHeight="1">
      <c r="B43" s="15"/>
      <c r="C43" s="7"/>
      <c r="D43" s="81"/>
      <c r="E43" s="81"/>
      <c r="F43" s="81"/>
      <c r="G43" s="81"/>
      <c r="H43" s="81"/>
      <c r="I43" s="81"/>
      <c r="J43" s="81"/>
    </row>
    <row r="44" spans="1:10" ht="20.149999999999999" customHeight="1">
      <c r="A44" s="14" t="s">
        <v>250</v>
      </c>
      <c r="B44" s="22"/>
      <c r="C44" s="22"/>
      <c r="D44" s="27">
        <f>SUM(D41:D42)</f>
        <v>14735853</v>
      </c>
      <c r="E44" s="25"/>
      <c r="F44" s="27">
        <f>SUM(F41:F42)</f>
        <v>14214209</v>
      </c>
      <c r="H44" s="27">
        <f>SUM(H41:H42)</f>
        <v>-870908</v>
      </c>
      <c r="I44" s="25"/>
      <c r="J44" s="27">
        <f>SUM(J41:J42)</f>
        <v>-3376375</v>
      </c>
    </row>
    <row r="45" spans="1:10" ht="20">
      <c r="A45" s="14"/>
      <c r="B45" s="22"/>
      <c r="C45" s="22"/>
      <c r="D45" s="26"/>
      <c r="E45" s="25"/>
      <c r="F45" s="26"/>
      <c r="H45" s="26"/>
      <c r="I45" s="25"/>
      <c r="J45" s="26"/>
    </row>
    <row r="46" spans="1:10" ht="14.25" customHeight="1">
      <c r="A46" s="14"/>
      <c r="B46" s="22"/>
      <c r="C46" s="22"/>
      <c r="D46" s="26"/>
      <c r="E46" s="25"/>
      <c r="F46" s="26"/>
      <c r="H46" s="26"/>
      <c r="I46" s="25"/>
      <c r="J46" s="26"/>
    </row>
    <row r="47" spans="1:10" ht="22.15" customHeight="1">
      <c r="A47" s="90" t="s">
        <v>38</v>
      </c>
      <c r="B47" s="91"/>
      <c r="C47" s="91"/>
      <c r="D47" s="64"/>
      <c r="E47" s="64"/>
      <c r="F47" s="64"/>
      <c r="G47" s="64"/>
      <c r="H47" s="64"/>
      <c r="I47" s="64"/>
      <c r="J47" s="64"/>
    </row>
    <row r="48" spans="1:10" ht="21.75" customHeight="1">
      <c r="A48" s="14" t="s">
        <v>0</v>
      </c>
      <c r="B48" s="22"/>
      <c r="C48" s="22"/>
      <c r="D48" s="30"/>
      <c r="E48" s="30"/>
      <c r="F48" s="30"/>
      <c r="G48" s="30"/>
      <c r="H48" s="30"/>
      <c r="I48" s="30"/>
      <c r="J48" s="30"/>
    </row>
    <row r="49" spans="1:10" ht="21.75" customHeight="1">
      <c r="A49" s="85" t="s">
        <v>217</v>
      </c>
      <c r="B49" s="22"/>
      <c r="C49" s="22"/>
      <c r="D49" s="30"/>
      <c r="E49" s="30"/>
      <c r="F49" s="30"/>
      <c r="G49" s="30"/>
      <c r="H49" s="30"/>
      <c r="I49" s="30"/>
      <c r="J49" s="30"/>
    </row>
    <row r="50" spans="1:10" ht="21.75" customHeight="1">
      <c r="A50" s="86" t="str">
        <f>A3</f>
        <v>สำหรับรอบระยะเวลาหกเดือนสิ้นสุดวันที่ 30 มิถุนายน พ.ศ. 2568</v>
      </c>
      <c r="B50" s="91"/>
      <c r="C50" s="91"/>
      <c r="D50" s="64"/>
      <c r="E50" s="64"/>
      <c r="F50" s="64"/>
      <c r="G50" s="64"/>
      <c r="H50" s="64"/>
      <c r="I50" s="64"/>
      <c r="J50" s="64"/>
    </row>
    <row r="51" spans="1:10" ht="19.5" customHeight="1">
      <c r="A51" s="14"/>
      <c r="B51" s="22"/>
      <c r="C51" s="22"/>
      <c r="D51" s="92"/>
      <c r="E51" s="92"/>
      <c r="F51" s="92"/>
      <c r="G51" s="92"/>
      <c r="H51" s="92"/>
      <c r="I51" s="92"/>
      <c r="J51" s="92"/>
    </row>
    <row r="52" spans="1:10" ht="19.5" customHeight="1">
      <c r="B52" s="22"/>
      <c r="C52" s="22"/>
      <c r="D52" s="148" t="s">
        <v>3</v>
      </c>
      <c r="E52" s="148"/>
      <c r="F52" s="148"/>
      <c r="G52" s="77"/>
      <c r="H52" s="148" t="s">
        <v>4</v>
      </c>
      <c r="I52" s="148"/>
      <c r="J52" s="148"/>
    </row>
    <row r="53" spans="1:10" ht="19.5" customHeight="1">
      <c r="A53" s="14"/>
      <c r="B53" s="22"/>
      <c r="C53" s="22"/>
      <c r="D53" s="52" t="s">
        <v>9</v>
      </c>
      <c r="E53" s="50"/>
      <c r="F53" s="52" t="s">
        <v>10</v>
      </c>
      <c r="G53" s="52"/>
      <c r="H53" s="52" t="s">
        <v>9</v>
      </c>
      <c r="I53" s="50"/>
      <c r="J53" s="52" t="s">
        <v>10</v>
      </c>
    </row>
    <row r="54" spans="1:10" ht="19.5" customHeight="1">
      <c r="A54" s="14"/>
      <c r="B54" s="20" t="s">
        <v>11</v>
      </c>
      <c r="C54" s="2"/>
      <c r="D54" s="78" t="s">
        <v>12</v>
      </c>
      <c r="E54" s="79"/>
      <c r="F54" s="78" t="s">
        <v>12</v>
      </c>
      <c r="G54" s="79"/>
      <c r="H54" s="78" t="s">
        <v>12</v>
      </c>
      <c r="I54" s="79"/>
      <c r="J54" s="78" t="s">
        <v>12</v>
      </c>
    </row>
    <row r="55" spans="1:10" ht="19.5" customHeight="1">
      <c r="A55" s="14" t="s">
        <v>251</v>
      </c>
      <c r="B55" s="22"/>
      <c r="C55" s="22"/>
    </row>
    <row r="56" spans="1:10" ht="19.5" customHeight="1">
      <c r="A56" s="18" t="s">
        <v>252</v>
      </c>
      <c r="B56" s="22">
        <v>8</v>
      </c>
      <c r="C56" s="22"/>
      <c r="D56" s="88">
        <v>-252908</v>
      </c>
      <c r="E56" s="88"/>
      <c r="F56" s="88">
        <v>-222319</v>
      </c>
      <c r="G56" s="88"/>
      <c r="H56" s="88">
        <v>-5077527</v>
      </c>
      <c r="I56" s="88"/>
      <c r="J56" s="88">
        <v>-4558861</v>
      </c>
    </row>
    <row r="57" spans="1:10" ht="19.5" customHeight="1">
      <c r="A57" s="18" t="s">
        <v>253</v>
      </c>
      <c r="B57" s="22">
        <v>8</v>
      </c>
      <c r="C57" s="22"/>
      <c r="D57" s="88">
        <v>157396</v>
      </c>
      <c r="E57" s="88"/>
      <c r="F57" s="88">
        <v>153381</v>
      </c>
      <c r="G57" s="88"/>
      <c r="H57" s="88">
        <v>1684220</v>
      </c>
      <c r="I57" s="88"/>
      <c r="J57" s="88">
        <v>5997436</v>
      </c>
    </row>
    <row r="58" spans="1:10" ht="19.5" customHeight="1">
      <c r="A58" s="18" t="s">
        <v>294</v>
      </c>
      <c r="B58" s="22"/>
      <c r="C58" s="22"/>
      <c r="D58" s="88">
        <v>46300</v>
      </c>
      <c r="E58" s="88"/>
      <c r="F58" s="88">
        <v>-66598</v>
      </c>
      <c r="G58" s="88"/>
      <c r="H58" s="88">
        <v>-20</v>
      </c>
      <c r="I58" s="88"/>
      <c r="J58" s="88">
        <v>-20</v>
      </c>
    </row>
    <row r="59" spans="1:10" ht="19.5" customHeight="1">
      <c r="A59" s="18" t="s">
        <v>254</v>
      </c>
      <c r="B59" s="22"/>
      <c r="C59" s="22"/>
      <c r="D59" s="88">
        <v>-373885</v>
      </c>
      <c r="E59" s="88"/>
      <c r="F59" s="88">
        <v>0</v>
      </c>
      <c r="G59" s="88"/>
      <c r="H59" s="88">
        <v>0</v>
      </c>
      <c r="I59" s="88"/>
      <c r="J59" s="88">
        <v>0</v>
      </c>
    </row>
    <row r="60" spans="1:10" ht="19.5" customHeight="1">
      <c r="A60" s="18" t="s">
        <v>255</v>
      </c>
      <c r="B60" s="22"/>
      <c r="C60" s="22"/>
      <c r="D60" s="88">
        <v>0</v>
      </c>
      <c r="E60" s="88"/>
      <c r="F60" s="88">
        <v>0</v>
      </c>
      <c r="G60" s="88"/>
      <c r="H60" s="88">
        <v>-750</v>
      </c>
      <c r="I60" s="88"/>
      <c r="J60" s="88">
        <v>0</v>
      </c>
    </row>
    <row r="61" spans="1:10" ht="19.5" customHeight="1">
      <c r="A61" s="18" t="s">
        <v>256</v>
      </c>
      <c r="B61" s="22">
        <v>11</v>
      </c>
      <c r="C61" s="22"/>
      <c r="D61" s="88">
        <v>-174379</v>
      </c>
      <c r="E61" s="88"/>
      <c r="F61" s="88">
        <v>0</v>
      </c>
      <c r="G61" s="88"/>
      <c r="H61" s="88">
        <v>0</v>
      </c>
      <c r="I61" s="88"/>
      <c r="J61" s="88">
        <v>0</v>
      </c>
    </row>
    <row r="62" spans="1:10" ht="19.5" customHeight="1">
      <c r="A62" s="18" t="s">
        <v>257</v>
      </c>
      <c r="B62" s="22">
        <v>11</v>
      </c>
      <c r="C62" s="22"/>
      <c r="D62" s="88">
        <v>-100922</v>
      </c>
      <c r="E62" s="88"/>
      <c r="F62" s="88">
        <v>0</v>
      </c>
      <c r="G62" s="88"/>
      <c r="H62" s="88">
        <v>0</v>
      </c>
      <c r="I62" s="88"/>
      <c r="J62" s="88">
        <v>0</v>
      </c>
    </row>
    <row r="63" spans="1:10" ht="19.5" customHeight="1">
      <c r="A63" s="18" t="s">
        <v>258</v>
      </c>
      <c r="B63" s="22"/>
      <c r="C63" s="22"/>
      <c r="D63" s="88"/>
      <c r="E63" s="88"/>
      <c r="F63" s="88"/>
      <c r="G63" s="88"/>
      <c r="H63" s="88"/>
      <c r="I63" s="88"/>
      <c r="J63" s="88"/>
    </row>
    <row r="64" spans="1:10" ht="19.5" customHeight="1">
      <c r="A64" s="18" t="s">
        <v>259</v>
      </c>
      <c r="B64" s="22"/>
      <c r="C64" s="22"/>
      <c r="D64" s="88">
        <v>-75417</v>
      </c>
      <c r="E64" s="88"/>
      <c r="F64" s="88">
        <v>0</v>
      </c>
      <c r="G64" s="88"/>
      <c r="H64" s="88">
        <v>0</v>
      </c>
      <c r="I64" s="88"/>
      <c r="J64" s="88">
        <v>0</v>
      </c>
    </row>
    <row r="65" spans="1:10" ht="19.5" customHeight="1">
      <c r="A65" s="18" t="s">
        <v>97</v>
      </c>
      <c r="B65" s="22"/>
      <c r="C65" s="22"/>
      <c r="D65" s="88">
        <v>553415</v>
      </c>
      <c r="E65" s="88"/>
      <c r="F65" s="88">
        <v>702891</v>
      </c>
      <c r="G65" s="88"/>
      <c r="H65" s="88">
        <v>3382150</v>
      </c>
      <c r="I65" s="88"/>
      <c r="J65" s="88">
        <v>3905500</v>
      </c>
    </row>
    <row r="66" spans="1:10" ht="19.5" customHeight="1">
      <c r="A66" s="18" t="s">
        <v>96</v>
      </c>
      <c r="B66" s="22"/>
      <c r="C66" s="22"/>
      <c r="D66" s="88">
        <v>375869</v>
      </c>
      <c r="E66" s="88"/>
      <c r="F66" s="88">
        <v>211129</v>
      </c>
      <c r="G66" s="88"/>
      <c r="H66" s="88">
        <v>129522</v>
      </c>
      <c r="I66" s="88"/>
      <c r="J66" s="88">
        <v>139174</v>
      </c>
    </row>
    <row r="67" spans="1:10" ht="19.5" customHeight="1">
      <c r="A67" s="18" t="s">
        <v>260</v>
      </c>
      <c r="B67" s="22"/>
      <c r="C67" s="22"/>
      <c r="D67" s="88">
        <v>-14123</v>
      </c>
      <c r="E67" s="88"/>
      <c r="F67" s="88">
        <v>-4683</v>
      </c>
      <c r="G67" s="88"/>
      <c r="H67" s="88">
        <v>0</v>
      </c>
      <c r="I67" s="88"/>
      <c r="J67" s="88">
        <v>0</v>
      </c>
    </row>
    <row r="68" spans="1:10" ht="19.5" customHeight="1">
      <c r="A68" s="18" t="s">
        <v>261</v>
      </c>
      <c r="B68" s="22"/>
      <c r="C68" s="22"/>
      <c r="D68" s="88">
        <v>-3194715</v>
      </c>
      <c r="E68" s="88"/>
      <c r="F68" s="88">
        <v>-4102693</v>
      </c>
      <c r="G68" s="88"/>
      <c r="H68" s="88">
        <v>-1367</v>
      </c>
      <c r="I68" s="88"/>
      <c r="J68" s="88">
        <v>-7369</v>
      </c>
    </row>
    <row r="69" spans="1:10" ht="19.5" customHeight="1">
      <c r="A69" s="18" t="s">
        <v>262</v>
      </c>
      <c r="B69" s="22"/>
      <c r="C69" s="22"/>
      <c r="D69" s="88">
        <v>-942134</v>
      </c>
      <c r="E69" s="88"/>
      <c r="F69" s="88">
        <v>-406856</v>
      </c>
      <c r="G69" s="88"/>
      <c r="H69" s="88">
        <v>-3026</v>
      </c>
      <c r="I69" s="88"/>
      <c r="J69" s="88">
        <v>-1005</v>
      </c>
    </row>
    <row r="70" spans="1:10" ht="19.5" customHeight="1">
      <c r="A70" s="18" t="s">
        <v>263</v>
      </c>
      <c r="B70" s="22">
        <v>11</v>
      </c>
      <c r="C70" s="22"/>
      <c r="D70" s="88">
        <v>538334</v>
      </c>
      <c r="E70" s="88"/>
      <c r="F70" s="88">
        <v>18016</v>
      </c>
      <c r="G70" s="88"/>
      <c r="H70" s="88">
        <v>0</v>
      </c>
      <c r="I70" s="88"/>
      <c r="J70" s="88">
        <v>0</v>
      </c>
    </row>
    <row r="71" spans="1:10" ht="19.5" customHeight="1">
      <c r="A71" s="18" t="s">
        <v>264</v>
      </c>
      <c r="B71" s="22"/>
      <c r="C71" s="22"/>
      <c r="D71" s="88">
        <v>2624760</v>
      </c>
      <c r="E71" s="88"/>
      <c r="F71" s="88">
        <v>317396</v>
      </c>
      <c r="G71" s="88"/>
      <c r="H71" s="88">
        <v>0</v>
      </c>
      <c r="I71" s="88"/>
      <c r="J71" s="88">
        <v>0</v>
      </c>
    </row>
    <row r="72" spans="1:10" ht="19.5" customHeight="1">
      <c r="A72" s="18" t="s">
        <v>265</v>
      </c>
      <c r="B72" s="22"/>
      <c r="C72" s="22"/>
      <c r="D72" s="88"/>
      <c r="E72" s="88"/>
      <c r="F72" s="88"/>
      <c r="G72" s="88"/>
      <c r="H72" s="88"/>
      <c r="I72" s="88"/>
      <c r="J72" s="88"/>
    </row>
    <row r="73" spans="1:10" ht="19.5" customHeight="1">
      <c r="A73" s="18" t="s">
        <v>266</v>
      </c>
      <c r="B73" s="22"/>
      <c r="C73" s="22"/>
      <c r="D73" s="123">
        <v>404481</v>
      </c>
      <c r="E73" s="88"/>
      <c r="F73" s="123">
        <v>86966</v>
      </c>
      <c r="G73" s="88"/>
      <c r="H73" s="123">
        <v>0</v>
      </c>
      <c r="I73" s="88"/>
      <c r="J73" s="123">
        <v>69</v>
      </c>
    </row>
    <row r="74" spans="1:10" ht="6" customHeight="1">
      <c r="A74" s="14"/>
      <c r="B74" s="15"/>
      <c r="C74" s="7"/>
      <c r="D74" s="81"/>
      <c r="E74" s="81"/>
      <c r="F74" s="81"/>
      <c r="G74" s="81"/>
      <c r="H74" s="81"/>
      <c r="I74" s="81"/>
      <c r="J74" s="81"/>
    </row>
    <row r="75" spans="1:10" ht="19.5" customHeight="1">
      <c r="A75" s="14" t="s">
        <v>267</v>
      </c>
      <c r="B75" s="22"/>
      <c r="C75" s="22"/>
      <c r="D75" s="27">
        <f>SUM(D56:D74)</f>
        <v>-427928</v>
      </c>
      <c r="E75" s="25"/>
      <c r="F75" s="27">
        <f>SUM(F56:F74)</f>
        <v>-3313370</v>
      </c>
      <c r="H75" s="27">
        <f>SUM(H56:H74)</f>
        <v>113202</v>
      </c>
      <c r="I75" s="25"/>
      <c r="J75" s="27">
        <f>SUM(J56:J73)</f>
        <v>5474924</v>
      </c>
    </row>
    <row r="76" spans="1:10" ht="10" customHeight="1">
      <c r="B76" s="22"/>
      <c r="C76" s="22"/>
      <c r="D76" s="25"/>
      <c r="E76" s="25"/>
      <c r="F76" s="25"/>
      <c r="H76" s="25"/>
      <c r="I76" s="25"/>
      <c r="J76" s="25"/>
    </row>
    <row r="77" spans="1:10" ht="19.5" customHeight="1">
      <c r="A77" s="14" t="s">
        <v>268</v>
      </c>
      <c r="B77" s="22"/>
      <c r="C77" s="22"/>
      <c r="D77" s="75"/>
      <c r="E77" s="75"/>
      <c r="F77" s="75"/>
      <c r="G77" s="75"/>
      <c r="H77" s="75"/>
      <c r="I77" s="75"/>
      <c r="J77" s="75"/>
    </row>
    <row r="78" spans="1:10" ht="19.5" customHeight="1">
      <c r="A78" s="18" t="s">
        <v>269</v>
      </c>
      <c r="B78" s="22">
        <v>8</v>
      </c>
      <c r="C78" s="22"/>
      <c r="D78" s="88">
        <v>0</v>
      </c>
      <c r="E78" s="88"/>
      <c r="F78" s="88">
        <v>0</v>
      </c>
      <c r="G78" s="88"/>
      <c r="H78" s="88">
        <v>248076</v>
      </c>
      <c r="I78" s="88"/>
      <c r="J78" s="88">
        <v>544610</v>
      </c>
    </row>
    <row r="79" spans="1:10" ht="19.5" customHeight="1">
      <c r="A79" s="18" t="s">
        <v>270</v>
      </c>
      <c r="B79" s="22">
        <v>8</v>
      </c>
      <c r="C79" s="22"/>
      <c r="D79" s="88">
        <v>0</v>
      </c>
      <c r="E79" s="88"/>
      <c r="F79" s="88">
        <v>0</v>
      </c>
      <c r="G79" s="88"/>
      <c r="H79" s="88">
        <v>-339872</v>
      </c>
      <c r="I79" s="88"/>
      <c r="J79" s="88">
        <v>-593078</v>
      </c>
    </row>
    <row r="80" spans="1:10" ht="19.5" customHeight="1">
      <c r="A80" s="18" t="s">
        <v>271</v>
      </c>
      <c r="B80" s="22"/>
      <c r="C80" s="22"/>
      <c r="D80" s="88">
        <v>12450000</v>
      </c>
      <c r="E80" s="88"/>
      <c r="F80" s="88">
        <v>31200000</v>
      </c>
      <c r="G80" s="88"/>
      <c r="H80" s="88">
        <v>12450000</v>
      </c>
      <c r="I80" s="88"/>
      <c r="J80" s="88">
        <v>31200000</v>
      </c>
    </row>
    <row r="81" spans="1:10" ht="19.5" customHeight="1">
      <c r="A81" s="18" t="s">
        <v>272</v>
      </c>
      <c r="B81" s="22"/>
      <c r="C81" s="22"/>
      <c r="D81" s="88">
        <v>-8450000</v>
      </c>
      <c r="E81" s="88"/>
      <c r="F81" s="88">
        <v>-28600000</v>
      </c>
      <c r="G81" s="88"/>
      <c r="H81" s="88">
        <v>-8450000</v>
      </c>
      <c r="I81" s="88"/>
      <c r="J81" s="88">
        <v>-28600000</v>
      </c>
    </row>
    <row r="82" spans="1:10" ht="19.5" customHeight="1">
      <c r="A82" s="18" t="s">
        <v>273</v>
      </c>
      <c r="B82" s="22">
        <v>14</v>
      </c>
      <c r="C82" s="22"/>
      <c r="D82" s="88">
        <v>1375458</v>
      </c>
      <c r="E82" s="88"/>
      <c r="F82" s="88">
        <v>7770384</v>
      </c>
      <c r="G82" s="88"/>
      <c r="H82" s="88">
        <v>1325943</v>
      </c>
      <c r="I82" s="88"/>
      <c r="J82" s="88">
        <v>5329094</v>
      </c>
    </row>
    <row r="83" spans="1:10" ht="19.5" customHeight="1">
      <c r="A83" s="18" t="s">
        <v>274</v>
      </c>
      <c r="B83" s="22">
        <v>14</v>
      </c>
      <c r="C83" s="22"/>
      <c r="D83" s="88">
        <v>-2792632</v>
      </c>
      <c r="E83" s="88"/>
      <c r="F83" s="88">
        <v>-2576797</v>
      </c>
      <c r="G83" s="88"/>
      <c r="H83" s="88">
        <v>-1154156</v>
      </c>
      <c r="I83" s="88"/>
      <c r="J83" s="88">
        <v>-696661</v>
      </c>
    </row>
    <row r="84" spans="1:10" ht="19.5" customHeight="1">
      <c r="A84" s="18" t="s">
        <v>275</v>
      </c>
      <c r="B84" s="22">
        <v>14</v>
      </c>
      <c r="C84" s="22"/>
      <c r="D84" s="88">
        <v>7798818</v>
      </c>
      <c r="E84" s="88"/>
      <c r="F84" s="88">
        <v>0</v>
      </c>
      <c r="G84" s="88"/>
      <c r="H84" s="88">
        <v>7798818</v>
      </c>
      <c r="I84" s="88"/>
      <c r="J84" s="88">
        <v>0</v>
      </c>
    </row>
    <row r="85" spans="1:10" ht="19.5" customHeight="1">
      <c r="A85" s="18" t="s">
        <v>276</v>
      </c>
      <c r="B85" s="22">
        <v>14</v>
      </c>
      <c r="C85" s="22"/>
      <c r="D85" s="88">
        <v>-6769030</v>
      </c>
      <c r="E85" s="88"/>
      <c r="F85" s="88">
        <v>-6800000</v>
      </c>
      <c r="G85" s="88"/>
      <c r="H85" s="88">
        <v>-6769030</v>
      </c>
      <c r="I85" s="88"/>
      <c r="J85" s="88">
        <v>-6800000</v>
      </c>
    </row>
    <row r="86" spans="1:10" ht="19.5" customHeight="1">
      <c r="A86" s="18" t="s">
        <v>277</v>
      </c>
      <c r="B86" s="22"/>
      <c r="C86" s="22"/>
      <c r="D86" s="88">
        <v>-6121430</v>
      </c>
      <c r="E86" s="88"/>
      <c r="F86" s="88">
        <v>-5725580</v>
      </c>
      <c r="G86" s="88"/>
      <c r="H86" s="88">
        <v>-84774</v>
      </c>
      <c r="I86" s="88"/>
      <c r="J86" s="88">
        <v>-87846</v>
      </c>
    </row>
    <row r="87" spans="1:10" ht="19.5" customHeight="1">
      <c r="A87" s="18" t="s">
        <v>278</v>
      </c>
      <c r="B87" s="22"/>
      <c r="C87" s="22"/>
      <c r="D87" s="88">
        <v>-4829192</v>
      </c>
      <c r="E87" s="88"/>
      <c r="F87" s="88">
        <v>-5710680</v>
      </c>
      <c r="G87" s="88"/>
      <c r="H87" s="88">
        <v>-1654663</v>
      </c>
      <c r="I87" s="88"/>
      <c r="J87" s="88">
        <v>-2325855</v>
      </c>
    </row>
    <row r="88" spans="1:10" ht="19.5" customHeight="1">
      <c r="A88" s="18" t="s">
        <v>279</v>
      </c>
      <c r="B88" s="22"/>
      <c r="C88" s="22"/>
      <c r="D88" s="88">
        <v>0</v>
      </c>
      <c r="E88" s="88"/>
      <c r="F88" s="88">
        <v>2299546</v>
      </c>
      <c r="G88" s="88"/>
      <c r="H88" s="88">
        <v>0</v>
      </c>
      <c r="I88" s="88"/>
      <c r="J88" s="88">
        <v>2299546</v>
      </c>
    </row>
    <row r="89" spans="1:10" ht="19.5" customHeight="1">
      <c r="A89" s="24" t="s">
        <v>199</v>
      </c>
      <c r="B89" s="22"/>
      <c r="C89" s="22"/>
      <c r="D89" s="88">
        <v>-856207</v>
      </c>
      <c r="E89" s="88"/>
      <c r="F89" s="88">
        <v>-857025</v>
      </c>
      <c r="G89" s="88"/>
      <c r="H89" s="88">
        <v>-856207</v>
      </c>
      <c r="I89" s="88"/>
      <c r="J89" s="88">
        <v>-857025</v>
      </c>
    </row>
    <row r="90" spans="1:10" ht="19.5" customHeight="1">
      <c r="A90" s="24" t="s">
        <v>280</v>
      </c>
      <c r="B90" s="22"/>
      <c r="C90" s="22"/>
      <c r="D90" s="88">
        <v>-1984359</v>
      </c>
      <c r="E90" s="88"/>
      <c r="F90" s="88">
        <v>-1814170</v>
      </c>
      <c r="G90" s="88"/>
      <c r="H90" s="88">
        <v>-1984359</v>
      </c>
      <c r="I90" s="88"/>
      <c r="J90" s="88">
        <v>-1814170</v>
      </c>
    </row>
    <row r="91" spans="1:10" ht="19.5" customHeight="1">
      <c r="A91" s="18" t="s">
        <v>281</v>
      </c>
      <c r="B91" s="22"/>
      <c r="C91" s="22"/>
      <c r="D91" s="123">
        <v>-25918</v>
      </c>
      <c r="E91" s="88"/>
      <c r="F91" s="123">
        <v>-24226</v>
      </c>
      <c r="G91" s="88"/>
      <c r="H91" s="123">
        <v>0</v>
      </c>
      <c r="I91" s="88"/>
      <c r="J91" s="123">
        <v>0</v>
      </c>
    </row>
    <row r="92" spans="1:10" ht="6" customHeight="1">
      <c r="B92" s="22"/>
      <c r="C92" s="7"/>
      <c r="D92" s="82"/>
      <c r="E92" s="79"/>
      <c r="F92" s="82"/>
      <c r="G92" s="79"/>
      <c r="H92" s="82"/>
      <c r="I92" s="79"/>
      <c r="J92" s="82"/>
    </row>
    <row r="93" spans="1:10" ht="19.5" customHeight="1">
      <c r="A93" s="14" t="s">
        <v>282</v>
      </c>
      <c r="B93" s="22"/>
      <c r="C93" s="22"/>
      <c r="D93" s="27">
        <f>SUM(D78:D91)</f>
        <v>-10204492</v>
      </c>
      <c r="E93" s="25"/>
      <c r="F93" s="27">
        <f>SUM(F78:F91)</f>
        <v>-10838548</v>
      </c>
      <c r="H93" s="27">
        <f>SUM(H78:H91)</f>
        <v>529776</v>
      </c>
      <c r="I93" s="25"/>
      <c r="J93" s="27">
        <f>SUM(J78:J91)</f>
        <v>-2401385</v>
      </c>
    </row>
    <row r="94" spans="1:10" ht="9.75" customHeight="1">
      <c r="A94" s="14"/>
      <c r="B94" s="22"/>
      <c r="C94" s="22"/>
      <c r="D94" s="26"/>
      <c r="E94" s="25"/>
      <c r="F94" s="26"/>
      <c r="H94" s="26"/>
      <c r="I94" s="25"/>
      <c r="J94" s="26"/>
    </row>
    <row r="95" spans="1:10" ht="22.15" customHeight="1">
      <c r="A95" s="90" t="s">
        <v>38</v>
      </c>
      <c r="B95" s="91"/>
      <c r="C95" s="91"/>
      <c r="D95" s="27"/>
      <c r="E95" s="27"/>
      <c r="F95" s="27"/>
      <c r="G95" s="27"/>
      <c r="H95" s="27"/>
      <c r="I95" s="27"/>
      <c r="J95" s="27"/>
    </row>
    <row r="96" spans="1:10" ht="21.75" customHeight="1">
      <c r="A96" s="14" t="s">
        <v>0</v>
      </c>
      <c r="B96" s="2"/>
      <c r="C96" s="2"/>
      <c r="D96" s="41"/>
      <c r="E96" s="41"/>
      <c r="F96" s="41"/>
      <c r="H96" s="41"/>
      <c r="I96" s="41"/>
      <c r="J96" s="41"/>
    </row>
    <row r="97" spans="1:10" ht="21.75" customHeight="1">
      <c r="A97" s="85" t="s">
        <v>217</v>
      </c>
      <c r="B97" s="2"/>
      <c r="C97" s="2"/>
      <c r="D97" s="25"/>
      <c r="E97" s="25"/>
      <c r="F97" s="25"/>
      <c r="H97" s="25"/>
      <c r="I97" s="25"/>
      <c r="J97" s="25"/>
    </row>
    <row r="98" spans="1:10" ht="21.75" customHeight="1">
      <c r="A98" s="86" t="str">
        <f>A3</f>
        <v>สำหรับรอบระยะเวลาหกเดือนสิ้นสุดวันที่ 30 มิถุนายน พ.ศ. 2568</v>
      </c>
      <c r="B98" s="9"/>
      <c r="C98" s="9"/>
      <c r="D98" s="45"/>
      <c r="E98" s="45"/>
      <c r="F98" s="45"/>
      <c r="G98" s="27"/>
      <c r="H98" s="45"/>
      <c r="I98" s="45"/>
      <c r="J98" s="45"/>
    </row>
    <row r="99" spans="1:10" ht="21.75" customHeight="1">
      <c r="A99" s="14"/>
      <c r="B99" s="2"/>
      <c r="C99" s="2"/>
      <c r="D99" s="41"/>
      <c r="E99" s="41"/>
      <c r="F99" s="41"/>
      <c r="H99" s="41"/>
      <c r="I99" s="41"/>
      <c r="J99" s="41"/>
    </row>
    <row r="100" spans="1:10" ht="21.75" customHeight="1">
      <c r="D100" s="148" t="s">
        <v>3</v>
      </c>
      <c r="E100" s="148"/>
      <c r="F100" s="148"/>
      <c r="G100" s="77"/>
      <c r="H100" s="148" t="s">
        <v>4</v>
      </c>
      <c r="I100" s="148"/>
      <c r="J100" s="148"/>
    </row>
    <row r="101" spans="1:10" ht="21.75" customHeight="1">
      <c r="D101" s="52" t="s">
        <v>9</v>
      </c>
      <c r="E101" s="50"/>
      <c r="F101" s="52" t="s">
        <v>10</v>
      </c>
      <c r="G101" s="52"/>
      <c r="H101" s="52" t="s">
        <v>9</v>
      </c>
      <c r="I101" s="50"/>
      <c r="J101" s="52" t="s">
        <v>10</v>
      </c>
    </row>
    <row r="102" spans="1:10" ht="21.75" customHeight="1">
      <c r="D102" s="78" t="s">
        <v>12</v>
      </c>
      <c r="E102" s="81"/>
      <c r="F102" s="78" t="s">
        <v>12</v>
      </c>
      <c r="G102" s="81"/>
      <c r="H102" s="78" t="s">
        <v>12</v>
      </c>
      <c r="I102" s="81"/>
      <c r="J102" s="78" t="s">
        <v>12</v>
      </c>
    </row>
    <row r="103" spans="1:10" ht="21.75" customHeight="1">
      <c r="D103" s="79"/>
      <c r="E103" s="81"/>
      <c r="F103" s="79"/>
      <c r="G103" s="81"/>
      <c r="H103" s="79"/>
      <c r="I103" s="81"/>
      <c r="J103" s="79"/>
    </row>
    <row r="104" spans="1:10" ht="21.75" customHeight="1">
      <c r="A104" s="85" t="s">
        <v>283</v>
      </c>
      <c r="C104" s="22"/>
      <c r="D104" s="25">
        <f>SUM(D44,D75,D93)</f>
        <v>4103433</v>
      </c>
      <c r="E104" s="25"/>
      <c r="F104" s="25">
        <f>SUM(F44,F75,F93)</f>
        <v>62291</v>
      </c>
      <c r="H104" s="25">
        <f>SUM(H44,H75,H93)</f>
        <v>-227930</v>
      </c>
      <c r="I104" s="25"/>
      <c r="J104" s="25">
        <f>SUM(J44,J75,J93)</f>
        <v>-302836</v>
      </c>
    </row>
    <row r="105" spans="1:10" ht="21.75" customHeight="1">
      <c r="A105" s="93" t="s">
        <v>284</v>
      </c>
      <c r="B105" s="22"/>
      <c r="C105" s="22"/>
      <c r="D105" s="88">
        <v>13212069</v>
      </c>
      <c r="E105" s="88"/>
      <c r="F105" s="88">
        <v>14259801</v>
      </c>
      <c r="G105" s="88"/>
      <c r="H105" s="88">
        <v>452756</v>
      </c>
      <c r="I105" s="88"/>
      <c r="J105" s="88">
        <v>654419</v>
      </c>
    </row>
    <row r="106" spans="1:10" ht="21.75" customHeight="1">
      <c r="A106" s="18" t="s">
        <v>285</v>
      </c>
      <c r="B106" s="22"/>
      <c r="C106" s="22"/>
      <c r="D106" s="123">
        <v>588538</v>
      </c>
      <c r="E106" s="88"/>
      <c r="F106" s="123">
        <v>465683</v>
      </c>
      <c r="G106" s="88"/>
      <c r="H106" s="123">
        <v>0</v>
      </c>
      <c r="I106" s="88"/>
      <c r="J106" s="123">
        <v>0</v>
      </c>
    </row>
    <row r="107" spans="1:10" ht="6" customHeight="1">
      <c r="B107" s="15"/>
      <c r="C107" s="7"/>
      <c r="D107" s="81"/>
      <c r="E107" s="81"/>
      <c r="F107" s="81"/>
      <c r="G107" s="81"/>
      <c r="H107" s="81"/>
      <c r="I107" s="81"/>
      <c r="J107" s="81"/>
    </row>
    <row r="108" spans="1:10" ht="21.75" customHeight="1" thickBot="1">
      <c r="A108" s="85" t="s">
        <v>286</v>
      </c>
      <c r="B108" s="22"/>
      <c r="C108" s="22"/>
      <c r="D108" s="66">
        <f>SUM(D104:D106)</f>
        <v>17904040</v>
      </c>
      <c r="E108" s="25"/>
      <c r="F108" s="66">
        <f>SUM(F104:F106)</f>
        <v>14787775</v>
      </c>
      <c r="H108" s="66">
        <f>SUM(H104:H106)</f>
        <v>224826</v>
      </c>
      <c r="I108" s="25"/>
      <c r="J108" s="66">
        <f>SUM(J104:J106)</f>
        <v>351583</v>
      </c>
    </row>
    <row r="109" spans="1:10" ht="21.75" customHeight="1" thickTop="1">
      <c r="G109" s="69"/>
      <c r="I109" s="25"/>
    </row>
    <row r="110" spans="1:10" ht="21.75" customHeight="1">
      <c r="A110" s="14" t="s">
        <v>287</v>
      </c>
      <c r="B110" s="22"/>
      <c r="C110" s="22"/>
      <c r="D110" s="25"/>
      <c r="E110" s="25"/>
      <c r="F110" s="25"/>
      <c r="H110" s="25"/>
      <c r="I110" s="25"/>
      <c r="J110" s="25"/>
    </row>
    <row r="111" spans="1:10" ht="21.75" customHeight="1">
      <c r="A111" s="18" t="s">
        <v>288</v>
      </c>
      <c r="B111" s="22"/>
      <c r="C111" s="22"/>
      <c r="D111" s="25">
        <v>17920695</v>
      </c>
      <c r="E111" s="25"/>
      <c r="F111" s="25">
        <v>14834331</v>
      </c>
      <c r="H111" s="25">
        <v>224826</v>
      </c>
      <c r="I111" s="25"/>
      <c r="J111" s="25">
        <v>351583</v>
      </c>
    </row>
    <row r="112" spans="1:10" ht="21.75" customHeight="1">
      <c r="A112" s="18" t="s">
        <v>289</v>
      </c>
      <c r="B112" s="22"/>
      <c r="C112" s="22"/>
      <c r="D112" s="123">
        <v>-16655</v>
      </c>
      <c r="E112" s="88"/>
      <c r="F112" s="123">
        <v>-46556</v>
      </c>
      <c r="G112" s="88"/>
      <c r="H112" s="123">
        <v>0</v>
      </c>
      <c r="I112" s="88"/>
      <c r="J112" s="123">
        <v>0</v>
      </c>
    </row>
    <row r="113" spans="1:18" ht="6" customHeight="1">
      <c r="B113" s="15"/>
      <c r="C113" s="7"/>
      <c r="D113" s="81"/>
      <c r="E113" s="81"/>
      <c r="F113" s="81"/>
      <c r="G113" s="81"/>
      <c r="H113" s="81"/>
      <c r="I113" s="81"/>
      <c r="J113" s="81"/>
    </row>
    <row r="114" spans="1:18" ht="21.75" customHeight="1" thickBot="1">
      <c r="B114" s="22"/>
      <c r="C114" s="22"/>
      <c r="D114" s="66">
        <f>SUM(D111:D112)</f>
        <v>17904040</v>
      </c>
      <c r="E114" s="25"/>
      <c r="F114" s="66">
        <f>SUM(F111:F112)</f>
        <v>14787775</v>
      </c>
      <c r="H114" s="66">
        <f>SUM(H111:H112)</f>
        <v>224826</v>
      </c>
      <c r="I114" s="25"/>
      <c r="J114" s="66">
        <f>SUM(J111:J112)</f>
        <v>351583</v>
      </c>
      <c r="L114" s="30"/>
      <c r="M114" s="30"/>
      <c r="N114" s="30"/>
      <c r="O114" s="30"/>
      <c r="P114" s="30"/>
      <c r="R114" s="30"/>
    </row>
    <row r="115" spans="1:18" ht="21.75" customHeight="1" thickTop="1">
      <c r="B115" s="22"/>
      <c r="C115" s="22"/>
      <c r="D115" s="30"/>
      <c r="E115" s="25"/>
      <c r="F115" s="30"/>
      <c r="H115" s="30"/>
      <c r="I115" s="25"/>
      <c r="J115" s="30"/>
    </row>
    <row r="116" spans="1:18" ht="21.75" customHeight="1">
      <c r="A116" s="7" t="s">
        <v>290</v>
      </c>
      <c r="B116" s="2"/>
      <c r="C116" s="2"/>
      <c r="D116" s="83"/>
      <c r="E116" s="41"/>
      <c r="F116" s="83"/>
      <c r="G116" s="41"/>
      <c r="H116" s="83"/>
      <c r="I116" s="41"/>
      <c r="J116" s="83"/>
    </row>
    <row r="117" spans="1:18" ht="6" customHeight="1">
      <c r="A117" s="14"/>
      <c r="B117" s="2"/>
      <c r="C117" s="2"/>
      <c r="D117" s="41"/>
      <c r="E117" s="41"/>
      <c r="F117" s="41"/>
      <c r="H117" s="41"/>
      <c r="I117" s="41"/>
      <c r="J117" s="41"/>
    </row>
    <row r="118" spans="1:18" ht="21.75" customHeight="1">
      <c r="A118" s="14" t="s">
        <v>291</v>
      </c>
      <c r="B118" s="2"/>
      <c r="C118" s="2"/>
      <c r="D118" s="41"/>
      <c r="E118" s="41"/>
      <c r="F118" s="41"/>
      <c r="H118" s="41"/>
      <c r="I118" s="41"/>
      <c r="J118" s="41"/>
    </row>
    <row r="119" spans="1:18" ht="6" customHeight="1">
      <c r="B119" s="2"/>
      <c r="C119" s="2"/>
      <c r="D119" s="81"/>
      <c r="E119" s="81"/>
      <c r="F119" s="81"/>
      <c r="H119" s="81"/>
      <c r="I119" s="81"/>
      <c r="J119" s="81"/>
    </row>
    <row r="120" spans="1:18" ht="21.75" customHeight="1">
      <c r="A120" s="18" t="s">
        <v>292</v>
      </c>
      <c r="B120" s="2"/>
      <c r="C120" s="2"/>
      <c r="D120" s="41"/>
      <c r="E120" s="41"/>
      <c r="F120" s="41"/>
      <c r="H120" s="41"/>
      <c r="I120" s="41"/>
      <c r="J120" s="41"/>
    </row>
    <row r="121" spans="1:18" ht="21.75" customHeight="1">
      <c r="B121" s="2"/>
      <c r="C121" s="2"/>
      <c r="D121" s="41"/>
      <c r="E121" s="41"/>
      <c r="F121" s="41"/>
      <c r="H121" s="41"/>
      <c r="I121" s="41"/>
      <c r="J121" s="41"/>
    </row>
    <row r="122" spans="1:18" ht="21.75" customHeight="1">
      <c r="B122" s="2"/>
      <c r="C122" s="2"/>
      <c r="D122" s="148" t="s">
        <v>3</v>
      </c>
      <c r="E122" s="148"/>
      <c r="F122" s="148"/>
      <c r="G122" s="77"/>
      <c r="H122" s="148" t="s">
        <v>4</v>
      </c>
      <c r="I122" s="148"/>
      <c r="J122" s="148"/>
    </row>
    <row r="123" spans="1:18" ht="21.75" customHeight="1">
      <c r="B123" s="2"/>
      <c r="C123" s="2"/>
      <c r="D123" s="52" t="s">
        <v>9</v>
      </c>
      <c r="E123" s="50"/>
      <c r="F123" s="52" t="s">
        <v>10</v>
      </c>
      <c r="G123" s="52"/>
      <c r="H123" s="52" t="s">
        <v>9</v>
      </c>
      <c r="I123" s="50"/>
      <c r="J123" s="52" t="s">
        <v>10</v>
      </c>
    </row>
    <row r="124" spans="1:18" ht="21.75" customHeight="1">
      <c r="B124" s="2"/>
      <c r="C124" s="2"/>
      <c r="D124" s="54" t="s">
        <v>12</v>
      </c>
      <c r="E124" s="81"/>
      <c r="F124" s="54" t="s">
        <v>12</v>
      </c>
      <c r="H124" s="54" t="s">
        <v>12</v>
      </c>
      <c r="I124" s="81"/>
      <c r="J124" s="54" t="s">
        <v>12</v>
      </c>
    </row>
    <row r="125" spans="1:18" ht="6" customHeight="1">
      <c r="B125" s="2"/>
      <c r="C125" s="2"/>
      <c r="D125" s="81"/>
      <c r="E125" s="81"/>
      <c r="F125" s="81"/>
      <c r="H125" s="81"/>
      <c r="I125" s="81"/>
      <c r="J125" s="81"/>
    </row>
    <row r="126" spans="1:18" ht="21.75" customHeight="1">
      <c r="A126" s="18" t="s">
        <v>293</v>
      </c>
      <c r="B126" s="2"/>
      <c r="C126" s="2"/>
      <c r="D126" s="23">
        <v>1342665</v>
      </c>
      <c r="E126" s="41"/>
      <c r="F126" s="23">
        <v>1588373</v>
      </c>
      <c r="G126" s="41"/>
      <c r="H126" s="23">
        <v>1609</v>
      </c>
      <c r="I126" s="41"/>
      <c r="J126" s="23">
        <v>1203</v>
      </c>
    </row>
    <row r="127" spans="1:18" ht="21.75" customHeight="1">
      <c r="B127" s="2"/>
      <c r="C127" s="2"/>
      <c r="D127" s="25"/>
      <c r="E127" s="25"/>
      <c r="F127" s="25"/>
      <c r="H127" s="25"/>
      <c r="I127" s="25"/>
      <c r="J127" s="25"/>
    </row>
    <row r="128" spans="1:18" ht="21.75" customHeight="1">
      <c r="B128" s="2"/>
      <c r="C128" s="2"/>
      <c r="D128" s="25"/>
      <c r="E128" s="25"/>
      <c r="F128" s="25"/>
      <c r="H128" s="25"/>
      <c r="I128" s="25"/>
      <c r="J128" s="25"/>
    </row>
    <row r="129" spans="1:10" ht="23.25" customHeight="1">
      <c r="B129" s="2"/>
      <c r="C129" s="2"/>
      <c r="D129" s="25"/>
      <c r="E129" s="25"/>
      <c r="F129" s="25"/>
      <c r="H129" s="25"/>
      <c r="I129" s="25"/>
      <c r="J129" s="25"/>
    </row>
    <row r="130" spans="1:10" ht="21.75" customHeight="1">
      <c r="B130" s="2"/>
      <c r="C130" s="2"/>
      <c r="D130" s="25"/>
      <c r="E130" s="25"/>
      <c r="F130" s="25"/>
      <c r="H130" s="25"/>
      <c r="I130" s="25"/>
      <c r="J130" s="25"/>
    </row>
    <row r="131" spans="1:10" ht="21.75" customHeight="1">
      <c r="B131" s="2"/>
      <c r="C131" s="2"/>
      <c r="D131" s="25"/>
      <c r="E131" s="25"/>
      <c r="F131" s="25"/>
      <c r="H131" s="25"/>
      <c r="I131" s="25"/>
      <c r="J131" s="25"/>
    </row>
    <row r="132" spans="1:10" ht="21.75" customHeight="1">
      <c r="B132" s="2"/>
      <c r="C132" s="2"/>
      <c r="D132" s="25"/>
      <c r="E132" s="25"/>
      <c r="F132" s="25"/>
      <c r="H132" s="25"/>
      <c r="I132" s="25"/>
      <c r="J132" s="25"/>
    </row>
    <row r="133" spans="1:10" ht="21.75" customHeight="1">
      <c r="B133" s="2"/>
      <c r="C133" s="2"/>
      <c r="D133" s="25"/>
      <c r="E133" s="25"/>
      <c r="F133" s="25"/>
      <c r="H133" s="25"/>
      <c r="I133" s="25"/>
      <c r="J133" s="25"/>
    </row>
    <row r="134" spans="1:10" ht="21.75" customHeight="1">
      <c r="B134" s="2"/>
      <c r="C134" s="2"/>
      <c r="D134" s="25"/>
      <c r="E134" s="25"/>
      <c r="F134" s="25"/>
      <c r="H134" s="25"/>
      <c r="I134" s="25"/>
      <c r="J134" s="25"/>
    </row>
    <row r="135" spans="1:10" ht="21.75" customHeight="1">
      <c r="B135" s="2"/>
      <c r="C135" s="2"/>
      <c r="D135" s="25"/>
      <c r="E135" s="25"/>
      <c r="F135" s="25"/>
      <c r="H135" s="25"/>
      <c r="I135" s="25"/>
      <c r="J135" s="25"/>
    </row>
    <row r="136" spans="1:10" ht="21.75" customHeight="1">
      <c r="B136" s="2"/>
      <c r="C136" s="2"/>
      <c r="D136" s="25"/>
      <c r="E136" s="25"/>
      <c r="F136" s="25"/>
      <c r="H136" s="25"/>
      <c r="I136" s="25"/>
      <c r="J136" s="25"/>
    </row>
    <row r="137" spans="1:10" ht="21.75" customHeight="1">
      <c r="B137" s="2"/>
      <c r="C137" s="2"/>
      <c r="D137" s="25"/>
      <c r="E137" s="25"/>
      <c r="F137" s="25"/>
      <c r="H137" s="25"/>
      <c r="I137" s="25"/>
      <c r="J137" s="25"/>
    </row>
    <row r="138" spans="1:10" ht="21.75" customHeight="1">
      <c r="B138" s="2"/>
      <c r="C138" s="2"/>
      <c r="D138" s="25"/>
      <c r="E138" s="25"/>
      <c r="F138" s="25"/>
      <c r="H138" s="25"/>
      <c r="I138" s="25"/>
      <c r="J138" s="25"/>
    </row>
    <row r="139" spans="1:10" ht="19.5" customHeight="1">
      <c r="B139" s="2"/>
      <c r="C139" s="2"/>
      <c r="D139" s="25"/>
      <c r="E139" s="25"/>
      <c r="F139" s="25"/>
      <c r="H139" s="25"/>
      <c r="I139" s="25"/>
      <c r="J139" s="25"/>
    </row>
    <row r="140" spans="1:10" ht="1" customHeight="1">
      <c r="B140" s="2"/>
      <c r="C140" s="2"/>
      <c r="D140" s="25"/>
      <c r="E140" s="25"/>
      <c r="F140" s="25"/>
      <c r="H140" s="25"/>
      <c r="I140" s="25"/>
      <c r="J140" s="25"/>
    </row>
    <row r="141" spans="1:10" ht="22.15" customHeight="1">
      <c r="A141" s="90" t="str">
        <f>+A95</f>
        <v>หมายเหตุประกอบข้อมูลทางการเงินเป็นส่วนหนึ่งของข้อมูลทางการเงินระหว่างกาลนี้</v>
      </c>
      <c r="B141" s="90"/>
      <c r="C141" s="90"/>
      <c r="D141" s="84"/>
      <c r="E141" s="84"/>
      <c r="F141" s="84"/>
      <c r="G141" s="27"/>
      <c r="H141" s="84"/>
      <c r="I141" s="84"/>
      <c r="J141" s="84"/>
    </row>
  </sheetData>
  <mergeCells count="8">
    <mergeCell ref="D122:F122"/>
    <mergeCell ref="H122:J122"/>
    <mergeCell ref="D5:F5"/>
    <mergeCell ref="H5:J5"/>
    <mergeCell ref="D52:F52"/>
    <mergeCell ref="H52:J52"/>
    <mergeCell ref="D100:F100"/>
    <mergeCell ref="H100:J100"/>
  </mergeCells>
  <pageMargins left="0.8" right="0.5" top="0.5" bottom="0.6" header="0.49" footer="0.4"/>
  <pageSetup paperSize="9" scale="90" firstPageNumber="13" fitToHeight="0" orientation="portrait" useFirstPageNumber="1" horizontalDpi="1200" verticalDpi="1200" r:id="rId1"/>
  <headerFooter scaleWithDoc="0">
    <oddFooter>&amp;R&amp;13&amp;P</oddFooter>
  </headerFooter>
  <rowBreaks count="2" manualBreakCount="2">
    <brk id="47" max="16383" man="1"/>
    <brk id="9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b31520-c3e7-42d0-bf07-110cdbe5b5f8">
      <Terms xmlns="http://schemas.microsoft.com/office/infopath/2007/PartnerControls"/>
    </lcf76f155ced4ddcb4097134ff3c332f>
    <TaxCatchAll xmlns="e9ff2aa0-ac65-4789-9546-1cd3bf6095f9" xsi:nil="true"/>
    <_dlc_DocId xmlns="e9ff2aa0-ac65-4789-9546-1cd3bf6095f9">T5H3HEATW2TJ-878241894-41421</_dlc_DocId>
    <_dlc_DocIdUrl xmlns="e9ff2aa0-ac65-4789-9546-1cd3bf6095f9">
      <Url>https://minorgroup.sharepoint.com/sites/mint/CorpSecretary/_layouts/15/DocIdRedir.aspx?ID=T5H3HEATW2TJ-878241894-41421</Url>
      <Description>T5H3HEATW2TJ-878241894-41421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487E694034BC4BB070FFF6E3F6BC3D" ma:contentTypeVersion="17" ma:contentTypeDescription="Create a new document." ma:contentTypeScope="" ma:versionID="144532a966fb7cb8a51b08fc3c46790c">
  <xsd:schema xmlns:xsd="http://www.w3.org/2001/XMLSchema" xmlns:xs="http://www.w3.org/2001/XMLSchema" xmlns:p="http://schemas.microsoft.com/office/2006/metadata/properties" xmlns:ns2="e9ff2aa0-ac65-4789-9546-1cd3bf6095f9" xmlns:ns3="e2b31520-c3e7-42d0-bf07-110cdbe5b5f8" xmlns:ns4="e3c9920c-760c-43c3-a784-0ddb37dd1017" targetNamespace="http://schemas.microsoft.com/office/2006/metadata/properties" ma:root="true" ma:fieldsID="864d526c2dc16b4183106ab9456e03af" ns2:_="" ns3:_="" ns4:_="">
    <xsd:import namespace="e9ff2aa0-ac65-4789-9546-1cd3bf6095f9"/>
    <xsd:import namespace="e2b31520-c3e7-42d0-bf07-110cdbe5b5f8"/>
    <xsd:import namespace="e3c9920c-760c-43c3-a784-0ddb37dd101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Location" minOccurs="0"/>
                <xsd:element ref="ns3:MediaLengthInSeconds" minOccurs="0"/>
                <xsd:element ref="ns4:SharedWithUsers" minOccurs="0"/>
                <xsd:element ref="ns4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ff2aa0-ac65-4789-9546-1cd3bf6095f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5" nillable="true" ma:displayName="Taxonomy Catch All Column" ma:hidden="true" ma:list="{8236f94b-7ede-4aa1-8516-49a0bafeece6}" ma:internalName="TaxCatchAll" ma:showField="CatchAllData" ma:web="e9ff2aa0-ac65-4789-9546-1cd3bf6095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b31520-c3e7-42d0-bf07-110cdbe5b5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7857c996-1424-435f-a372-02611a2db7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c9920c-760c-43c3-a784-0ddb37dd1017" elementFormDefault="qualified">
    <xsd:import namespace="http://schemas.microsoft.com/office/2006/documentManagement/types"/>
    <xsd:import namespace="http://schemas.microsoft.com/office/infopath/2007/PartnerControls"/>
    <xsd:element name="SharedWithUsers" ma:index="2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36C5084-E000-4F8F-9BFC-6FB42D681C3A}">
  <ds:schemaRefs>
    <ds:schemaRef ds:uri="http://schemas.microsoft.com/office/2006/documentManagement/types"/>
    <ds:schemaRef ds:uri="9c784ece-320f-46e9-a0bf-61d0570459bd"/>
    <ds:schemaRef ds:uri="http://purl.org/dc/terms/"/>
    <ds:schemaRef ds:uri="http://purl.org/dc/elements/1.1/"/>
    <ds:schemaRef ds:uri="bd255cd4-3828-4559-a09e-259aa315cf02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48eac372-adb8-4669-a335-edc47b426e6c"/>
    <ds:schemaRef ds:uri="http://schemas.microsoft.com/sharepoint/v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6AD8042-9EF1-4A0D-85B4-7FA03265BF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E0BC84-9C6A-4FE0-AE6D-999CFCA2F632}"/>
</file>

<file path=customXml/itemProps4.xml><?xml version="1.0" encoding="utf-8"?>
<ds:datastoreItem xmlns:ds="http://schemas.openxmlformats.org/officeDocument/2006/customXml" ds:itemID="{D46D8A67-43B1-4DAE-AF76-92E171E1F9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2-4</vt:lpstr>
      <vt:lpstr>5-6 (3m)</vt:lpstr>
      <vt:lpstr>7-8 (6m)</vt:lpstr>
      <vt:lpstr>9</vt:lpstr>
      <vt:lpstr>10</vt:lpstr>
      <vt:lpstr>11</vt:lpstr>
      <vt:lpstr>12</vt:lpstr>
      <vt:lpstr>13-15</vt:lpstr>
      <vt:lpstr>'10'!Print_Area</vt:lpstr>
      <vt:lpstr>'12'!Print_Area</vt:lpstr>
      <vt:lpstr>'13-15'!Print_Area</vt:lpstr>
      <vt:lpstr>'2-4'!Print_Area</vt:lpstr>
      <vt:lpstr>'5-6 (3m)'!Print_Area</vt:lpstr>
      <vt:lpstr>'7-8 (6m)'!Print_Area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Saran Bodeepong</cp:lastModifiedBy>
  <cp:revision/>
  <cp:lastPrinted>2025-07-31T08:31:16Z</cp:lastPrinted>
  <dcterms:created xsi:type="dcterms:W3CDTF">2001-04-26T01:24:58Z</dcterms:created>
  <dcterms:modified xsi:type="dcterms:W3CDTF">2025-07-31T09:09:50Z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0x010100E0487E694034BC4BB070FFF6E3F6BC3D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MediaServiceImageTags">
    <vt:lpwstr/>
  </property>
  <property fmtid="{D5CDD505-2E9C-101B-9397-08002B2CF9AE}" pid="6" name="_dlc_DocIdItemGuid">
    <vt:lpwstr>b8003a86-3e35-4813-ad7d-cde16aa8ee82</vt:lpwstr>
  </property>
</Properties>
</file>