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ate1904="1" backupFile="1" codeName="ThisWorkbook"/>
  <mc:AlternateContent xmlns:mc="http://schemas.openxmlformats.org/markup-compatibility/2006">
    <mc:Choice Requires="x15">
      <x15ac:absPath xmlns:x15ac="http://schemas.microsoft.com/office/spreadsheetml/2010/11/ac" url="A:\SET 2024-2025\"/>
    </mc:Choice>
  </mc:AlternateContent>
  <xr:revisionPtr revIDLastSave="0" documentId="13_ncr:1_{63334F80-097F-4669-B8AD-2368073CD961}" xr6:coauthVersionLast="47" xr6:coauthVersionMax="47" xr10:uidLastSave="{00000000-0000-0000-0000-000000000000}"/>
  <bookViews>
    <workbookView xWindow="-110" yWindow="-110" windowWidth="19420" windowHeight="11500" tabRatio="798" activeTab="6" xr2:uid="{00000000-000D-0000-FFFF-FFFF00000000}"/>
  </bookViews>
  <sheets>
    <sheet name="BS-2-3" sheetId="39" r:id="rId1"/>
    <sheet name="PL4-7" sheetId="29" r:id="rId2"/>
    <sheet name="SC - Conso 8" sheetId="40" r:id="rId3"/>
    <sheet name="SC - Conso 9" sheetId="36" r:id="rId4"/>
    <sheet name="SC - LHFG 10" sheetId="41" r:id="rId5"/>
    <sheet name="SC - LHFG 11" sheetId="38" r:id="rId6"/>
    <sheet name="CF12-13" sheetId="32" r:id="rId7"/>
  </sheets>
  <definedNames>
    <definedName name="_xlnm._FilterDatabase" localSheetId="6" hidden="1">'CF12-13'!$G$75:$G$79</definedName>
    <definedName name="_xlnm.Print_Area" localSheetId="0">'BS-2-3'!$A$1:$L$71</definedName>
    <definedName name="_xlnm.Print_Area" localSheetId="6">'CF12-13'!$A$1:$I$94</definedName>
    <definedName name="_xlnm.Print_Area" localSheetId="1">'PL4-7'!$A$1:$K$153</definedName>
    <definedName name="_xlnm.Print_Area" localSheetId="2">'SC - Conso 8'!$A$1:$X$30</definedName>
    <definedName name="_xlnm.Print_Area" localSheetId="3">'SC - Conso 9'!$A$1:$X$28</definedName>
    <definedName name="_xlnm.Print_Area" localSheetId="4">'SC - LHFG 10'!$A$1:$P$30</definedName>
    <definedName name="_xlnm.Print_Area" localSheetId="5">'SC - LHFG 11'!$A$1:$P$28</definedName>
    <definedName name="งบดุลหลักพัน" localSheetId="6">#REF!</definedName>
    <definedName name="งบดุลหลักพัน" localSheetId="1">#REF!</definedName>
    <definedName name="งบดุลหลักพัน">#REF!</definedName>
    <definedName name="ท.กระแสเงินสดพัน" localSheetId="6">#REF!</definedName>
    <definedName name="ท.กระแสเงินสดพัน" localSheetId="1">#REF!</definedName>
    <definedName name="ท.กระแสเงินสดพัน">#REF!</definedName>
    <definedName name="ท.กระแสเงินสดสต." localSheetId="6">#REF!</definedName>
    <definedName name="ท.กระแสเงินสดสต." localSheetId="1">#REF!</definedName>
    <definedName name="ท.กระแสเงินสดสต.">#REF!</definedName>
    <definedName name="ท.กำไรขาดทุนพัน" localSheetId="6">#REF!</definedName>
    <definedName name="ท.กำไรขาดทุนพัน" localSheetId="1">#REF!</definedName>
    <definedName name="ท.กำไรขาดทุนพัน">#REF!</definedName>
    <definedName name="ท.กำไรขาดทุนสต." localSheetId="6">#REF!</definedName>
    <definedName name="ท.กำไรขาดทุนสต." localSheetId="1">#REF!</definedName>
    <definedName name="ท.กำไรขาดทุนสต.">#REF!</definedName>
    <definedName name="ท.กำไรสะสมพัน" localSheetId="6">#REF!</definedName>
    <definedName name="ท.กำไรสะสมพัน" localSheetId="1">#REF!</definedName>
    <definedName name="ท.กำไรสะสมพัน">#REF!</definedName>
    <definedName name="ท.กำไรสะสมสต." localSheetId="6">#REF!</definedName>
    <definedName name="ท.กำไรสะสมสต." localSheetId="1">#REF!</definedName>
    <definedName name="ท.กำไรสะสมสต.">#REF!</definedName>
    <definedName name="ท.ส่วนเปลี่ยนแปลงผู้ถือหุ้นสต." localSheetId="6">#REF!</definedName>
    <definedName name="ท.ส่วนเปลี่ยนแปลงผู้ถือหุ้นสต." localSheetId="1">#REF!</definedName>
    <definedName name="ท.ส่วนเปลี่ยนแปลงผู้ถือหุ้นสต.">#REF!</definedName>
    <definedName name="ท.ส่วนเปลี่ยนแปลงพัน" localSheetId="6">#REF!</definedName>
    <definedName name="ท.ส่วนเปลี่ยนแปลงพัน" localSheetId="1">#REF!</definedName>
    <definedName name="ท.ส่วนเปลี่ยนแปลงพัน">#REF!</definedName>
    <definedName name="ทงบดุลบาทสต." localSheetId="6">#REF!</definedName>
    <definedName name="ทงบดุลบาทสต." localSheetId="1">#REF!</definedName>
    <definedName name="ทงบดุลบาทสต.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32" l="1"/>
  <c r="C24" i="32"/>
  <c r="G23" i="32"/>
  <c r="C23" i="32"/>
  <c r="G22" i="32"/>
  <c r="C22" i="32"/>
  <c r="G15" i="32"/>
  <c r="C15" i="32"/>
  <c r="G83" i="32" l="1"/>
  <c r="C83" i="32"/>
  <c r="G87" i="32"/>
  <c r="C87" i="32"/>
  <c r="L26" i="41"/>
  <c r="N26" i="41" s="1"/>
  <c r="P26" i="41" s="1"/>
  <c r="H29" i="40"/>
  <c r="F29" i="40"/>
  <c r="D29" i="40"/>
  <c r="P26" i="40"/>
  <c r="R26" i="40" s="1"/>
  <c r="N26" i="40"/>
  <c r="P29" i="40" l="1"/>
  <c r="P31" i="40" s="1"/>
  <c r="T26" i="40"/>
  <c r="X26" i="40" s="1"/>
  <c r="R18" i="40" l="1"/>
  <c r="R18" i="36" l="1"/>
  <c r="E129" i="29" l="1"/>
  <c r="G129" i="29"/>
  <c r="I129" i="29"/>
  <c r="K129" i="29"/>
  <c r="J23" i="40" l="1"/>
  <c r="J24" i="40" s="1"/>
  <c r="J29" i="40" s="1"/>
  <c r="I84" i="32"/>
  <c r="I79" i="32"/>
  <c r="E84" i="32"/>
  <c r="E79" i="32"/>
  <c r="N27" i="41"/>
  <c r="P27" i="41" s="1"/>
  <c r="L24" i="41"/>
  <c r="H24" i="41"/>
  <c r="F24" i="41"/>
  <c r="D24" i="41"/>
  <c r="N19" i="41"/>
  <c r="L19" i="41"/>
  <c r="L29" i="41" s="1"/>
  <c r="L31" i="41" s="1"/>
  <c r="J19" i="41"/>
  <c r="H19" i="41"/>
  <c r="H29" i="41" s="1"/>
  <c r="H31" i="41" s="1"/>
  <c r="F19" i="41"/>
  <c r="F29" i="41" s="1"/>
  <c r="F31" i="41" s="1"/>
  <c r="D19" i="41"/>
  <c r="D29" i="41" s="1"/>
  <c r="D31" i="41" s="1"/>
  <c r="P18" i="41"/>
  <c r="P19" i="41" s="1"/>
  <c r="P15" i="41"/>
  <c r="N27" i="40"/>
  <c r="R27" i="40" s="1"/>
  <c r="T27" i="40" s="1"/>
  <c r="X27" i="40" s="1"/>
  <c r="P24" i="40"/>
  <c r="H24" i="40"/>
  <c r="F24" i="40"/>
  <c r="D24" i="40"/>
  <c r="D31" i="40" s="1"/>
  <c r="V22" i="40"/>
  <c r="V24" i="40" s="1"/>
  <c r="N22" i="40"/>
  <c r="V19" i="40"/>
  <c r="R19" i="40"/>
  <c r="P19" i="40"/>
  <c r="N19" i="40"/>
  <c r="L19" i="40"/>
  <c r="J19" i="40"/>
  <c r="H19" i="40"/>
  <c r="F19" i="40"/>
  <c r="D19" i="40"/>
  <c r="T18" i="40"/>
  <c r="N15" i="40"/>
  <c r="T15" i="40" s="1"/>
  <c r="V29" i="40" l="1"/>
  <c r="V31" i="40" s="1"/>
  <c r="F31" i="40"/>
  <c r="H31" i="40"/>
  <c r="X15" i="40"/>
  <c r="T19" i="40"/>
  <c r="X18" i="40"/>
  <c r="X19" i="40" s="1"/>
  <c r="K136" i="29" l="1"/>
  <c r="K107" i="29"/>
  <c r="K91" i="29"/>
  <c r="K88" i="29"/>
  <c r="K60" i="29"/>
  <c r="K53" i="29"/>
  <c r="K31" i="29"/>
  <c r="K15" i="29"/>
  <c r="K12" i="29"/>
  <c r="G136" i="29"/>
  <c r="G107" i="29"/>
  <c r="G91" i="29"/>
  <c r="G88" i="29"/>
  <c r="G60" i="29"/>
  <c r="G53" i="29"/>
  <c r="G31" i="29"/>
  <c r="G15" i="29"/>
  <c r="G12" i="29"/>
  <c r="L68" i="39"/>
  <c r="L70" i="39" s="1"/>
  <c r="J68" i="39"/>
  <c r="J70" i="39" s="1"/>
  <c r="H68" i="39"/>
  <c r="H70" i="39" s="1"/>
  <c r="F68" i="39"/>
  <c r="F70" i="39" s="1"/>
  <c r="L53" i="39"/>
  <c r="J53" i="39"/>
  <c r="H53" i="39"/>
  <c r="F53" i="39"/>
  <c r="L27" i="39"/>
  <c r="J27" i="39"/>
  <c r="H27" i="39"/>
  <c r="F27" i="39"/>
  <c r="G98" i="29" l="1"/>
  <c r="G109" i="29" s="1"/>
  <c r="G22" i="29"/>
  <c r="G33" i="29" s="1"/>
  <c r="G35" i="29" s="1"/>
  <c r="G65" i="29" s="1"/>
  <c r="G67" i="29" s="1"/>
  <c r="G137" i="29"/>
  <c r="L23" i="36"/>
  <c r="K98" i="29"/>
  <c r="K109" i="29" s="1"/>
  <c r="I11" i="32" s="1"/>
  <c r="I29" i="32" s="1"/>
  <c r="I51" i="32" s="1"/>
  <c r="I86" i="32" s="1"/>
  <c r="I88" i="32" s="1"/>
  <c r="K22" i="29"/>
  <c r="K33" i="29" s="1"/>
  <c r="K35" i="29" s="1"/>
  <c r="K65" i="29" s="1"/>
  <c r="K67" i="29" s="1"/>
  <c r="L71" i="39"/>
  <c r="H71" i="39"/>
  <c r="G61" i="29"/>
  <c r="K61" i="29"/>
  <c r="K137" i="29"/>
  <c r="J71" i="39"/>
  <c r="J72" i="39" s="1"/>
  <c r="F71" i="39"/>
  <c r="F72" i="39" s="1"/>
  <c r="G111" i="29" l="1"/>
  <c r="E11" i="32"/>
  <c r="E29" i="32" s="1"/>
  <c r="E51" i="32" s="1"/>
  <c r="E86" i="32" s="1"/>
  <c r="E88" i="32" s="1"/>
  <c r="G141" i="29"/>
  <c r="G62" i="29"/>
  <c r="G70" i="29" s="1"/>
  <c r="G72" i="29" s="1"/>
  <c r="K111" i="29"/>
  <c r="K141" i="29" s="1"/>
  <c r="K143" i="29" s="1"/>
  <c r="N22" i="38" s="1"/>
  <c r="G138" i="29"/>
  <c r="K62" i="29"/>
  <c r="K70" i="29" s="1"/>
  <c r="K72" i="29" s="1"/>
  <c r="G143" i="29"/>
  <c r="E107" i="29"/>
  <c r="G146" i="29" l="1"/>
  <c r="R22" i="36"/>
  <c r="K138" i="29"/>
  <c r="K146" i="29" s="1"/>
  <c r="K148" i="29" s="1"/>
  <c r="N26" i="38"/>
  <c r="G148" i="29" l="1"/>
  <c r="P26" i="38"/>
  <c r="L24" i="38"/>
  <c r="H24" i="38"/>
  <c r="F24" i="38"/>
  <c r="D24" i="38"/>
  <c r="N19" i="38"/>
  <c r="L19" i="38"/>
  <c r="L28" i="38" s="1"/>
  <c r="J19" i="38"/>
  <c r="H19" i="38"/>
  <c r="F19" i="38"/>
  <c r="D19" i="38"/>
  <c r="P18" i="38"/>
  <c r="P19" i="38" s="1"/>
  <c r="P15" i="38"/>
  <c r="V24" i="36"/>
  <c r="V19" i="36"/>
  <c r="R19" i="36"/>
  <c r="P19" i="36"/>
  <c r="N19" i="36"/>
  <c r="L19" i="36"/>
  <c r="J19" i="36"/>
  <c r="H19" i="36"/>
  <c r="F19" i="36"/>
  <c r="F28" i="36" s="1"/>
  <c r="D19" i="36"/>
  <c r="N26" i="36"/>
  <c r="R26" i="36" s="1"/>
  <c r="P24" i="36"/>
  <c r="H24" i="36"/>
  <c r="F24" i="36"/>
  <c r="D24" i="36"/>
  <c r="N22" i="36"/>
  <c r="T18" i="36"/>
  <c r="X18" i="36" s="1"/>
  <c r="X19" i="36" s="1"/>
  <c r="N15" i="36"/>
  <c r="T15" i="36" s="1"/>
  <c r="F28" i="38" l="1"/>
  <c r="H28" i="38"/>
  <c r="D28" i="38"/>
  <c r="H28" i="36"/>
  <c r="D28" i="36"/>
  <c r="V28" i="36"/>
  <c r="P28" i="36"/>
  <c r="T19" i="36"/>
  <c r="X15" i="36"/>
  <c r="T26" i="36"/>
  <c r="X26" i="36" s="1"/>
  <c r="I107" i="29" l="1"/>
  <c r="I88" i="29" l="1"/>
  <c r="E88" i="29"/>
  <c r="G84" i="32" l="1"/>
  <c r="G79" i="32"/>
  <c r="F109" i="29" l="1"/>
  <c r="I91" i="29" l="1"/>
  <c r="E91" i="29"/>
  <c r="I31" i="29"/>
  <c r="E31" i="29"/>
  <c r="I98" i="29" l="1"/>
  <c r="E98" i="29"/>
  <c r="I60" i="29"/>
  <c r="E60" i="29"/>
  <c r="I53" i="29"/>
  <c r="E53" i="29"/>
  <c r="I15" i="29"/>
  <c r="E15" i="29"/>
  <c r="I12" i="29"/>
  <c r="E12" i="29"/>
  <c r="C79" i="32"/>
  <c r="E109" i="29" l="1"/>
  <c r="E61" i="29"/>
  <c r="I22" i="29"/>
  <c r="I61" i="29"/>
  <c r="E22" i="29"/>
  <c r="C11" i="32" l="1"/>
  <c r="E111" i="29"/>
  <c r="I33" i="29"/>
  <c r="I35" i="29" s="1"/>
  <c r="I75" i="29" s="1"/>
  <c r="E33" i="29"/>
  <c r="E35" i="29" s="1"/>
  <c r="E75" i="29" s="1"/>
  <c r="E141" i="29" l="1"/>
  <c r="E151" i="29"/>
  <c r="E62" i="29"/>
  <c r="E70" i="29" s="1"/>
  <c r="I65" i="29"/>
  <c r="E65" i="29"/>
  <c r="I62" i="29"/>
  <c r="E136" i="29"/>
  <c r="R22" i="40" l="1"/>
  <c r="R24" i="40" s="1"/>
  <c r="R29" i="40" s="1"/>
  <c r="R31" i="40" s="1"/>
  <c r="E137" i="29"/>
  <c r="L23" i="40"/>
  <c r="L24" i="36"/>
  <c r="L28" i="36" s="1"/>
  <c r="I70" i="29"/>
  <c r="I67" i="29"/>
  <c r="E72" i="29"/>
  <c r="E67" i="29"/>
  <c r="C84" i="32"/>
  <c r="I136" i="29"/>
  <c r="T22" i="40" l="1"/>
  <c r="X22" i="40" s="1"/>
  <c r="L24" i="40"/>
  <c r="N23" i="40"/>
  <c r="T23" i="40" s="1"/>
  <c r="X23" i="40" s="1"/>
  <c r="I137" i="29"/>
  <c r="J23" i="41"/>
  <c r="J24" i="36"/>
  <c r="I72" i="29"/>
  <c r="N23" i="36"/>
  <c r="P23" i="41" l="1"/>
  <c r="J24" i="41"/>
  <c r="J29" i="41" s="1"/>
  <c r="J31" i="41" s="1"/>
  <c r="L29" i="40"/>
  <c r="N24" i="40"/>
  <c r="P23" i="38"/>
  <c r="T23" i="36"/>
  <c r="X23" i="36" s="1"/>
  <c r="N24" i="36"/>
  <c r="J28" i="36"/>
  <c r="I109" i="29"/>
  <c r="T24" i="40" l="1"/>
  <c r="N29" i="40"/>
  <c r="N31" i="40" s="1"/>
  <c r="I111" i="29"/>
  <c r="I151" i="29" s="1"/>
  <c r="G11" i="32"/>
  <c r="G29" i="32" s="1"/>
  <c r="G51" i="32" s="1"/>
  <c r="G86" i="32" s="1"/>
  <c r="G88" i="32" s="1"/>
  <c r="J24" i="38"/>
  <c r="J28" i="38" s="1"/>
  <c r="N28" i="36"/>
  <c r="C29" i="32"/>
  <c r="X24" i="40" l="1"/>
  <c r="X29" i="40" s="1"/>
  <c r="X31" i="40" s="1"/>
  <c r="T29" i="40"/>
  <c r="C51" i="32"/>
  <c r="I138" i="29"/>
  <c r="I141" i="29"/>
  <c r="E138" i="29"/>
  <c r="E146" i="29" l="1"/>
  <c r="E148" i="29" s="1"/>
  <c r="I146" i="29"/>
  <c r="N24" i="38"/>
  <c r="N28" i="38" s="1"/>
  <c r="C86" i="32"/>
  <c r="C88" i="32" s="1"/>
  <c r="I143" i="29"/>
  <c r="N22" i="41" s="1"/>
  <c r="E143" i="29"/>
  <c r="N24" i="41" l="1"/>
  <c r="N29" i="41" s="1"/>
  <c r="N31" i="41" s="1"/>
  <c r="P22" i="41"/>
  <c r="P24" i="41" s="1"/>
  <c r="P29" i="41" s="1"/>
  <c r="P22" i="38"/>
  <c r="P24" i="38" s="1"/>
  <c r="P28" i="38" s="1"/>
  <c r="I148" i="29"/>
  <c r="R24" i="36"/>
  <c r="T22" i="36"/>
  <c r="X22" i="36" s="1"/>
  <c r="T24" i="36" l="1"/>
  <c r="R28" i="36"/>
  <c r="T28" i="36" l="1"/>
  <c r="X24" i="36"/>
  <c r="X28" i="36" s="1"/>
</calcChain>
</file>

<file path=xl/sharedStrings.xml><?xml version="1.0" encoding="utf-8"?>
<sst xmlns="http://schemas.openxmlformats.org/spreadsheetml/2006/main" count="491" uniqueCount="224">
  <si>
    <t>Note</t>
  </si>
  <si>
    <t>Issued and</t>
  </si>
  <si>
    <t>paid-up share</t>
  </si>
  <si>
    <t>capital</t>
  </si>
  <si>
    <t>Unappropriated</t>
  </si>
  <si>
    <t>Interbank and money market items</t>
  </si>
  <si>
    <t>Deposits</t>
  </si>
  <si>
    <t xml:space="preserve">   Interbank and money market items</t>
  </si>
  <si>
    <t xml:space="preserve">   Deposits</t>
  </si>
  <si>
    <t xml:space="preserve">   Other assets</t>
  </si>
  <si>
    <t xml:space="preserve">   Other liabilities</t>
  </si>
  <si>
    <t>Cash flows from investing activities</t>
  </si>
  <si>
    <t>Interest expenses</t>
  </si>
  <si>
    <t>Assets</t>
  </si>
  <si>
    <t xml:space="preserve">Cash </t>
  </si>
  <si>
    <t>Total assets</t>
  </si>
  <si>
    <t>Accrued expenses</t>
  </si>
  <si>
    <t>Other liabilities</t>
  </si>
  <si>
    <t>Total liabilities</t>
  </si>
  <si>
    <t>Share capital</t>
  </si>
  <si>
    <t>Retained earnings</t>
  </si>
  <si>
    <t xml:space="preserve">   Unappropriated</t>
  </si>
  <si>
    <t>Cash flows from financing activities</t>
  </si>
  <si>
    <t xml:space="preserve">      Depreciation and amortisation</t>
  </si>
  <si>
    <t>Consolidated financial statements</t>
  </si>
  <si>
    <t>Separate financial statements</t>
  </si>
  <si>
    <t>Total equity</t>
  </si>
  <si>
    <t xml:space="preserve">   Liabilities payable on demand</t>
  </si>
  <si>
    <t xml:space="preserve">Fees and service expenses </t>
  </si>
  <si>
    <t>Other operating expenses</t>
  </si>
  <si>
    <t>Total other operating expenses</t>
  </si>
  <si>
    <t xml:space="preserve">      Cash received on interest income</t>
  </si>
  <si>
    <t xml:space="preserve">      Cash paid on interest expenses</t>
  </si>
  <si>
    <t>Interest income</t>
  </si>
  <si>
    <t>Fees and service income</t>
  </si>
  <si>
    <t>Other operating income</t>
  </si>
  <si>
    <t>Accrued interest receivables on investments</t>
  </si>
  <si>
    <t>Dividend income</t>
  </si>
  <si>
    <t xml:space="preserve">   Loans to customers</t>
  </si>
  <si>
    <t>Cash flows from operating activities</t>
  </si>
  <si>
    <t>Total operating income</t>
  </si>
  <si>
    <t xml:space="preserve">      Dividend income</t>
  </si>
  <si>
    <t>Statements of financial position</t>
  </si>
  <si>
    <t xml:space="preserve">Deferred tax assets </t>
  </si>
  <si>
    <t xml:space="preserve">      Net interest (income) expenses</t>
  </si>
  <si>
    <t>Revenue received in advance</t>
  </si>
  <si>
    <t>Derivative assets</t>
  </si>
  <si>
    <t>Securities business receivables - cash accounts</t>
  </si>
  <si>
    <t xml:space="preserve">   Accrued expenses</t>
  </si>
  <si>
    <t xml:space="preserve">   Short-term debts issued and borrowings</t>
  </si>
  <si>
    <t>Net interest income (expenses)</t>
  </si>
  <si>
    <t>Net fees and service income (expenses)</t>
  </si>
  <si>
    <t>Securities business payables</t>
  </si>
  <si>
    <t xml:space="preserve">   Securities business receivables - cash accounts</t>
  </si>
  <si>
    <t xml:space="preserve">   Payables to Clearing House</t>
  </si>
  <si>
    <t xml:space="preserve">      21,183,660,594 ordinary shares of Baht 1 each</t>
  </si>
  <si>
    <t>Derivative liabilities</t>
  </si>
  <si>
    <t>Financial assets measured at fair value through profit or loss</t>
  </si>
  <si>
    <t xml:space="preserve">   Financial assets measured at fair value through profit or loss</t>
  </si>
  <si>
    <t>Liabilities payable on demand</t>
  </si>
  <si>
    <t>Provisions</t>
  </si>
  <si>
    <t>Supporting services income</t>
  </si>
  <si>
    <t xml:space="preserve">Income tax </t>
  </si>
  <si>
    <t>Dividend paid</t>
  </si>
  <si>
    <t xml:space="preserve">      Cash paid on income tax</t>
  </si>
  <si>
    <t xml:space="preserve">   Provisions</t>
  </si>
  <si>
    <t>Proceeds from disposal of equipment</t>
  </si>
  <si>
    <t xml:space="preserve">   designated at fair value through other comprehensive income</t>
  </si>
  <si>
    <t xml:space="preserve">Cash paid for lease liabilities </t>
  </si>
  <si>
    <t xml:space="preserve">   other comprehensive income</t>
  </si>
  <si>
    <t xml:space="preserve">   through other comprehensive income</t>
  </si>
  <si>
    <t xml:space="preserve">   Revenue received in advance</t>
  </si>
  <si>
    <t>income</t>
  </si>
  <si>
    <t>other comprehensive</t>
  </si>
  <si>
    <t>Premium on treasury shares - common shares</t>
  </si>
  <si>
    <t>Premium on</t>
  </si>
  <si>
    <t>treasury shares</t>
  </si>
  <si>
    <t>- common shares</t>
  </si>
  <si>
    <t xml:space="preserve">      Provisions for employee benefits</t>
  </si>
  <si>
    <t>Receivables from Clearing House</t>
  </si>
  <si>
    <t>Expected credit losses</t>
  </si>
  <si>
    <t xml:space="preserve">   Securities business payables</t>
  </si>
  <si>
    <t>(in thousand Baht)</t>
  </si>
  <si>
    <t>31 December</t>
  </si>
  <si>
    <t xml:space="preserve">   Appropriated</t>
  </si>
  <si>
    <t>Consolidated</t>
  </si>
  <si>
    <t>Separate</t>
  </si>
  <si>
    <t>financial statements</t>
  </si>
  <si>
    <t>Balance as at 1 January 2024</t>
  </si>
  <si>
    <t>Interbank and money market items, net</t>
  </si>
  <si>
    <t>Investments, net</t>
  </si>
  <si>
    <t>Investments in subsidiaries, net</t>
  </si>
  <si>
    <t>Loans to customers and accrued interest receivables, net</t>
  </si>
  <si>
    <t>Investment properties, net</t>
  </si>
  <si>
    <t>Premises and equipment, net</t>
  </si>
  <si>
    <t>Right-of-use assets, net</t>
  </si>
  <si>
    <t>Other assets, net</t>
  </si>
  <si>
    <t>Liabilities and equity</t>
  </si>
  <si>
    <t>Liabilities</t>
  </si>
  <si>
    <t>Debts issued and borrowings</t>
  </si>
  <si>
    <t>Accrued interest payables</t>
  </si>
  <si>
    <t>Lease liabilities</t>
  </si>
  <si>
    <t>Income tax payable</t>
  </si>
  <si>
    <t>Equity</t>
  </si>
  <si>
    <t xml:space="preserve">   Authorised share capital</t>
  </si>
  <si>
    <t xml:space="preserve">   Issued and paid-up share capital</t>
  </si>
  <si>
    <t>Premium on share capital</t>
  </si>
  <si>
    <t>Other reserves</t>
  </si>
  <si>
    <t xml:space="preserve">     Legal reserve</t>
  </si>
  <si>
    <t>Non-controlling interests</t>
  </si>
  <si>
    <t>Equity holders of the parent</t>
  </si>
  <si>
    <t>Total liabilities and equity</t>
  </si>
  <si>
    <t xml:space="preserve">    Employee's expenses</t>
  </si>
  <si>
    <t xml:space="preserve">    Directors' remuneration</t>
  </si>
  <si>
    <t xml:space="preserve">    Premises and equipment expenses</t>
  </si>
  <si>
    <t xml:space="preserve">    Taxes and duties</t>
  </si>
  <si>
    <t xml:space="preserve">    Advertising and promotional expenses</t>
  </si>
  <si>
    <t xml:space="preserve">    Amortisation on intangible assets</t>
  </si>
  <si>
    <t xml:space="preserve">    Other expenses</t>
  </si>
  <si>
    <t xml:space="preserve">Profit from operations before income tax </t>
  </si>
  <si>
    <t>Net profit</t>
  </si>
  <si>
    <t>Other comprehensive income</t>
  </si>
  <si>
    <t>Items that will be reclassified subsequently to profit or loss</t>
  </si>
  <si>
    <t>Income tax relating to components of other comprehensive income</t>
  </si>
  <si>
    <t>Items that will not be reclassified subsequently to profit or loss</t>
  </si>
  <si>
    <t xml:space="preserve">   through other comprehensive income  </t>
  </si>
  <si>
    <t xml:space="preserve">Total other comprehensive income, net </t>
  </si>
  <si>
    <t>Total comprehensive income</t>
  </si>
  <si>
    <t>Total comprehensive income attributable to:</t>
  </si>
  <si>
    <t>Earnings per share</t>
  </si>
  <si>
    <t>LH Financial Group Public Company Limited and its Subsidiaries</t>
  </si>
  <si>
    <t>reserves</t>
  </si>
  <si>
    <t xml:space="preserve">Adjustments to reconcile profit from operations before </t>
  </si>
  <si>
    <t xml:space="preserve">   income tax to net cash receipts (payments) from operating activities</t>
  </si>
  <si>
    <t xml:space="preserve">      Expected credit losses </t>
  </si>
  <si>
    <t>Profit (loss) from operation before changes in operating assets and liabilities</t>
  </si>
  <si>
    <t xml:space="preserve">   Receivables from Clearing House</t>
  </si>
  <si>
    <t xml:space="preserve">Proceeds from redemption of investments in debt instruments measured </t>
  </si>
  <si>
    <t xml:space="preserve">   at amortised cost</t>
  </si>
  <si>
    <t xml:space="preserve">   Dividend paid</t>
  </si>
  <si>
    <t>30 September</t>
  </si>
  <si>
    <t>For the nine-month period ended 30 September 2024</t>
  </si>
  <si>
    <t>Balance as at 30 September 2024</t>
  </si>
  <si>
    <t>(Increase) decrease in operating assets</t>
  </si>
  <si>
    <t>Increase (decrease) in operating liabilities</t>
  </si>
  <si>
    <t xml:space="preserve">   at fair value through profit or loss</t>
  </si>
  <si>
    <t xml:space="preserve">   will be reclassified subsequently to profit or loss</t>
  </si>
  <si>
    <t xml:space="preserve">   will not be reclassified subsequently to profit or loss</t>
  </si>
  <si>
    <t>Net gains (losses) on financial instruments measured</t>
  </si>
  <si>
    <t>Statements of profit or loss and other comprehensive income (Unaudited)</t>
  </si>
  <si>
    <t>Total other comprehensive income, net</t>
  </si>
  <si>
    <t>Net profit attributable to:</t>
  </si>
  <si>
    <t>Owners of the company</t>
  </si>
  <si>
    <r>
      <t xml:space="preserve">Basic earnings per share </t>
    </r>
    <r>
      <rPr>
        <i/>
        <sz val="11"/>
        <rFont val="Times New Roman"/>
        <family val="1"/>
      </rPr>
      <t>(in Baht)</t>
    </r>
  </si>
  <si>
    <t>(Losses) gains on</t>
  </si>
  <si>
    <t>investments in debt</t>
  </si>
  <si>
    <t>instruments at</t>
  </si>
  <si>
    <t>fair value through</t>
  </si>
  <si>
    <t>Total other</t>
  </si>
  <si>
    <t>Legal reserve</t>
  </si>
  <si>
    <t>holders of</t>
  </si>
  <si>
    <t>the parent</t>
  </si>
  <si>
    <t>Non-</t>
  </si>
  <si>
    <t>controlling</t>
  </si>
  <si>
    <t>interests</t>
  </si>
  <si>
    <t>investments in</t>
  </si>
  <si>
    <t>equity instruments</t>
  </si>
  <si>
    <t>designated at</t>
  </si>
  <si>
    <t>Comprehensive income for the period</t>
  </si>
  <si>
    <t>Total comprehensive income for the period</t>
  </si>
  <si>
    <t>Transfer to retained earnings</t>
  </si>
  <si>
    <t>share capital</t>
  </si>
  <si>
    <t>Statements of changes in equity (Unaudited)</t>
  </si>
  <si>
    <t>Statements of cash flows (Unaudited)</t>
  </si>
  <si>
    <t xml:space="preserve">      Cash refund for income tax</t>
  </si>
  <si>
    <t xml:space="preserve">   Properties for sales</t>
  </si>
  <si>
    <t>Interest received</t>
  </si>
  <si>
    <t>Dividends received</t>
  </si>
  <si>
    <t>Dividends received on investments in subsidiaries</t>
  </si>
  <si>
    <t>Acquisition of investments in debt instruments measured at fair value through</t>
  </si>
  <si>
    <t xml:space="preserve">Proceeds from disposal and redemption of investments in debt instruments measured </t>
  </si>
  <si>
    <t xml:space="preserve">   at fair value through other comprehensive income</t>
  </si>
  <si>
    <t>Proceeds from disposal and capital return of investments in equity instruments</t>
  </si>
  <si>
    <t>Acquisition of premises and equipment</t>
  </si>
  <si>
    <t>Acquisition of intangible assets</t>
  </si>
  <si>
    <t xml:space="preserve">Cash at 1 January </t>
  </si>
  <si>
    <t>Cash at 30 September</t>
  </si>
  <si>
    <t>Supplementary disclosures of cash flow information</t>
  </si>
  <si>
    <t>Non-cash transactions:</t>
  </si>
  <si>
    <t>Transactions with owners, recorded directly in equity</t>
  </si>
  <si>
    <t>Total transactions with owners, recorded directly in equity</t>
  </si>
  <si>
    <t>Goodwill and other intangible assets, net</t>
  </si>
  <si>
    <t xml:space="preserve">   Net profit</t>
  </si>
  <si>
    <t xml:space="preserve">   Other comprehensive income</t>
  </si>
  <si>
    <t>Three-month period ended</t>
  </si>
  <si>
    <t>Nine-month period ended</t>
  </si>
  <si>
    <t>Properties for sale, net</t>
  </si>
  <si>
    <t>For the nine-month period ended 30 September 2025</t>
  </si>
  <si>
    <t>Balance as at 1 January 2025</t>
  </si>
  <si>
    <t>Balance as at 30 September 2025</t>
  </si>
  <si>
    <t>Net gains (losses) on investments</t>
  </si>
  <si>
    <t xml:space="preserve">      (Gains) losses on financial instruments measured at fair value through profit or loss</t>
  </si>
  <si>
    <t>Net cash provided by (used in) investing activities</t>
  </si>
  <si>
    <t xml:space="preserve">      Impairment on properties for sale</t>
  </si>
  <si>
    <t>(Unaudited)</t>
  </si>
  <si>
    <t>Acquisition of financial assets measured at fair value through profit or loss</t>
  </si>
  <si>
    <t>Acquisition of investments in debt instruments measured at amortised cost</t>
  </si>
  <si>
    <t>Transfer to legal reserve</t>
  </si>
  <si>
    <t>5, 14</t>
  </si>
  <si>
    <t>8, 14</t>
  </si>
  <si>
    <t>10, 14</t>
  </si>
  <si>
    <t>Net gains on investments</t>
  </si>
  <si>
    <t>Gain on investments in debt instruments measured at fair value</t>
  </si>
  <si>
    <t>Gain on investments in equity instruments designated at fair value</t>
  </si>
  <si>
    <t>Net gains on financial instruments measured</t>
  </si>
  <si>
    <t xml:space="preserve">      Losses (gains) on disposal/write-off of leasehold improvements and equipment</t>
  </si>
  <si>
    <t xml:space="preserve">      Gains on lease modification</t>
  </si>
  <si>
    <t xml:space="preserve">      (Gains) losses on sales of investments</t>
  </si>
  <si>
    <t>Net cash (used in) provided by operating activities</t>
  </si>
  <si>
    <t>Net cash used in financing activities</t>
  </si>
  <si>
    <t>Net (decrease) increase in cash</t>
  </si>
  <si>
    <t xml:space="preserve">   (Decrease) increase in payable on acquisition of equipment and intangible assets</t>
  </si>
  <si>
    <t>Gains on</t>
  </si>
  <si>
    <t xml:space="preserve">      Provisions for litigation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</si>
</sst>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(* #,##0_);_(* \(#,##0\);_(* &quot;-&quot;_);_(@_)"/>
    <numFmt numFmtId="164" formatCode="_-* #,##0_-;\-* #,##0_-;_-* &quot;-&quot;_-;_-@_-"/>
    <numFmt numFmtId="165" formatCode="_-&quot;฿&quot;* #,##0.00_-;\-&quot;฿&quot;* #,##0.00_-;_-&quot;฿&quot;* &quot;-&quot;??_-;_-@_-"/>
    <numFmt numFmtId="166" formatCode="_(* #,##0_);_(* \(#,##0\);_(* &quot;-&quot;??_);_(@_)"/>
    <numFmt numFmtId="167" formatCode="0.0%"/>
    <numFmt numFmtId="168" formatCode="0.0"/>
    <numFmt numFmtId="169" formatCode="_(* #,##0_);_(* \(#,##0\);_(* &quot;-          &quot;??_);_(@_)"/>
    <numFmt numFmtId="170" formatCode="_(* #,##0.00_);_(* \(#,##0.00\);_(* &quot;-&quot;_);_(@_)"/>
    <numFmt numFmtId="171" formatCode="_(* #,##0.000_);_(* \(#,##0.000\);_(* &quot;-&quot;_);_(@_)"/>
    <numFmt numFmtId="172" formatCode="_(* #,##0_);_(* \(#,##0\);_(* &quot;-     &quot;??_);_(@_)"/>
  </numFmts>
  <fonts count="20">
    <font>
      <sz val="10"/>
      <name val="ApFont"/>
    </font>
    <font>
      <sz val="10"/>
      <name val="ApFont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u/>
      <sz val="11"/>
      <name val="Times New Roman"/>
      <family val="1"/>
    </font>
    <font>
      <sz val="11"/>
      <color rgb="FFFF000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u/>
      <sz val="11"/>
      <name val="Times New Roman"/>
      <family val="1"/>
    </font>
    <font>
      <b/>
      <i/>
      <sz val="11"/>
      <name val="Times New Roman"/>
      <family val="1"/>
    </font>
    <font>
      <sz val="11"/>
      <color theme="0"/>
      <name val="Times New Roman"/>
      <family val="1"/>
    </font>
    <font>
      <sz val="16"/>
      <name val="Angsana New"/>
      <family val="1"/>
    </font>
    <font>
      <b/>
      <sz val="11"/>
      <color theme="0" tint="-0.34998626667073579"/>
      <name val="Calibri"/>
      <family val="2"/>
    </font>
    <font>
      <sz val="11"/>
      <color theme="0" tint="-0.34998626667073579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4" fontId="1" fillId="0" borderId="0" applyFont="0" applyFill="0" applyBorder="0" applyAlignment="0" applyProtection="0"/>
    <xf numFmtId="0" fontId="2" fillId="0" borderId="0"/>
    <xf numFmtId="0" fontId="2" fillId="0" borderId="0"/>
    <xf numFmtId="167" fontId="2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37" fontId="4" fillId="0" borderId="0"/>
    <xf numFmtId="0" fontId="5" fillId="0" borderId="0"/>
    <xf numFmtId="0" fontId="1" fillId="0" borderId="0"/>
    <xf numFmtId="10" fontId="6" fillId="0" borderId="0" applyFont="0" applyFill="0" applyBorder="0" applyAlignment="0" applyProtection="0"/>
    <xf numFmtId="1" fontId="6" fillId="0" borderId="2" applyNumberFormat="0" applyFill="0" applyAlignment="0" applyProtection="0">
      <alignment horizontal="center" vertical="center"/>
    </xf>
    <xf numFmtId="4" fontId="1" fillId="0" borderId="0" applyFont="0" applyFill="0" applyBorder="0" applyAlignment="0" applyProtection="0"/>
    <xf numFmtId="0" fontId="6" fillId="0" borderId="0"/>
    <xf numFmtId="4" fontId="1" fillId="0" borderId="0" applyFont="0" applyFill="0" applyBorder="0" applyAlignment="0" applyProtection="0"/>
  </cellStyleXfs>
  <cellXfs count="123">
    <xf numFmtId="0" fontId="0" fillId="0" borderId="0" xfId="0"/>
    <xf numFmtId="0" fontId="12" fillId="0" borderId="0" xfId="0" applyFont="1" applyAlignment="1">
      <alignment vertical="center"/>
    </xf>
    <xf numFmtId="38" fontId="8" fillId="0" borderId="0" xfId="0" applyNumberFormat="1" applyFont="1" applyAlignment="1">
      <alignment horizontal="centerContinuous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Continuous" vertical="center"/>
    </xf>
    <xf numFmtId="41" fontId="8" fillId="0" borderId="0" xfId="1" applyNumberFormat="1" applyFont="1" applyFill="1" applyAlignment="1">
      <alignment horizontal="centerContinuous" vertical="center"/>
    </xf>
    <xf numFmtId="37" fontId="8" fillId="0" borderId="0" xfId="0" applyNumberFormat="1" applyFont="1" applyAlignment="1">
      <alignment horizontal="centerContinuous" vertical="center"/>
    </xf>
    <xf numFmtId="0" fontId="8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41" fontId="8" fillId="0" borderId="0" xfId="1" applyNumberFormat="1" applyFont="1" applyFill="1" applyAlignment="1">
      <alignment vertical="center"/>
    </xf>
    <xf numFmtId="49" fontId="8" fillId="0" borderId="0" xfId="0" applyNumberFormat="1" applyFont="1" applyAlignment="1">
      <alignment horizontal="right" vertical="center"/>
    </xf>
    <xf numFmtId="41" fontId="8" fillId="0" borderId="0" xfId="1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49" fontId="8" fillId="0" borderId="0" xfId="1" quotePrefix="1" applyNumberFormat="1" applyFont="1" applyFill="1" applyBorder="1" applyAlignment="1">
      <alignment horizontal="center" vertical="center"/>
    </xf>
    <xf numFmtId="166" fontId="8" fillId="0" borderId="0" xfId="1" quotePrefix="1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38" fontId="8" fillId="0" borderId="0" xfId="0" applyNumberFormat="1" applyFont="1" applyAlignment="1">
      <alignment vertical="center"/>
    </xf>
    <xf numFmtId="41" fontId="8" fillId="0" borderId="0" xfId="0" applyNumberFormat="1" applyFont="1" applyAlignment="1">
      <alignment horizontal="right" vertical="center"/>
    </xf>
    <xf numFmtId="41" fontId="8" fillId="0" borderId="0" xfId="0" applyNumberFormat="1" applyFont="1" applyAlignment="1">
      <alignment vertical="center"/>
    </xf>
    <xf numFmtId="41" fontId="8" fillId="0" borderId="0" xfId="1" applyNumberFormat="1" applyFont="1" applyFill="1" applyAlignment="1">
      <alignment horizontal="right" vertical="center"/>
    </xf>
    <xf numFmtId="41" fontId="7" fillId="0" borderId="4" xfId="1" applyNumberFormat="1" applyFont="1" applyFill="1" applyBorder="1" applyAlignment="1">
      <alignment horizontal="right" vertical="center"/>
    </xf>
    <xf numFmtId="41" fontId="7" fillId="0" borderId="0" xfId="1" applyNumberFormat="1" applyFont="1" applyFill="1" applyBorder="1" applyAlignment="1">
      <alignment horizontal="right" vertical="center"/>
    </xf>
    <xf numFmtId="166" fontId="8" fillId="0" borderId="0" xfId="0" applyNumberFormat="1" applyFont="1" applyAlignment="1">
      <alignment horizontal="right" vertical="center"/>
    </xf>
    <xf numFmtId="172" fontId="8" fillId="0" borderId="0" xfId="0" applyNumberFormat="1" applyFont="1" applyAlignment="1">
      <alignment horizontal="right" vertical="center"/>
    </xf>
    <xf numFmtId="37" fontId="8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41" fontId="7" fillId="0" borderId="7" xfId="1" applyNumberFormat="1" applyFont="1" applyFill="1" applyBorder="1" applyAlignment="1">
      <alignment horizontal="right" vertical="center"/>
    </xf>
    <xf numFmtId="41" fontId="7" fillId="0" borderId="0" xfId="0" applyNumberFormat="1" applyFont="1" applyAlignment="1">
      <alignment horizontal="right" vertical="center"/>
    </xf>
    <xf numFmtId="41" fontId="7" fillId="0" borderId="0" xfId="1" applyNumberFormat="1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1" fontId="10" fillId="0" borderId="0" xfId="1" applyNumberFormat="1" applyFont="1" applyFill="1" applyAlignment="1">
      <alignment horizontal="center" vertical="center"/>
    </xf>
    <xf numFmtId="41" fontId="8" fillId="0" borderId="0" xfId="1" applyNumberFormat="1" applyFont="1" applyFill="1" applyAlignment="1">
      <alignment horizontal="center" vertical="center"/>
    </xf>
    <xf numFmtId="168" fontId="9" fillId="0" borderId="0" xfId="0" applyNumberFormat="1" applyFont="1" applyAlignment="1">
      <alignment horizontal="center" vertical="center"/>
    </xf>
    <xf numFmtId="38" fontId="8" fillId="0" borderId="0" xfId="0" applyNumberFormat="1" applyFont="1" applyAlignment="1">
      <alignment horizontal="left" vertical="center"/>
    </xf>
    <xf numFmtId="38" fontId="8" fillId="0" borderId="0" xfId="0" quotePrefix="1" applyNumberFormat="1" applyFont="1" applyAlignment="1">
      <alignment horizontal="left" vertical="center"/>
    </xf>
    <xf numFmtId="41" fontId="9" fillId="0" borderId="0" xfId="1" applyNumberFormat="1" applyFont="1" applyFill="1" applyBorder="1" applyAlignment="1">
      <alignment horizontal="center" vertical="center"/>
    </xf>
    <xf numFmtId="41" fontId="8" fillId="0" borderId="0" xfId="1" applyNumberFormat="1" applyFont="1" applyFill="1" applyBorder="1" applyAlignment="1">
      <alignment vertical="center"/>
    </xf>
    <xf numFmtId="41" fontId="8" fillId="0" borderId="5" xfId="1" applyNumberFormat="1" applyFont="1" applyFill="1" applyBorder="1" applyAlignment="1">
      <alignment horizontal="right" vertical="center"/>
    </xf>
    <xf numFmtId="41" fontId="8" fillId="0" borderId="0" xfId="0" applyNumberFormat="1" applyFont="1" applyAlignment="1">
      <alignment horizontal="center" vertical="center"/>
    </xf>
    <xf numFmtId="38" fontId="7" fillId="0" borderId="0" xfId="0" applyNumberFormat="1" applyFont="1" applyAlignment="1">
      <alignment horizontal="left" vertical="center"/>
    </xf>
    <xf numFmtId="41" fontId="7" fillId="0" borderId="6" xfId="1" applyNumberFormat="1" applyFont="1" applyFill="1" applyBorder="1" applyAlignment="1">
      <alignment horizontal="right" vertical="center"/>
    </xf>
    <xf numFmtId="41" fontId="8" fillId="0" borderId="3" xfId="1" applyNumberFormat="1" applyFont="1" applyFill="1" applyBorder="1" applyAlignment="1">
      <alignment horizontal="right" vertical="center"/>
    </xf>
    <xf numFmtId="41" fontId="7" fillId="0" borderId="5" xfId="1" applyNumberFormat="1" applyFont="1" applyFill="1" applyBorder="1" applyAlignment="1">
      <alignment horizontal="right" vertical="center"/>
    </xf>
    <xf numFmtId="41" fontId="8" fillId="0" borderId="0" xfId="12" applyNumberFormat="1" applyFont="1" applyFill="1" applyBorder="1" applyAlignment="1">
      <alignment horizontal="right" vertical="center"/>
    </xf>
    <xf numFmtId="164" fontId="9" fillId="0" borderId="0" xfId="0" applyNumberFormat="1" applyFont="1" applyAlignment="1">
      <alignment horizontal="center" vertical="center"/>
    </xf>
    <xf numFmtId="41" fontId="7" fillId="0" borderId="3" xfId="1" applyNumberFormat="1" applyFont="1" applyFill="1" applyBorder="1" applyAlignment="1">
      <alignment horizontal="right" vertical="center"/>
    </xf>
    <xf numFmtId="37" fontId="9" fillId="0" borderId="0" xfId="0" applyNumberFormat="1" applyFont="1" applyAlignment="1">
      <alignment horizontal="center" vertical="center"/>
    </xf>
    <xf numFmtId="37" fontId="8" fillId="0" borderId="3" xfId="0" applyNumberFormat="1" applyFont="1" applyBorder="1" applyAlignment="1">
      <alignment horizontal="center" vertical="center"/>
    </xf>
    <xf numFmtId="37" fontId="7" fillId="0" borderId="0" xfId="0" applyNumberFormat="1" applyFont="1" applyAlignment="1">
      <alignment vertical="center"/>
    </xf>
    <xf numFmtId="37" fontId="7" fillId="0" borderId="0" xfId="0" applyNumberFormat="1" applyFont="1" applyAlignment="1">
      <alignment horizontal="center" vertical="center"/>
    </xf>
    <xf numFmtId="41" fontId="17" fillId="0" borderId="0" xfId="12" applyNumberFormat="1" applyFont="1" applyFill="1" applyBorder="1" applyAlignment="1">
      <alignment horizontal="right" vertical="center"/>
    </xf>
    <xf numFmtId="164" fontId="8" fillId="0" borderId="0" xfId="0" applyNumberFormat="1" applyFont="1" applyAlignment="1">
      <alignment horizontal="center" vertical="center"/>
    </xf>
    <xf numFmtId="41" fontId="17" fillId="0" borderId="0" xfId="12" applyNumberFormat="1" applyFont="1" applyFill="1" applyBorder="1" applyAlignment="1">
      <alignment horizontal="center" vertical="center"/>
    </xf>
    <xf numFmtId="41" fontId="7" fillId="0" borderId="7" xfId="0" applyNumberFormat="1" applyFont="1" applyBorder="1" applyAlignment="1">
      <alignment vertical="center"/>
    </xf>
    <xf numFmtId="41" fontId="8" fillId="0" borderId="0" xfId="1" applyNumberFormat="1" applyFont="1" applyFill="1" applyBorder="1" applyAlignment="1">
      <alignment horizontal="center" vertical="center"/>
    </xf>
    <xf numFmtId="37" fontId="8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169" fontId="8" fillId="0" borderId="0" xfId="1" applyNumberFormat="1" applyFont="1" applyFill="1" applyAlignment="1">
      <alignment vertical="center"/>
    </xf>
    <xf numFmtId="41" fontId="8" fillId="0" borderId="3" xfId="0" applyNumberFormat="1" applyFont="1" applyBorder="1" applyAlignment="1">
      <alignment horizontal="right" vertical="center"/>
    </xf>
    <xf numFmtId="41" fontId="7" fillId="0" borderId="0" xfId="0" applyNumberFormat="1" applyFont="1" applyAlignment="1">
      <alignment horizontal="center" vertical="center"/>
    </xf>
    <xf numFmtId="38" fontId="9" fillId="0" borderId="0" xfId="0" applyNumberFormat="1" applyFont="1" applyAlignment="1">
      <alignment vertical="center"/>
    </xf>
    <xf numFmtId="41" fontId="9" fillId="0" borderId="0" xfId="0" applyNumberFormat="1" applyFont="1" applyAlignment="1">
      <alignment horizontal="center" vertical="center"/>
    </xf>
    <xf numFmtId="170" fontId="8" fillId="0" borderId="0" xfId="0" applyNumberFormat="1" applyFont="1" applyAlignment="1">
      <alignment horizontal="center" vertical="center"/>
    </xf>
    <xf numFmtId="170" fontId="8" fillId="0" borderId="0" xfId="0" applyNumberFormat="1" applyFont="1" applyAlignment="1">
      <alignment horizontal="right" vertical="center"/>
    </xf>
    <xf numFmtId="38" fontId="8" fillId="0" borderId="0" xfId="0" applyNumberFormat="1" applyFont="1" applyAlignment="1">
      <alignment horizontal="center" vertical="center"/>
    </xf>
    <xf numFmtId="38" fontId="9" fillId="0" borderId="0" xfId="0" applyNumberFormat="1" applyFont="1" applyAlignment="1">
      <alignment horizontal="left" vertical="center"/>
    </xf>
    <xf numFmtId="38" fontId="9" fillId="0" borderId="0" xfId="0" applyNumberFormat="1" applyFont="1" applyAlignment="1">
      <alignment horizontal="center" vertical="center"/>
    </xf>
    <xf numFmtId="41" fontId="7" fillId="0" borderId="7" xfId="0" applyNumberFormat="1" applyFont="1" applyBorder="1" applyAlignment="1">
      <alignment horizontal="right" vertical="center"/>
    </xf>
    <xf numFmtId="169" fontId="9" fillId="0" borderId="0" xfId="1" applyNumberFormat="1" applyFont="1" applyFill="1" applyBorder="1" applyAlignment="1">
      <alignment vertical="center"/>
    </xf>
    <xf numFmtId="169" fontId="8" fillId="0" borderId="0" xfId="1" applyNumberFormat="1" applyFont="1" applyFill="1" applyBorder="1" applyAlignment="1">
      <alignment vertical="center"/>
    </xf>
    <xf numFmtId="41" fontId="8" fillId="0" borderId="3" xfId="1" applyNumberFormat="1" applyFont="1" applyFill="1" applyBorder="1" applyAlignment="1">
      <alignment horizontal="center" vertical="center"/>
    </xf>
    <xf numFmtId="171" fontId="8" fillId="0" borderId="5" xfId="1" applyNumberFormat="1" applyFont="1" applyFill="1" applyBorder="1" applyAlignment="1">
      <alignment vertical="center"/>
    </xf>
    <xf numFmtId="171" fontId="8" fillId="0" borderId="0" xfId="1" applyNumberFormat="1" applyFont="1" applyFill="1" applyBorder="1" applyAlignment="1">
      <alignment vertical="center"/>
    </xf>
    <xf numFmtId="41" fontId="8" fillId="0" borderId="6" xfId="1" applyNumberFormat="1" applyFont="1" applyFill="1" applyBorder="1" applyAlignment="1">
      <alignment horizontal="center" vertical="center"/>
    </xf>
    <xf numFmtId="41" fontId="7" fillId="0" borderId="0" xfId="1" applyNumberFormat="1" applyFont="1" applyFill="1" applyBorder="1" applyAlignment="1">
      <alignment horizontal="center" vertical="center"/>
    </xf>
    <xf numFmtId="169" fontId="7" fillId="0" borderId="0" xfId="1" applyNumberFormat="1" applyFont="1" applyFill="1" applyBorder="1" applyAlignment="1">
      <alignment vertical="center"/>
    </xf>
    <xf numFmtId="41" fontId="7" fillId="0" borderId="3" xfId="1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37" fontId="8" fillId="0" borderId="0" xfId="0" applyNumberFormat="1" applyFont="1" applyAlignment="1">
      <alignment horizontal="center" vertical="center"/>
    </xf>
    <xf numFmtId="37" fontId="8" fillId="0" borderId="0" xfId="0" quotePrefix="1" applyNumberFormat="1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41" fontId="7" fillId="0" borderId="3" xfId="0" applyNumberFormat="1" applyFont="1" applyBorder="1" applyAlignment="1">
      <alignment horizontal="right" vertical="center"/>
    </xf>
    <xf numFmtId="41" fontId="7" fillId="0" borderId="5" xfId="0" applyNumberFormat="1" applyFont="1" applyBorder="1" applyAlignment="1">
      <alignment horizontal="right" vertical="center"/>
    </xf>
    <xf numFmtId="165" fontId="8" fillId="0" borderId="0" xfId="1" applyNumberFormat="1" applyFont="1" applyFill="1" applyAlignment="1">
      <alignment vertical="center"/>
    </xf>
    <xf numFmtId="37" fontId="15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1" fontId="7" fillId="0" borderId="0" xfId="0" applyNumberFormat="1" applyFont="1" applyAlignment="1">
      <alignment vertical="center"/>
    </xf>
    <xf numFmtId="168" fontId="8" fillId="0" borderId="0" xfId="0" applyNumberFormat="1" applyFont="1" applyAlignment="1">
      <alignment vertical="center"/>
    </xf>
    <xf numFmtId="1" fontId="8" fillId="0" borderId="0" xfId="0" applyNumberFormat="1" applyFont="1" applyAlignment="1">
      <alignment vertical="center"/>
    </xf>
    <xf numFmtId="41" fontId="8" fillId="0" borderId="0" xfId="0" applyNumberFormat="1" applyFont="1" applyAlignment="1">
      <alignment horizontal="centerContinuous" vertical="center"/>
    </xf>
    <xf numFmtId="1" fontId="8" fillId="0" borderId="0" xfId="0" applyNumberFormat="1" applyFont="1" applyAlignment="1">
      <alignment horizontal="center" vertical="center"/>
    </xf>
    <xf numFmtId="41" fontId="11" fillId="0" borderId="0" xfId="0" applyNumberFormat="1" applyFont="1" applyAlignment="1">
      <alignment vertical="center"/>
    </xf>
    <xf numFmtId="41" fontId="16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168" fontId="8" fillId="0" borderId="0" xfId="0" applyNumberFormat="1" applyFont="1" applyAlignment="1">
      <alignment horizontal="center" vertical="center"/>
    </xf>
    <xf numFmtId="170" fontId="8" fillId="0" borderId="0" xfId="0" applyNumberFormat="1" applyFont="1" applyAlignment="1">
      <alignment vertical="center"/>
    </xf>
    <xf numFmtId="41" fontId="8" fillId="0" borderId="3" xfId="0" applyNumberFormat="1" applyFont="1" applyBorder="1" applyAlignment="1">
      <alignment horizontal="center" vertical="center"/>
    </xf>
    <xf numFmtId="166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41" fontId="7" fillId="0" borderId="7" xfId="0" applyNumberFormat="1" applyFont="1" applyBorder="1" applyAlignment="1">
      <alignment horizontal="center" vertical="center"/>
    </xf>
    <xf numFmtId="41" fontId="7" fillId="0" borderId="4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170" fontId="11" fillId="0" borderId="0" xfId="0" applyNumberFormat="1" applyFont="1" applyAlignment="1">
      <alignment horizontal="right" vertical="center"/>
    </xf>
    <xf numFmtId="41" fontId="7" fillId="0" borderId="5" xfId="0" applyNumberFormat="1" applyFont="1" applyBorder="1" applyAlignment="1">
      <alignment vertical="center"/>
    </xf>
    <xf numFmtId="3" fontId="8" fillId="0" borderId="0" xfId="1" applyNumberFormat="1" applyFont="1" applyFill="1" applyAlignment="1">
      <alignment vertical="center"/>
    </xf>
    <xf numFmtId="41" fontId="16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49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37" fontId="7" fillId="0" borderId="0" xfId="0" applyNumberFormat="1" applyFont="1" applyAlignment="1">
      <alignment horizontal="center" vertical="center"/>
    </xf>
    <xf numFmtId="37" fontId="8" fillId="0" borderId="3" xfId="0" applyNumberFormat="1" applyFont="1" applyBorder="1" applyAlignment="1">
      <alignment horizontal="center" vertical="center"/>
    </xf>
    <xf numFmtId="37" fontId="9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41" fontId="18" fillId="0" borderId="0" xfId="1" applyNumberFormat="1" applyFont="1" applyFill="1" applyAlignment="1">
      <alignment vertical="center"/>
    </xf>
    <xf numFmtId="0" fontId="19" fillId="0" borderId="0" xfId="0" applyFont="1" applyAlignment="1">
      <alignment vertical="center"/>
    </xf>
    <xf numFmtId="41" fontId="19" fillId="0" borderId="0" xfId="1" applyNumberFormat="1" applyFont="1" applyFill="1" applyAlignment="1">
      <alignment vertical="center"/>
    </xf>
    <xf numFmtId="37" fontId="19" fillId="0" borderId="0" xfId="0" applyNumberFormat="1" applyFont="1" applyAlignment="1">
      <alignment vertical="center"/>
    </xf>
    <xf numFmtId="164" fontId="19" fillId="0" borderId="0" xfId="0" applyNumberFormat="1" applyFont="1" applyAlignment="1">
      <alignment horizontal="center" vertical="center"/>
    </xf>
  </cellXfs>
  <cellStyles count="15">
    <cellStyle name="Comma" xfId="1" builtinId="3"/>
    <cellStyle name="Comma 155" xfId="12" xr:uid="{C10C0C13-C608-46C0-AA78-7F4FA35099F6}"/>
    <cellStyle name="Comma 2" xfId="14" xr:uid="{A790107D-AFB3-41CC-AF83-7EABB26FE695}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5" xfId="9" xr:uid="{00000000-0005-0000-0000-000009000000}"/>
    <cellStyle name="Normal 5 3 3" xfId="13" xr:uid="{07F01203-C661-4C7A-8E50-CB0BDCBFC8F6}"/>
    <cellStyle name="Percent [2]" xfId="10" xr:uid="{00000000-0005-0000-0000-00000A000000}"/>
    <cellStyle name="Quantity" xfId="11" xr:uid="{00000000-0005-0000-0000-00000B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41564</xdr:colOff>
      <xdr:row>114</xdr:row>
      <xdr:rowOff>83128</xdr:rowOff>
    </xdr:from>
    <xdr:to>
      <xdr:col>10</xdr:col>
      <xdr:colOff>230596</xdr:colOff>
      <xdr:row>122</xdr:row>
      <xdr:rowOff>0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BD356B96-B624-48F1-8EAA-C18D2523F8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5860473" y="36049528"/>
          <a:ext cx="2530450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980704</xdr:colOff>
      <xdr:row>77</xdr:row>
      <xdr:rowOff>34637</xdr:rowOff>
    </xdr:from>
    <xdr:to>
      <xdr:col>10</xdr:col>
      <xdr:colOff>102936</xdr:colOff>
      <xdr:row>85</xdr:row>
      <xdr:rowOff>0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04F0CB4B-4768-4B80-BEA2-1DC3C06B81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5726875" y="25028237"/>
          <a:ext cx="2518575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983673</xdr:colOff>
      <xdr:row>37</xdr:row>
      <xdr:rowOff>0</xdr:rowOff>
    </xdr:from>
    <xdr:to>
      <xdr:col>10</xdr:col>
      <xdr:colOff>105905</xdr:colOff>
      <xdr:row>40</xdr:row>
      <xdr:rowOff>263237</xdr:rowOff>
    </xdr:to>
    <xdr:pic>
      <xdr:nvPicPr>
        <xdr:cNvPr id="4" name="Picture 3" hidden="1">
          <a:extLst>
            <a:ext uri="{FF2B5EF4-FFF2-40B4-BE49-F238E27FC236}">
              <a16:creationId xmlns:a16="http://schemas.microsoft.com/office/drawing/2014/main" id="{3ACD029C-128C-4A5C-8438-93F1D87E9E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5735782" y="11388437"/>
          <a:ext cx="2530450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0</xdr:colOff>
      <xdr:row>0</xdr:row>
      <xdr:rowOff>0</xdr:rowOff>
    </xdr:from>
    <xdr:to>
      <xdr:col>10</xdr:col>
      <xdr:colOff>258305</xdr:colOff>
      <xdr:row>5</xdr:row>
      <xdr:rowOff>152400</xdr:rowOff>
    </xdr:to>
    <xdr:pic>
      <xdr:nvPicPr>
        <xdr:cNvPr id="5" name="Picture 4" hidden="1">
          <a:extLst>
            <a:ext uri="{FF2B5EF4-FFF2-40B4-BE49-F238E27FC236}">
              <a16:creationId xmlns:a16="http://schemas.microsoft.com/office/drawing/2014/main" id="{9C3A802E-4D15-47A3-8ECA-8A5FA9C660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5888182" y="304800"/>
          <a:ext cx="2530450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1467394</xdr:colOff>
      <xdr:row>110</xdr:row>
      <xdr:rowOff>4355</xdr:rowOff>
    </xdr:from>
    <xdr:to>
      <xdr:col>2</xdr:col>
      <xdr:colOff>190500</xdr:colOff>
      <xdr:row>113</xdr:row>
      <xdr:rowOff>0</xdr:rowOff>
    </xdr:to>
    <xdr:pic>
      <xdr:nvPicPr>
        <xdr:cNvPr id="7" name="Picture 6" hidden="1">
          <a:extLst>
            <a:ext uri="{FF2B5EF4-FFF2-40B4-BE49-F238E27FC236}">
              <a16:creationId xmlns:a16="http://schemas.microsoft.com/office/drawing/2014/main" id="{EF80E214-59B5-964E-BE49-F52CAF8016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1467394" y="34446755"/>
          <a:ext cx="2805249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204652</xdr:colOff>
      <xdr:row>75</xdr:row>
      <xdr:rowOff>0</xdr:rowOff>
    </xdr:from>
    <xdr:to>
      <xdr:col>8</xdr:col>
      <xdr:colOff>745672</xdr:colOff>
      <xdr:row>76</xdr:row>
      <xdr:rowOff>0</xdr:rowOff>
    </xdr:to>
    <xdr:pic>
      <xdr:nvPicPr>
        <xdr:cNvPr id="8" name="Picture 7" hidden="1">
          <a:extLst>
            <a:ext uri="{FF2B5EF4-FFF2-40B4-BE49-F238E27FC236}">
              <a16:creationId xmlns:a16="http://schemas.microsoft.com/office/drawing/2014/main" id="{7C92894F-989D-B46D-6E5D-70AE8460B2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4950823" y="23713440"/>
          <a:ext cx="2805249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1543594</xdr:colOff>
      <xdr:row>32</xdr:row>
      <xdr:rowOff>287383</xdr:rowOff>
    </xdr:from>
    <xdr:to>
      <xdr:col>2</xdr:col>
      <xdr:colOff>266700</xdr:colOff>
      <xdr:row>35</xdr:row>
      <xdr:rowOff>0</xdr:rowOff>
    </xdr:to>
    <xdr:pic>
      <xdr:nvPicPr>
        <xdr:cNvPr id="9" name="Picture 8" hidden="1">
          <a:extLst>
            <a:ext uri="{FF2B5EF4-FFF2-40B4-BE49-F238E27FC236}">
              <a16:creationId xmlns:a16="http://schemas.microsoft.com/office/drawing/2014/main" id="{431A1DA9-27AD-B2D9-CE73-555721D230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1543594" y="9736183"/>
          <a:ext cx="2805249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87086</xdr:colOff>
      <xdr:row>0</xdr:row>
      <xdr:rowOff>119743</xdr:rowOff>
    </xdr:from>
    <xdr:to>
      <xdr:col>9</xdr:col>
      <xdr:colOff>1082651</xdr:colOff>
      <xdr:row>3</xdr:row>
      <xdr:rowOff>272143</xdr:rowOff>
    </xdr:to>
    <xdr:pic>
      <xdr:nvPicPr>
        <xdr:cNvPr id="5" name="Picture 4" hidden="1">
          <a:extLst>
            <a:ext uri="{FF2B5EF4-FFF2-40B4-BE49-F238E27FC236}">
              <a16:creationId xmlns:a16="http://schemas.microsoft.com/office/drawing/2014/main" id="{639C6C5B-F3B5-4B73-9BCD-9C4B9B6871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6513286" y="119743"/>
          <a:ext cx="2284615" cy="1003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87086</xdr:colOff>
      <xdr:row>0</xdr:row>
      <xdr:rowOff>119743</xdr:rowOff>
    </xdr:from>
    <xdr:to>
      <xdr:col>9</xdr:col>
      <xdr:colOff>1082651</xdr:colOff>
      <xdr:row>3</xdr:row>
      <xdr:rowOff>272143</xdr:rowOff>
    </xdr:to>
    <xdr:pic>
      <xdr:nvPicPr>
        <xdr:cNvPr id="6" name="Picture 5" hidden="1">
          <a:extLst>
            <a:ext uri="{FF2B5EF4-FFF2-40B4-BE49-F238E27FC236}">
              <a16:creationId xmlns:a16="http://schemas.microsoft.com/office/drawing/2014/main" id="{09B06125-A364-43F5-849E-B06287DC65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6513286" y="119743"/>
          <a:ext cx="2284615" cy="1003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87086</xdr:colOff>
      <xdr:row>0</xdr:row>
      <xdr:rowOff>119743</xdr:rowOff>
    </xdr:from>
    <xdr:to>
      <xdr:col>9</xdr:col>
      <xdr:colOff>1082651</xdr:colOff>
      <xdr:row>3</xdr:row>
      <xdr:rowOff>272143</xdr:rowOff>
    </xdr:to>
    <xdr:pic>
      <xdr:nvPicPr>
        <xdr:cNvPr id="7" name="Picture 6" hidden="1">
          <a:extLst>
            <a:ext uri="{FF2B5EF4-FFF2-40B4-BE49-F238E27FC236}">
              <a16:creationId xmlns:a16="http://schemas.microsoft.com/office/drawing/2014/main" id="{9BCDD9B8-8DF0-41D4-B390-6099439333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6513286" y="119743"/>
          <a:ext cx="2284615" cy="1003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87086</xdr:colOff>
      <xdr:row>0</xdr:row>
      <xdr:rowOff>119743</xdr:rowOff>
    </xdr:from>
    <xdr:to>
      <xdr:col>9</xdr:col>
      <xdr:colOff>1082651</xdr:colOff>
      <xdr:row>3</xdr:row>
      <xdr:rowOff>272143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9A764B26-E861-4362-BEF6-4BA09B016C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6818086" y="119743"/>
          <a:ext cx="2310015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87086</xdr:colOff>
      <xdr:row>0</xdr:row>
      <xdr:rowOff>119743</xdr:rowOff>
    </xdr:from>
    <xdr:to>
      <xdr:col>9</xdr:col>
      <xdr:colOff>1082651</xdr:colOff>
      <xdr:row>3</xdr:row>
      <xdr:rowOff>272143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71733807-665E-43A3-9B82-5689BC6861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7154636" y="119743"/>
          <a:ext cx="2214765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87086</xdr:colOff>
      <xdr:row>0</xdr:row>
      <xdr:rowOff>119743</xdr:rowOff>
    </xdr:from>
    <xdr:to>
      <xdr:col>9</xdr:col>
      <xdr:colOff>1082651</xdr:colOff>
      <xdr:row>3</xdr:row>
      <xdr:rowOff>272143</xdr:rowOff>
    </xdr:to>
    <xdr:pic>
      <xdr:nvPicPr>
        <xdr:cNvPr id="4" name="Picture 3" hidden="1">
          <a:extLst>
            <a:ext uri="{FF2B5EF4-FFF2-40B4-BE49-F238E27FC236}">
              <a16:creationId xmlns:a16="http://schemas.microsoft.com/office/drawing/2014/main" id="{6C9168D6-3B57-475D-B9D9-C6FE1D4AB5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7154636" y="119743"/>
          <a:ext cx="2214765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302560</xdr:colOff>
      <xdr:row>52</xdr:row>
      <xdr:rowOff>69028</xdr:rowOff>
    </xdr:from>
    <xdr:to>
      <xdr:col>6</xdr:col>
      <xdr:colOff>602428</xdr:colOff>
      <xdr:row>59</xdr:row>
      <xdr:rowOff>221428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6BB3C7BE-A8F2-59D5-EB49-D753D8FF08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5573807" y="14699428"/>
          <a:ext cx="2541045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595744</xdr:colOff>
      <xdr:row>0</xdr:row>
      <xdr:rowOff>110836</xdr:rowOff>
    </xdr:from>
    <xdr:to>
      <xdr:col>6</xdr:col>
      <xdr:colOff>895612</xdr:colOff>
      <xdr:row>4</xdr:row>
      <xdr:rowOff>263236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C6DD54EE-B29C-4CA2-AC2F-9064649C3C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5846617" y="110836"/>
          <a:ext cx="2530450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174171</xdr:colOff>
      <xdr:row>95</xdr:row>
      <xdr:rowOff>211183</xdr:rowOff>
    </xdr:from>
    <xdr:to>
      <xdr:col>6</xdr:col>
      <xdr:colOff>757646</xdr:colOff>
      <xdr:row>96</xdr:row>
      <xdr:rowOff>218803</xdr:rowOff>
    </xdr:to>
    <xdr:pic>
      <xdr:nvPicPr>
        <xdr:cNvPr id="5" name="Picture 4" hidden="1">
          <a:extLst>
            <a:ext uri="{FF2B5EF4-FFF2-40B4-BE49-F238E27FC236}">
              <a16:creationId xmlns:a16="http://schemas.microsoft.com/office/drawing/2014/main" id="{A4564DAE-BC21-C86E-5E91-C05F6948D6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5105400" y="26423983"/>
          <a:ext cx="2815046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2114551</xdr:colOff>
      <xdr:row>45</xdr:row>
      <xdr:rowOff>303711</xdr:rowOff>
    </xdr:from>
    <xdr:to>
      <xdr:col>2</xdr:col>
      <xdr:colOff>10886</xdr:colOff>
      <xdr:row>49</xdr:row>
      <xdr:rowOff>6531</xdr:rowOff>
    </xdr:to>
    <xdr:pic>
      <xdr:nvPicPr>
        <xdr:cNvPr id="6" name="Picture 5" hidden="1">
          <a:extLst>
            <a:ext uri="{FF2B5EF4-FFF2-40B4-BE49-F238E27FC236}">
              <a16:creationId xmlns:a16="http://schemas.microsoft.com/office/drawing/2014/main" id="{359DE39C-9866-B561-993D-4D216FAC9B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2114551" y="12190911"/>
          <a:ext cx="2849335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595744</xdr:colOff>
      <xdr:row>52</xdr:row>
      <xdr:rowOff>110836</xdr:rowOff>
    </xdr:from>
    <xdr:to>
      <xdr:col>6</xdr:col>
      <xdr:colOff>895612</xdr:colOff>
      <xdr:row>56</xdr:row>
      <xdr:rowOff>263236</xdr:rowOff>
    </xdr:to>
    <xdr:pic>
      <xdr:nvPicPr>
        <xdr:cNvPr id="7" name="Picture 6" hidden="1">
          <a:extLst>
            <a:ext uri="{FF2B5EF4-FFF2-40B4-BE49-F238E27FC236}">
              <a16:creationId xmlns:a16="http://schemas.microsoft.com/office/drawing/2014/main" id="{F9AE5FF7-013B-438C-89ED-E43CDFE1FE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5612244" y="110836"/>
          <a:ext cx="2585868" cy="1358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9B952-C1C2-4230-A15E-2D69E7E24490}">
  <dimension ref="A1:R74"/>
  <sheetViews>
    <sheetView showGridLines="0" view="pageBreakPreview" topLeftCell="A52" zoomScale="70" zoomScaleNormal="75" zoomScaleSheetLayoutView="70" workbookViewId="0">
      <selection activeCell="S73" sqref="S73"/>
    </sheetView>
  </sheetViews>
  <sheetFormatPr defaultColWidth="10.81640625" defaultRowHeight="14"/>
  <cols>
    <col min="1" max="1" width="14.453125" style="9" customWidth="1"/>
    <col min="2" max="2" width="22.54296875" style="9" customWidth="1"/>
    <col min="3" max="3" width="16.81640625" style="9" customWidth="1"/>
    <col min="4" max="4" width="6.54296875" style="3" customWidth="1"/>
    <col min="5" max="5" width="0.81640625" style="9" customWidth="1"/>
    <col min="6" max="6" width="13.54296875" style="10" customWidth="1"/>
    <col min="7" max="7" width="0.81640625" style="9" customWidth="1"/>
    <col min="8" max="8" width="14.26953125" style="10" customWidth="1"/>
    <col min="9" max="9" width="0.81640625" style="26" customWidth="1"/>
    <col min="10" max="10" width="13.54296875" style="10" customWidth="1"/>
    <col min="11" max="11" width="0.81640625" style="9" customWidth="1"/>
    <col min="12" max="12" width="14.26953125" style="10" customWidth="1"/>
    <col min="13" max="16384" width="10.81640625" style="9"/>
  </cols>
  <sheetData>
    <row r="1" spans="1:14" s="7" customFormat="1" ht="24" customHeight="1">
      <c r="A1" s="1" t="s">
        <v>130</v>
      </c>
      <c r="B1" s="2"/>
      <c r="C1" s="2"/>
      <c r="D1" s="3"/>
      <c r="E1" s="4"/>
      <c r="F1" s="5"/>
      <c r="G1" s="4"/>
      <c r="H1" s="5"/>
      <c r="I1" s="6"/>
      <c r="J1" s="5"/>
      <c r="K1" s="4"/>
      <c r="L1" s="5"/>
    </row>
    <row r="2" spans="1:14" s="7" customFormat="1" ht="24" customHeight="1">
      <c r="A2" s="8" t="s">
        <v>42</v>
      </c>
      <c r="B2" s="4"/>
      <c r="C2" s="4"/>
      <c r="D2" s="3"/>
      <c r="E2" s="4"/>
      <c r="F2" s="5"/>
      <c r="G2" s="4"/>
      <c r="H2" s="5"/>
      <c r="I2" s="6"/>
      <c r="J2" s="5"/>
      <c r="K2" s="4"/>
      <c r="L2" s="5"/>
    </row>
    <row r="3" spans="1:14" ht="24" customHeight="1">
      <c r="I3" s="11"/>
      <c r="J3" s="12"/>
      <c r="L3" s="12"/>
    </row>
    <row r="4" spans="1:14" ht="24" customHeight="1">
      <c r="F4" s="109" t="s">
        <v>85</v>
      </c>
      <c r="G4" s="109"/>
      <c r="H4" s="109"/>
      <c r="I4" s="11"/>
      <c r="J4" s="109" t="s">
        <v>86</v>
      </c>
      <c r="K4" s="109"/>
      <c r="L4" s="109"/>
    </row>
    <row r="5" spans="1:14" ht="24" customHeight="1">
      <c r="F5" s="110" t="s">
        <v>87</v>
      </c>
      <c r="G5" s="110"/>
      <c r="H5" s="110"/>
      <c r="I5" s="11"/>
      <c r="J5" s="110" t="s">
        <v>87</v>
      </c>
      <c r="K5" s="110"/>
      <c r="L5" s="110"/>
    </row>
    <row r="6" spans="1:14" ht="24" customHeight="1">
      <c r="F6" s="14" t="s">
        <v>140</v>
      </c>
      <c r="G6" s="15"/>
      <c r="H6" s="14" t="s">
        <v>83</v>
      </c>
      <c r="I6" s="13"/>
      <c r="J6" s="14" t="s">
        <v>140</v>
      </c>
      <c r="K6" s="15"/>
      <c r="L6" s="14" t="s">
        <v>83</v>
      </c>
    </row>
    <row r="7" spans="1:14" ht="24" customHeight="1">
      <c r="A7" s="16" t="s">
        <v>13</v>
      </c>
      <c r="D7" s="3" t="s">
        <v>0</v>
      </c>
      <c r="F7" s="17">
        <v>2025</v>
      </c>
      <c r="G7" s="17"/>
      <c r="H7" s="17">
        <v>2024</v>
      </c>
      <c r="I7" s="17"/>
      <c r="J7" s="17">
        <v>2025</v>
      </c>
      <c r="K7" s="17"/>
      <c r="L7" s="17">
        <v>2024</v>
      </c>
    </row>
    <row r="8" spans="1:14" ht="24" customHeight="1">
      <c r="A8" s="16"/>
      <c r="F8" s="17" t="s">
        <v>204</v>
      </c>
      <c r="G8" s="17"/>
      <c r="H8" s="17"/>
      <c r="I8" s="17"/>
      <c r="J8" s="17" t="s">
        <v>204</v>
      </c>
      <c r="K8" s="17"/>
      <c r="L8" s="17"/>
    </row>
    <row r="9" spans="1:14" ht="24" customHeight="1">
      <c r="F9" s="111" t="s">
        <v>82</v>
      </c>
      <c r="G9" s="111"/>
      <c r="H9" s="111"/>
      <c r="I9" s="111"/>
      <c r="J9" s="111"/>
      <c r="K9" s="111"/>
      <c r="L9" s="111"/>
    </row>
    <row r="10" spans="1:14" ht="23.9" customHeight="1">
      <c r="A10" s="9" t="s">
        <v>14</v>
      </c>
      <c r="B10" s="18"/>
      <c r="C10" s="18"/>
      <c r="E10" s="3"/>
      <c r="F10" s="12">
        <v>575457</v>
      </c>
      <c r="G10" s="19"/>
      <c r="H10" s="12">
        <v>643423</v>
      </c>
      <c r="I10" s="12"/>
      <c r="J10" s="12">
        <v>10</v>
      </c>
      <c r="K10" s="12"/>
      <c r="L10" s="12">
        <v>10</v>
      </c>
      <c r="N10" s="20"/>
    </row>
    <row r="11" spans="1:14" ht="23.9" customHeight="1">
      <c r="A11" s="9" t="s">
        <v>89</v>
      </c>
      <c r="B11" s="3"/>
      <c r="C11" s="3"/>
      <c r="D11" s="3">
        <v>14</v>
      </c>
      <c r="E11" s="3"/>
      <c r="F11" s="12">
        <v>49548944</v>
      </c>
      <c r="G11" s="19"/>
      <c r="H11" s="12">
        <v>41866549</v>
      </c>
      <c r="I11" s="12"/>
      <c r="J11" s="12">
        <v>158783</v>
      </c>
      <c r="K11" s="12"/>
      <c r="L11" s="12">
        <v>5151810</v>
      </c>
      <c r="N11" s="20"/>
    </row>
    <row r="12" spans="1:14" ht="23.9" customHeight="1">
      <c r="A12" s="9" t="s">
        <v>57</v>
      </c>
      <c r="B12" s="3"/>
      <c r="C12" s="3"/>
      <c r="D12" s="3" t="s">
        <v>208</v>
      </c>
      <c r="E12" s="3"/>
      <c r="F12" s="12">
        <v>77786</v>
      </c>
      <c r="G12" s="19"/>
      <c r="H12" s="12">
        <v>41201</v>
      </c>
      <c r="I12" s="12"/>
      <c r="J12" s="12">
        <v>5178258</v>
      </c>
      <c r="K12" s="12"/>
      <c r="L12" s="12">
        <v>0</v>
      </c>
      <c r="N12" s="20"/>
    </row>
    <row r="13" spans="1:14" ht="23.9" customHeight="1">
      <c r="A13" s="9" t="s">
        <v>46</v>
      </c>
      <c r="B13" s="3"/>
      <c r="C13" s="3"/>
      <c r="E13" s="3"/>
      <c r="F13" s="12">
        <v>756602</v>
      </c>
      <c r="G13" s="19"/>
      <c r="H13" s="12">
        <v>404812</v>
      </c>
      <c r="I13" s="12"/>
      <c r="J13" s="12">
        <v>0</v>
      </c>
      <c r="K13" s="12"/>
      <c r="L13" s="12">
        <v>0</v>
      </c>
      <c r="N13" s="20"/>
    </row>
    <row r="14" spans="1:14" ht="23.9" customHeight="1">
      <c r="A14" s="9" t="s">
        <v>90</v>
      </c>
      <c r="B14" s="3"/>
      <c r="C14" s="3"/>
      <c r="D14" s="3">
        <v>6</v>
      </c>
      <c r="E14" s="3"/>
      <c r="F14" s="12">
        <v>52327950</v>
      </c>
      <c r="G14" s="19"/>
      <c r="H14" s="12">
        <v>47663590</v>
      </c>
      <c r="I14" s="12"/>
      <c r="J14" s="12">
        <v>2517101</v>
      </c>
      <c r="K14" s="12"/>
      <c r="L14" s="12">
        <v>2741955</v>
      </c>
      <c r="N14" s="20"/>
    </row>
    <row r="15" spans="1:14" ht="23.9" customHeight="1">
      <c r="A15" s="18" t="s">
        <v>91</v>
      </c>
      <c r="B15" s="3"/>
      <c r="C15" s="3"/>
      <c r="D15" s="3">
        <v>7</v>
      </c>
      <c r="E15" s="3"/>
      <c r="F15" s="12">
        <v>0</v>
      </c>
      <c r="G15" s="19"/>
      <c r="H15" s="12">
        <v>0</v>
      </c>
      <c r="I15" s="12"/>
      <c r="J15" s="12">
        <v>33234691</v>
      </c>
      <c r="K15" s="12"/>
      <c r="L15" s="12">
        <v>33234691</v>
      </c>
      <c r="N15" s="20"/>
    </row>
    <row r="16" spans="1:14" ht="23.9" customHeight="1">
      <c r="A16" s="9" t="s">
        <v>92</v>
      </c>
      <c r="B16" s="3"/>
      <c r="C16" s="3"/>
      <c r="D16" s="3" t="s">
        <v>209</v>
      </c>
      <c r="E16" s="3"/>
      <c r="F16" s="12">
        <v>259749838</v>
      </c>
      <c r="G16" s="12"/>
      <c r="H16" s="12">
        <v>243305722</v>
      </c>
      <c r="I16" s="21"/>
      <c r="J16" s="12">
        <v>0</v>
      </c>
      <c r="K16" s="12"/>
      <c r="L16" s="12">
        <v>0</v>
      </c>
    </row>
    <row r="17" spans="1:18" ht="23.9" customHeight="1">
      <c r="A17" s="9" t="s">
        <v>93</v>
      </c>
      <c r="B17" s="3"/>
      <c r="C17" s="3"/>
      <c r="E17" s="3"/>
      <c r="F17" s="12">
        <v>0</v>
      </c>
      <c r="G17" s="12"/>
      <c r="H17" s="12">
        <v>0</v>
      </c>
      <c r="I17" s="21"/>
      <c r="J17" s="12">
        <v>36093</v>
      </c>
      <c r="K17" s="12"/>
      <c r="L17" s="12">
        <v>36192</v>
      </c>
    </row>
    <row r="18" spans="1:18" ht="23.9" customHeight="1">
      <c r="A18" s="9" t="s">
        <v>196</v>
      </c>
      <c r="B18" s="3"/>
      <c r="C18" s="3"/>
      <c r="E18" s="3"/>
      <c r="F18" s="12">
        <v>8120157</v>
      </c>
      <c r="G18" s="12"/>
      <c r="H18" s="12">
        <v>8124222</v>
      </c>
      <c r="I18" s="21"/>
      <c r="J18" s="12">
        <v>0</v>
      </c>
      <c r="K18" s="12"/>
      <c r="L18" s="12">
        <v>0</v>
      </c>
    </row>
    <row r="19" spans="1:18" ht="23.9" customHeight="1">
      <c r="A19" s="9" t="s">
        <v>94</v>
      </c>
      <c r="B19" s="3"/>
      <c r="C19" s="3"/>
      <c r="E19" s="3"/>
      <c r="F19" s="12">
        <v>574704</v>
      </c>
      <c r="G19" s="19"/>
      <c r="H19" s="12">
        <v>500615</v>
      </c>
      <c r="I19" s="12"/>
      <c r="J19" s="12">
        <v>1425</v>
      </c>
      <c r="K19" s="12"/>
      <c r="L19" s="12">
        <v>2561</v>
      </c>
    </row>
    <row r="20" spans="1:18" ht="23.9" customHeight="1">
      <c r="A20" s="9" t="s">
        <v>95</v>
      </c>
      <c r="B20" s="3"/>
      <c r="C20" s="3"/>
      <c r="E20" s="3"/>
      <c r="F20" s="12">
        <v>646937</v>
      </c>
      <c r="G20" s="19"/>
      <c r="H20" s="12">
        <v>647168</v>
      </c>
      <c r="I20" s="12"/>
      <c r="J20" s="12">
        <v>4020</v>
      </c>
      <c r="K20" s="12"/>
      <c r="L20" s="12">
        <v>3671</v>
      </c>
    </row>
    <row r="21" spans="1:18" ht="23.9" customHeight="1">
      <c r="A21" s="9" t="s">
        <v>191</v>
      </c>
      <c r="B21" s="3"/>
      <c r="C21" s="3"/>
      <c r="E21" s="3"/>
      <c r="F21" s="12">
        <v>611781</v>
      </c>
      <c r="G21" s="19"/>
      <c r="H21" s="12">
        <v>537930</v>
      </c>
      <c r="I21" s="12"/>
      <c r="J21" s="12">
        <v>983</v>
      </c>
      <c r="K21" s="12"/>
      <c r="L21" s="12">
        <v>1531</v>
      </c>
    </row>
    <row r="22" spans="1:18" ht="23.9" customHeight="1">
      <c r="A22" s="9" t="s">
        <v>43</v>
      </c>
      <c r="B22" s="3"/>
      <c r="C22" s="3"/>
      <c r="E22" s="3"/>
      <c r="F22" s="12">
        <v>880252</v>
      </c>
      <c r="G22" s="19"/>
      <c r="H22" s="12">
        <v>1691790</v>
      </c>
      <c r="I22" s="12"/>
      <c r="J22" s="12">
        <v>0</v>
      </c>
      <c r="K22" s="12"/>
      <c r="L22" s="12">
        <v>0</v>
      </c>
    </row>
    <row r="23" spans="1:18" ht="23.9" customHeight="1">
      <c r="A23" s="9" t="s">
        <v>36</v>
      </c>
      <c r="B23" s="3"/>
      <c r="C23" s="3"/>
      <c r="D23" s="3">
        <v>14</v>
      </c>
      <c r="E23" s="3"/>
      <c r="F23" s="12">
        <v>258959</v>
      </c>
      <c r="G23" s="19"/>
      <c r="H23" s="12">
        <v>103414</v>
      </c>
      <c r="I23" s="12"/>
      <c r="J23" s="12">
        <v>24726</v>
      </c>
      <c r="K23" s="12"/>
      <c r="L23" s="12">
        <v>0</v>
      </c>
    </row>
    <row r="24" spans="1:18" ht="23.9" customHeight="1">
      <c r="A24" s="9" t="s">
        <v>79</v>
      </c>
      <c r="B24" s="3"/>
      <c r="C24" s="3"/>
      <c r="E24" s="3"/>
      <c r="F24" s="12">
        <v>39451</v>
      </c>
      <c r="G24" s="19"/>
      <c r="H24" s="12">
        <v>56682</v>
      </c>
      <c r="I24" s="12"/>
      <c r="J24" s="12">
        <v>0</v>
      </c>
      <c r="K24" s="12"/>
      <c r="L24" s="12">
        <v>0</v>
      </c>
    </row>
    <row r="25" spans="1:18" ht="23.9" customHeight="1">
      <c r="A25" s="9" t="s">
        <v>47</v>
      </c>
      <c r="B25" s="3"/>
      <c r="C25" s="3"/>
      <c r="E25" s="3"/>
      <c r="F25" s="12">
        <v>86614</v>
      </c>
      <c r="G25" s="19"/>
      <c r="H25" s="12">
        <v>46074</v>
      </c>
      <c r="I25" s="12"/>
      <c r="J25" s="12">
        <v>0</v>
      </c>
      <c r="K25" s="12"/>
      <c r="L25" s="12">
        <v>0</v>
      </c>
    </row>
    <row r="26" spans="1:18" ht="23.9" customHeight="1">
      <c r="A26" s="9" t="s">
        <v>96</v>
      </c>
      <c r="B26" s="3"/>
      <c r="C26" s="3"/>
      <c r="D26" s="3">
        <v>14</v>
      </c>
      <c r="E26" s="3"/>
      <c r="F26" s="12">
        <v>965476</v>
      </c>
      <c r="G26" s="19"/>
      <c r="H26" s="12">
        <v>1229428</v>
      </c>
      <c r="I26" s="12"/>
      <c r="J26" s="12">
        <v>68226</v>
      </c>
      <c r="K26" s="12"/>
      <c r="L26" s="12">
        <v>60575</v>
      </c>
      <c r="N26" s="20"/>
    </row>
    <row r="27" spans="1:18" ht="23.9" customHeight="1" thickBot="1">
      <c r="A27" s="16" t="s">
        <v>15</v>
      </c>
      <c r="B27" s="18"/>
      <c r="C27" s="18"/>
      <c r="F27" s="22">
        <f>SUM(F10:F26)</f>
        <v>375220908</v>
      </c>
      <c r="G27" s="23"/>
      <c r="H27" s="22">
        <f>SUM(H10:H26)</f>
        <v>346862620</v>
      </c>
      <c r="I27" s="23"/>
      <c r="J27" s="22">
        <f>SUM(J10:J26)</f>
        <v>41224316</v>
      </c>
      <c r="K27" s="23"/>
      <c r="L27" s="22">
        <f>SUM(L10:L26)</f>
        <v>41232996</v>
      </c>
      <c r="M27" s="20"/>
    </row>
    <row r="28" spans="1:18" ht="23.9" customHeight="1" thickTop="1">
      <c r="A28" s="18"/>
      <c r="B28" s="18"/>
      <c r="C28" s="18"/>
      <c r="I28" s="24"/>
      <c r="J28" s="12"/>
      <c r="K28" s="25"/>
      <c r="L28" s="12"/>
    </row>
    <row r="29" spans="1:18" ht="23.9" customHeight="1">
      <c r="A29" s="18"/>
      <c r="B29" s="18"/>
      <c r="C29" s="18"/>
    </row>
    <row r="30" spans="1:18" s="7" customFormat="1" ht="22.5" customHeight="1">
      <c r="A30" s="1" t="s">
        <v>130</v>
      </c>
      <c r="B30" s="2"/>
      <c r="C30" s="2"/>
      <c r="D30" s="3"/>
      <c r="E30" s="4"/>
      <c r="F30" s="5"/>
      <c r="G30" s="4"/>
      <c r="H30" s="5"/>
      <c r="I30" s="6"/>
      <c r="J30" s="5"/>
      <c r="K30" s="4"/>
      <c r="L30" s="5"/>
      <c r="N30" s="9"/>
      <c r="O30" s="9"/>
      <c r="P30" s="9"/>
      <c r="Q30" s="9"/>
      <c r="R30" s="9"/>
    </row>
    <row r="31" spans="1:18" s="7" customFormat="1" ht="22.5" customHeight="1">
      <c r="A31" s="8" t="s">
        <v>42</v>
      </c>
      <c r="B31" s="4"/>
      <c r="C31" s="4"/>
      <c r="D31" s="3"/>
      <c r="E31" s="4"/>
      <c r="F31" s="5"/>
      <c r="G31" s="4"/>
      <c r="H31" s="5"/>
      <c r="I31" s="6"/>
      <c r="J31" s="5"/>
      <c r="K31" s="4"/>
      <c r="L31" s="5"/>
      <c r="N31" s="9"/>
      <c r="O31" s="9"/>
      <c r="P31" s="9"/>
      <c r="Q31" s="9"/>
      <c r="R31" s="9"/>
    </row>
    <row r="32" spans="1:18" s="7" customFormat="1" ht="22.5" customHeight="1">
      <c r="A32" s="8"/>
      <c r="B32" s="4"/>
      <c r="C32" s="4"/>
      <c r="D32" s="3"/>
      <c r="E32" s="4"/>
      <c r="F32" s="5"/>
      <c r="G32" s="4"/>
      <c r="H32" s="5"/>
      <c r="I32" s="6"/>
      <c r="J32" s="5"/>
      <c r="K32" s="4"/>
      <c r="L32" s="5"/>
      <c r="N32" s="9"/>
      <c r="O32" s="9"/>
      <c r="P32" s="9"/>
      <c r="Q32" s="9"/>
      <c r="R32" s="9"/>
    </row>
    <row r="33" spans="1:18" s="7" customFormat="1" ht="22.5" customHeight="1">
      <c r="A33" s="16"/>
      <c r="B33" s="4"/>
      <c r="C33" s="4"/>
      <c r="D33" s="3"/>
      <c r="E33" s="4"/>
      <c r="F33" s="109" t="s">
        <v>85</v>
      </c>
      <c r="G33" s="109"/>
      <c r="H33" s="109"/>
      <c r="I33" s="11"/>
      <c r="J33" s="109" t="s">
        <v>86</v>
      </c>
      <c r="K33" s="109"/>
      <c r="L33" s="109"/>
      <c r="N33" s="9"/>
      <c r="O33" s="9"/>
      <c r="P33" s="9"/>
      <c r="Q33" s="9"/>
      <c r="R33" s="9"/>
    </row>
    <row r="34" spans="1:18" s="7" customFormat="1" ht="22.5" customHeight="1">
      <c r="A34" s="16"/>
      <c r="B34" s="4"/>
      <c r="C34" s="4"/>
      <c r="D34" s="3"/>
      <c r="E34" s="4"/>
      <c r="F34" s="109" t="s">
        <v>87</v>
      </c>
      <c r="G34" s="109"/>
      <c r="H34" s="109"/>
      <c r="I34" s="11"/>
      <c r="J34" s="110" t="s">
        <v>87</v>
      </c>
      <c r="K34" s="110"/>
      <c r="L34" s="110"/>
      <c r="N34" s="9"/>
      <c r="O34" s="9"/>
      <c r="P34" s="9"/>
      <c r="Q34" s="9"/>
      <c r="R34" s="9"/>
    </row>
    <row r="35" spans="1:18" s="7" customFormat="1" ht="22.5" customHeight="1">
      <c r="A35" s="16"/>
      <c r="B35" s="4"/>
      <c r="C35" s="4"/>
      <c r="D35" s="3"/>
      <c r="E35" s="4"/>
      <c r="F35" s="14" t="s">
        <v>140</v>
      </c>
      <c r="G35" s="15"/>
      <c r="H35" s="14" t="s">
        <v>83</v>
      </c>
      <c r="I35" s="13"/>
      <c r="J35" s="14" t="s">
        <v>140</v>
      </c>
      <c r="K35" s="15"/>
      <c r="L35" s="14" t="s">
        <v>83</v>
      </c>
      <c r="N35" s="9"/>
      <c r="O35" s="9"/>
      <c r="P35" s="9"/>
      <c r="Q35" s="9"/>
      <c r="R35" s="9"/>
    </row>
    <row r="36" spans="1:18" ht="22.5" customHeight="1">
      <c r="A36" s="16" t="s">
        <v>97</v>
      </c>
      <c r="D36" s="3" t="s">
        <v>0</v>
      </c>
      <c r="F36" s="17">
        <v>2025</v>
      </c>
      <c r="G36" s="17"/>
      <c r="H36" s="17">
        <v>2024</v>
      </c>
      <c r="I36" s="17"/>
      <c r="J36" s="17">
        <v>2025</v>
      </c>
      <c r="K36" s="17"/>
      <c r="L36" s="17">
        <v>2024</v>
      </c>
    </row>
    <row r="37" spans="1:18" ht="24" customHeight="1">
      <c r="A37" s="16"/>
      <c r="F37" s="17" t="s">
        <v>204</v>
      </c>
      <c r="G37" s="17"/>
      <c r="H37" s="17"/>
      <c r="I37" s="17"/>
      <c r="J37" s="17" t="s">
        <v>204</v>
      </c>
      <c r="K37" s="17"/>
      <c r="L37" s="17"/>
    </row>
    <row r="38" spans="1:18" ht="22.5" customHeight="1">
      <c r="D38" s="17"/>
      <c r="F38" s="111" t="s">
        <v>82</v>
      </c>
      <c r="G38" s="111"/>
      <c r="H38" s="111"/>
      <c r="I38" s="111"/>
      <c r="J38" s="111"/>
      <c r="K38" s="111"/>
      <c r="L38" s="111"/>
    </row>
    <row r="39" spans="1:18" ht="22.5" customHeight="1">
      <c r="A39" s="27" t="s">
        <v>98</v>
      </c>
      <c r="D39" s="17"/>
      <c r="F39" s="3"/>
      <c r="G39" s="3"/>
      <c r="H39" s="3"/>
      <c r="I39" s="3"/>
      <c r="J39" s="3"/>
      <c r="K39" s="3"/>
      <c r="L39" s="3"/>
    </row>
    <row r="40" spans="1:18" ht="22.5" customHeight="1">
      <c r="A40" s="9" t="s">
        <v>6</v>
      </c>
      <c r="B40" s="18"/>
      <c r="C40" s="18"/>
      <c r="D40" s="3">
        <v>14</v>
      </c>
      <c r="E40" s="3"/>
      <c r="F40" s="12">
        <v>296257336</v>
      </c>
      <c r="G40" s="19"/>
      <c r="H40" s="12">
        <v>274752551</v>
      </c>
      <c r="I40" s="12"/>
      <c r="J40" s="12">
        <v>0</v>
      </c>
      <c r="K40" s="12"/>
      <c r="L40" s="12">
        <v>0</v>
      </c>
      <c r="N40" s="20"/>
    </row>
    <row r="41" spans="1:18" ht="22.5" customHeight="1">
      <c r="A41" s="9" t="s">
        <v>5</v>
      </c>
      <c r="D41" s="3">
        <v>14</v>
      </c>
      <c r="E41" s="3"/>
      <c r="F41" s="12">
        <v>15221115</v>
      </c>
      <c r="G41" s="19"/>
      <c r="H41" s="12">
        <v>10593117</v>
      </c>
      <c r="I41" s="12"/>
      <c r="J41" s="12">
        <v>0</v>
      </c>
      <c r="K41" s="12"/>
      <c r="L41" s="12">
        <v>0</v>
      </c>
      <c r="N41" s="20"/>
    </row>
    <row r="42" spans="1:18" ht="22.5" customHeight="1">
      <c r="A42" s="9" t="s">
        <v>59</v>
      </c>
      <c r="B42" s="18"/>
      <c r="C42" s="18"/>
      <c r="E42" s="3"/>
      <c r="F42" s="12">
        <v>863030</v>
      </c>
      <c r="G42" s="19"/>
      <c r="H42" s="12">
        <v>107945</v>
      </c>
      <c r="I42" s="12"/>
      <c r="J42" s="12">
        <v>0</v>
      </c>
      <c r="K42" s="12"/>
      <c r="L42" s="12">
        <v>0</v>
      </c>
      <c r="N42" s="20"/>
    </row>
    <row r="43" spans="1:18" ht="22.5" customHeight="1">
      <c r="A43" s="9" t="s">
        <v>56</v>
      </c>
      <c r="B43" s="18"/>
      <c r="C43" s="18"/>
      <c r="E43" s="3"/>
      <c r="F43" s="12">
        <v>507354</v>
      </c>
      <c r="G43" s="19"/>
      <c r="H43" s="12">
        <v>544959</v>
      </c>
      <c r="I43" s="12"/>
      <c r="J43" s="12">
        <v>0</v>
      </c>
      <c r="K43" s="12"/>
      <c r="L43" s="12">
        <v>0</v>
      </c>
      <c r="N43" s="20"/>
    </row>
    <row r="44" spans="1:18" ht="22.5" customHeight="1">
      <c r="A44" s="9" t="s">
        <v>99</v>
      </c>
      <c r="B44" s="18"/>
      <c r="C44" s="18"/>
      <c r="D44" s="3" t="s">
        <v>210</v>
      </c>
      <c r="E44" s="3"/>
      <c r="F44" s="12">
        <v>12863026</v>
      </c>
      <c r="G44" s="19"/>
      <c r="H44" s="12">
        <v>17398835</v>
      </c>
      <c r="I44" s="12"/>
      <c r="J44" s="12">
        <v>8918468</v>
      </c>
      <c r="K44" s="12"/>
      <c r="L44" s="12">
        <v>8739111</v>
      </c>
      <c r="N44" s="20"/>
    </row>
    <row r="45" spans="1:18" ht="22.5" customHeight="1">
      <c r="A45" s="9" t="s">
        <v>100</v>
      </c>
      <c r="B45" s="18"/>
      <c r="C45" s="18"/>
      <c r="D45" s="3">
        <v>14</v>
      </c>
      <c r="E45" s="3"/>
      <c r="F45" s="12">
        <v>1292464</v>
      </c>
      <c r="G45" s="19"/>
      <c r="H45" s="12">
        <v>1192812</v>
      </c>
      <c r="I45" s="12"/>
      <c r="J45" s="12">
        <v>14121</v>
      </c>
      <c r="K45" s="12"/>
      <c r="L45" s="12">
        <v>3231</v>
      </c>
      <c r="N45" s="20"/>
    </row>
    <row r="46" spans="1:18" ht="22.5" customHeight="1">
      <c r="A46" s="9" t="s">
        <v>16</v>
      </c>
      <c r="B46" s="18"/>
      <c r="C46" s="18"/>
      <c r="D46" s="3">
        <v>14</v>
      </c>
      <c r="E46" s="3"/>
      <c r="F46" s="12">
        <v>1138482</v>
      </c>
      <c r="G46" s="19"/>
      <c r="H46" s="12">
        <v>1049550</v>
      </c>
      <c r="I46" s="12"/>
      <c r="J46" s="12">
        <v>60842</v>
      </c>
      <c r="K46" s="12"/>
      <c r="L46" s="12">
        <v>62657</v>
      </c>
      <c r="N46" s="20"/>
    </row>
    <row r="47" spans="1:18" ht="22.5" customHeight="1">
      <c r="A47" s="9" t="s">
        <v>101</v>
      </c>
      <c r="B47" s="18"/>
      <c r="C47" s="18"/>
      <c r="D47" s="3">
        <v>14</v>
      </c>
      <c r="E47" s="3"/>
      <c r="F47" s="12">
        <v>667156</v>
      </c>
      <c r="G47" s="19"/>
      <c r="H47" s="12">
        <v>672928</v>
      </c>
      <c r="I47" s="12"/>
      <c r="J47" s="12">
        <v>4049</v>
      </c>
      <c r="K47" s="12"/>
      <c r="L47" s="12">
        <v>3272</v>
      </c>
      <c r="N47" s="20"/>
    </row>
    <row r="48" spans="1:18" ht="22.5" customHeight="1">
      <c r="A48" s="9" t="s">
        <v>60</v>
      </c>
      <c r="B48" s="18"/>
      <c r="C48" s="18"/>
      <c r="E48" s="3"/>
      <c r="F48" s="12">
        <v>688350</v>
      </c>
      <c r="G48" s="19"/>
      <c r="H48" s="12">
        <v>652793</v>
      </c>
      <c r="I48" s="12"/>
      <c r="J48" s="12">
        <v>65066</v>
      </c>
      <c r="K48" s="12"/>
      <c r="L48" s="12">
        <v>59072</v>
      </c>
      <c r="N48" s="20"/>
    </row>
    <row r="49" spans="1:14" ht="22.5" customHeight="1">
      <c r="A49" s="9" t="s">
        <v>102</v>
      </c>
      <c r="B49" s="18"/>
      <c r="C49" s="18"/>
      <c r="D49" s="71"/>
      <c r="E49" s="3"/>
      <c r="F49" s="12">
        <v>447520</v>
      </c>
      <c r="G49" s="19"/>
      <c r="H49" s="12">
        <v>391876</v>
      </c>
      <c r="I49" s="12"/>
      <c r="J49" s="12">
        <v>10570</v>
      </c>
      <c r="K49" s="12"/>
      <c r="L49" s="12">
        <v>1965</v>
      </c>
      <c r="N49" s="20"/>
    </row>
    <row r="50" spans="1:14" ht="22.5" customHeight="1">
      <c r="A50" s="9" t="s">
        <v>45</v>
      </c>
      <c r="B50" s="18"/>
      <c r="C50" s="18"/>
      <c r="E50" s="3"/>
      <c r="F50" s="12">
        <v>213785</v>
      </c>
      <c r="G50" s="19"/>
      <c r="H50" s="12">
        <v>225915</v>
      </c>
      <c r="I50" s="12"/>
      <c r="J50" s="12">
        <v>0</v>
      </c>
      <c r="K50" s="12"/>
      <c r="L50" s="12">
        <v>0</v>
      </c>
      <c r="N50" s="20"/>
    </row>
    <row r="51" spans="1:14" ht="22.5" customHeight="1">
      <c r="A51" s="9" t="s">
        <v>52</v>
      </c>
      <c r="B51" s="18"/>
      <c r="C51" s="18"/>
      <c r="E51" s="3"/>
      <c r="F51" s="12">
        <v>99504</v>
      </c>
      <c r="G51" s="19"/>
      <c r="H51" s="12">
        <v>56241</v>
      </c>
      <c r="I51" s="12"/>
      <c r="J51" s="12">
        <v>0</v>
      </c>
      <c r="K51" s="12"/>
      <c r="L51" s="12">
        <v>0</v>
      </c>
    </row>
    <row r="52" spans="1:14" ht="22.5" customHeight="1">
      <c r="A52" s="9" t="s">
        <v>17</v>
      </c>
      <c r="B52" s="18"/>
      <c r="C52" s="18"/>
      <c r="D52" s="3">
        <v>14</v>
      </c>
      <c r="E52" s="3"/>
      <c r="F52" s="12">
        <v>1422674</v>
      </c>
      <c r="G52" s="19"/>
      <c r="H52" s="12">
        <v>579290</v>
      </c>
      <c r="I52" s="12"/>
      <c r="J52" s="12">
        <v>6613</v>
      </c>
      <c r="K52" s="12"/>
      <c r="L52" s="12">
        <v>5775</v>
      </c>
      <c r="N52" s="20"/>
    </row>
    <row r="53" spans="1:14" ht="22.5" customHeight="1">
      <c r="A53" s="16" t="s">
        <v>18</v>
      </c>
      <c r="B53" s="18"/>
      <c r="C53" s="18"/>
      <c r="E53" s="3"/>
      <c r="F53" s="28">
        <f>SUM(F40:F52)</f>
        <v>331681796</v>
      </c>
      <c r="G53" s="29"/>
      <c r="H53" s="28">
        <f>SUM(H40:H52)</f>
        <v>308218812</v>
      </c>
      <c r="I53" s="30"/>
      <c r="J53" s="28">
        <f>SUM(J40:J52)</f>
        <v>9079729</v>
      </c>
      <c r="K53" s="23"/>
      <c r="L53" s="28">
        <f>SUM(L40:L52)</f>
        <v>8875083</v>
      </c>
    </row>
    <row r="54" spans="1:14" ht="22.5" customHeight="1">
      <c r="A54" s="16"/>
      <c r="B54" s="18"/>
      <c r="C54" s="18"/>
      <c r="E54" s="3"/>
      <c r="F54" s="23"/>
      <c r="G54" s="29"/>
      <c r="H54" s="23"/>
      <c r="I54" s="30"/>
      <c r="J54" s="23"/>
      <c r="K54" s="23"/>
      <c r="L54" s="23"/>
    </row>
    <row r="55" spans="1:14" ht="22.5" customHeight="1">
      <c r="A55" s="27" t="s">
        <v>103</v>
      </c>
      <c r="B55" s="18"/>
      <c r="C55" s="18"/>
      <c r="D55" s="31"/>
      <c r="E55" s="32"/>
      <c r="F55" s="33"/>
      <c r="H55" s="33"/>
      <c r="I55" s="17"/>
      <c r="J55" s="34"/>
      <c r="L55" s="34"/>
    </row>
    <row r="56" spans="1:14" ht="22.5" customHeight="1">
      <c r="A56" s="18" t="s">
        <v>19</v>
      </c>
      <c r="B56" s="18"/>
      <c r="C56" s="18"/>
      <c r="D56" s="35"/>
      <c r="I56" s="17"/>
      <c r="J56" s="34"/>
      <c r="L56" s="34"/>
    </row>
    <row r="57" spans="1:14" ht="22.5" customHeight="1">
      <c r="A57" s="36" t="s">
        <v>104</v>
      </c>
      <c r="B57" s="37"/>
      <c r="C57" s="37"/>
      <c r="E57" s="3"/>
      <c r="F57" s="38"/>
      <c r="G57" s="20"/>
      <c r="H57" s="38"/>
      <c r="I57" s="39"/>
      <c r="J57" s="39"/>
      <c r="K57" s="39"/>
      <c r="L57" s="39"/>
    </row>
    <row r="58" spans="1:14" ht="22.5" customHeight="1" thickBot="1">
      <c r="A58" s="36" t="s">
        <v>55</v>
      </c>
      <c r="B58" s="37"/>
      <c r="C58" s="37"/>
      <c r="E58" s="3"/>
      <c r="F58" s="40">
        <v>21183661</v>
      </c>
      <c r="G58" s="12"/>
      <c r="H58" s="40">
        <v>21183661</v>
      </c>
      <c r="I58" s="12"/>
      <c r="J58" s="40">
        <v>21183661</v>
      </c>
      <c r="K58" s="12"/>
      <c r="L58" s="40">
        <v>21183661</v>
      </c>
    </row>
    <row r="59" spans="1:14" ht="22.5" customHeight="1" thickTop="1">
      <c r="A59" s="36" t="s">
        <v>105</v>
      </c>
      <c r="B59" s="37"/>
      <c r="C59" s="37"/>
      <c r="D59" s="35"/>
      <c r="E59" s="3"/>
      <c r="F59" s="38"/>
      <c r="G59" s="12"/>
      <c r="H59" s="38"/>
      <c r="I59" s="12"/>
      <c r="J59" s="39"/>
      <c r="K59" s="12"/>
      <c r="L59" s="39"/>
    </row>
    <row r="60" spans="1:14" ht="22.5" customHeight="1">
      <c r="A60" s="36" t="s">
        <v>55</v>
      </c>
      <c r="B60" s="37"/>
      <c r="C60" s="37"/>
      <c r="D60" s="35"/>
      <c r="E60" s="3"/>
      <c r="F60" s="12">
        <v>21183661</v>
      </c>
      <c r="G60" s="12"/>
      <c r="H60" s="12">
        <v>21183661</v>
      </c>
      <c r="I60" s="12"/>
      <c r="J60" s="12">
        <v>21183661</v>
      </c>
      <c r="K60" s="12"/>
      <c r="L60" s="12">
        <v>21183661</v>
      </c>
    </row>
    <row r="61" spans="1:14" ht="22.5" customHeight="1">
      <c r="A61" s="36" t="s">
        <v>106</v>
      </c>
      <c r="B61" s="37"/>
      <c r="C61" s="37"/>
      <c r="E61" s="3"/>
      <c r="F61" s="12">
        <v>9627913</v>
      </c>
      <c r="G61" s="19"/>
      <c r="H61" s="12">
        <v>9627913</v>
      </c>
      <c r="I61" s="12"/>
      <c r="J61" s="12">
        <v>9627913</v>
      </c>
      <c r="K61" s="12"/>
      <c r="L61" s="12">
        <v>9627913</v>
      </c>
    </row>
    <row r="62" spans="1:14" ht="22.5" customHeight="1">
      <c r="A62" s="36" t="s">
        <v>74</v>
      </c>
      <c r="B62" s="18"/>
      <c r="C62" s="18"/>
      <c r="E62" s="3"/>
      <c r="F62" s="12">
        <v>890</v>
      </c>
      <c r="G62" s="19"/>
      <c r="H62" s="12">
        <v>890</v>
      </c>
      <c r="I62" s="12"/>
      <c r="J62" s="12">
        <v>890</v>
      </c>
      <c r="K62" s="12"/>
      <c r="L62" s="12">
        <v>890</v>
      </c>
    </row>
    <row r="63" spans="1:14" ht="22.5" customHeight="1">
      <c r="A63" s="36" t="s">
        <v>107</v>
      </c>
      <c r="B63" s="18"/>
      <c r="C63" s="18"/>
      <c r="E63" s="3"/>
      <c r="F63" s="12">
        <v>-234197</v>
      </c>
      <c r="G63" s="19"/>
      <c r="H63" s="12">
        <v>-5095665</v>
      </c>
      <c r="I63" s="12"/>
      <c r="J63" s="12">
        <v>-958657</v>
      </c>
      <c r="K63" s="12"/>
      <c r="L63" s="12">
        <v>-1788797</v>
      </c>
    </row>
    <row r="64" spans="1:14" ht="22.5" customHeight="1">
      <c r="A64" s="36" t="s">
        <v>20</v>
      </c>
      <c r="B64" s="18"/>
      <c r="C64" s="18"/>
      <c r="E64" s="3"/>
      <c r="F64" s="12"/>
      <c r="G64" s="19"/>
      <c r="H64" s="12"/>
      <c r="I64" s="12"/>
      <c r="J64" s="12"/>
      <c r="K64" s="12"/>
      <c r="L64" s="12"/>
    </row>
    <row r="65" spans="1:12" ht="22.5" customHeight="1">
      <c r="A65" s="36" t="s">
        <v>84</v>
      </c>
      <c r="B65" s="18"/>
      <c r="C65" s="18"/>
      <c r="E65" s="3"/>
      <c r="F65" s="12"/>
      <c r="G65" s="19"/>
      <c r="H65" s="12"/>
      <c r="I65" s="12"/>
      <c r="K65" s="12"/>
    </row>
    <row r="66" spans="1:12" ht="22.5" customHeight="1">
      <c r="A66" s="36" t="s">
        <v>108</v>
      </c>
      <c r="B66" s="18"/>
      <c r="C66" s="18"/>
      <c r="D66" s="3">
        <v>11</v>
      </c>
      <c r="E66" s="3"/>
      <c r="F66" s="12">
        <v>2047968</v>
      </c>
      <c r="G66" s="19"/>
      <c r="H66" s="12">
        <v>2030468</v>
      </c>
      <c r="I66" s="12"/>
      <c r="J66" s="12">
        <v>786400</v>
      </c>
      <c r="K66" s="12"/>
      <c r="L66" s="12">
        <v>768900</v>
      </c>
    </row>
    <row r="67" spans="1:12" ht="22.5" customHeight="1">
      <c r="A67" s="36" t="s">
        <v>21</v>
      </c>
      <c r="B67" s="37"/>
      <c r="C67" s="37"/>
      <c r="E67" s="32"/>
      <c r="F67" s="12">
        <v>10912875</v>
      </c>
      <c r="G67" s="41"/>
      <c r="H67" s="12">
        <v>10896539</v>
      </c>
      <c r="I67" s="39"/>
      <c r="J67" s="12">
        <v>1504380</v>
      </c>
      <c r="K67" s="39"/>
      <c r="L67" s="12">
        <v>2565346</v>
      </c>
    </row>
    <row r="68" spans="1:12" ht="22.5" customHeight="1">
      <c r="A68" s="42" t="s">
        <v>110</v>
      </c>
      <c r="B68" s="37"/>
      <c r="C68" s="37"/>
      <c r="F68" s="43">
        <f>SUM(F60:F67)</f>
        <v>43539110</v>
      </c>
      <c r="G68" s="19"/>
      <c r="H68" s="43">
        <f>SUM(H60:H67)</f>
        <v>38643806</v>
      </c>
      <c r="I68" s="12"/>
      <c r="J68" s="43">
        <f>SUM(J60:J67)</f>
        <v>32144587</v>
      </c>
      <c r="K68" s="12"/>
      <c r="L68" s="43">
        <f>SUM(L60:L67)</f>
        <v>32357913</v>
      </c>
    </row>
    <row r="69" spans="1:12" ht="22.5" customHeight="1">
      <c r="A69" s="36" t="s">
        <v>109</v>
      </c>
      <c r="B69" s="37"/>
      <c r="C69" s="37"/>
      <c r="F69" s="44">
        <v>2</v>
      </c>
      <c r="G69" s="19"/>
      <c r="H69" s="44">
        <v>2</v>
      </c>
      <c r="I69" s="12"/>
      <c r="J69" s="44">
        <v>0</v>
      </c>
      <c r="K69" s="12"/>
      <c r="L69" s="44">
        <v>0</v>
      </c>
    </row>
    <row r="70" spans="1:12" ht="22.5" customHeight="1">
      <c r="A70" s="16" t="s">
        <v>26</v>
      </c>
      <c r="B70" s="36"/>
      <c r="C70" s="36"/>
      <c r="E70" s="3"/>
      <c r="F70" s="28">
        <f>SUM(F68:F69)</f>
        <v>43539112</v>
      </c>
      <c r="G70" s="29"/>
      <c r="H70" s="28">
        <f>SUM(H68:H69)</f>
        <v>38643808</v>
      </c>
      <c r="I70" s="23"/>
      <c r="J70" s="28">
        <f>SUM(J68:J69)</f>
        <v>32144587</v>
      </c>
      <c r="K70" s="23"/>
      <c r="L70" s="28">
        <f>SUM(L68:L69)</f>
        <v>32357913</v>
      </c>
    </row>
    <row r="71" spans="1:12" ht="22.5" customHeight="1" thickBot="1">
      <c r="A71" s="16" t="s">
        <v>111</v>
      </c>
      <c r="B71" s="18"/>
      <c r="C71" s="18"/>
      <c r="F71" s="45">
        <f>SUM(F70,F53)</f>
        <v>375220908</v>
      </c>
      <c r="G71" s="29"/>
      <c r="H71" s="45">
        <f>SUM(H70,H53)</f>
        <v>346862620</v>
      </c>
      <c r="I71" s="23"/>
      <c r="J71" s="45">
        <f>SUM(J70,J53)</f>
        <v>41224316</v>
      </c>
      <c r="K71" s="23"/>
      <c r="L71" s="45">
        <f>SUM(L70,L53)</f>
        <v>41232996</v>
      </c>
    </row>
    <row r="72" spans="1:12" ht="24" customHeight="1" thickTop="1">
      <c r="C72" s="18"/>
      <c r="F72" s="118" t="b">
        <f>+F71=F27</f>
        <v>1</v>
      </c>
      <c r="G72" s="119"/>
      <c r="H72" s="120"/>
      <c r="I72" s="121"/>
      <c r="J72" s="118" t="b">
        <f>+J71=J27</f>
        <v>1</v>
      </c>
      <c r="K72" s="119"/>
      <c r="L72" s="120"/>
    </row>
    <row r="73" spans="1:12" ht="24" customHeight="1">
      <c r="A73" s="18"/>
      <c r="B73" s="18"/>
      <c r="C73" s="18"/>
      <c r="F73" s="120"/>
      <c r="G73" s="119"/>
      <c r="H73" s="120"/>
      <c r="I73" s="121"/>
      <c r="J73" s="120"/>
      <c r="K73" s="119"/>
      <c r="L73" s="120"/>
    </row>
    <row r="74" spans="1:12" ht="24" customHeight="1">
      <c r="A74" s="18"/>
      <c r="C74" s="18"/>
    </row>
  </sheetData>
  <mergeCells count="10">
    <mergeCell ref="F34:H34"/>
    <mergeCell ref="J34:L34"/>
    <mergeCell ref="F38:L38"/>
    <mergeCell ref="F4:H4"/>
    <mergeCell ref="J4:L4"/>
    <mergeCell ref="F5:H5"/>
    <mergeCell ref="J5:L5"/>
    <mergeCell ref="F9:L9"/>
    <mergeCell ref="F33:H33"/>
    <mergeCell ref="J33:L33"/>
  </mergeCells>
  <pageMargins left="0.7" right="0.7" top="0.48" bottom="0.5" header="0.5" footer="0.5"/>
  <pageSetup paperSize="9" scale="74" firstPageNumber="2" orientation="portrait" useFirstPageNumber="1" r:id="rId1"/>
  <headerFooter>
    <oddFooter>&amp;L&amp;"Times New Roman,Regular"&amp;11The accompanying notes form an integral part of the interim financial statements.&amp;"ApFont,Regular"&amp;10
&amp;C&amp;"Times New Roman,Regular"&amp;11&amp;P</oddFooter>
  </headerFooter>
  <rowBreaks count="1" manualBreakCount="1">
    <brk id="2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L155"/>
  <sheetViews>
    <sheetView showGridLines="0" view="pageBreakPreview" topLeftCell="A148" zoomScale="70" zoomScaleNormal="85" zoomScaleSheetLayoutView="70" zoomScalePageLayoutView="55" workbookViewId="0">
      <selection activeCell="C93" sqref="C93"/>
    </sheetView>
  </sheetViews>
  <sheetFormatPr defaultColWidth="10.81640625" defaultRowHeight="24" customHeight="1"/>
  <cols>
    <col min="1" max="1" width="43.54296875" style="9" customWidth="1"/>
    <col min="2" max="2" width="9.81640625" style="9" customWidth="1"/>
    <col min="3" max="3" width="8.81640625" style="9" customWidth="1"/>
    <col min="4" max="4" width="1" style="9" customWidth="1"/>
    <col min="5" max="5" width="13.1796875" style="9" customWidth="1"/>
    <col min="6" max="6" width="1" style="9" customWidth="1"/>
    <col min="7" max="7" width="13.1796875" style="9" customWidth="1"/>
    <col min="8" max="8" width="1" style="26" customWidth="1"/>
    <col min="9" max="9" width="13.1796875" style="26" customWidth="1"/>
    <col min="10" max="10" width="1" style="9" customWidth="1"/>
    <col min="11" max="11" width="13.1796875" style="26" customWidth="1"/>
    <col min="12" max="16384" width="10.81640625" style="9"/>
  </cols>
  <sheetData>
    <row r="1" spans="1:11" ht="24" customHeight="1">
      <c r="A1" s="1" t="s">
        <v>130</v>
      </c>
      <c r="B1" s="4"/>
      <c r="C1" s="4"/>
      <c r="D1" s="4"/>
      <c r="E1" s="4"/>
      <c r="F1" s="4"/>
      <c r="G1" s="4"/>
      <c r="H1" s="6"/>
      <c r="I1" s="6"/>
      <c r="J1" s="4"/>
      <c r="K1" s="6"/>
    </row>
    <row r="2" spans="1:11" ht="24" customHeight="1">
      <c r="A2" s="8" t="s">
        <v>149</v>
      </c>
      <c r="B2" s="4"/>
      <c r="C2" s="4"/>
      <c r="D2" s="4"/>
      <c r="E2" s="4"/>
      <c r="F2" s="4"/>
      <c r="G2" s="4"/>
      <c r="H2" s="6"/>
      <c r="I2" s="6"/>
      <c r="J2" s="4"/>
      <c r="K2" s="6"/>
    </row>
    <row r="3" spans="1:11" ht="24" customHeight="1">
      <c r="A3" s="8"/>
      <c r="B3" s="4"/>
      <c r="C3" s="4"/>
      <c r="D3" s="4"/>
      <c r="E3" s="4"/>
      <c r="F3" s="4"/>
      <c r="G3" s="4"/>
      <c r="H3" s="6"/>
      <c r="I3" s="6"/>
      <c r="J3" s="4"/>
      <c r="K3" s="6"/>
    </row>
    <row r="4" spans="1:11" ht="24" customHeight="1">
      <c r="A4" s="8"/>
      <c r="B4" s="4"/>
      <c r="C4" s="88"/>
      <c r="E4" s="109" t="s">
        <v>85</v>
      </c>
      <c r="F4" s="109"/>
      <c r="G4" s="109"/>
      <c r="H4" s="13"/>
      <c r="I4" s="109" t="s">
        <v>86</v>
      </c>
      <c r="J4" s="109"/>
      <c r="K4" s="109"/>
    </row>
    <row r="5" spans="1:11" ht="24" customHeight="1">
      <c r="C5" s="88"/>
      <c r="E5" s="109" t="s">
        <v>87</v>
      </c>
      <c r="F5" s="109"/>
      <c r="G5" s="109"/>
      <c r="H5" s="13"/>
      <c r="I5" s="109" t="s">
        <v>87</v>
      </c>
      <c r="J5" s="109"/>
      <c r="K5" s="109"/>
    </row>
    <row r="6" spans="1:11" ht="24" customHeight="1">
      <c r="A6" s="18"/>
      <c r="B6" s="18"/>
      <c r="C6" s="88"/>
      <c r="E6" s="112" t="s">
        <v>194</v>
      </c>
      <c r="F6" s="113"/>
      <c r="G6" s="113"/>
      <c r="H6" s="13"/>
      <c r="I6" s="112" t="s">
        <v>194</v>
      </c>
      <c r="J6" s="113"/>
      <c r="K6" s="113"/>
    </row>
    <row r="7" spans="1:11" ht="24" customHeight="1">
      <c r="C7" s="88"/>
      <c r="E7" s="112" t="s">
        <v>140</v>
      </c>
      <c r="F7" s="112"/>
      <c r="G7" s="112"/>
      <c r="H7" s="13"/>
      <c r="I7" s="112" t="s">
        <v>140</v>
      </c>
      <c r="J7" s="112"/>
      <c r="K7" s="112"/>
    </row>
    <row r="8" spans="1:11" ht="24" customHeight="1">
      <c r="C8" s="88"/>
      <c r="E8" s="17">
        <v>2025</v>
      </c>
      <c r="F8" s="17"/>
      <c r="G8" s="17">
        <v>2024</v>
      </c>
      <c r="H8" s="17"/>
      <c r="I8" s="17">
        <v>2025</v>
      </c>
      <c r="J8" s="17"/>
      <c r="K8" s="17">
        <v>2024</v>
      </c>
    </row>
    <row r="9" spans="1:11" ht="24" customHeight="1">
      <c r="C9" s="88"/>
      <c r="E9" s="111" t="s">
        <v>82</v>
      </c>
      <c r="F9" s="111"/>
      <c r="G9" s="111"/>
      <c r="H9" s="111"/>
      <c r="I9" s="111"/>
      <c r="J9" s="111"/>
      <c r="K9" s="111"/>
    </row>
    <row r="10" spans="1:11" ht="24" customHeight="1">
      <c r="A10" s="9" t="s">
        <v>33</v>
      </c>
      <c r="C10" s="3"/>
      <c r="D10" s="72"/>
      <c r="E10" s="57">
        <v>3377742</v>
      </c>
      <c r="F10" s="57"/>
      <c r="G10" s="57">
        <v>3305554</v>
      </c>
      <c r="H10" s="57"/>
      <c r="I10" s="57">
        <v>85</v>
      </c>
      <c r="J10" s="57"/>
      <c r="K10" s="57">
        <v>44</v>
      </c>
    </row>
    <row r="11" spans="1:11" ht="24" customHeight="1">
      <c r="A11" s="9" t="s">
        <v>12</v>
      </c>
      <c r="C11" s="3"/>
      <c r="D11" s="72"/>
      <c r="E11" s="44">
        <v>-1641388</v>
      </c>
      <c r="F11" s="57"/>
      <c r="G11" s="44">
        <v>-1564854</v>
      </c>
      <c r="H11" s="57"/>
      <c r="I11" s="44">
        <v>-54480</v>
      </c>
      <c r="J11" s="57"/>
      <c r="K11" s="44">
        <v>-32036</v>
      </c>
    </row>
    <row r="12" spans="1:11" ht="24" customHeight="1">
      <c r="A12" s="16" t="s">
        <v>50</v>
      </c>
      <c r="C12" s="3"/>
      <c r="D12" s="17"/>
      <c r="E12" s="23">
        <f>SUM(E10:E11)</f>
        <v>1736354</v>
      </c>
      <c r="F12" s="89"/>
      <c r="G12" s="23">
        <f>SUM(G10:G11)</f>
        <v>1740700</v>
      </c>
      <c r="H12" s="89"/>
      <c r="I12" s="23">
        <f>SUM(I10:I11)</f>
        <v>-54395</v>
      </c>
      <c r="J12" s="89"/>
      <c r="K12" s="23">
        <f>SUM(K10:K11)</f>
        <v>-31992</v>
      </c>
    </row>
    <row r="13" spans="1:11" ht="24" customHeight="1">
      <c r="A13" s="18" t="s">
        <v>34</v>
      </c>
      <c r="C13" s="3"/>
      <c r="D13" s="72"/>
      <c r="E13" s="76">
        <v>313012</v>
      </c>
      <c r="F13" s="57"/>
      <c r="G13" s="76">
        <v>254848</v>
      </c>
      <c r="H13" s="57"/>
      <c r="I13" s="76">
        <v>0</v>
      </c>
      <c r="J13" s="57"/>
      <c r="K13" s="76">
        <v>0</v>
      </c>
    </row>
    <row r="14" spans="1:11" ht="24" customHeight="1">
      <c r="A14" s="18" t="s">
        <v>28</v>
      </c>
      <c r="C14" s="3"/>
      <c r="D14" s="72"/>
      <c r="E14" s="44">
        <v>-63804</v>
      </c>
      <c r="F14" s="57"/>
      <c r="G14" s="44">
        <v>-55340</v>
      </c>
      <c r="H14" s="57"/>
      <c r="I14" s="44">
        <v>-2141</v>
      </c>
      <c r="J14" s="57"/>
      <c r="K14" s="44">
        <v>-2410</v>
      </c>
    </row>
    <row r="15" spans="1:11" ht="24" customHeight="1">
      <c r="A15" s="16" t="s">
        <v>51</v>
      </c>
      <c r="C15" s="3"/>
      <c r="D15" s="17"/>
      <c r="E15" s="28">
        <f>SUM(E13:E14)</f>
        <v>249208</v>
      </c>
      <c r="F15" s="89"/>
      <c r="G15" s="28">
        <f>SUM(G13:G14)</f>
        <v>199508</v>
      </c>
      <c r="H15" s="89"/>
      <c r="I15" s="28">
        <f>SUM(I13:I14)</f>
        <v>-2141</v>
      </c>
      <c r="J15" s="89"/>
      <c r="K15" s="28">
        <f>SUM(K13:K14)</f>
        <v>-2410</v>
      </c>
    </row>
    <row r="16" spans="1:11" ht="24" customHeight="1">
      <c r="A16" s="18" t="s">
        <v>148</v>
      </c>
      <c r="C16" s="3"/>
      <c r="D16" s="72"/>
      <c r="E16" s="57"/>
      <c r="F16" s="57"/>
      <c r="G16" s="57"/>
      <c r="H16" s="57"/>
      <c r="I16" s="57"/>
      <c r="J16" s="57"/>
      <c r="K16" s="57"/>
    </row>
    <row r="17" spans="1:11" ht="24" customHeight="1">
      <c r="A17" s="36" t="s">
        <v>145</v>
      </c>
      <c r="C17" s="3"/>
      <c r="D17" s="72"/>
      <c r="E17" s="57">
        <v>71979</v>
      </c>
      <c r="F17" s="57"/>
      <c r="G17" s="57">
        <v>-42338</v>
      </c>
      <c r="H17" s="57"/>
      <c r="I17" s="57">
        <v>33868</v>
      </c>
      <c r="J17" s="57"/>
      <c r="K17" s="57">
        <v>0</v>
      </c>
    </row>
    <row r="18" spans="1:11" ht="24" customHeight="1">
      <c r="A18" s="36" t="s">
        <v>211</v>
      </c>
      <c r="C18" s="3"/>
      <c r="D18" s="72"/>
      <c r="E18" s="57">
        <v>259547</v>
      </c>
      <c r="F18" s="57"/>
      <c r="G18" s="57">
        <v>0</v>
      </c>
      <c r="H18" s="57"/>
      <c r="I18" s="57">
        <v>0</v>
      </c>
      <c r="J18" s="57"/>
      <c r="K18" s="57">
        <v>0</v>
      </c>
    </row>
    <row r="19" spans="1:11" ht="24" customHeight="1">
      <c r="A19" s="9" t="s">
        <v>37</v>
      </c>
      <c r="C19" s="3"/>
      <c r="D19" s="72"/>
      <c r="E19" s="57">
        <v>167944</v>
      </c>
      <c r="F19" s="57"/>
      <c r="G19" s="57">
        <v>119248</v>
      </c>
      <c r="H19" s="57"/>
      <c r="I19" s="57">
        <v>64533</v>
      </c>
      <c r="J19" s="57"/>
      <c r="K19" s="57">
        <v>96843</v>
      </c>
    </row>
    <row r="20" spans="1:11" ht="24" customHeight="1">
      <c r="A20" s="9" t="s">
        <v>61</v>
      </c>
      <c r="C20" s="3"/>
      <c r="D20" s="72"/>
      <c r="E20" s="57">
        <v>0</v>
      </c>
      <c r="F20" s="57"/>
      <c r="G20" s="57">
        <v>0</v>
      </c>
      <c r="H20" s="57"/>
      <c r="I20" s="57">
        <v>106750</v>
      </c>
      <c r="J20" s="57"/>
      <c r="K20" s="57">
        <v>87844</v>
      </c>
    </row>
    <row r="21" spans="1:11" ht="24" customHeight="1">
      <c r="A21" s="9" t="s">
        <v>35</v>
      </c>
      <c r="C21" s="3"/>
      <c r="D21" s="72"/>
      <c r="E21" s="57">
        <v>37857</v>
      </c>
      <c r="F21" s="57"/>
      <c r="G21" s="57">
        <v>29155</v>
      </c>
      <c r="H21" s="57"/>
      <c r="I21" s="57">
        <v>584</v>
      </c>
      <c r="J21" s="57"/>
      <c r="K21" s="57">
        <v>2102</v>
      </c>
    </row>
    <row r="22" spans="1:11" ht="24" customHeight="1">
      <c r="A22" s="16" t="s">
        <v>40</v>
      </c>
      <c r="C22" s="80"/>
      <c r="D22" s="90"/>
      <c r="E22" s="28">
        <f>SUM(E12,E15:E21)</f>
        <v>2522889</v>
      </c>
      <c r="F22" s="89"/>
      <c r="G22" s="28">
        <f>SUM(G12,G15:G21)</f>
        <v>2046273</v>
      </c>
      <c r="H22" s="89"/>
      <c r="I22" s="28">
        <f>SUM(I12,I15:I21)</f>
        <v>149199</v>
      </c>
      <c r="J22" s="89"/>
      <c r="K22" s="28">
        <f>SUM(K12,K15:K21)</f>
        <v>152387</v>
      </c>
    </row>
    <row r="23" spans="1:11" ht="24" customHeight="1">
      <c r="A23" s="16" t="s">
        <v>29</v>
      </c>
      <c r="C23" s="3"/>
      <c r="D23" s="90"/>
      <c r="E23" s="20"/>
      <c r="F23" s="20"/>
      <c r="G23" s="20"/>
      <c r="H23" s="20"/>
      <c r="I23" s="20"/>
      <c r="J23" s="20"/>
      <c r="K23" s="20"/>
    </row>
    <row r="24" spans="1:11" ht="24" customHeight="1">
      <c r="A24" s="9" t="s">
        <v>112</v>
      </c>
      <c r="C24" s="3"/>
      <c r="D24" s="72"/>
      <c r="E24" s="57">
        <v>707754</v>
      </c>
      <c r="F24" s="57"/>
      <c r="G24" s="57">
        <v>594888</v>
      </c>
      <c r="H24" s="57"/>
      <c r="I24" s="57">
        <v>101341</v>
      </c>
      <c r="J24" s="57"/>
      <c r="K24" s="57">
        <v>83331</v>
      </c>
    </row>
    <row r="25" spans="1:11" ht="24" customHeight="1">
      <c r="A25" s="9" t="s">
        <v>113</v>
      </c>
      <c r="C25" s="3"/>
      <c r="D25" s="72"/>
      <c r="E25" s="57">
        <v>7503</v>
      </c>
      <c r="F25" s="57"/>
      <c r="G25" s="57">
        <v>8268</v>
      </c>
      <c r="H25" s="57"/>
      <c r="I25" s="57">
        <v>3510</v>
      </c>
      <c r="J25" s="57"/>
      <c r="K25" s="57">
        <v>3020</v>
      </c>
    </row>
    <row r="26" spans="1:11" ht="24" customHeight="1">
      <c r="A26" s="9" t="s">
        <v>114</v>
      </c>
      <c r="C26" s="3"/>
      <c r="D26" s="72"/>
      <c r="E26" s="57">
        <v>248684</v>
      </c>
      <c r="F26" s="57"/>
      <c r="G26" s="57">
        <v>222029</v>
      </c>
      <c r="H26" s="57"/>
      <c r="I26" s="57">
        <v>1824</v>
      </c>
      <c r="J26" s="57"/>
      <c r="K26" s="57">
        <v>3492</v>
      </c>
    </row>
    <row r="27" spans="1:11" ht="24" customHeight="1">
      <c r="A27" s="9" t="s">
        <v>115</v>
      </c>
      <c r="C27" s="3"/>
      <c r="D27" s="72"/>
      <c r="E27" s="57">
        <v>100736</v>
      </c>
      <c r="F27" s="57"/>
      <c r="G27" s="57">
        <v>101444</v>
      </c>
      <c r="H27" s="57"/>
      <c r="I27" s="57">
        <v>109</v>
      </c>
      <c r="J27" s="57"/>
      <c r="K27" s="57">
        <v>87</v>
      </c>
    </row>
    <row r="28" spans="1:11" ht="24" customHeight="1">
      <c r="A28" s="9" t="s">
        <v>116</v>
      </c>
      <c r="C28" s="3"/>
      <c r="D28" s="72"/>
      <c r="E28" s="57">
        <v>55340</v>
      </c>
      <c r="F28" s="57"/>
      <c r="G28" s="57">
        <v>32818</v>
      </c>
      <c r="H28" s="57"/>
      <c r="I28" s="57">
        <v>465</v>
      </c>
      <c r="J28" s="57"/>
      <c r="K28" s="57">
        <v>504</v>
      </c>
    </row>
    <row r="29" spans="1:11" ht="24" customHeight="1">
      <c r="A29" s="9" t="s">
        <v>117</v>
      </c>
      <c r="C29" s="3"/>
      <c r="D29" s="72"/>
      <c r="E29" s="57">
        <v>30554</v>
      </c>
      <c r="F29" s="57"/>
      <c r="G29" s="57">
        <v>26297</v>
      </c>
      <c r="H29" s="57"/>
      <c r="I29" s="57">
        <v>185</v>
      </c>
      <c r="J29" s="57"/>
      <c r="K29" s="57">
        <v>184</v>
      </c>
    </row>
    <row r="30" spans="1:11" ht="24" customHeight="1">
      <c r="A30" s="9" t="s">
        <v>118</v>
      </c>
      <c r="C30" s="3"/>
      <c r="D30" s="72"/>
      <c r="E30" s="73">
        <v>100551</v>
      </c>
      <c r="F30" s="57"/>
      <c r="G30" s="73">
        <v>76993</v>
      </c>
      <c r="H30" s="57"/>
      <c r="I30" s="57">
        <v>2662</v>
      </c>
      <c r="J30" s="57"/>
      <c r="K30" s="73">
        <v>2941</v>
      </c>
    </row>
    <row r="31" spans="1:11" ht="24" customHeight="1">
      <c r="A31" s="16" t="s">
        <v>30</v>
      </c>
      <c r="C31" s="3"/>
      <c r="D31" s="91"/>
      <c r="E31" s="28">
        <f>SUM(E24:E30)</f>
        <v>1251122</v>
      </c>
      <c r="F31" s="89"/>
      <c r="G31" s="28">
        <f>SUM(G24:G30)</f>
        <v>1062737</v>
      </c>
      <c r="H31" s="89"/>
      <c r="I31" s="28">
        <f>SUM(I24:I30)</f>
        <v>110096</v>
      </c>
      <c r="J31" s="89"/>
      <c r="K31" s="28">
        <f>SUM(K24:K30)</f>
        <v>93559</v>
      </c>
    </row>
    <row r="32" spans="1:11" ht="24" customHeight="1">
      <c r="A32" s="9" t="s">
        <v>80</v>
      </c>
      <c r="C32" s="3"/>
      <c r="D32" s="91"/>
      <c r="E32" s="44">
        <v>144763</v>
      </c>
      <c r="F32" s="57"/>
      <c r="G32" s="44">
        <v>265897</v>
      </c>
      <c r="H32" s="57"/>
      <c r="I32" s="44">
        <v>0</v>
      </c>
      <c r="J32" s="57"/>
      <c r="K32" s="44">
        <v>0</v>
      </c>
    </row>
    <row r="33" spans="1:12" ht="24" customHeight="1">
      <c r="A33" s="16" t="s">
        <v>119</v>
      </c>
      <c r="C33" s="3"/>
      <c r="D33" s="17"/>
      <c r="E33" s="23">
        <f>E22-E31-E32</f>
        <v>1127004</v>
      </c>
      <c r="F33" s="89"/>
      <c r="G33" s="23">
        <f>G22-G31-G32</f>
        <v>717639</v>
      </c>
      <c r="H33" s="89"/>
      <c r="I33" s="23">
        <f>I22-I31-I32</f>
        <v>39103</v>
      </c>
      <c r="J33" s="89"/>
      <c r="K33" s="23">
        <f>K22-K31-K32</f>
        <v>58828</v>
      </c>
    </row>
    <row r="34" spans="1:12" ht="24" customHeight="1">
      <c r="A34" s="9" t="s">
        <v>62</v>
      </c>
      <c r="C34" s="3"/>
      <c r="D34" s="72"/>
      <c r="E34" s="44">
        <v>202400</v>
      </c>
      <c r="F34" s="57"/>
      <c r="G34" s="44">
        <v>137832</v>
      </c>
      <c r="H34" s="57"/>
      <c r="I34" s="44">
        <v>0</v>
      </c>
      <c r="J34" s="57"/>
      <c r="K34" s="44">
        <v>0</v>
      </c>
    </row>
    <row r="35" spans="1:12" ht="24" customHeight="1">
      <c r="A35" s="16" t="s">
        <v>120</v>
      </c>
      <c r="C35" s="3"/>
      <c r="D35" s="17"/>
      <c r="E35" s="28">
        <f>E33-E34</f>
        <v>924604</v>
      </c>
      <c r="F35" s="89"/>
      <c r="G35" s="28">
        <f>G33-G34</f>
        <v>579807</v>
      </c>
      <c r="H35" s="89"/>
      <c r="I35" s="28">
        <f>I33-I34</f>
        <v>39103</v>
      </c>
      <c r="J35" s="89"/>
      <c r="K35" s="28">
        <f>K33-K34</f>
        <v>58828</v>
      </c>
      <c r="L35" s="20"/>
    </row>
    <row r="36" spans="1:12" ht="24" customHeight="1">
      <c r="A36" s="16"/>
      <c r="C36" s="3"/>
      <c r="D36" s="17"/>
      <c r="E36" s="23"/>
      <c r="F36" s="89"/>
      <c r="G36" s="23"/>
      <c r="H36" s="89"/>
      <c r="I36" s="23"/>
      <c r="J36" s="89"/>
      <c r="K36" s="23"/>
    </row>
    <row r="37" spans="1:12" ht="24" customHeight="1">
      <c r="A37" s="16"/>
      <c r="C37" s="3"/>
      <c r="D37" s="17"/>
      <c r="E37" s="23"/>
      <c r="F37" s="89"/>
      <c r="G37" s="23"/>
      <c r="H37" s="89"/>
      <c r="I37" s="23"/>
      <c r="J37" s="89"/>
      <c r="K37" s="23"/>
    </row>
    <row r="38" spans="1:12" ht="24" customHeight="1">
      <c r="A38" s="1" t="s">
        <v>130</v>
      </c>
      <c r="B38" s="4"/>
      <c r="C38" s="4"/>
      <c r="D38" s="4"/>
      <c r="E38" s="92"/>
      <c r="F38" s="92"/>
      <c r="G38" s="92"/>
      <c r="H38" s="92"/>
      <c r="I38" s="92"/>
      <c r="J38" s="92"/>
      <c r="K38" s="92"/>
    </row>
    <row r="39" spans="1:12" ht="24" customHeight="1">
      <c r="A39" s="8" t="s">
        <v>149</v>
      </c>
      <c r="B39" s="4"/>
      <c r="C39" s="4"/>
      <c r="D39" s="4"/>
      <c r="E39" s="92"/>
      <c r="F39" s="92"/>
      <c r="G39" s="92"/>
      <c r="H39" s="92"/>
      <c r="I39" s="92"/>
      <c r="J39" s="92"/>
      <c r="K39" s="92"/>
    </row>
    <row r="40" spans="1:12" ht="24" customHeight="1">
      <c r="A40" s="16"/>
      <c r="B40" s="4"/>
      <c r="C40" s="4"/>
      <c r="D40" s="4"/>
      <c r="E40" s="92"/>
      <c r="F40" s="92"/>
      <c r="G40" s="92"/>
      <c r="H40" s="92"/>
      <c r="I40" s="92"/>
      <c r="J40" s="92"/>
      <c r="K40" s="92"/>
    </row>
    <row r="41" spans="1:12" ht="24" customHeight="1">
      <c r="C41" s="88"/>
      <c r="E41" s="109" t="s">
        <v>85</v>
      </c>
      <c r="F41" s="109"/>
      <c r="G41" s="109"/>
      <c r="H41" s="13"/>
      <c r="I41" s="109" t="s">
        <v>86</v>
      </c>
      <c r="J41" s="109"/>
      <c r="K41" s="109"/>
    </row>
    <row r="42" spans="1:12" ht="24" customHeight="1">
      <c r="C42" s="88"/>
      <c r="E42" s="109" t="s">
        <v>87</v>
      </c>
      <c r="F42" s="109"/>
      <c r="G42" s="109"/>
      <c r="H42" s="13"/>
      <c r="I42" s="109" t="s">
        <v>87</v>
      </c>
      <c r="J42" s="109"/>
      <c r="K42" s="109"/>
    </row>
    <row r="43" spans="1:12" ht="24" customHeight="1">
      <c r="C43" s="88"/>
      <c r="E43" s="112" t="s">
        <v>194</v>
      </c>
      <c r="F43" s="113"/>
      <c r="G43" s="113"/>
      <c r="H43" s="13"/>
      <c r="I43" s="112" t="s">
        <v>194</v>
      </c>
      <c r="J43" s="113"/>
      <c r="K43" s="113"/>
    </row>
    <row r="44" spans="1:12" ht="24" customHeight="1">
      <c r="C44" s="88"/>
      <c r="E44" s="112" t="s">
        <v>140</v>
      </c>
      <c r="F44" s="112"/>
      <c r="G44" s="112"/>
      <c r="H44" s="13"/>
      <c r="I44" s="112" t="s">
        <v>140</v>
      </c>
      <c r="J44" s="112"/>
      <c r="K44" s="112"/>
    </row>
    <row r="45" spans="1:12" ht="24" customHeight="1">
      <c r="C45" s="88"/>
      <c r="E45" s="17">
        <v>2025</v>
      </c>
      <c r="F45" s="17"/>
      <c r="G45" s="17">
        <v>2024</v>
      </c>
      <c r="H45" s="17"/>
      <c r="I45" s="17">
        <v>2025</v>
      </c>
      <c r="J45" s="17"/>
      <c r="K45" s="17">
        <v>2024</v>
      </c>
    </row>
    <row r="46" spans="1:12" ht="24" customHeight="1">
      <c r="C46" s="17"/>
      <c r="D46" s="17"/>
      <c r="E46" s="111" t="s">
        <v>82</v>
      </c>
      <c r="F46" s="111"/>
      <c r="G46" s="111"/>
      <c r="H46" s="111"/>
      <c r="I46" s="111"/>
      <c r="J46" s="111"/>
      <c r="K46" s="111"/>
    </row>
    <row r="47" spans="1:12" ht="24" customHeight="1">
      <c r="A47" s="16" t="s">
        <v>121</v>
      </c>
      <c r="C47" s="3"/>
      <c r="D47" s="17"/>
      <c r="E47" s="41"/>
      <c r="F47" s="20"/>
      <c r="G47" s="41"/>
      <c r="H47" s="57"/>
      <c r="I47" s="12"/>
      <c r="J47" s="57"/>
      <c r="K47" s="12"/>
    </row>
    <row r="48" spans="1:12" ht="24" customHeight="1">
      <c r="A48" s="27" t="s">
        <v>122</v>
      </c>
      <c r="C48" s="17"/>
      <c r="D48" s="17"/>
      <c r="E48" s="41"/>
      <c r="F48" s="20"/>
      <c r="G48" s="41"/>
      <c r="H48" s="57"/>
      <c r="I48" s="12"/>
      <c r="J48" s="57"/>
      <c r="K48" s="12"/>
    </row>
    <row r="49" spans="1:11" ht="24" customHeight="1">
      <c r="A49" s="9" t="s">
        <v>212</v>
      </c>
      <c r="C49" s="17"/>
      <c r="D49" s="17"/>
      <c r="E49" s="41"/>
      <c r="F49" s="20"/>
      <c r="G49" s="41"/>
      <c r="H49" s="57"/>
      <c r="I49" s="12"/>
      <c r="J49" s="57"/>
      <c r="K49" s="12"/>
    </row>
    <row r="50" spans="1:11" ht="24" customHeight="1">
      <c r="A50" s="9" t="s">
        <v>70</v>
      </c>
      <c r="C50" s="17"/>
      <c r="D50" s="17"/>
      <c r="E50" s="57">
        <v>179400</v>
      </c>
      <c r="F50" s="57"/>
      <c r="G50" s="57">
        <v>566369</v>
      </c>
      <c r="H50" s="57"/>
      <c r="I50" s="57">
        <v>0</v>
      </c>
      <c r="J50" s="57"/>
      <c r="K50" s="57">
        <v>0</v>
      </c>
    </row>
    <row r="51" spans="1:11" ht="24" customHeight="1">
      <c r="A51" s="9" t="s">
        <v>123</v>
      </c>
      <c r="C51" s="17"/>
      <c r="D51" s="17"/>
      <c r="E51" s="57"/>
      <c r="F51" s="57"/>
      <c r="G51" s="57"/>
      <c r="H51" s="57"/>
      <c r="I51" s="57"/>
      <c r="J51" s="57"/>
      <c r="K51" s="57"/>
    </row>
    <row r="52" spans="1:11" ht="24" customHeight="1">
      <c r="A52" s="9" t="s">
        <v>146</v>
      </c>
      <c r="C52" s="3"/>
      <c r="D52" s="72"/>
      <c r="E52" s="73">
        <v>-35880</v>
      </c>
      <c r="F52" s="57"/>
      <c r="G52" s="73">
        <v>-113274</v>
      </c>
      <c r="H52" s="57"/>
      <c r="I52" s="73">
        <v>0</v>
      </c>
      <c r="J52" s="57"/>
      <c r="K52" s="73">
        <v>0</v>
      </c>
    </row>
    <row r="53" spans="1:11" s="16" customFormat="1" ht="24" customHeight="1">
      <c r="C53" s="80"/>
      <c r="D53" s="78"/>
      <c r="E53" s="79">
        <f>SUM(E50:E52)</f>
        <v>143520</v>
      </c>
      <c r="F53" s="77"/>
      <c r="G53" s="79">
        <f>SUM(G50:G52)</f>
        <v>453095</v>
      </c>
      <c r="H53" s="77"/>
      <c r="I53" s="79">
        <f>SUM(I50:I52)</f>
        <v>0</v>
      </c>
      <c r="J53" s="77"/>
      <c r="K53" s="79">
        <f>SUM(K50:K52)</f>
        <v>0</v>
      </c>
    </row>
    <row r="54" spans="1:11" s="16" customFormat="1" ht="24" customHeight="1">
      <c r="C54" s="80"/>
      <c r="D54" s="78"/>
      <c r="E54" s="77"/>
      <c r="F54" s="77"/>
      <c r="G54" s="77"/>
      <c r="H54" s="77"/>
      <c r="I54" s="77"/>
      <c r="J54" s="77"/>
      <c r="K54" s="77"/>
    </row>
    <row r="55" spans="1:11" ht="24" customHeight="1">
      <c r="A55" s="27" t="s">
        <v>124</v>
      </c>
      <c r="C55" s="17"/>
      <c r="D55" s="17"/>
      <c r="E55" s="57"/>
      <c r="F55" s="57"/>
      <c r="G55" s="57"/>
      <c r="H55" s="57"/>
      <c r="I55" s="57"/>
      <c r="J55" s="57"/>
      <c r="K55" s="57"/>
    </row>
    <row r="56" spans="1:11" ht="24" customHeight="1">
      <c r="A56" s="9" t="s">
        <v>213</v>
      </c>
      <c r="C56" s="17"/>
      <c r="D56" s="17"/>
      <c r="E56" s="57"/>
      <c r="F56" s="57"/>
      <c r="G56" s="57"/>
      <c r="H56" s="57"/>
      <c r="I56" s="57"/>
      <c r="J56" s="57"/>
      <c r="K56" s="57"/>
    </row>
    <row r="57" spans="1:11" ht="24" customHeight="1">
      <c r="A57" s="9" t="s">
        <v>125</v>
      </c>
      <c r="C57" s="17"/>
      <c r="D57" s="17"/>
      <c r="E57" s="57">
        <v>3108540</v>
      </c>
      <c r="F57" s="57"/>
      <c r="G57" s="57">
        <v>1467032</v>
      </c>
      <c r="H57" s="57"/>
      <c r="I57" s="57">
        <v>227576</v>
      </c>
      <c r="J57" s="57"/>
      <c r="K57" s="57">
        <v>456144</v>
      </c>
    </row>
    <row r="58" spans="1:11" ht="24" customHeight="1">
      <c r="A58" s="9" t="s">
        <v>123</v>
      </c>
      <c r="C58" s="17"/>
      <c r="D58" s="17"/>
      <c r="E58" s="57"/>
      <c r="F58" s="57"/>
      <c r="G58" s="57"/>
      <c r="H58" s="57"/>
      <c r="I58" s="57"/>
      <c r="J58" s="57"/>
      <c r="K58" s="57"/>
    </row>
    <row r="59" spans="1:11" ht="24" customHeight="1">
      <c r="A59" s="9" t="s">
        <v>147</v>
      </c>
      <c r="C59" s="3"/>
      <c r="D59" s="72"/>
      <c r="E59" s="73">
        <v>-535833</v>
      </c>
      <c r="F59" s="57"/>
      <c r="G59" s="73">
        <v>-121528</v>
      </c>
      <c r="H59" s="57"/>
      <c r="I59" s="73">
        <v>0</v>
      </c>
      <c r="J59" s="57"/>
      <c r="K59" s="73">
        <v>0</v>
      </c>
    </row>
    <row r="60" spans="1:11" s="16" customFormat="1" ht="24" customHeight="1">
      <c r="C60" s="80"/>
      <c r="D60" s="78"/>
      <c r="E60" s="77">
        <f>SUM(E56:E59)</f>
        <v>2572707</v>
      </c>
      <c r="F60" s="77"/>
      <c r="G60" s="77">
        <f>SUM(G56:G59)</f>
        <v>1345504</v>
      </c>
      <c r="H60" s="77"/>
      <c r="I60" s="77">
        <f>SUM(I56:I59)</f>
        <v>227576</v>
      </c>
      <c r="J60" s="77"/>
      <c r="K60" s="77">
        <f>SUM(K56:K59)</f>
        <v>456144</v>
      </c>
    </row>
    <row r="61" spans="1:11" ht="24" customHeight="1">
      <c r="A61" s="16" t="s">
        <v>126</v>
      </c>
      <c r="C61" s="93"/>
      <c r="D61" s="93"/>
      <c r="E61" s="28">
        <f>E60+E53</f>
        <v>2716227</v>
      </c>
      <c r="F61" s="89"/>
      <c r="G61" s="28">
        <f>G60+G53</f>
        <v>1798599</v>
      </c>
      <c r="H61" s="77"/>
      <c r="I61" s="28">
        <f>I60+I53</f>
        <v>227576</v>
      </c>
      <c r="J61" s="77"/>
      <c r="K61" s="28">
        <f>K60+K53</f>
        <v>456144</v>
      </c>
    </row>
    <row r="62" spans="1:11" ht="24" customHeight="1" thickBot="1">
      <c r="A62" s="16" t="s">
        <v>127</v>
      </c>
      <c r="D62" s="91"/>
      <c r="E62" s="45">
        <f>E61+E35</f>
        <v>3640831</v>
      </c>
      <c r="F62" s="89"/>
      <c r="G62" s="45">
        <f>G61+G35</f>
        <v>2378406</v>
      </c>
      <c r="H62" s="77"/>
      <c r="I62" s="45">
        <f>I61+I35</f>
        <v>266679</v>
      </c>
      <c r="J62" s="77"/>
      <c r="K62" s="45">
        <f>K61+K35</f>
        <v>514972</v>
      </c>
    </row>
    <row r="63" spans="1:11" ht="24" customHeight="1" thickTop="1">
      <c r="A63" s="16"/>
      <c r="C63" s="91"/>
      <c r="D63" s="91"/>
      <c r="E63" s="12"/>
      <c r="F63" s="20"/>
      <c r="G63" s="12"/>
      <c r="H63" s="57"/>
      <c r="I63" s="12"/>
      <c r="J63" s="57"/>
      <c r="K63" s="12"/>
    </row>
    <row r="64" spans="1:11" ht="24" customHeight="1">
      <c r="A64" s="16" t="s">
        <v>151</v>
      </c>
      <c r="F64" s="20"/>
      <c r="G64" s="20"/>
      <c r="H64" s="20"/>
      <c r="I64" s="20"/>
      <c r="J64" s="20"/>
      <c r="K64" s="20"/>
    </row>
    <row r="65" spans="1:11" ht="24" customHeight="1">
      <c r="A65" s="9" t="s">
        <v>152</v>
      </c>
      <c r="E65" s="55">
        <f>E35-E66</f>
        <v>924604</v>
      </c>
      <c r="F65" s="55"/>
      <c r="G65" s="55">
        <f>G35-G66</f>
        <v>579807</v>
      </c>
      <c r="H65" s="57"/>
      <c r="I65" s="55">
        <f>I35-I66</f>
        <v>39103</v>
      </c>
      <c r="J65" s="12"/>
      <c r="K65" s="55">
        <f>K35-K66</f>
        <v>58828</v>
      </c>
    </row>
    <row r="66" spans="1:11" ht="24" customHeight="1">
      <c r="A66" s="9" t="s">
        <v>109</v>
      </c>
      <c r="E66" s="44">
        <v>0</v>
      </c>
      <c r="F66" s="12"/>
      <c r="G66" s="44">
        <v>0</v>
      </c>
      <c r="H66" s="57"/>
      <c r="I66" s="44">
        <v>0</v>
      </c>
      <c r="J66" s="12"/>
      <c r="K66" s="44">
        <v>0</v>
      </c>
    </row>
    <row r="67" spans="1:11" s="16" customFormat="1" ht="24" customHeight="1" thickBot="1">
      <c r="A67" s="16" t="s">
        <v>120</v>
      </c>
      <c r="E67" s="45">
        <f>SUM(E65:E66)</f>
        <v>924604</v>
      </c>
      <c r="F67" s="89"/>
      <c r="G67" s="45">
        <f>SUM(G65:G66)</f>
        <v>579807</v>
      </c>
      <c r="H67" s="77"/>
      <c r="I67" s="45">
        <f>SUM(I65:I66)</f>
        <v>39103</v>
      </c>
      <c r="J67" s="89"/>
      <c r="K67" s="45">
        <f>SUM(K65:K66)</f>
        <v>58828</v>
      </c>
    </row>
    <row r="68" spans="1:11" ht="24" customHeight="1" thickTop="1">
      <c r="A68" s="16"/>
      <c r="E68" s="94"/>
      <c r="F68" s="95"/>
      <c r="G68" s="94"/>
      <c r="H68" s="57"/>
      <c r="I68" s="12"/>
      <c r="J68" s="57"/>
      <c r="K68" s="12"/>
    </row>
    <row r="69" spans="1:11" ht="24" customHeight="1">
      <c r="A69" s="16" t="s">
        <v>128</v>
      </c>
      <c r="E69" s="20"/>
      <c r="F69" s="20"/>
      <c r="G69" s="20"/>
      <c r="H69" s="57"/>
      <c r="I69" s="12"/>
      <c r="J69" s="57"/>
      <c r="K69" s="12"/>
    </row>
    <row r="70" spans="1:11" ht="24" customHeight="1">
      <c r="A70" s="9" t="s">
        <v>152</v>
      </c>
      <c r="E70" s="55">
        <f>E62-E71</f>
        <v>3640831</v>
      </c>
      <c r="F70" s="20"/>
      <c r="G70" s="55">
        <f>G62-G71</f>
        <v>2378406</v>
      </c>
      <c r="H70" s="57"/>
      <c r="I70" s="55">
        <f>I62-I71</f>
        <v>266679</v>
      </c>
      <c r="J70" s="20"/>
      <c r="K70" s="55">
        <f>K62-K71</f>
        <v>514972</v>
      </c>
    </row>
    <row r="71" spans="1:11" ht="24" customHeight="1">
      <c r="A71" s="9" t="s">
        <v>109</v>
      </c>
      <c r="E71" s="44">
        <v>0</v>
      </c>
      <c r="F71" s="20"/>
      <c r="G71" s="44">
        <v>0</v>
      </c>
      <c r="H71" s="57"/>
      <c r="I71" s="44">
        <v>0</v>
      </c>
      <c r="J71" s="20"/>
      <c r="K71" s="44">
        <v>0</v>
      </c>
    </row>
    <row r="72" spans="1:11" s="16" customFormat="1" ht="24" customHeight="1" thickBot="1">
      <c r="A72" s="16" t="s">
        <v>127</v>
      </c>
      <c r="E72" s="45">
        <f>SUM(E70:E71)</f>
        <v>3640831</v>
      </c>
      <c r="F72" s="89"/>
      <c r="G72" s="45">
        <f>SUM(G70:G71)</f>
        <v>2378406</v>
      </c>
      <c r="H72" s="77"/>
      <c r="I72" s="45">
        <f>SUM(I70:I71)</f>
        <v>266679</v>
      </c>
      <c r="J72" s="89"/>
      <c r="K72" s="45">
        <f>SUM(K70:K71)</f>
        <v>514972</v>
      </c>
    </row>
    <row r="73" spans="1:11" ht="24" customHeight="1" thickTop="1">
      <c r="A73" s="16"/>
      <c r="E73" s="94"/>
      <c r="F73" s="96"/>
      <c r="G73" s="94"/>
      <c r="H73" s="12"/>
      <c r="I73" s="12"/>
      <c r="J73" s="39"/>
      <c r="K73" s="12"/>
    </row>
    <row r="74" spans="1:11" ht="24" customHeight="1">
      <c r="A74" s="16" t="s">
        <v>129</v>
      </c>
      <c r="C74" s="3"/>
      <c r="H74" s="9"/>
      <c r="I74" s="9"/>
      <c r="K74" s="9"/>
    </row>
    <row r="75" spans="1:11" ht="24" customHeight="1" thickBot="1">
      <c r="A75" s="9" t="s">
        <v>153</v>
      </c>
      <c r="B75" s="97"/>
      <c r="C75" s="3"/>
      <c r="D75" s="97"/>
      <c r="E75" s="74">
        <f>ROUND(E35/'BS-2-3'!$F$58,3)</f>
        <v>4.3999999999999997E-2</v>
      </c>
      <c r="F75" s="75"/>
      <c r="G75" s="74">
        <v>2.7E-2</v>
      </c>
      <c r="H75" s="75"/>
      <c r="I75" s="74">
        <f>ROUND(I35/'BS-2-3'!$J$58,3)</f>
        <v>2E-3</v>
      </c>
      <c r="J75" s="75"/>
      <c r="K75" s="74">
        <v>3.0000000000000001E-3</v>
      </c>
    </row>
    <row r="76" spans="1:11" ht="24" customHeight="1" thickTop="1">
      <c r="A76" s="18"/>
      <c r="H76" s="9"/>
      <c r="I76" s="9"/>
      <c r="K76" s="9"/>
    </row>
    <row r="77" spans="1:11" ht="24" customHeight="1">
      <c r="A77" s="1" t="s">
        <v>130</v>
      </c>
      <c r="H77" s="9"/>
      <c r="I77" s="9"/>
      <c r="K77" s="9"/>
    </row>
    <row r="78" spans="1:11" ht="24" customHeight="1">
      <c r="A78" s="8" t="s">
        <v>149</v>
      </c>
      <c r="B78" s="4"/>
      <c r="C78" s="4"/>
      <c r="D78" s="4"/>
      <c r="E78" s="4"/>
      <c r="F78" s="4"/>
      <c r="G78" s="4"/>
      <c r="H78" s="6"/>
      <c r="I78" s="6"/>
      <c r="J78" s="4"/>
      <c r="K78" s="6"/>
    </row>
    <row r="79" spans="1:11" ht="24" customHeight="1">
      <c r="A79" s="16"/>
      <c r="B79" s="4"/>
      <c r="C79" s="4"/>
      <c r="D79" s="4"/>
      <c r="E79" s="4"/>
      <c r="F79" s="4"/>
      <c r="G79" s="4"/>
      <c r="H79" s="6"/>
      <c r="I79" s="6"/>
      <c r="J79" s="4"/>
      <c r="K79" s="6"/>
    </row>
    <row r="80" spans="1:11" ht="24" customHeight="1">
      <c r="A80" s="16"/>
      <c r="B80" s="4"/>
      <c r="C80" s="88"/>
      <c r="E80" s="109" t="s">
        <v>85</v>
      </c>
      <c r="F80" s="109"/>
      <c r="G80" s="109"/>
      <c r="H80" s="13"/>
      <c r="I80" s="109" t="s">
        <v>86</v>
      </c>
      <c r="J80" s="109"/>
      <c r="K80" s="109"/>
    </row>
    <row r="81" spans="1:11" ht="24" customHeight="1">
      <c r="A81" s="16"/>
      <c r="B81" s="4"/>
      <c r="C81" s="88"/>
      <c r="E81" s="109" t="s">
        <v>87</v>
      </c>
      <c r="F81" s="109"/>
      <c r="G81" s="109"/>
      <c r="H81" s="13"/>
      <c r="I81" s="109" t="s">
        <v>87</v>
      </c>
      <c r="J81" s="109"/>
      <c r="K81" s="109"/>
    </row>
    <row r="82" spans="1:11" ht="24" customHeight="1">
      <c r="A82" s="16"/>
      <c r="B82" s="4"/>
      <c r="C82" s="88"/>
      <c r="E82" s="112" t="s">
        <v>195</v>
      </c>
      <c r="F82" s="113"/>
      <c r="G82" s="113"/>
      <c r="H82" s="13"/>
      <c r="I82" s="112" t="s">
        <v>195</v>
      </c>
      <c r="J82" s="113"/>
      <c r="K82" s="113"/>
    </row>
    <row r="83" spans="1:11" ht="24" customHeight="1">
      <c r="A83" s="16"/>
      <c r="B83" s="4"/>
      <c r="C83" s="88"/>
      <c r="E83" s="112" t="s">
        <v>140</v>
      </c>
      <c r="F83" s="112"/>
      <c r="G83" s="112"/>
      <c r="H83" s="13"/>
      <c r="I83" s="112" t="s">
        <v>140</v>
      </c>
      <c r="J83" s="112"/>
      <c r="K83" s="112"/>
    </row>
    <row r="84" spans="1:11" ht="24" customHeight="1">
      <c r="B84" s="4"/>
      <c r="C84" s="88" t="s">
        <v>0</v>
      </c>
      <c r="E84" s="17">
        <v>2025</v>
      </c>
      <c r="F84" s="17"/>
      <c r="G84" s="17">
        <v>2024</v>
      </c>
      <c r="H84" s="17"/>
      <c r="I84" s="17">
        <v>2025</v>
      </c>
      <c r="J84" s="17"/>
      <c r="K84" s="17">
        <v>2024</v>
      </c>
    </row>
    <row r="85" spans="1:11" ht="24" customHeight="1">
      <c r="A85" s="16"/>
      <c r="C85" s="88"/>
      <c r="E85" s="111" t="s">
        <v>82</v>
      </c>
      <c r="F85" s="111"/>
      <c r="G85" s="111"/>
      <c r="H85" s="111"/>
      <c r="I85" s="111"/>
      <c r="J85" s="111"/>
      <c r="K85" s="111"/>
    </row>
    <row r="86" spans="1:11" ht="24" customHeight="1">
      <c r="A86" s="9" t="s">
        <v>33</v>
      </c>
      <c r="C86" s="3">
        <v>14</v>
      </c>
      <c r="D86" s="17"/>
      <c r="E86" s="57">
        <v>10140751</v>
      </c>
      <c r="G86" s="57">
        <v>9812597</v>
      </c>
      <c r="H86" s="9"/>
      <c r="I86" s="57">
        <v>1265</v>
      </c>
      <c r="J86" s="77"/>
      <c r="K86" s="57">
        <v>74</v>
      </c>
    </row>
    <row r="87" spans="1:11" ht="24" customHeight="1">
      <c r="A87" s="9" t="s">
        <v>12</v>
      </c>
      <c r="C87" s="3">
        <v>14</v>
      </c>
      <c r="D87" s="72"/>
      <c r="E87" s="73">
        <v>-5066267</v>
      </c>
      <c r="F87" s="77"/>
      <c r="G87" s="73">
        <v>-4664323</v>
      </c>
      <c r="H87" s="57"/>
      <c r="I87" s="73">
        <v>-169001</v>
      </c>
      <c r="J87" s="77"/>
      <c r="K87" s="73">
        <v>-105883</v>
      </c>
    </row>
    <row r="88" spans="1:11" ht="24" customHeight="1">
      <c r="A88" s="16" t="s">
        <v>50</v>
      </c>
      <c r="C88" s="3"/>
      <c r="D88" s="72"/>
      <c r="E88" s="28">
        <f t="shared" ref="E88" si="0">SUM(E86:E87)</f>
        <v>5074484</v>
      </c>
      <c r="F88" s="77"/>
      <c r="G88" s="28">
        <f t="shared" ref="G88" si="1">SUM(G86:G87)</f>
        <v>5148274</v>
      </c>
      <c r="H88" s="77"/>
      <c r="I88" s="28">
        <f t="shared" ref="I88:K88" si="2">SUM(I86:I87)</f>
        <v>-167736</v>
      </c>
      <c r="J88" s="77"/>
      <c r="K88" s="28">
        <f t="shared" si="2"/>
        <v>-105809</v>
      </c>
    </row>
    <row r="89" spans="1:11" ht="24" customHeight="1">
      <c r="A89" s="18" t="s">
        <v>34</v>
      </c>
      <c r="C89" s="3">
        <v>14</v>
      </c>
      <c r="D89" s="17"/>
      <c r="E89" s="12">
        <v>822958</v>
      </c>
      <c r="F89" s="77"/>
      <c r="G89" s="12">
        <v>733294</v>
      </c>
      <c r="H89" s="20"/>
      <c r="I89" s="12">
        <v>0</v>
      </c>
      <c r="J89" s="77"/>
      <c r="K89" s="12">
        <v>0</v>
      </c>
    </row>
    <row r="90" spans="1:11" ht="24" customHeight="1">
      <c r="A90" s="18" t="s">
        <v>28</v>
      </c>
      <c r="C90" s="3">
        <v>14</v>
      </c>
      <c r="D90" s="72"/>
      <c r="E90" s="73">
        <v>-174335</v>
      </c>
      <c r="F90" s="77"/>
      <c r="G90" s="73">
        <v>-165280</v>
      </c>
      <c r="H90" s="57"/>
      <c r="I90" s="73">
        <v>-6728</v>
      </c>
      <c r="J90" s="77"/>
      <c r="K90" s="73">
        <v>-6431</v>
      </c>
    </row>
    <row r="91" spans="1:11" ht="24" customHeight="1">
      <c r="A91" s="16" t="s">
        <v>51</v>
      </c>
      <c r="C91" s="3"/>
      <c r="D91" s="72"/>
      <c r="E91" s="28">
        <f>SUM(E89:E90)</f>
        <v>648623</v>
      </c>
      <c r="F91" s="77"/>
      <c r="G91" s="28">
        <f>SUM(G89:G90)</f>
        <v>568014</v>
      </c>
      <c r="H91" s="77"/>
      <c r="I91" s="28">
        <f>SUM(I89:I90)</f>
        <v>-6728</v>
      </c>
      <c r="J91" s="77"/>
      <c r="K91" s="28">
        <f>SUM(K89:K90)</f>
        <v>-6431</v>
      </c>
    </row>
    <row r="92" spans="1:11" ht="24" customHeight="1">
      <c r="A92" s="18" t="s">
        <v>214</v>
      </c>
      <c r="C92" s="3"/>
      <c r="D92" s="17"/>
      <c r="E92" s="12"/>
      <c r="F92" s="20"/>
      <c r="G92" s="12"/>
      <c r="H92" s="20"/>
      <c r="I92" s="12"/>
      <c r="J92" s="20"/>
      <c r="K92" s="12"/>
    </row>
    <row r="93" spans="1:11" ht="24" customHeight="1">
      <c r="A93" s="36" t="s">
        <v>145</v>
      </c>
      <c r="C93" s="3">
        <v>14</v>
      </c>
      <c r="D93" s="72"/>
      <c r="E93" s="57">
        <v>101767</v>
      </c>
      <c r="F93" s="57"/>
      <c r="G93" s="57">
        <v>7727</v>
      </c>
      <c r="H93" s="57"/>
      <c r="I93" s="57">
        <v>320758</v>
      </c>
      <c r="J93" s="57"/>
      <c r="K93" s="57">
        <v>0</v>
      </c>
    </row>
    <row r="94" spans="1:11" ht="24" customHeight="1">
      <c r="A94" s="9" t="s">
        <v>200</v>
      </c>
      <c r="C94" s="3"/>
      <c r="D94" s="72"/>
      <c r="E94" s="57">
        <v>393981</v>
      </c>
      <c r="F94" s="57"/>
      <c r="G94" s="57">
        <v>-25619</v>
      </c>
      <c r="H94" s="57"/>
      <c r="I94" s="57">
        <v>0</v>
      </c>
      <c r="J94" s="57"/>
      <c r="K94" s="57">
        <v>0</v>
      </c>
    </row>
    <row r="95" spans="1:11" ht="24" customHeight="1">
      <c r="A95" s="9" t="s">
        <v>37</v>
      </c>
      <c r="C95" s="3">
        <v>14</v>
      </c>
      <c r="D95" s="72"/>
      <c r="E95" s="57">
        <v>381552</v>
      </c>
      <c r="F95" s="57"/>
      <c r="G95" s="57">
        <v>377786</v>
      </c>
      <c r="H95" s="57"/>
      <c r="I95" s="57">
        <v>262805</v>
      </c>
      <c r="J95" s="57"/>
      <c r="K95" s="57">
        <v>275867</v>
      </c>
    </row>
    <row r="96" spans="1:11" ht="24" customHeight="1">
      <c r="A96" s="9" t="s">
        <v>61</v>
      </c>
      <c r="C96" s="3">
        <v>14</v>
      </c>
      <c r="D96" s="72"/>
      <c r="E96" s="57">
        <v>0</v>
      </c>
      <c r="F96" s="57"/>
      <c r="G96" s="57">
        <v>0</v>
      </c>
      <c r="H96" s="57"/>
      <c r="I96" s="57">
        <v>301464</v>
      </c>
      <c r="J96" s="57"/>
      <c r="K96" s="57">
        <v>262270</v>
      </c>
    </row>
    <row r="97" spans="1:11" ht="24" customHeight="1">
      <c r="A97" s="9" t="s">
        <v>35</v>
      </c>
      <c r="C97" s="3">
        <v>14</v>
      </c>
      <c r="D97" s="72"/>
      <c r="E97" s="57">
        <v>108209</v>
      </c>
      <c r="F97" s="57"/>
      <c r="G97" s="57">
        <v>80994</v>
      </c>
      <c r="H97" s="57"/>
      <c r="I97" s="57">
        <v>1575</v>
      </c>
      <c r="J97" s="57"/>
      <c r="K97" s="57">
        <v>2978</v>
      </c>
    </row>
    <row r="98" spans="1:11" ht="24" customHeight="1">
      <c r="A98" s="16" t="s">
        <v>40</v>
      </c>
      <c r="C98" s="80"/>
      <c r="D98" s="72"/>
      <c r="E98" s="28">
        <f>SUM(E88,E91:E97)</f>
        <v>6708616</v>
      </c>
      <c r="F98" s="89"/>
      <c r="G98" s="28">
        <f>SUM(G88,G91:G97)</f>
        <v>6157176</v>
      </c>
      <c r="H98" s="89"/>
      <c r="I98" s="28">
        <f>SUM(I88,I91:I97)</f>
        <v>712138</v>
      </c>
      <c r="J98" s="89"/>
      <c r="K98" s="28">
        <f>SUM(K88,K91:K97)</f>
        <v>428875</v>
      </c>
    </row>
    <row r="99" spans="1:11" ht="24" customHeight="1">
      <c r="A99" s="16" t="s">
        <v>29</v>
      </c>
      <c r="C99" s="3">
        <v>14</v>
      </c>
      <c r="D99" s="90"/>
      <c r="H99" s="9"/>
      <c r="I99" s="9"/>
      <c r="K99" s="9"/>
    </row>
    <row r="100" spans="1:11" ht="24" customHeight="1">
      <c r="A100" s="9" t="s">
        <v>112</v>
      </c>
      <c r="C100" s="3"/>
      <c r="D100" s="90"/>
      <c r="E100" s="20">
        <v>1969734</v>
      </c>
      <c r="F100" s="20"/>
      <c r="G100" s="20">
        <v>1752316</v>
      </c>
      <c r="H100" s="20"/>
      <c r="I100" s="20">
        <v>286129</v>
      </c>
      <c r="J100" s="20"/>
      <c r="K100" s="20">
        <v>249030</v>
      </c>
    </row>
    <row r="101" spans="1:11" ht="24" customHeight="1">
      <c r="A101" s="9" t="s">
        <v>113</v>
      </c>
      <c r="C101" s="3"/>
      <c r="D101" s="72"/>
      <c r="E101" s="57">
        <v>34271</v>
      </c>
      <c r="F101" s="57"/>
      <c r="G101" s="57">
        <v>33867</v>
      </c>
      <c r="H101" s="57"/>
      <c r="I101" s="57">
        <v>17580</v>
      </c>
      <c r="J101" s="57"/>
      <c r="K101" s="57">
        <v>16679</v>
      </c>
    </row>
    <row r="102" spans="1:11" ht="24" customHeight="1">
      <c r="A102" s="9" t="s">
        <v>114</v>
      </c>
      <c r="C102" s="3"/>
      <c r="D102" s="72"/>
      <c r="E102" s="57">
        <v>737865</v>
      </c>
      <c r="F102" s="57"/>
      <c r="G102" s="57">
        <v>641116</v>
      </c>
      <c r="H102" s="57"/>
      <c r="I102" s="57">
        <v>8396</v>
      </c>
      <c r="J102" s="57"/>
      <c r="K102" s="57">
        <v>8813</v>
      </c>
    </row>
    <row r="103" spans="1:11" ht="24" customHeight="1">
      <c r="A103" s="9" t="s">
        <v>115</v>
      </c>
      <c r="C103" s="3"/>
      <c r="D103" s="72"/>
      <c r="E103" s="57">
        <v>302518</v>
      </c>
      <c r="F103" s="57"/>
      <c r="G103" s="57">
        <v>299438</v>
      </c>
      <c r="H103" s="57"/>
      <c r="I103" s="57">
        <v>2655</v>
      </c>
      <c r="J103" s="57"/>
      <c r="K103" s="57">
        <v>490</v>
      </c>
    </row>
    <row r="104" spans="1:11" ht="24" customHeight="1">
      <c r="A104" s="9" t="s">
        <v>116</v>
      </c>
      <c r="C104" s="3"/>
      <c r="D104" s="72"/>
      <c r="E104" s="57">
        <v>147269</v>
      </c>
      <c r="F104" s="57"/>
      <c r="G104" s="57">
        <v>98703</v>
      </c>
      <c r="H104" s="57"/>
      <c r="I104" s="57">
        <v>1153</v>
      </c>
      <c r="J104" s="57"/>
      <c r="K104" s="57">
        <v>1401</v>
      </c>
    </row>
    <row r="105" spans="1:11" ht="24" customHeight="1">
      <c r="A105" s="9" t="s">
        <v>117</v>
      </c>
      <c r="C105" s="3"/>
      <c r="D105" s="72"/>
      <c r="E105" s="57">
        <v>87640</v>
      </c>
      <c r="F105" s="57"/>
      <c r="G105" s="57">
        <v>77127</v>
      </c>
      <c r="H105" s="57"/>
      <c r="I105" s="57">
        <v>548</v>
      </c>
      <c r="J105" s="57"/>
      <c r="K105" s="57">
        <v>548</v>
      </c>
    </row>
    <row r="106" spans="1:11" ht="24" customHeight="1">
      <c r="A106" s="9" t="s">
        <v>118</v>
      </c>
      <c r="C106" s="3"/>
      <c r="D106" s="72"/>
      <c r="E106" s="73">
        <v>246999</v>
      </c>
      <c r="F106" s="57"/>
      <c r="G106" s="73">
        <v>281155</v>
      </c>
      <c r="H106" s="57"/>
      <c r="I106" s="73">
        <v>8308</v>
      </c>
      <c r="J106" s="57"/>
      <c r="K106" s="73">
        <v>8086</v>
      </c>
    </row>
    <row r="107" spans="1:11" ht="24" customHeight="1">
      <c r="A107" s="16" t="s">
        <v>30</v>
      </c>
      <c r="C107" s="3"/>
      <c r="D107" s="72"/>
      <c r="E107" s="28">
        <f>SUM(E100:E106)</f>
        <v>3526296</v>
      </c>
      <c r="F107" s="89"/>
      <c r="G107" s="28">
        <f>SUM(G100:G106)</f>
        <v>3183722</v>
      </c>
      <c r="H107" s="89"/>
      <c r="I107" s="28">
        <f>SUM(I100:I106)</f>
        <v>324769</v>
      </c>
      <c r="J107" s="89"/>
      <c r="K107" s="28">
        <f>SUM(K100:K106)</f>
        <v>285047</v>
      </c>
    </row>
    <row r="108" spans="1:11" ht="24" customHeight="1">
      <c r="A108" s="9" t="s">
        <v>80</v>
      </c>
      <c r="C108" s="3"/>
      <c r="D108" s="91"/>
      <c r="E108" s="44">
        <v>668238</v>
      </c>
      <c r="F108" s="57"/>
      <c r="G108" s="44">
        <v>1150139</v>
      </c>
      <c r="H108" s="57"/>
      <c r="I108" s="44">
        <v>0</v>
      </c>
      <c r="J108" s="57"/>
      <c r="K108" s="44">
        <v>0</v>
      </c>
    </row>
    <row r="109" spans="1:11" ht="24" customHeight="1">
      <c r="A109" s="16" t="s">
        <v>119</v>
      </c>
      <c r="C109" s="3"/>
      <c r="D109" s="91"/>
      <c r="E109" s="23">
        <f>E98-E107-E108</f>
        <v>2514082</v>
      </c>
      <c r="F109" s="89">
        <f>F98-F107-F108</f>
        <v>0</v>
      </c>
      <c r="G109" s="23">
        <f>G98-G107-G108</f>
        <v>1823315</v>
      </c>
      <c r="H109" s="89"/>
      <c r="I109" s="23">
        <f>I98-I107-I108</f>
        <v>387369</v>
      </c>
      <c r="J109" s="89"/>
      <c r="K109" s="23">
        <f>K98-K107-K108</f>
        <v>143828</v>
      </c>
    </row>
    <row r="110" spans="1:11" ht="24" customHeight="1">
      <c r="A110" s="9" t="s">
        <v>62</v>
      </c>
      <c r="C110" s="3"/>
      <c r="D110" s="17"/>
      <c r="E110" s="44">
        <v>468757</v>
      </c>
      <c r="F110" s="57"/>
      <c r="G110" s="44">
        <v>352867</v>
      </c>
      <c r="H110" s="57"/>
      <c r="I110" s="44">
        <v>0</v>
      </c>
      <c r="J110" s="57"/>
      <c r="K110" s="44">
        <v>0</v>
      </c>
    </row>
    <row r="111" spans="1:11" ht="24" customHeight="1">
      <c r="A111" s="16" t="s">
        <v>120</v>
      </c>
      <c r="C111" s="3"/>
      <c r="D111" s="72"/>
      <c r="E111" s="28">
        <f>E109-E110</f>
        <v>2045325</v>
      </c>
      <c r="F111" s="89"/>
      <c r="G111" s="28">
        <f>G109-G110</f>
        <v>1470448</v>
      </c>
      <c r="H111" s="89"/>
      <c r="I111" s="28">
        <f>I109-I110</f>
        <v>387369</v>
      </c>
      <c r="J111" s="89"/>
      <c r="K111" s="28">
        <f>K109-K110</f>
        <v>143828</v>
      </c>
    </row>
    <row r="112" spans="1:11" ht="24" customHeight="1">
      <c r="A112" s="18"/>
      <c r="C112" s="3"/>
      <c r="D112" s="17"/>
      <c r="E112" s="20"/>
      <c r="H112" s="9"/>
      <c r="I112" s="9"/>
      <c r="K112" s="9"/>
    </row>
    <row r="113" spans="1:11" ht="24" customHeight="1">
      <c r="A113" s="18"/>
      <c r="C113" s="97"/>
      <c r="D113" s="97"/>
      <c r="E113" s="41"/>
      <c r="F113" s="20"/>
      <c r="G113" s="41"/>
      <c r="H113" s="57"/>
      <c r="I113" s="57"/>
      <c r="J113" s="57"/>
      <c r="K113" s="57"/>
    </row>
    <row r="114" spans="1:11" ht="24" customHeight="1">
      <c r="A114" s="1" t="s">
        <v>130</v>
      </c>
      <c r="C114" s="97"/>
      <c r="D114" s="97"/>
      <c r="E114" s="41"/>
      <c r="F114" s="20"/>
      <c r="G114" s="41"/>
      <c r="H114" s="57"/>
      <c r="I114" s="57"/>
      <c r="J114" s="57"/>
      <c r="K114" s="57"/>
    </row>
    <row r="115" spans="1:11" ht="24" customHeight="1">
      <c r="A115" s="8" t="s">
        <v>149</v>
      </c>
      <c r="B115" s="4"/>
      <c r="C115" s="4"/>
      <c r="D115" s="4"/>
      <c r="E115" s="92"/>
      <c r="F115" s="92"/>
      <c r="G115" s="92"/>
      <c r="H115" s="92"/>
      <c r="I115" s="92"/>
      <c r="J115" s="92"/>
      <c r="K115" s="92"/>
    </row>
    <row r="116" spans="1:11" ht="24" customHeight="1">
      <c r="A116" s="16"/>
      <c r="B116" s="4"/>
      <c r="C116" s="4"/>
      <c r="D116" s="4"/>
      <c r="E116" s="92"/>
      <c r="F116" s="92"/>
      <c r="G116" s="92"/>
      <c r="H116" s="92"/>
      <c r="I116" s="92"/>
      <c r="J116" s="92"/>
      <c r="K116" s="92"/>
    </row>
    <row r="117" spans="1:11" ht="24" customHeight="1">
      <c r="A117" s="16"/>
      <c r="B117" s="4"/>
      <c r="C117" s="88"/>
      <c r="E117" s="109" t="s">
        <v>85</v>
      </c>
      <c r="F117" s="109"/>
      <c r="G117" s="109"/>
      <c r="H117" s="13"/>
      <c r="I117" s="109" t="s">
        <v>86</v>
      </c>
      <c r="J117" s="109"/>
      <c r="K117" s="109"/>
    </row>
    <row r="118" spans="1:11" ht="24" customHeight="1">
      <c r="A118" s="16"/>
      <c r="B118" s="4"/>
      <c r="C118" s="88"/>
      <c r="E118" s="109" t="s">
        <v>87</v>
      </c>
      <c r="F118" s="109"/>
      <c r="G118" s="109"/>
      <c r="H118" s="13"/>
      <c r="I118" s="109" t="s">
        <v>87</v>
      </c>
      <c r="J118" s="109"/>
      <c r="K118" s="109"/>
    </row>
    <row r="119" spans="1:11" ht="24" customHeight="1">
      <c r="A119" s="16"/>
      <c r="B119" s="4"/>
      <c r="C119" s="88"/>
      <c r="E119" s="112" t="s">
        <v>195</v>
      </c>
      <c r="F119" s="113"/>
      <c r="G119" s="113"/>
      <c r="H119" s="13"/>
      <c r="I119" s="112" t="s">
        <v>195</v>
      </c>
      <c r="J119" s="113"/>
      <c r="K119" s="113"/>
    </row>
    <row r="120" spans="1:11" ht="24" customHeight="1">
      <c r="A120" s="16"/>
      <c r="B120" s="4"/>
      <c r="C120" s="88"/>
      <c r="E120" s="112" t="s">
        <v>140</v>
      </c>
      <c r="F120" s="112"/>
      <c r="G120" s="112"/>
      <c r="H120" s="13"/>
      <c r="I120" s="112" t="s">
        <v>140</v>
      </c>
      <c r="J120" s="112"/>
      <c r="K120" s="112"/>
    </row>
    <row r="121" spans="1:11" ht="24" customHeight="1">
      <c r="A121" s="16"/>
      <c r="B121" s="4"/>
      <c r="C121" s="88"/>
      <c r="E121" s="17">
        <v>2025</v>
      </c>
      <c r="F121" s="17"/>
      <c r="G121" s="17">
        <v>2024</v>
      </c>
      <c r="H121" s="17"/>
      <c r="I121" s="17">
        <v>2025</v>
      </c>
      <c r="J121" s="17"/>
      <c r="K121" s="17">
        <v>2024</v>
      </c>
    </row>
    <row r="122" spans="1:11" ht="24" customHeight="1">
      <c r="A122" s="27"/>
      <c r="B122" s="4"/>
      <c r="C122" s="88"/>
      <c r="E122" s="111" t="s">
        <v>82</v>
      </c>
      <c r="F122" s="111"/>
      <c r="G122" s="111"/>
      <c r="H122" s="111"/>
      <c r="I122" s="111"/>
      <c r="J122" s="111"/>
      <c r="K122" s="111"/>
    </row>
    <row r="123" spans="1:11" ht="24" customHeight="1">
      <c r="A123" s="16" t="s">
        <v>121</v>
      </c>
      <c r="B123" s="4"/>
      <c r="C123" s="88"/>
      <c r="E123" s="3"/>
      <c r="F123" s="3"/>
      <c r="G123" s="3"/>
      <c r="H123" s="3"/>
      <c r="I123" s="3"/>
      <c r="J123" s="3"/>
      <c r="K123" s="3"/>
    </row>
    <row r="124" spans="1:11" ht="24" customHeight="1">
      <c r="A124" s="27" t="s">
        <v>122</v>
      </c>
      <c r="C124" s="17"/>
      <c r="D124" s="17"/>
      <c r="E124" s="41"/>
      <c r="F124" s="20"/>
      <c r="G124" s="41"/>
      <c r="H124" s="57"/>
      <c r="I124" s="12"/>
      <c r="J124" s="57"/>
      <c r="K124" s="12"/>
    </row>
    <row r="125" spans="1:11" ht="24" customHeight="1">
      <c r="A125" s="9" t="s">
        <v>212</v>
      </c>
      <c r="C125" s="17"/>
      <c r="D125" s="17"/>
      <c r="E125" s="57"/>
      <c r="F125" s="57"/>
      <c r="G125" s="57"/>
      <c r="H125" s="57"/>
      <c r="I125" s="57"/>
      <c r="J125" s="57"/>
      <c r="K125" s="57"/>
    </row>
    <row r="126" spans="1:11" ht="24" customHeight="1">
      <c r="A126" s="9" t="s">
        <v>70</v>
      </c>
      <c r="C126" s="17"/>
      <c r="D126" s="17"/>
      <c r="E126" s="57">
        <v>1421091</v>
      </c>
      <c r="F126" s="57"/>
      <c r="G126" s="57">
        <v>763504</v>
      </c>
      <c r="H126" s="57"/>
      <c r="I126" s="57">
        <v>0</v>
      </c>
      <c r="J126" s="57"/>
      <c r="K126" s="57">
        <v>0</v>
      </c>
    </row>
    <row r="127" spans="1:11" ht="24" customHeight="1">
      <c r="A127" s="9" t="s">
        <v>123</v>
      </c>
      <c r="C127" s="3"/>
      <c r="D127" s="17"/>
      <c r="E127" s="57"/>
      <c r="F127" s="57"/>
      <c r="G127" s="57"/>
      <c r="H127" s="57"/>
      <c r="I127" s="57"/>
      <c r="J127" s="57"/>
      <c r="K127" s="57"/>
    </row>
    <row r="128" spans="1:11" s="16" customFormat="1" ht="24" customHeight="1">
      <c r="A128" s="9" t="s">
        <v>146</v>
      </c>
      <c r="C128" s="80"/>
      <c r="D128" s="78"/>
      <c r="E128" s="73">
        <v>-284218</v>
      </c>
      <c r="F128" s="57"/>
      <c r="G128" s="73">
        <v>-152701</v>
      </c>
      <c r="H128" s="57"/>
      <c r="I128" s="73">
        <v>0</v>
      </c>
      <c r="J128" s="57"/>
      <c r="K128" s="73">
        <v>0</v>
      </c>
    </row>
    <row r="129" spans="1:12" s="16" customFormat="1" ht="24" customHeight="1">
      <c r="C129" s="80"/>
      <c r="D129" s="78"/>
      <c r="E129" s="79">
        <f>SUM(E126:E128)</f>
        <v>1136873</v>
      </c>
      <c r="F129" s="77"/>
      <c r="G129" s="79">
        <f>SUM(G126:G128)</f>
        <v>610803</v>
      </c>
      <c r="H129" s="77"/>
      <c r="I129" s="79">
        <f>SUM(I126:I128)</f>
        <v>0</v>
      </c>
      <c r="J129" s="77"/>
      <c r="K129" s="79">
        <f>SUM(K126:K128)</f>
        <v>0</v>
      </c>
    </row>
    <row r="130" spans="1:12" ht="24" customHeight="1">
      <c r="A130" s="16"/>
      <c r="C130" s="3"/>
      <c r="D130" s="72"/>
      <c r="E130" s="57"/>
      <c r="F130" s="57"/>
      <c r="G130" s="57"/>
      <c r="H130" s="57"/>
      <c r="I130" s="57"/>
      <c r="J130" s="57"/>
      <c r="K130" s="57"/>
    </row>
    <row r="131" spans="1:12" ht="24" customHeight="1">
      <c r="A131" s="27" t="s">
        <v>124</v>
      </c>
      <c r="C131" s="17"/>
      <c r="D131" s="17"/>
      <c r="E131" s="57"/>
      <c r="F131" s="57"/>
      <c r="G131" s="57"/>
      <c r="H131" s="57"/>
      <c r="I131" s="57"/>
      <c r="J131" s="57"/>
      <c r="K131" s="57"/>
    </row>
    <row r="132" spans="1:12" ht="24" customHeight="1">
      <c r="A132" s="9" t="s">
        <v>213</v>
      </c>
      <c r="C132" s="17"/>
      <c r="D132" s="17"/>
      <c r="E132" s="53"/>
      <c r="F132" s="57"/>
      <c r="G132" s="53"/>
      <c r="H132" s="57"/>
      <c r="I132" s="57"/>
      <c r="J132" s="57"/>
      <c r="K132" s="57"/>
    </row>
    <row r="133" spans="1:12" ht="24" customHeight="1">
      <c r="A133" s="9" t="s">
        <v>125</v>
      </c>
      <c r="C133" s="17"/>
      <c r="D133" s="17"/>
      <c r="E133" s="53">
        <v>3086620</v>
      </c>
      <c r="F133" s="57"/>
      <c r="G133" s="53">
        <v>1204797</v>
      </c>
      <c r="H133" s="57"/>
      <c r="I133" s="57">
        <v>246637</v>
      </c>
      <c r="J133" s="57"/>
      <c r="K133" s="57">
        <v>389773</v>
      </c>
    </row>
    <row r="134" spans="1:12" ht="24" customHeight="1">
      <c r="A134" s="9" t="s">
        <v>123</v>
      </c>
      <c r="C134" s="3"/>
      <c r="D134" s="17"/>
    </row>
    <row r="135" spans="1:12" s="16" customFormat="1" ht="24" customHeight="1">
      <c r="A135" s="9" t="s">
        <v>147</v>
      </c>
      <c r="C135" s="80"/>
      <c r="D135" s="78"/>
      <c r="E135" s="44">
        <v>-526182</v>
      </c>
      <c r="F135" s="57"/>
      <c r="G135" s="44">
        <v>-122725</v>
      </c>
      <c r="H135" s="57"/>
      <c r="I135" s="73">
        <v>0</v>
      </c>
      <c r="J135" s="57"/>
      <c r="K135" s="73">
        <v>0</v>
      </c>
    </row>
    <row r="136" spans="1:12" ht="24" customHeight="1">
      <c r="A136" s="16"/>
      <c r="C136" s="3"/>
      <c r="D136" s="72"/>
      <c r="E136" s="77">
        <f>SUM(E131:E135)</f>
        <v>2560438</v>
      </c>
      <c r="F136" s="77"/>
      <c r="G136" s="77">
        <f>SUM(G131:G135)</f>
        <v>1082072</v>
      </c>
      <c r="H136" s="77"/>
      <c r="I136" s="77">
        <f>SUM(I131:I135)</f>
        <v>246637</v>
      </c>
      <c r="J136" s="77"/>
      <c r="K136" s="77">
        <f>SUM(K131:K135)</f>
        <v>389773</v>
      </c>
    </row>
    <row r="137" spans="1:12" ht="24" customHeight="1">
      <c r="A137" s="16" t="s">
        <v>150</v>
      </c>
      <c r="C137" s="93"/>
      <c r="D137" s="93"/>
      <c r="E137" s="28">
        <f>E136+E129</f>
        <v>3697311</v>
      </c>
      <c r="F137" s="89"/>
      <c r="G137" s="28">
        <f>G136+G129</f>
        <v>1692875</v>
      </c>
      <c r="H137" s="77"/>
      <c r="I137" s="28">
        <f>I136+I129</f>
        <v>246637</v>
      </c>
      <c r="J137" s="77"/>
      <c r="K137" s="28">
        <f>K136+K129</f>
        <v>389773</v>
      </c>
    </row>
    <row r="138" spans="1:12" ht="24" customHeight="1" thickBot="1">
      <c r="A138" s="16" t="s">
        <v>127</v>
      </c>
      <c r="C138" s="91"/>
      <c r="D138" s="91"/>
      <c r="E138" s="45">
        <f>E137+E111</f>
        <v>5742636</v>
      </c>
      <c r="F138" s="89"/>
      <c r="G138" s="45">
        <f>G137+G111</f>
        <v>3163323</v>
      </c>
      <c r="H138" s="77"/>
      <c r="I138" s="45">
        <f>I137+I111</f>
        <v>634006</v>
      </c>
      <c r="J138" s="77"/>
      <c r="K138" s="45">
        <f>K137+K111</f>
        <v>533601</v>
      </c>
      <c r="L138" s="20"/>
    </row>
    <row r="139" spans="1:12" ht="24" customHeight="1" thickTop="1">
      <c r="A139" s="16"/>
      <c r="C139" s="91"/>
      <c r="D139" s="91"/>
    </row>
    <row r="140" spans="1:12" ht="24" customHeight="1">
      <c r="A140" s="16" t="s">
        <v>151</v>
      </c>
      <c r="E140" s="12"/>
      <c r="F140" s="20"/>
      <c r="G140" s="12"/>
      <c r="H140" s="57"/>
      <c r="I140" s="12"/>
      <c r="J140" s="57"/>
      <c r="K140" s="12"/>
    </row>
    <row r="141" spans="1:12" ht="24" customHeight="1">
      <c r="A141" s="9" t="s">
        <v>152</v>
      </c>
      <c r="E141" s="46">
        <f>E111-E142</f>
        <v>2045325</v>
      </c>
      <c r="F141" s="57"/>
      <c r="G141" s="46">
        <f>G111-G142</f>
        <v>1470422</v>
      </c>
      <c r="H141" s="57"/>
      <c r="I141" s="46">
        <f>I111-I142</f>
        <v>387369</v>
      </c>
      <c r="J141" s="57"/>
      <c r="K141" s="46">
        <f>K111-K142</f>
        <v>143828</v>
      </c>
    </row>
    <row r="142" spans="1:12" s="16" customFormat="1" ht="24" customHeight="1">
      <c r="A142" s="9" t="s">
        <v>109</v>
      </c>
      <c r="E142" s="44">
        <v>0</v>
      </c>
      <c r="F142" s="12"/>
      <c r="G142" s="44">
        <v>26</v>
      </c>
      <c r="H142" s="57"/>
      <c r="I142" s="44">
        <v>0</v>
      </c>
      <c r="J142" s="12"/>
      <c r="K142" s="44">
        <v>0</v>
      </c>
    </row>
    <row r="143" spans="1:12" ht="24" customHeight="1" thickBot="1">
      <c r="A143" s="16" t="s">
        <v>120</v>
      </c>
      <c r="E143" s="45">
        <f>SUM(E141:E142)</f>
        <v>2045325</v>
      </c>
      <c r="F143" s="89"/>
      <c r="G143" s="45">
        <f>SUM(G141:G142)</f>
        <v>1470448</v>
      </c>
      <c r="H143" s="77"/>
      <c r="I143" s="45">
        <f>SUM(I141:I142)</f>
        <v>387369</v>
      </c>
      <c r="J143" s="89"/>
      <c r="K143" s="45">
        <f>SUM(K141:K142)</f>
        <v>143828</v>
      </c>
    </row>
    <row r="144" spans="1:12" ht="24" customHeight="1" thickTop="1">
      <c r="A144" s="16"/>
    </row>
    <row r="145" spans="1:11" ht="24" customHeight="1">
      <c r="A145" s="16" t="s">
        <v>128</v>
      </c>
      <c r="E145" s="94"/>
      <c r="F145" s="95"/>
      <c r="G145" s="94"/>
      <c r="H145" s="57"/>
      <c r="I145" s="12"/>
      <c r="J145" s="57"/>
      <c r="K145" s="12"/>
    </row>
    <row r="146" spans="1:11" ht="24" customHeight="1">
      <c r="A146" s="9" t="s">
        <v>152</v>
      </c>
      <c r="E146" s="20">
        <f>E138-E147</f>
        <v>5742636</v>
      </c>
      <c r="F146" s="57"/>
      <c r="G146" s="20">
        <f>G138-G147</f>
        <v>3163297</v>
      </c>
      <c r="H146" s="57"/>
      <c r="I146" s="20">
        <f>I138-I147</f>
        <v>634006</v>
      </c>
      <c r="J146" s="57"/>
      <c r="K146" s="20">
        <f>K138-K147</f>
        <v>533601</v>
      </c>
    </row>
    <row r="147" spans="1:11" s="16" customFormat="1" ht="24" customHeight="1">
      <c r="A147" s="9" t="s">
        <v>109</v>
      </c>
      <c r="E147" s="44">
        <v>0</v>
      </c>
      <c r="F147" s="20"/>
      <c r="G147" s="44">
        <v>26</v>
      </c>
      <c r="H147" s="57"/>
      <c r="I147" s="44">
        <v>0</v>
      </c>
      <c r="J147" s="20"/>
      <c r="K147" s="44">
        <v>0</v>
      </c>
    </row>
    <row r="148" spans="1:11" ht="24" customHeight="1" thickBot="1">
      <c r="A148" s="16" t="s">
        <v>127</v>
      </c>
      <c r="E148" s="45">
        <f>SUM(E146:E147)</f>
        <v>5742636</v>
      </c>
      <c r="F148" s="89"/>
      <c r="G148" s="45">
        <f>SUM(G146:G147)</f>
        <v>3163323</v>
      </c>
      <c r="H148" s="77"/>
      <c r="I148" s="45">
        <f>SUM(I146:I147)</f>
        <v>634006</v>
      </c>
      <c r="J148" s="89"/>
      <c r="K148" s="45">
        <f>SUM(K146:K147)</f>
        <v>533601</v>
      </c>
    </row>
    <row r="149" spans="1:11" ht="24" customHeight="1" thickTop="1">
      <c r="A149" s="16"/>
      <c r="C149" s="3"/>
      <c r="E149" s="94"/>
      <c r="F149" s="96"/>
      <c r="G149" s="94"/>
      <c r="H149" s="12"/>
      <c r="I149" s="12"/>
      <c r="J149" s="39"/>
      <c r="K149" s="12"/>
    </row>
    <row r="150" spans="1:11" ht="24" customHeight="1">
      <c r="A150" s="16" t="s">
        <v>129</v>
      </c>
      <c r="C150" s="3"/>
    </row>
    <row r="151" spans="1:11" ht="24" customHeight="1" thickBot="1">
      <c r="A151" s="9" t="s">
        <v>153</v>
      </c>
      <c r="B151" s="97"/>
      <c r="C151" s="3"/>
      <c r="D151" s="97"/>
      <c r="E151" s="74">
        <f>ROUND(E111/'BS-2-3'!$F$58,3)</f>
        <v>9.7000000000000003E-2</v>
      </c>
      <c r="F151" s="75"/>
      <c r="G151" s="74">
        <v>6.9000000000000006E-2</v>
      </c>
      <c r="H151" s="75"/>
      <c r="I151" s="74">
        <f>ROUND(I111/'BS-2-3'!$J$58,3)</f>
        <v>1.7999999999999999E-2</v>
      </c>
      <c r="J151" s="75"/>
      <c r="K151" s="74">
        <v>7.0000000000000001E-3</v>
      </c>
    </row>
    <row r="152" spans="1:11" ht="24" customHeight="1" thickTop="1">
      <c r="B152" s="97"/>
      <c r="C152" s="3"/>
      <c r="D152" s="97"/>
    </row>
    <row r="153" spans="1:11" ht="24" customHeight="1">
      <c r="H153" s="9"/>
      <c r="I153" s="9"/>
      <c r="K153" s="9"/>
    </row>
    <row r="154" spans="1:11" ht="24" customHeight="1">
      <c r="A154" s="18"/>
      <c r="H154" s="9"/>
      <c r="I154" s="9"/>
      <c r="K154" s="9"/>
    </row>
    <row r="155" spans="1:11" ht="24" customHeight="1">
      <c r="H155" s="9"/>
      <c r="I155" s="9"/>
      <c r="K155" s="9"/>
    </row>
  </sheetData>
  <mergeCells count="36">
    <mergeCell ref="E120:G120"/>
    <mergeCell ref="I120:K120"/>
    <mergeCell ref="E122:K122"/>
    <mergeCell ref="E117:G117"/>
    <mergeCell ref="I117:K117"/>
    <mergeCell ref="E118:G118"/>
    <mergeCell ref="I118:K118"/>
    <mergeCell ref="E119:G119"/>
    <mergeCell ref="I119:K119"/>
    <mergeCell ref="I81:K81"/>
    <mergeCell ref="E82:G82"/>
    <mergeCell ref="I82:K82"/>
    <mergeCell ref="E83:G83"/>
    <mergeCell ref="I83:K83"/>
    <mergeCell ref="E4:G4"/>
    <mergeCell ref="I4:K4"/>
    <mergeCell ref="E5:G5"/>
    <mergeCell ref="I5:K5"/>
    <mergeCell ref="E6:G6"/>
    <mergeCell ref="I6:K6"/>
    <mergeCell ref="E85:K85"/>
    <mergeCell ref="E7:G7"/>
    <mergeCell ref="I7:K7"/>
    <mergeCell ref="E9:K9"/>
    <mergeCell ref="E41:G41"/>
    <mergeCell ref="I41:K41"/>
    <mergeCell ref="E43:G43"/>
    <mergeCell ref="I43:K43"/>
    <mergeCell ref="E44:G44"/>
    <mergeCell ref="I44:K44"/>
    <mergeCell ref="E42:G42"/>
    <mergeCell ref="I42:K42"/>
    <mergeCell ref="E46:K46"/>
    <mergeCell ref="E80:G80"/>
    <mergeCell ref="I80:K80"/>
    <mergeCell ref="E81:G81"/>
  </mergeCells>
  <pageMargins left="0.7" right="0.7" top="0.48" bottom="0.5" header="0.5" footer="0.5"/>
  <pageSetup paperSize="9" scale="75" firstPageNumber="4" orientation="portrait" useFirstPageNumber="1" r:id="rId1"/>
  <headerFooter>
    <oddFooter>&amp;L&amp;"Times New Roman,Regular"&amp;11The accompanying notes form an integral part of the interim financial statements.
&amp;C&amp;"Times New Roman,Regular"&amp;11&amp;P</oddFooter>
  </headerFooter>
  <rowBreaks count="3" manualBreakCount="3">
    <brk id="37" max="16383" man="1"/>
    <brk id="76" max="16383" man="1"/>
    <brk id="113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80483-F497-4044-92CD-1633DF895166}">
  <dimension ref="A1:AB53"/>
  <sheetViews>
    <sheetView showGridLines="0" view="pageBreakPreview" topLeftCell="A15" zoomScale="55" zoomScaleNormal="80" zoomScaleSheetLayoutView="55" workbookViewId="0">
      <selection activeCell="AE24" sqref="AE24"/>
    </sheetView>
  </sheetViews>
  <sheetFormatPr defaultColWidth="10.81640625" defaultRowHeight="14"/>
  <cols>
    <col min="1" max="1" width="54.08984375" style="9" customWidth="1"/>
    <col min="2" max="2" width="6.81640625" style="9" customWidth="1"/>
    <col min="3" max="3" width="1.1796875" style="9" customWidth="1"/>
    <col min="4" max="4" width="12.90625" style="26" customWidth="1"/>
    <col min="5" max="5" width="1.1796875" style="9" customWidth="1"/>
    <col min="6" max="6" width="12.90625" style="26" customWidth="1"/>
    <col min="7" max="7" width="1.1796875" style="26" customWidth="1"/>
    <col min="8" max="8" width="14.90625" style="26" customWidth="1"/>
    <col min="9" max="9" width="1.1796875" style="26" customWidth="1"/>
    <col min="10" max="10" width="17.36328125" style="26" customWidth="1"/>
    <col min="11" max="11" width="1.1796875" style="26" customWidth="1"/>
    <col min="12" max="12" width="17.36328125" style="26" customWidth="1"/>
    <col min="13" max="13" width="1.1796875" style="9" customWidth="1"/>
    <col min="14" max="14" width="12.90625" style="26" customWidth="1"/>
    <col min="15" max="15" width="1.1796875" style="9" customWidth="1"/>
    <col min="16" max="16" width="12.90625" style="26" customWidth="1"/>
    <col min="17" max="17" width="1.1796875" style="9" customWidth="1"/>
    <col min="18" max="18" width="13.54296875" style="26" customWidth="1"/>
    <col min="19" max="19" width="1.1796875" style="26" customWidth="1"/>
    <col min="20" max="20" width="12.90625" style="26" customWidth="1"/>
    <col min="21" max="21" width="1.1796875" style="26" customWidth="1"/>
    <col min="22" max="22" width="12.90625" style="26" customWidth="1"/>
    <col min="23" max="23" width="1.1796875" style="9" customWidth="1"/>
    <col min="24" max="24" width="12.90625" style="9" customWidth="1"/>
    <col min="25" max="25" width="1.1796875" style="9" customWidth="1"/>
    <col min="26" max="16384" width="10.81640625" style="9"/>
  </cols>
  <sheetData>
    <row r="1" spans="1:25" s="7" customFormat="1" ht="24" customHeight="1">
      <c r="A1" s="1" t="s">
        <v>130</v>
      </c>
      <c r="B1" s="17"/>
      <c r="C1" s="17"/>
      <c r="D1" s="17"/>
      <c r="E1" s="81"/>
      <c r="F1" s="17"/>
      <c r="G1" s="17"/>
      <c r="H1" s="17"/>
      <c r="J1" s="17"/>
    </row>
    <row r="2" spans="1:25" s="7" customFormat="1" ht="24" customHeight="1">
      <c r="A2" s="8" t="s">
        <v>172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</row>
    <row r="3" spans="1:25" s="7" customFormat="1" ht="24" customHeight="1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</row>
    <row r="4" spans="1:25" ht="24" customHeight="1">
      <c r="D4" s="114" t="s">
        <v>24</v>
      </c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52"/>
    </row>
    <row r="5" spans="1:25" ht="24" customHeight="1">
      <c r="D5" s="51"/>
      <c r="E5" s="51"/>
      <c r="F5" s="51"/>
      <c r="G5" s="51"/>
      <c r="H5" s="51"/>
      <c r="I5" s="51"/>
      <c r="J5" s="115" t="s">
        <v>107</v>
      </c>
      <c r="K5" s="115"/>
      <c r="L5" s="115"/>
      <c r="M5" s="115"/>
      <c r="N5" s="115"/>
      <c r="O5" s="51"/>
      <c r="P5" s="115" t="s">
        <v>20</v>
      </c>
      <c r="Q5" s="115"/>
      <c r="R5" s="115"/>
      <c r="U5" s="51"/>
      <c r="V5" s="51"/>
      <c r="W5" s="51"/>
      <c r="X5" s="51"/>
      <c r="Y5" s="51"/>
    </row>
    <row r="6" spans="1:25" s="17" customFormat="1" ht="24" customHeight="1">
      <c r="D6" s="81"/>
      <c r="E6" s="81"/>
      <c r="F6" s="81"/>
      <c r="G6" s="81"/>
      <c r="H6" s="81"/>
      <c r="L6" s="81" t="s">
        <v>154</v>
      </c>
      <c r="M6" s="26"/>
      <c r="N6" s="81"/>
      <c r="O6" s="26"/>
      <c r="P6" s="81"/>
      <c r="Q6" s="26"/>
      <c r="R6" s="81"/>
      <c r="S6" s="26"/>
      <c r="W6" s="81"/>
    </row>
    <row r="7" spans="1:25" s="17" customFormat="1" ht="24" customHeight="1">
      <c r="E7" s="81"/>
      <c r="F7" s="81"/>
      <c r="G7" s="81"/>
      <c r="H7" s="81"/>
      <c r="I7" s="81"/>
      <c r="J7" s="81" t="s">
        <v>222</v>
      </c>
      <c r="K7" s="81"/>
      <c r="L7" s="81" t="s">
        <v>165</v>
      </c>
      <c r="N7" s="81"/>
      <c r="P7" s="81"/>
      <c r="S7" s="26"/>
      <c r="W7" s="81"/>
    </row>
    <row r="8" spans="1:25" s="17" customFormat="1" ht="24" customHeight="1">
      <c r="E8" s="81"/>
      <c r="F8" s="81"/>
      <c r="G8" s="81"/>
      <c r="H8" s="81"/>
      <c r="I8" s="81"/>
      <c r="J8" s="81" t="s">
        <v>155</v>
      </c>
      <c r="K8" s="81"/>
      <c r="L8" s="81" t="s">
        <v>166</v>
      </c>
      <c r="N8" s="81"/>
      <c r="P8" s="81"/>
      <c r="S8" s="26"/>
      <c r="U8" s="26"/>
      <c r="W8" s="81"/>
    </row>
    <row r="9" spans="1:25" s="17" customFormat="1" ht="24" customHeight="1">
      <c r="E9" s="81"/>
      <c r="F9" s="81"/>
      <c r="G9" s="81"/>
      <c r="H9" s="81"/>
      <c r="I9" s="81"/>
      <c r="J9" s="81" t="s">
        <v>156</v>
      </c>
      <c r="K9" s="81"/>
      <c r="L9" s="17" t="s">
        <v>167</v>
      </c>
      <c r="N9" s="81"/>
      <c r="P9" s="81"/>
      <c r="S9" s="26"/>
      <c r="U9" s="26"/>
      <c r="W9" s="81"/>
    </row>
    <row r="10" spans="1:25" s="17" customFormat="1" ht="24" customHeight="1">
      <c r="D10" s="81" t="s">
        <v>1</v>
      </c>
      <c r="E10" s="81"/>
      <c r="F10" s="81"/>
      <c r="G10" s="81"/>
      <c r="H10" s="81" t="s">
        <v>75</v>
      </c>
      <c r="I10" s="81"/>
      <c r="J10" s="81" t="s">
        <v>157</v>
      </c>
      <c r="K10" s="81"/>
      <c r="L10" s="81" t="s">
        <v>157</v>
      </c>
      <c r="N10" s="81"/>
      <c r="P10" s="81"/>
      <c r="R10" s="81"/>
      <c r="S10" s="26"/>
      <c r="T10" s="81" t="s">
        <v>103</v>
      </c>
      <c r="U10" s="26"/>
      <c r="V10" s="17" t="s">
        <v>162</v>
      </c>
      <c r="W10" s="81"/>
    </row>
    <row r="11" spans="1:25" s="17" customFormat="1" ht="24" customHeight="1">
      <c r="D11" s="81" t="s">
        <v>2</v>
      </c>
      <c r="E11" s="81"/>
      <c r="F11" s="17" t="s">
        <v>75</v>
      </c>
      <c r="G11" s="81"/>
      <c r="H11" s="81" t="s">
        <v>76</v>
      </c>
      <c r="I11" s="81"/>
      <c r="J11" s="81" t="s">
        <v>73</v>
      </c>
      <c r="K11" s="81"/>
      <c r="L11" s="81" t="s">
        <v>73</v>
      </c>
      <c r="N11" s="81" t="s">
        <v>158</v>
      </c>
      <c r="P11" s="81"/>
      <c r="S11" s="26"/>
      <c r="T11" s="17" t="s">
        <v>160</v>
      </c>
      <c r="U11" s="26"/>
      <c r="V11" s="17" t="s">
        <v>163</v>
      </c>
      <c r="W11" s="81"/>
    </row>
    <row r="12" spans="1:25" s="17" customFormat="1" ht="24" customHeight="1">
      <c r="B12" s="49" t="s">
        <v>0</v>
      </c>
      <c r="C12" s="81"/>
      <c r="D12" s="81" t="s">
        <v>3</v>
      </c>
      <c r="E12" s="81"/>
      <c r="F12" s="81" t="s">
        <v>171</v>
      </c>
      <c r="G12" s="81"/>
      <c r="H12" s="82" t="s">
        <v>77</v>
      </c>
      <c r="I12" s="81"/>
      <c r="J12" s="81" t="s">
        <v>72</v>
      </c>
      <c r="K12" s="81"/>
      <c r="L12" s="81" t="s">
        <v>72</v>
      </c>
      <c r="N12" s="17" t="s">
        <v>131</v>
      </c>
      <c r="P12" s="17" t="s">
        <v>159</v>
      </c>
      <c r="R12" s="17" t="s">
        <v>4</v>
      </c>
      <c r="T12" s="81" t="s">
        <v>161</v>
      </c>
      <c r="V12" s="17" t="s">
        <v>164</v>
      </c>
      <c r="X12" s="81" t="s">
        <v>26</v>
      </c>
      <c r="Y12" s="81"/>
    </row>
    <row r="13" spans="1:25" s="17" customFormat="1" ht="24" customHeight="1">
      <c r="D13" s="116" t="s">
        <v>82</v>
      </c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49"/>
    </row>
    <row r="14" spans="1:25" s="17" customFormat="1" ht="24" customHeight="1">
      <c r="A14" s="83" t="s">
        <v>197</v>
      </c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</row>
    <row r="15" spans="1:25" s="13" customFormat="1" ht="24" customHeight="1">
      <c r="A15" s="16" t="s">
        <v>198</v>
      </c>
      <c r="B15" s="80"/>
      <c r="D15" s="29">
        <v>21183661</v>
      </c>
      <c r="E15" s="29"/>
      <c r="F15" s="29">
        <v>9627913</v>
      </c>
      <c r="G15" s="29"/>
      <c r="H15" s="29">
        <v>890</v>
      </c>
      <c r="I15" s="29"/>
      <c r="J15" s="29">
        <v>794334</v>
      </c>
      <c r="K15" s="29"/>
      <c r="L15" s="29">
        <v>-5889999</v>
      </c>
      <c r="M15" s="29"/>
      <c r="N15" s="29">
        <f>J15+L15</f>
        <v>-5095665</v>
      </c>
      <c r="O15" s="29"/>
      <c r="P15" s="29">
        <v>2030468</v>
      </c>
      <c r="Q15" s="29"/>
      <c r="R15" s="29">
        <v>10896539</v>
      </c>
      <c r="S15" s="16"/>
      <c r="T15" s="29">
        <f>D15+F15+H15+N15+P15+R15</f>
        <v>38643806</v>
      </c>
      <c r="U15" s="29"/>
      <c r="V15" s="29">
        <v>2</v>
      </c>
      <c r="W15" s="16"/>
      <c r="X15" s="29">
        <f>SUM(T15:V15)</f>
        <v>38643808</v>
      </c>
      <c r="Y15" s="29"/>
    </row>
    <row r="16" spans="1:25" s="13" customFormat="1" ht="24" customHeight="1">
      <c r="A16" s="16"/>
      <c r="B16" s="80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16"/>
      <c r="T16" s="29"/>
      <c r="U16" s="29"/>
      <c r="V16" s="29"/>
      <c r="W16" s="16"/>
      <c r="X16" s="29"/>
      <c r="Y16" s="29"/>
    </row>
    <row r="17" spans="1:28" s="13" customFormat="1" ht="24" customHeight="1">
      <c r="A17" s="16" t="s">
        <v>189</v>
      </c>
      <c r="B17" s="80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16"/>
      <c r="T17" s="29"/>
      <c r="U17" s="29"/>
      <c r="V17" s="29"/>
      <c r="W17" s="16"/>
      <c r="X17" s="29"/>
      <c r="Y17" s="29"/>
    </row>
    <row r="18" spans="1:28" s="13" customFormat="1" ht="24" customHeight="1">
      <c r="A18" s="9" t="s">
        <v>139</v>
      </c>
      <c r="B18" s="3">
        <v>16</v>
      </c>
      <c r="D18" s="12">
        <v>0</v>
      </c>
      <c r="E18" s="29"/>
      <c r="F18" s="12">
        <v>0</v>
      </c>
      <c r="G18" s="29"/>
      <c r="H18" s="12">
        <v>0</v>
      </c>
      <c r="I18" s="29"/>
      <c r="J18" s="12">
        <v>0</v>
      </c>
      <c r="K18" s="29"/>
      <c r="L18" s="12">
        <v>0</v>
      </c>
      <c r="M18" s="29"/>
      <c r="N18" s="61">
        <v>0</v>
      </c>
      <c r="O18" s="29"/>
      <c r="P18" s="12">
        <v>0</v>
      </c>
      <c r="Q18" s="29"/>
      <c r="R18" s="19">
        <f>+'SC - LHFG 10'!N18</f>
        <v>-847332</v>
      </c>
      <c r="S18" s="16"/>
      <c r="T18" s="19">
        <f>D18+F18+H18+N18+P18+R18</f>
        <v>-847332</v>
      </c>
      <c r="U18" s="29"/>
      <c r="V18" s="44">
        <v>0</v>
      </c>
      <c r="W18" s="16"/>
      <c r="X18" s="12">
        <f>SUM(T18:W18)</f>
        <v>-847332</v>
      </c>
      <c r="Y18" s="12"/>
    </row>
    <row r="19" spans="1:28" s="13" customFormat="1" ht="24" customHeight="1">
      <c r="A19" s="16" t="s">
        <v>190</v>
      </c>
      <c r="B19" s="80"/>
      <c r="D19" s="70">
        <f>D18</f>
        <v>0</v>
      </c>
      <c r="E19" s="29"/>
      <c r="F19" s="70">
        <f>F18</f>
        <v>0</v>
      </c>
      <c r="G19" s="29"/>
      <c r="H19" s="70">
        <f>H18</f>
        <v>0</v>
      </c>
      <c r="I19" s="29"/>
      <c r="J19" s="70">
        <f>J18</f>
        <v>0</v>
      </c>
      <c r="K19" s="29"/>
      <c r="L19" s="70">
        <f>L18</f>
        <v>0</v>
      </c>
      <c r="M19" s="29"/>
      <c r="N19" s="70">
        <f>N18</f>
        <v>0</v>
      </c>
      <c r="O19" s="29"/>
      <c r="P19" s="70">
        <f>P18</f>
        <v>0</v>
      </c>
      <c r="Q19" s="29"/>
      <c r="R19" s="70">
        <f>R18</f>
        <v>-847332</v>
      </c>
      <c r="S19" s="16"/>
      <c r="T19" s="70">
        <f>T18</f>
        <v>-847332</v>
      </c>
      <c r="U19" s="29"/>
      <c r="V19" s="70">
        <f>V18</f>
        <v>0</v>
      </c>
      <c r="W19" s="16"/>
      <c r="X19" s="70">
        <f>X18</f>
        <v>-847332</v>
      </c>
      <c r="Y19" s="29"/>
    </row>
    <row r="20" spans="1:28" s="13" customFormat="1" ht="24" customHeight="1">
      <c r="A20" s="16"/>
      <c r="B20" s="80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16"/>
      <c r="T20" s="29"/>
      <c r="U20" s="29"/>
      <c r="V20" s="29"/>
      <c r="W20" s="16"/>
      <c r="X20" s="29"/>
      <c r="Y20" s="29"/>
    </row>
    <row r="21" spans="1:28" s="13" customFormat="1" ht="24" customHeight="1">
      <c r="A21" s="16" t="s">
        <v>168</v>
      </c>
      <c r="B21" s="3"/>
      <c r="D21" s="12"/>
      <c r="E21" s="29"/>
      <c r="F21" s="12"/>
      <c r="G21" s="29"/>
      <c r="H21" s="12"/>
      <c r="I21" s="29"/>
      <c r="J21" s="12"/>
      <c r="K21" s="29"/>
      <c r="L21" s="19"/>
      <c r="M21" s="29"/>
      <c r="N21" s="19"/>
      <c r="O21" s="29"/>
      <c r="P21" s="19"/>
      <c r="Q21" s="29"/>
      <c r="R21" s="19"/>
      <c r="S21" s="16"/>
      <c r="T21" s="19"/>
      <c r="U21" s="29"/>
      <c r="V21" s="12"/>
      <c r="W21" s="16"/>
      <c r="X21" s="12"/>
      <c r="Y21" s="12"/>
    </row>
    <row r="22" spans="1:28" s="13" customFormat="1" ht="24" customHeight="1">
      <c r="A22" s="7" t="s">
        <v>192</v>
      </c>
      <c r="B22" s="3"/>
      <c r="D22" s="12">
        <v>0</v>
      </c>
      <c r="E22" s="19"/>
      <c r="F22" s="12">
        <v>0</v>
      </c>
      <c r="G22" s="19"/>
      <c r="H22" s="12">
        <v>0</v>
      </c>
      <c r="I22" s="19"/>
      <c r="J22" s="12">
        <v>0</v>
      </c>
      <c r="K22" s="19"/>
      <c r="L22" s="19">
        <v>0</v>
      </c>
      <c r="M22" s="19"/>
      <c r="N22" s="19">
        <f>J22+L22</f>
        <v>0</v>
      </c>
      <c r="O22" s="19"/>
      <c r="P22" s="19">
        <v>0</v>
      </c>
      <c r="Q22" s="19"/>
      <c r="R22" s="19">
        <f>'PL4-7'!E141</f>
        <v>2045325</v>
      </c>
      <c r="S22" s="9"/>
      <c r="T22" s="19">
        <f>D22+F22+H22+N22+P22+R22</f>
        <v>2045325</v>
      </c>
      <c r="U22" s="19"/>
      <c r="V22" s="12">
        <f>'PL4-7'!E142</f>
        <v>0</v>
      </c>
      <c r="W22" s="9"/>
      <c r="X22" s="19">
        <f>SUM(T22:V22)</f>
        <v>2045325</v>
      </c>
      <c r="Y22" s="19"/>
    </row>
    <row r="23" spans="1:28" s="13" customFormat="1" ht="24" customHeight="1">
      <c r="A23" s="7" t="s">
        <v>193</v>
      </c>
      <c r="B23" s="3"/>
      <c r="D23" s="12">
        <v>0</v>
      </c>
      <c r="E23" s="29"/>
      <c r="F23" s="12">
        <v>0</v>
      </c>
      <c r="G23" s="29"/>
      <c r="H23" s="12">
        <v>0</v>
      </c>
      <c r="I23" s="29"/>
      <c r="J23" s="12">
        <f>'PL4-7'!E129</f>
        <v>1136873</v>
      </c>
      <c r="K23" s="29"/>
      <c r="L23" s="19">
        <f>'PL4-7'!E136</f>
        <v>2560438</v>
      </c>
      <c r="M23" s="29"/>
      <c r="N23" s="19">
        <f>J23+L23</f>
        <v>3697311</v>
      </c>
      <c r="O23" s="29"/>
      <c r="P23" s="19">
        <v>0</v>
      </c>
      <c r="Q23" s="29"/>
      <c r="R23" s="19">
        <v>0</v>
      </c>
      <c r="S23" s="16"/>
      <c r="T23" s="19">
        <f>D23+F23+H23+N23+P23+R23</f>
        <v>3697311</v>
      </c>
      <c r="U23" s="29"/>
      <c r="V23" s="12">
        <v>0</v>
      </c>
      <c r="W23" s="16"/>
      <c r="X23" s="12">
        <f>SUM(T23:W23)</f>
        <v>3697311</v>
      </c>
      <c r="Y23" s="12"/>
    </row>
    <row r="24" spans="1:28" s="17" customFormat="1" ht="24" customHeight="1">
      <c r="A24" s="16" t="s">
        <v>169</v>
      </c>
      <c r="B24" s="3"/>
      <c r="C24" s="13"/>
      <c r="D24" s="28">
        <f>D22+D23</f>
        <v>0</v>
      </c>
      <c r="E24" s="29"/>
      <c r="F24" s="28">
        <f>F22+F23</f>
        <v>0</v>
      </c>
      <c r="G24" s="29"/>
      <c r="H24" s="28">
        <f>H22+H23</f>
        <v>0</v>
      </c>
      <c r="I24" s="29"/>
      <c r="J24" s="28">
        <f>J22+J23</f>
        <v>1136873</v>
      </c>
      <c r="K24" s="29"/>
      <c r="L24" s="28">
        <f>L22+L23</f>
        <v>2560438</v>
      </c>
      <c r="M24" s="29"/>
      <c r="N24" s="70">
        <f>J24+L24</f>
        <v>3697311</v>
      </c>
      <c r="O24" s="29"/>
      <c r="P24" s="28">
        <f>P22+P23</f>
        <v>0</v>
      </c>
      <c r="Q24" s="29"/>
      <c r="R24" s="28">
        <f>R22+R23</f>
        <v>2045325</v>
      </c>
      <c r="S24" s="16"/>
      <c r="T24" s="70">
        <f>D24+F24+H24+N24+P24+R24</f>
        <v>5742636</v>
      </c>
      <c r="U24" s="29"/>
      <c r="V24" s="28">
        <f>V22+V23</f>
        <v>0</v>
      </c>
      <c r="W24" s="16"/>
      <c r="X24" s="28">
        <f>SUM(T24:W24)</f>
        <v>5742636</v>
      </c>
      <c r="Y24" s="23"/>
      <c r="Z24" s="13"/>
      <c r="AA24" s="13"/>
      <c r="AB24" s="13"/>
    </row>
    <row r="25" spans="1:28" ht="24" customHeight="1">
      <c r="A25" s="16"/>
      <c r="B25" s="3"/>
      <c r="C25" s="13"/>
      <c r="D25" s="12"/>
      <c r="E25" s="29"/>
      <c r="F25" s="12"/>
      <c r="G25" s="29"/>
      <c r="H25" s="12"/>
      <c r="I25" s="29"/>
      <c r="J25" s="12"/>
      <c r="K25" s="29"/>
      <c r="L25" s="19"/>
      <c r="M25" s="29"/>
      <c r="N25" s="19"/>
      <c r="O25" s="29"/>
      <c r="P25" s="19"/>
      <c r="Q25" s="29"/>
      <c r="R25" s="19"/>
      <c r="S25" s="16"/>
      <c r="T25" s="19"/>
      <c r="U25" s="29"/>
      <c r="V25" s="12"/>
      <c r="W25" s="16"/>
      <c r="X25" s="12"/>
      <c r="Y25" s="12"/>
    </row>
    <row r="26" spans="1:28" s="17" customFormat="1" ht="23.9" customHeight="1">
      <c r="A26" s="16" t="s">
        <v>207</v>
      </c>
      <c r="B26" s="3">
        <v>11</v>
      </c>
      <c r="D26" s="23">
        <v>0</v>
      </c>
      <c r="E26" s="30"/>
      <c r="F26" s="23">
        <v>0</v>
      </c>
      <c r="G26" s="23"/>
      <c r="H26" s="23">
        <v>0</v>
      </c>
      <c r="I26" s="23"/>
      <c r="J26" s="23">
        <v>0</v>
      </c>
      <c r="K26" s="23"/>
      <c r="L26" s="23">
        <v>0</v>
      </c>
      <c r="M26" s="23"/>
      <c r="N26" s="29">
        <f>SUM(J26,L26)</f>
        <v>0</v>
      </c>
      <c r="O26" s="23"/>
      <c r="P26" s="23">
        <f>'BS-2-3'!F66-'BS-2-3'!H66</f>
        <v>17500</v>
      </c>
      <c r="Q26" s="23"/>
      <c r="R26" s="29">
        <f>-P26</f>
        <v>-17500</v>
      </c>
      <c r="S26" s="23"/>
      <c r="T26" s="29">
        <f>SUM(D26:H26,N26:R26)</f>
        <v>0</v>
      </c>
      <c r="U26" s="23"/>
      <c r="V26" s="23">
        <v>0</v>
      </c>
      <c r="W26" s="23"/>
      <c r="X26" s="23">
        <f>SUM(T26:W26)</f>
        <v>0</v>
      </c>
    </row>
    <row r="27" spans="1:28" ht="24" customHeight="1">
      <c r="A27" s="16" t="s">
        <v>170</v>
      </c>
      <c r="B27" s="3">
        <v>6.1</v>
      </c>
      <c r="C27" s="17"/>
      <c r="D27" s="48">
        <v>0</v>
      </c>
      <c r="E27" s="29"/>
      <c r="F27" s="48">
        <v>0</v>
      </c>
      <c r="G27" s="29"/>
      <c r="H27" s="48">
        <v>0</v>
      </c>
      <c r="I27" s="29"/>
      <c r="J27" s="48">
        <v>0</v>
      </c>
      <c r="K27" s="29"/>
      <c r="L27" s="84">
        <v>1164157</v>
      </c>
      <c r="M27" s="29"/>
      <c r="N27" s="84">
        <f>J27+L27</f>
        <v>1164157</v>
      </c>
      <c r="O27" s="29"/>
      <c r="P27" s="84">
        <v>0</v>
      </c>
      <c r="Q27" s="29"/>
      <c r="R27" s="84">
        <f>-N27</f>
        <v>-1164157</v>
      </c>
      <c r="S27" s="16"/>
      <c r="T27" s="84">
        <f>D27+F27+H27+N27+P27+R27</f>
        <v>0</v>
      </c>
      <c r="U27" s="29"/>
      <c r="V27" s="48">
        <v>0</v>
      </c>
      <c r="W27" s="16"/>
      <c r="X27" s="48">
        <f>SUM(T27:W27)</f>
        <v>0</v>
      </c>
      <c r="Y27" s="12"/>
    </row>
    <row r="28" spans="1:28" ht="24" customHeight="1">
      <c r="A28" s="16"/>
      <c r="B28" s="3"/>
      <c r="C28" s="13"/>
      <c r="D28" s="12"/>
      <c r="E28" s="29"/>
      <c r="F28" s="12"/>
      <c r="G28" s="29"/>
      <c r="H28" s="12"/>
      <c r="I28" s="29"/>
      <c r="J28" s="12"/>
      <c r="K28" s="29"/>
      <c r="L28" s="19"/>
      <c r="M28" s="29"/>
      <c r="N28" s="19"/>
      <c r="O28" s="29"/>
      <c r="P28" s="19"/>
      <c r="Q28" s="29"/>
      <c r="R28" s="19"/>
      <c r="S28" s="16"/>
      <c r="T28" s="19"/>
      <c r="U28" s="29"/>
      <c r="V28" s="12"/>
      <c r="W28" s="16"/>
      <c r="X28" s="12"/>
      <c r="Y28" s="12"/>
    </row>
    <row r="29" spans="1:28" ht="24" customHeight="1" thickBot="1">
      <c r="A29" s="16" t="s">
        <v>199</v>
      </c>
      <c r="B29" s="16"/>
      <c r="C29" s="16"/>
      <c r="D29" s="85">
        <f>D15+D19+D24+D26+D27</f>
        <v>21183661</v>
      </c>
      <c r="E29" s="29"/>
      <c r="F29" s="85">
        <f>F15+F19+F24+F26+F27</f>
        <v>9627913</v>
      </c>
      <c r="G29" s="29"/>
      <c r="H29" s="85">
        <f>H15+H19+H24+H26+H27</f>
        <v>890</v>
      </c>
      <c r="I29" s="29"/>
      <c r="J29" s="85">
        <f>J15+J19+J24+J26+J27</f>
        <v>1931207</v>
      </c>
      <c r="K29" s="29"/>
      <c r="L29" s="85">
        <f>L15+L19+L24+L26+L27</f>
        <v>-2165404</v>
      </c>
      <c r="M29" s="29"/>
      <c r="N29" s="85">
        <f>N15+N19+N24+N26+N27</f>
        <v>-234197</v>
      </c>
      <c r="O29" s="29"/>
      <c r="P29" s="85">
        <f>P15+P19+P24+P26+P27</f>
        <v>2047968</v>
      </c>
      <c r="Q29" s="29"/>
      <c r="R29" s="85">
        <f>R15+R19+R24+R26+R27</f>
        <v>10912875</v>
      </c>
      <c r="S29" s="29"/>
      <c r="T29" s="85">
        <f>T15+T19+T24+T26+T27</f>
        <v>43539110</v>
      </c>
      <c r="U29" s="29"/>
      <c r="V29" s="85">
        <f>V15+V19+V24+V26+V27</f>
        <v>2</v>
      </c>
      <c r="W29" s="29"/>
      <c r="X29" s="85">
        <f>X15+X19+X24+X26+X27</f>
        <v>43539112</v>
      </c>
      <c r="Y29" s="29"/>
    </row>
    <row r="30" spans="1:28" ht="24" customHeight="1" thickTop="1">
      <c r="A30" s="16"/>
      <c r="B30" s="16"/>
      <c r="C30" s="16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</row>
    <row r="31" spans="1:28" ht="29.5" customHeight="1">
      <c r="D31" s="121" t="b">
        <f>+D29='BS-2-3'!$F60</f>
        <v>1</v>
      </c>
      <c r="E31" s="119"/>
      <c r="F31" s="121" t="b">
        <f>+F29='BS-2-3'!$F61</f>
        <v>1</v>
      </c>
      <c r="G31" s="121"/>
      <c r="H31" s="121" t="b">
        <f>+H29='BS-2-3'!$F62</f>
        <v>1</v>
      </c>
      <c r="I31" s="121"/>
      <c r="J31" s="121"/>
      <c r="K31" s="121"/>
      <c r="L31" s="121"/>
      <c r="M31" s="119"/>
      <c r="N31" s="121" t="b">
        <f>+N29='BS-2-3'!$F63</f>
        <v>1</v>
      </c>
      <c r="O31" s="119"/>
      <c r="P31" s="121" t="b">
        <f>+P29='BS-2-3'!$F66</f>
        <v>1</v>
      </c>
      <c r="Q31" s="119"/>
      <c r="R31" s="121" t="b">
        <f>+R29='BS-2-3'!$F67</f>
        <v>1</v>
      </c>
      <c r="S31" s="121"/>
      <c r="T31" s="121"/>
      <c r="U31" s="121"/>
      <c r="V31" s="121" t="b">
        <f>+V29='BS-2-3'!$F69</f>
        <v>1</v>
      </c>
      <c r="W31" s="119"/>
      <c r="X31" s="121" t="b">
        <f>+X29='BS-2-3'!$F70</f>
        <v>1</v>
      </c>
      <c r="Y31" s="119"/>
      <c r="Z31" s="119"/>
      <c r="AA31" s="119"/>
    </row>
    <row r="32" spans="1:28">
      <c r="D32" s="121"/>
      <c r="E32" s="119"/>
      <c r="F32" s="121"/>
      <c r="G32" s="121"/>
      <c r="H32" s="121"/>
      <c r="I32" s="121"/>
      <c r="J32" s="121"/>
      <c r="K32" s="121"/>
      <c r="L32" s="121"/>
      <c r="M32" s="119"/>
      <c r="N32" s="121"/>
      <c r="O32" s="119"/>
      <c r="P32" s="121"/>
      <c r="Q32" s="119"/>
      <c r="R32" s="121"/>
      <c r="S32" s="121"/>
      <c r="T32" s="121"/>
      <c r="U32" s="121"/>
      <c r="V32" s="121"/>
      <c r="W32" s="119"/>
      <c r="X32" s="119"/>
      <c r="Y32" s="119"/>
      <c r="Z32" s="119"/>
      <c r="AA32" s="119"/>
    </row>
    <row r="33" spans="4:27">
      <c r="D33" s="121"/>
      <c r="E33" s="119"/>
      <c r="F33" s="121"/>
      <c r="G33" s="121"/>
      <c r="H33" s="121"/>
      <c r="I33" s="121"/>
      <c r="J33" s="121"/>
      <c r="K33" s="121"/>
      <c r="L33" s="121"/>
      <c r="M33" s="119"/>
      <c r="N33" s="121"/>
      <c r="O33" s="119"/>
      <c r="P33" s="121"/>
      <c r="Q33" s="119"/>
      <c r="R33" s="121"/>
      <c r="S33" s="121"/>
      <c r="T33" s="121"/>
      <c r="U33" s="121"/>
      <c r="V33" s="121"/>
      <c r="W33" s="119"/>
      <c r="X33" s="119"/>
      <c r="Y33" s="119"/>
      <c r="Z33" s="119"/>
      <c r="AA33" s="119"/>
    </row>
    <row r="40" spans="4:27" ht="23.9" customHeight="1"/>
    <row r="41" spans="4:27" ht="23.9" customHeight="1"/>
    <row r="42" spans="4:27" ht="23.9" customHeight="1"/>
    <row r="43" spans="4:27" ht="23.9" customHeight="1"/>
    <row r="44" spans="4:27" ht="23.9" customHeight="1"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</row>
    <row r="45" spans="4:27" ht="23.9" customHeight="1"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</row>
    <row r="46" spans="4:27" ht="23.9" customHeight="1"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</row>
    <row r="47" spans="4:27" ht="23.9" customHeight="1"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</row>
    <row r="48" spans="4:27" ht="23.9" customHeight="1"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</row>
    <row r="49" spans="4:25" ht="23.9" customHeight="1"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</row>
    <row r="50" spans="4:25"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</row>
    <row r="51" spans="4:25"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</row>
    <row r="52" spans="4:25"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</row>
    <row r="53" spans="4:25"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</row>
  </sheetData>
  <mergeCells count="4">
    <mergeCell ref="D4:X4"/>
    <mergeCell ref="J5:N5"/>
    <mergeCell ref="P5:R5"/>
    <mergeCell ref="D13:X13"/>
  </mergeCells>
  <pageMargins left="0.7" right="0.5" top="0.48" bottom="0.5" header="0.5" footer="0.5"/>
  <pageSetup paperSize="9" scale="60" firstPageNumber="8" orientation="landscape" useFirstPageNumber="1" r:id="rId1"/>
  <headerFooter>
    <oddFooter>&amp;L&amp;"Times New Roman,Regular"&amp;11The accompanying notes form an integral part of the interim financial statements.&amp;"ApFont,Regular"&amp;10
&amp;C&amp;"Times New Roman,Regular"&amp;11&amp;P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D06B0D-BA60-4E0E-95C8-F768EDA5A5E5}">
  <dimension ref="A1:AB51"/>
  <sheetViews>
    <sheetView showGridLines="0" view="pageBreakPreview" zoomScale="70" zoomScaleNormal="85" zoomScaleSheetLayoutView="70" zoomScalePageLayoutView="40" workbookViewId="0">
      <selection activeCell="B26" sqref="B26"/>
    </sheetView>
  </sheetViews>
  <sheetFormatPr defaultColWidth="10.81640625" defaultRowHeight="14"/>
  <cols>
    <col min="1" max="1" width="54.08984375" style="9" customWidth="1"/>
    <col min="2" max="2" width="6.81640625" style="9" customWidth="1"/>
    <col min="3" max="3" width="1.1796875" style="9" customWidth="1"/>
    <col min="4" max="4" width="12.90625" style="26" customWidth="1"/>
    <col min="5" max="5" width="1.1796875" style="9" customWidth="1"/>
    <col min="6" max="6" width="12.90625" style="26" customWidth="1"/>
    <col min="7" max="7" width="1.1796875" style="26" customWidth="1"/>
    <col min="8" max="8" width="14.90625" style="26" customWidth="1"/>
    <col min="9" max="9" width="1.1796875" style="26" customWidth="1"/>
    <col min="10" max="10" width="17.36328125" style="26" customWidth="1"/>
    <col min="11" max="11" width="1.1796875" style="26" customWidth="1"/>
    <col min="12" max="12" width="17.36328125" style="26" customWidth="1"/>
    <col min="13" max="13" width="1.1796875" style="9" customWidth="1"/>
    <col min="14" max="14" width="12.90625" style="26" customWidth="1"/>
    <col min="15" max="15" width="1.1796875" style="9" customWidth="1"/>
    <col min="16" max="16" width="12.90625" style="26" customWidth="1"/>
    <col min="17" max="17" width="1.1796875" style="9" customWidth="1"/>
    <col min="18" max="18" width="13.54296875" style="26" customWidth="1"/>
    <col min="19" max="19" width="1.1796875" style="26" customWidth="1"/>
    <col min="20" max="20" width="12.90625" style="26" customWidth="1"/>
    <col min="21" max="21" width="1.1796875" style="26" customWidth="1"/>
    <col min="22" max="22" width="12.90625" style="26" customWidth="1"/>
    <col min="23" max="23" width="1.1796875" style="9" customWidth="1"/>
    <col min="24" max="24" width="12.90625" style="9" customWidth="1"/>
    <col min="25" max="25" width="1.1796875" style="9" customWidth="1"/>
    <col min="26" max="16384" width="10.81640625" style="9"/>
  </cols>
  <sheetData>
    <row r="1" spans="1:25" s="7" customFormat="1" ht="24" customHeight="1">
      <c r="A1" s="1" t="s">
        <v>130</v>
      </c>
      <c r="B1" s="17"/>
      <c r="C1" s="17"/>
      <c r="D1" s="17"/>
      <c r="E1" s="81"/>
      <c r="F1" s="17"/>
      <c r="G1" s="17"/>
      <c r="H1" s="17"/>
      <c r="J1" s="17"/>
    </row>
    <row r="2" spans="1:25" s="7" customFormat="1" ht="24" customHeight="1">
      <c r="A2" s="8" t="s">
        <v>172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</row>
    <row r="3" spans="1:25" s="7" customFormat="1" ht="24" customHeight="1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</row>
    <row r="4" spans="1:25" ht="24" customHeight="1">
      <c r="D4" s="114" t="s">
        <v>24</v>
      </c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52"/>
    </row>
    <row r="5" spans="1:25" ht="24" customHeight="1">
      <c r="D5" s="51"/>
      <c r="E5" s="51"/>
      <c r="F5" s="51"/>
      <c r="G5" s="51"/>
      <c r="H5" s="51"/>
      <c r="I5" s="51"/>
      <c r="J5" s="115" t="s">
        <v>107</v>
      </c>
      <c r="K5" s="115"/>
      <c r="L5" s="115"/>
      <c r="M5" s="115"/>
      <c r="N5" s="115"/>
      <c r="O5" s="51"/>
      <c r="P5" s="115" t="s">
        <v>20</v>
      </c>
      <c r="Q5" s="115"/>
      <c r="R5" s="115"/>
      <c r="U5" s="51"/>
      <c r="V5" s="51"/>
      <c r="W5" s="51"/>
      <c r="X5" s="51"/>
      <c r="Y5" s="51"/>
    </row>
    <row r="6" spans="1:25" s="17" customFormat="1" ht="24" customHeight="1">
      <c r="D6" s="81"/>
      <c r="E6" s="81"/>
      <c r="F6" s="81"/>
      <c r="G6" s="81"/>
      <c r="H6" s="81"/>
      <c r="L6" s="81" t="s">
        <v>154</v>
      </c>
      <c r="M6" s="26"/>
      <c r="N6" s="81"/>
      <c r="O6" s="26"/>
      <c r="P6" s="81"/>
      <c r="Q6" s="26"/>
      <c r="R6" s="81"/>
      <c r="S6" s="26"/>
      <c r="W6" s="81"/>
    </row>
    <row r="7" spans="1:25" s="17" customFormat="1" ht="24" customHeight="1">
      <c r="E7" s="81"/>
      <c r="F7" s="81"/>
      <c r="G7" s="81"/>
      <c r="H7" s="81"/>
      <c r="I7" s="81"/>
      <c r="J7" s="81" t="s">
        <v>154</v>
      </c>
      <c r="K7" s="81"/>
      <c r="L7" s="81" t="s">
        <v>165</v>
      </c>
      <c r="N7" s="81"/>
      <c r="P7" s="81"/>
      <c r="S7" s="26"/>
      <c r="W7" s="81"/>
    </row>
    <row r="8" spans="1:25" s="17" customFormat="1" ht="24" customHeight="1">
      <c r="E8" s="81"/>
      <c r="F8" s="81"/>
      <c r="G8" s="81"/>
      <c r="H8" s="81"/>
      <c r="I8" s="81"/>
      <c r="J8" s="81" t="s">
        <v>155</v>
      </c>
      <c r="K8" s="81"/>
      <c r="L8" s="81" t="s">
        <v>166</v>
      </c>
      <c r="N8" s="81"/>
      <c r="P8" s="81"/>
      <c r="S8" s="26"/>
      <c r="U8" s="26"/>
      <c r="W8" s="81"/>
    </row>
    <row r="9" spans="1:25" s="17" customFormat="1" ht="24" customHeight="1">
      <c r="E9" s="81"/>
      <c r="F9" s="81"/>
      <c r="G9" s="81"/>
      <c r="H9" s="81"/>
      <c r="I9" s="81"/>
      <c r="J9" s="81" t="s">
        <v>156</v>
      </c>
      <c r="K9" s="81"/>
      <c r="L9" s="17" t="s">
        <v>167</v>
      </c>
      <c r="N9" s="81"/>
      <c r="P9" s="81"/>
      <c r="S9" s="26"/>
      <c r="U9" s="26"/>
      <c r="W9" s="81"/>
    </row>
    <row r="10" spans="1:25" s="17" customFormat="1" ht="24" customHeight="1">
      <c r="D10" s="81" t="s">
        <v>1</v>
      </c>
      <c r="E10" s="81"/>
      <c r="F10" s="81"/>
      <c r="G10" s="81"/>
      <c r="H10" s="81" t="s">
        <v>75</v>
      </c>
      <c r="I10" s="81"/>
      <c r="J10" s="81" t="s">
        <v>157</v>
      </c>
      <c r="K10" s="81"/>
      <c r="L10" s="81" t="s">
        <v>157</v>
      </c>
      <c r="N10" s="81"/>
      <c r="P10" s="81"/>
      <c r="R10" s="81"/>
      <c r="S10" s="26"/>
      <c r="T10" s="81" t="s">
        <v>103</v>
      </c>
      <c r="U10" s="26"/>
      <c r="V10" s="17" t="s">
        <v>162</v>
      </c>
      <c r="W10" s="81"/>
    </row>
    <row r="11" spans="1:25" s="17" customFormat="1" ht="24" customHeight="1">
      <c r="D11" s="81" t="s">
        <v>2</v>
      </c>
      <c r="E11" s="81"/>
      <c r="F11" s="17" t="s">
        <v>75</v>
      </c>
      <c r="G11" s="81"/>
      <c r="H11" s="81" t="s">
        <v>76</v>
      </c>
      <c r="I11" s="81"/>
      <c r="J11" s="81" t="s">
        <v>73</v>
      </c>
      <c r="K11" s="81"/>
      <c r="L11" s="81" t="s">
        <v>73</v>
      </c>
      <c r="N11" s="81" t="s">
        <v>158</v>
      </c>
      <c r="P11" s="81"/>
      <c r="S11" s="26"/>
      <c r="T11" s="17" t="s">
        <v>160</v>
      </c>
      <c r="U11" s="26"/>
      <c r="V11" s="17" t="s">
        <v>163</v>
      </c>
      <c r="W11" s="81"/>
    </row>
    <row r="12" spans="1:25" s="17" customFormat="1" ht="24" customHeight="1">
      <c r="B12" s="49" t="s">
        <v>0</v>
      </c>
      <c r="C12" s="81"/>
      <c r="D12" s="81" t="s">
        <v>3</v>
      </c>
      <c r="E12" s="81"/>
      <c r="F12" s="81" t="s">
        <v>171</v>
      </c>
      <c r="G12" s="81"/>
      <c r="H12" s="82" t="s">
        <v>77</v>
      </c>
      <c r="I12" s="81"/>
      <c r="J12" s="81" t="s">
        <v>72</v>
      </c>
      <c r="K12" s="81"/>
      <c r="L12" s="81" t="s">
        <v>72</v>
      </c>
      <c r="N12" s="17" t="s">
        <v>131</v>
      </c>
      <c r="P12" s="17" t="s">
        <v>159</v>
      </c>
      <c r="R12" s="17" t="s">
        <v>4</v>
      </c>
      <c r="T12" s="81" t="s">
        <v>161</v>
      </c>
      <c r="V12" s="17" t="s">
        <v>164</v>
      </c>
      <c r="X12" s="81" t="s">
        <v>26</v>
      </c>
      <c r="Y12" s="81"/>
    </row>
    <row r="13" spans="1:25" s="17" customFormat="1" ht="24" customHeight="1">
      <c r="D13" s="116" t="s">
        <v>82</v>
      </c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49"/>
    </row>
    <row r="14" spans="1:25" s="17" customFormat="1" ht="24" customHeight="1">
      <c r="A14" s="83" t="s">
        <v>141</v>
      </c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</row>
    <row r="15" spans="1:25" s="13" customFormat="1" ht="24" customHeight="1">
      <c r="A15" s="16" t="s">
        <v>88</v>
      </c>
      <c r="B15" s="80"/>
      <c r="D15" s="29">
        <v>21183661</v>
      </c>
      <c r="E15" s="29"/>
      <c r="F15" s="29">
        <v>9627913</v>
      </c>
      <c r="G15" s="29"/>
      <c r="H15" s="29">
        <v>890</v>
      </c>
      <c r="I15" s="29"/>
      <c r="J15" s="29">
        <v>-167768</v>
      </c>
      <c r="K15" s="29"/>
      <c r="L15" s="29">
        <v>-7844055</v>
      </c>
      <c r="M15" s="29"/>
      <c r="N15" s="29">
        <f>J15+L15</f>
        <v>-8011823</v>
      </c>
      <c r="O15" s="29"/>
      <c r="P15" s="29">
        <v>1880867</v>
      </c>
      <c r="Q15" s="29"/>
      <c r="R15" s="29">
        <v>11279350</v>
      </c>
      <c r="S15" s="16"/>
      <c r="T15" s="29">
        <f>D15+F15+H15+N15+P15+R15</f>
        <v>35960858</v>
      </c>
      <c r="U15" s="29"/>
      <c r="V15" s="29">
        <v>2</v>
      </c>
      <c r="W15" s="16"/>
      <c r="X15" s="29">
        <f>SUM(T15:V15)</f>
        <v>35960860</v>
      </c>
      <c r="Y15" s="29"/>
    </row>
    <row r="16" spans="1:25" s="13" customFormat="1" ht="24" customHeight="1">
      <c r="A16" s="16"/>
      <c r="B16" s="80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16"/>
      <c r="T16" s="29"/>
      <c r="U16" s="29"/>
      <c r="V16" s="29"/>
      <c r="W16" s="16"/>
      <c r="X16" s="29"/>
      <c r="Y16" s="29"/>
    </row>
    <row r="17" spans="1:28" s="13" customFormat="1" ht="24" customHeight="1">
      <c r="A17" s="16" t="s">
        <v>189</v>
      </c>
      <c r="B17" s="80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16"/>
      <c r="T17" s="29"/>
      <c r="U17" s="29"/>
      <c r="V17" s="29"/>
      <c r="W17" s="16"/>
      <c r="X17" s="29"/>
      <c r="Y17" s="29"/>
    </row>
    <row r="18" spans="1:28" s="13" customFormat="1" ht="24" customHeight="1">
      <c r="A18" s="9" t="s">
        <v>139</v>
      </c>
      <c r="B18" s="3">
        <v>16</v>
      </c>
      <c r="D18" s="12">
        <v>0</v>
      </c>
      <c r="E18" s="29"/>
      <c r="F18" s="12">
        <v>0</v>
      </c>
      <c r="G18" s="29"/>
      <c r="H18" s="12">
        <v>0</v>
      </c>
      <c r="I18" s="29"/>
      <c r="J18" s="12">
        <v>0</v>
      </c>
      <c r="K18" s="29"/>
      <c r="L18" s="12">
        <v>0</v>
      </c>
      <c r="M18" s="29"/>
      <c r="N18" s="61">
        <v>0</v>
      </c>
      <c r="O18" s="29"/>
      <c r="P18" s="12">
        <v>0</v>
      </c>
      <c r="Q18" s="29"/>
      <c r="R18" s="19">
        <f>+'SC - LHFG 11'!N18</f>
        <v>-635508</v>
      </c>
      <c r="S18" s="16"/>
      <c r="T18" s="19">
        <f>D18+F18+H18+N18+P18+R18</f>
        <v>-635508</v>
      </c>
      <c r="U18" s="29"/>
      <c r="V18" s="44">
        <v>-26</v>
      </c>
      <c r="W18" s="16"/>
      <c r="X18" s="12">
        <f>SUM(T18:W18)</f>
        <v>-635534</v>
      </c>
      <c r="Y18" s="12"/>
    </row>
    <row r="19" spans="1:28" s="13" customFormat="1" ht="24" customHeight="1">
      <c r="A19" s="16" t="s">
        <v>190</v>
      </c>
      <c r="B19" s="80"/>
      <c r="D19" s="70">
        <f>D18</f>
        <v>0</v>
      </c>
      <c r="E19" s="29"/>
      <c r="F19" s="70">
        <f>F18</f>
        <v>0</v>
      </c>
      <c r="G19" s="29"/>
      <c r="H19" s="70">
        <f>H18</f>
        <v>0</v>
      </c>
      <c r="I19" s="29"/>
      <c r="J19" s="70">
        <f>J18</f>
        <v>0</v>
      </c>
      <c r="K19" s="29"/>
      <c r="L19" s="70">
        <f>L18</f>
        <v>0</v>
      </c>
      <c r="M19" s="29"/>
      <c r="N19" s="70">
        <f>N18</f>
        <v>0</v>
      </c>
      <c r="O19" s="29"/>
      <c r="P19" s="70">
        <f>P18</f>
        <v>0</v>
      </c>
      <c r="Q19" s="29"/>
      <c r="R19" s="70">
        <f>R18</f>
        <v>-635508</v>
      </c>
      <c r="S19" s="16"/>
      <c r="T19" s="70">
        <f>T18</f>
        <v>-635508</v>
      </c>
      <c r="U19" s="29"/>
      <c r="V19" s="70">
        <f>V18</f>
        <v>-26</v>
      </c>
      <c r="W19" s="16"/>
      <c r="X19" s="70">
        <f>X18</f>
        <v>-635534</v>
      </c>
      <c r="Y19" s="29"/>
    </row>
    <row r="20" spans="1:28" s="13" customFormat="1" ht="24" customHeight="1">
      <c r="A20" s="16"/>
      <c r="B20" s="80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16"/>
      <c r="T20" s="29"/>
      <c r="U20" s="29"/>
      <c r="V20" s="29"/>
      <c r="W20" s="16"/>
      <c r="X20" s="29"/>
      <c r="Y20" s="29"/>
    </row>
    <row r="21" spans="1:28" s="13" customFormat="1" ht="24" customHeight="1">
      <c r="A21" s="16" t="s">
        <v>168</v>
      </c>
      <c r="B21" s="3"/>
      <c r="D21" s="12"/>
      <c r="E21" s="29"/>
      <c r="F21" s="12"/>
      <c r="G21" s="29"/>
      <c r="H21" s="12"/>
      <c r="I21" s="29"/>
      <c r="J21" s="12"/>
      <c r="K21" s="29"/>
      <c r="L21" s="19"/>
      <c r="M21" s="29"/>
      <c r="N21" s="19"/>
      <c r="O21" s="29"/>
      <c r="P21" s="19"/>
      <c r="Q21" s="29"/>
      <c r="R21" s="19"/>
      <c r="S21" s="16"/>
      <c r="T21" s="19"/>
      <c r="U21" s="29"/>
      <c r="V21" s="12"/>
      <c r="W21" s="16"/>
      <c r="X21" s="12"/>
      <c r="Y21" s="12"/>
    </row>
    <row r="22" spans="1:28" s="13" customFormat="1" ht="24" customHeight="1">
      <c r="A22" s="7" t="s">
        <v>192</v>
      </c>
      <c r="B22" s="3"/>
      <c r="D22" s="12">
        <v>0</v>
      </c>
      <c r="E22" s="29"/>
      <c r="F22" s="12">
        <v>0</v>
      </c>
      <c r="G22" s="29"/>
      <c r="H22" s="12">
        <v>0</v>
      </c>
      <c r="I22" s="29"/>
      <c r="J22" s="12">
        <v>0</v>
      </c>
      <c r="K22" s="29"/>
      <c r="L22" s="19">
        <v>0</v>
      </c>
      <c r="M22" s="29"/>
      <c r="N22" s="29">
        <f>J22+L22</f>
        <v>0</v>
      </c>
      <c r="O22" s="29"/>
      <c r="P22" s="19">
        <v>0</v>
      </c>
      <c r="Q22" s="29"/>
      <c r="R22" s="19">
        <f>'PL4-7'!G141</f>
        <v>1470422</v>
      </c>
      <c r="S22" s="16"/>
      <c r="T22" s="19">
        <f>D22+F22+H22+N22+P22+R22</f>
        <v>1470422</v>
      </c>
      <c r="U22" s="29"/>
      <c r="V22" s="12">
        <v>26</v>
      </c>
      <c r="W22" s="16"/>
      <c r="X22" s="19">
        <f>SUM(T22:V22)</f>
        <v>1470448</v>
      </c>
      <c r="Y22" s="19"/>
    </row>
    <row r="23" spans="1:28" s="13" customFormat="1" ht="24" customHeight="1">
      <c r="A23" s="7" t="s">
        <v>193</v>
      </c>
      <c r="B23" s="3"/>
      <c r="D23" s="12">
        <v>0</v>
      </c>
      <c r="E23" s="29"/>
      <c r="F23" s="12">
        <v>0</v>
      </c>
      <c r="G23" s="29"/>
      <c r="H23" s="12">
        <v>0</v>
      </c>
      <c r="I23" s="29"/>
      <c r="J23" s="12">
        <v>610803</v>
      </c>
      <c r="K23" s="29"/>
      <c r="L23" s="19">
        <f>'PL4-7'!G136</f>
        <v>1082072</v>
      </c>
      <c r="M23" s="29"/>
      <c r="N23" s="19">
        <f>J23+L23</f>
        <v>1692875</v>
      </c>
      <c r="O23" s="29"/>
      <c r="P23" s="19">
        <v>0</v>
      </c>
      <c r="Q23" s="29"/>
      <c r="R23" s="19">
        <v>0</v>
      </c>
      <c r="S23" s="16"/>
      <c r="T23" s="19">
        <f>D23+F23+H23+N23+P23+R23</f>
        <v>1692875</v>
      </c>
      <c r="U23" s="29"/>
      <c r="V23" s="12">
        <v>0</v>
      </c>
      <c r="W23" s="16"/>
      <c r="X23" s="12">
        <f>SUM(T23:W23)</f>
        <v>1692875</v>
      </c>
      <c r="Y23" s="12"/>
    </row>
    <row r="24" spans="1:28" s="17" customFormat="1" ht="24" customHeight="1">
      <c r="A24" s="16" t="s">
        <v>169</v>
      </c>
      <c r="B24" s="3"/>
      <c r="C24" s="13"/>
      <c r="D24" s="28">
        <f>D22+D23</f>
        <v>0</v>
      </c>
      <c r="E24" s="29"/>
      <c r="F24" s="28">
        <f>F22+F23</f>
        <v>0</v>
      </c>
      <c r="G24" s="29"/>
      <c r="H24" s="28">
        <f>H22+H23</f>
        <v>0</v>
      </c>
      <c r="I24" s="29"/>
      <c r="J24" s="28">
        <f>J22+J23</f>
        <v>610803</v>
      </c>
      <c r="K24" s="29"/>
      <c r="L24" s="28">
        <f>L22+L23</f>
        <v>1082072</v>
      </c>
      <c r="M24" s="29"/>
      <c r="N24" s="70">
        <f>J24+L24</f>
        <v>1692875</v>
      </c>
      <c r="O24" s="29"/>
      <c r="P24" s="28">
        <f>P22+P23</f>
        <v>0</v>
      </c>
      <c r="Q24" s="29"/>
      <c r="R24" s="28">
        <f>R22+R23</f>
        <v>1470422</v>
      </c>
      <c r="S24" s="16"/>
      <c r="T24" s="70">
        <f>D24+F24+H24+N24+P24+R24</f>
        <v>3163297</v>
      </c>
      <c r="U24" s="29"/>
      <c r="V24" s="28">
        <f>V22+V23</f>
        <v>26</v>
      </c>
      <c r="W24" s="16"/>
      <c r="X24" s="28">
        <f>SUM(T24:W24)</f>
        <v>3163323</v>
      </c>
      <c r="Y24" s="23"/>
      <c r="Z24" s="13"/>
      <c r="AA24" s="13"/>
      <c r="AB24" s="13"/>
    </row>
    <row r="25" spans="1:28" ht="24" customHeight="1">
      <c r="A25" s="16"/>
      <c r="B25" s="3"/>
      <c r="C25" s="13"/>
      <c r="D25" s="12"/>
      <c r="E25" s="29"/>
      <c r="F25" s="12"/>
      <c r="G25" s="29"/>
      <c r="H25" s="12"/>
      <c r="I25" s="29"/>
      <c r="J25" s="12"/>
      <c r="K25" s="29"/>
      <c r="L25" s="19"/>
      <c r="M25" s="29"/>
      <c r="N25" s="19"/>
      <c r="O25" s="29"/>
      <c r="P25" s="19"/>
      <c r="Q25" s="29"/>
      <c r="R25" s="19"/>
      <c r="S25" s="16"/>
      <c r="T25" s="19"/>
      <c r="U25" s="29"/>
      <c r="V25" s="12"/>
      <c r="W25" s="16"/>
      <c r="X25" s="12"/>
      <c r="Y25" s="12"/>
    </row>
    <row r="26" spans="1:28" ht="24" customHeight="1">
      <c r="A26" s="16" t="s">
        <v>170</v>
      </c>
      <c r="B26" s="3">
        <v>6.1</v>
      </c>
      <c r="C26" s="13"/>
      <c r="D26" s="48">
        <v>0</v>
      </c>
      <c r="E26" s="29"/>
      <c r="F26" s="48">
        <v>0</v>
      </c>
      <c r="G26" s="29"/>
      <c r="H26" s="48">
        <v>0</v>
      </c>
      <c r="I26" s="29"/>
      <c r="J26" s="48">
        <v>0</v>
      </c>
      <c r="K26" s="29"/>
      <c r="L26" s="84">
        <v>1402629</v>
      </c>
      <c r="M26" s="29"/>
      <c r="N26" s="84">
        <f>J26+L26</f>
        <v>1402629</v>
      </c>
      <c r="O26" s="29"/>
      <c r="P26" s="84">
        <v>0</v>
      </c>
      <c r="Q26" s="29"/>
      <c r="R26" s="84">
        <f>-N26</f>
        <v>-1402629</v>
      </c>
      <c r="S26" s="16"/>
      <c r="T26" s="84">
        <f>D26+F26+H26+N26+P26+R26</f>
        <v>0</v>
      </c>
      <c r="U26" s="29"/>
      <c r="V26" s="48">
        <v>0</v>
      </c>
      <c r="W26" s="16"/>
      <c r="X26" s="48">
        <f>SUM(T26:W26)</f>
        <v>0</v>
      </c>
      <c r="Y26" s="12"/>
    </row>
    <row r="27" spans="1:28" ht="24" customHeight="1">
      <c r="A27" s="16"/>
      <c r="B27" s="3"/>
      <c r="C27" s="13"/>
      <c r="D27" s="12"/>
      <c r="E27" s="29"/>
      <c r="F27" s="12"/>
      <c r="G27" s="29"/>
      <c r="H27" s="12"/>
      <c r="I27" s="29"/>
      <c r="J27" s="12"/>
      <c r="K27" s="29"/>
      <c r="L27" s="19"/>
      <c r="M27" s="29"/>
      <c r="N27" s="19"/>
      <c r="O27" s="29"/>
      <c r="P27" s="19"/>
      <c r="Q27" s="29"/>
      <c r="R27" s="19"/>
      <c r="S27" s="16"/>
      <c r="T27" s="19"/>
      <c r="U27" s="29"/>
      <c r="V27" s="12"/>
      <c r="W27" s="16"/>
      <c r="X27" s="12"/>
      <c r="Y27" s="12"/>
    </row>
    <row r="28" spans="1:28" ht="24" customHeight="1" thickBot="1">
      <c r="A28" s="16" t="s">
        <v>142</v>
      </c>
      <c r="B28" s="16"/>
      <c r="C28" s="16"/>
      <c r="D28" s="85">
        <f>D15+D19+D24+D26</f>
        <v>21183661</v>
      </c>
      <c r="E28" s="29"/>
      <c r="F28" s="85">
        <f>F15+F19+F24+F26</f>
        <v>9627913</v>
      </c>
      <c r="G28" s="29"/>
      <c r="H28" s="85">
        <f>H15+H19+H24+H26</f>
        <v>890</v>
      </c>
      <c r="I28" s="29"/>
      <c r="J28" s="85">
        <f>J15+J19+J24+J26</f>
        <v>443035</v>
      </c>
      <c r="K28" s="29"/>
      <c r="L28" s="85">
        <f>L15+L19+L24+L26</f>
        <v>-5359354</v>
      </c>
      <c r="M28" s="29"/>
      <c r="N28" s="85">
        <f>N15+N19+N24+N26</f>
        <v>-4916319</v>
      </c>
      <c r="O28" s="29"/>
      <c r="P28" s="85">
        <f>P15+P19+P24+P26</f>
        <v>1880867</v>
      </c>
      <c r="Q28" s="29"/>
      <c r="R28" s="85">
        <f>R15+R19+R24+R26</f>
        <v>10711635</v>
      </c>
      <c r="S28" s="29"/>
      <c r="T28" s="85">
        <f>T15+T19+T24+T26</f>
        <v>38488647</v>
      </c>
      <c r="U28" s="29"/>
      <c r="V28" s="85">
        <f>V15+V19+V24+V26</f>
        <v>2</v>
      </c>
      <c r="W28" s="29"/>
      <c r="X28" s="85">
        <f>X15+X19+X24+X26</f>
        <v>38488649</v>
      </c>
      <c r="Y28" s="29"/>
    </row>
    <row r="29" spans="1:28" ht="14.5" thickTop="1"/>
    <row r="38" spans="4:25" ht="23.9" customHeight="1"/>
    <row r="39" spans="4:25" ht="23.9" customHeight="1"/>
    <row r="40" spans="4:25" ht="23.9" customHeight="1"/>
    <row r="41" spans="4:25" ht="23.9" customHeight="1"/>
    <row r="42" spans="4:25" ht="23.9" customHeight="1"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</row>
    <row r="43" spans="4:25" ht="23.9" customHeight="1"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</row>
    <row r="44" spans="4:25" ht="23.9" customHeight="1"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</row>
    <row r="45" spans="4:25" ht="23.9" customHeight="1"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</row>
    <row r="46" spans="4:25" ht="23.9" customHeight="1"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</row>
    <row r="47" spans="4:25" ht="23.9" customHeight="1"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</row>
    <row r="48" spans="4:25"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</row>
    <row r="49" spans="4:25"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</row>
    <row r="50" spans="4:25"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</row>
    <row r="51" spans="4:25"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</row>
  </sheetData>
  <mergeCells count="4">
    <mergeCell ref="D4:X4"/>
    <mergeCell ref="J5:N5"/>
    <mergeCell ref="P5:R5"/>
    <mergeCell ref="D13:X13"/>
  </mergeCells>
  <pageMargins left="0.7" right="0.5" top="0.48" bottom="0.5" header="0.5" footer="0.5"/>
  <pageSetup paperSize="9" scale="60" firstPageNumber="9" orientation="landscape" useFirstPageNumber="1" r:id="rId1"/>
  <headerFooter>
    <oddFooter>&amp;L&amp;"Times New Roman,Regular"&amp;11The accompanying notes form an integral part of the interim financial statements.
&amp;C&amp;"Times New Roman,Regular"&amp;11&amp;P</oddFooter>
  </headerFooter>
  <colBreaks count="1" manualBreakCount="1">
    <brk id="24" max="27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88948-9BB5-4C9C-8327-9C46B59B5B1D}">
  <dimension ref="A1:Q32"/>
  <sheetViews>
    <sheetView showGridLines="0" view="pageBreakPreview" topLeftCell="A21" zoomScale="70" zoomScaleNormal="83" zoomScaleSheetLayoutView="70" workbookViewId="0">
      <selection activeCell="L33" sqref="L33"/>
    </sheetView>
  </sheetViews>
  <sheetFormatPr defaultColWidth="10.81640625" defaultRowHeight="24" customHeight="1"/>
  <cols>
    <col min="1" max="1" width="54.7265625" style="9" customWidth="1"/>
    <col min="2" max="2" width="6.81640625" style="3" customWidth="1"/>
    <col min="3" max="3" width="1.1796875" style="9" customWidth="1"/>
    <col min="4" max="4" width="14.08984375" style="26" customWidth="1"/>
    <col min="5" max="5" width="1.1796875" style="9" customWidth="1"/>
    <col min="6" max="6" width="14.08984375" style="26" customWidth="1"/>
    <col min="7" max="7" width="1.1796875" style="26" customWidth="1"/>
    <col min="8" max="8" width="16" style="26" customWidth="1"/>
    <col min="9" max="9" width="1.1796875" style="26" customWidth="1"/>
    <col min="10" max="10" width="18.08984375" style="26" customWidth="1"/>
    <col min="11" max="11" width="1.1796875" style="9" customWidth="1"/>
    <col min="12" max="12" width="14.08984375" style="26" customWidth="1"/>
    <col min="13" max="13" width="1.1796875" style="26" customWidth="1"/>
    <col min="14" max="14" width="14.08984375" style="26" customWidth="1"/>
    <col min="15" max="15" width="1.1796875" style="9" customWidth="1"/>
    <col min="16" max="16" width="14.08984375" style="9" customWidth="1"/>
    <col min="17" max="17" width="1.1796875" style="9" customWidth="1"/>
    <col min="18" max="16384" width="10.81640625" style="9"/>
  </cols>
  <sheetData>
    <row r="1" spans="1:16" s="7" customFormat="1" ht="24" customHeight="1">
      <c r="A1" s="117" t="s">
        <v>130</v>
      </c>
      <c r="B1" s="117"/>
      <c r="C1" s="117"/>
      <c r="D1" s="117"/>
      <c r="E1" s="6"/>
    </row>
    <row r="2" spans="1:16" s="7" customFormat="1" ht="24" customHeight="1">
      <c r="A2" s="8" t="s">
        <v>172</v>
      </c>
      <c r="B2" s="80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</row>
    <row r="3" spans="1:16" ht="19" customHeight="1">
      <c r="L3" s="9"/>
      <c r="M3" s="9"/>
      <c r="N3" s="9"/>
      <c r="P3" s="58"/>
    </row>
    <row r="4" spans="1:16" ht="23" customHeight="1">
      <c r="D4" s="114" t="s">
        <v>25</v>
      </c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</row>
    <row r="5" spans="1:16" ht="23" customHeight="1">
      <c r="D5" s="81"/>
      <c r="E5" s="81"/>
      <c r="F5" s="81"/>
      <c r="G5" s="81"/>
      <c r="H5" s="81"/>
      <c r="I5" s="81"/>
      <c r="J5" s="50" t="s">
        <v>107</v>
      </c>
      <c r="K5" s="81"/>
      <c r="L5" s="115" t="s">
        <v>20</v>
      </c>
      <c r="M5" s="115"/>
      <c r="N5" s="115"/>
      <c r="O5" s="81"/>
      <c r="P5" s="81"/>
    </row>
    <row r="6" spans="1:16" ht="23" customHeight="1">
      <c r="D6" s="81"/>
      <c r="E6" s="26"/>
      <c r="F6" s="81"/>
      <c r="G6" s="81"/>
      <c r="H6" s="81"/>
      <c r="I6" s="81"/>
      <c r="J6" s="81" t="s">
        <v>154</v>
      </c>
      <c r="L6" s="81"/>
      <c r="M6" s="81"/>
      <c r="N6" s="81"/>
      <c r="O6" s="58"/>
    </row>
    <row r="7" spans="1:16" ht="23" customHeight="1">
      <c r="D7" s="81"/>
      <c r="E7" s="26"/>
      <c r="F7" s="81"/>
      <c r="G7" s="81"/>
      <c r="H7" s="81"/>
      <c r="I7" s="81"/>
      <c r="J7" s="81" t="s">
        <v>165</v>
      </c>
      <c r="L7" s="81"/>
      <c r="M7" s="81"/>
      <c r="N7" s="81"/>
      <c r="O7" s="58"/>
    </row>
    <row r="8" spans="1:16" ht="23" customHeight="1">
      <c r="E8" s="26"/>
      <c r="F8" s="81"/>
      <c r="G8" s="81"/>
      <c r="H8" s="81"/>
      <c r="I8" s="81"/>
      <c r="J8" s="17" t="s">
        <v>166</v>
      </c>
      <c r="O8" s="58"/>
    </row>
    <row r="9" spans="1:16" s="17" customFormat="1" ht="23" customHeight="1">
      <c r="B9" s="3"/>
      <c r="I9" s="81"/>
      <c r="J9" s="17" t="s">
        <v>167</v>
      </c>
      <c r="L9" s="26"/>
      <c r="M9" s="26"/>
      <c r="N9" s="26"/>
      <c r="O9" s="81"/>
    </row>
    <row r="10" spans="1:16" s="17" customFormat="1" ht="23" customHeight="1">
      <c r="B10" s="3"/>
      <c r="D10" s="81" t="s">
        <v>1</v>
      </c>
      <c r="E10" s="81"/>
      <c r="F10" s="81"/>
      <c r="G10" s="81"/>
      <c r="H10" s="81" t="s">
        <v>75</v>
      </c>
      <c r="I10" s="81"/>
      <c r="J10" s="81" t="s">
        <v>157</v>
      </c>
      <c r="L10" s="81"/>
      <c r="M10" s="81"/>
      <c r="N10" s="81"/>
      <c r="O10" s="81"/>
    </row>
    <row r="11" spans="1:16" s="17" customFormat="1" ht="23" customHeight="1">
      <c r="B11" s="3"/>
      <c r="D11" s="81" t="s">
        <v>2</v>
      </c>
      <c r="E11" s="81"/>
      <c r="F11" s="17" t="s">
        <v>75</v>
      </c>
      <c r="G11" s="81"/>
      <c r="H11" s="81" t="s">
        <v>76</v>
      </c>
      <c r="I11" s="81"/>
      <c r="J11" s="81" t="s">
        <v>73</v>
      </c>
      <c r="L11" s="81"/>
      <c r="M11" s="26"/>
      <c r="O11" s="81"/>
    </row>
    <row r="12" spans="1:16" s="17" customFormat="1" ht="23" customHeight="1">
      <c r="B12" s="49" t="s">
        <v>0</v>
      </c>
      <c r="D12" s="81" t="s">
        <v>3</v>
      </c>
      <c r="E12" s="81"/>
      <c r="F12" s="81" t="s">
        <v>171</v>
      </c>
      <c r="G12" s="81"/>
      <c r="H12" s="82" t="s">
        <v>77</v>
      </c>
      <c r="I12" s="81"/>
      <c r="J12" s="81" t="s">
        <v>72</v>
      </c>
      <c r="L12" s="81" t="s">
        <v>159</v>
      </c>
      <c r="N12" s="17" t="s">
        <v>4</v>
      </c>
      <c r="P12" s="81" t="s">
        <v>26</v>
      </c>
    </row>
    <row r="13" spans="1:16" s="17" customFormat="1" ht="23" customHeight="1">
      <c r="B13" s="49"/>
      <c r="D13" s="116" t="s">
        <v>82</v>
      </c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</row>
    <row r="14" spans="1:16" s="3" customFormat="1" ht="23" customHeight="1">
      <c r="A14" s="83" t="s">
        <v>197</v>
      </c>
      <c r="D14" s="49"/>
      <c r="E14" s="49"/>
      <c r="F14" s="49"/>
      <c r="G14" s="49"/>
      <c r="H14" s="49"/>
      <c r="I14" s="49"/>
      <c r="J14" s="49"/>
      <c r="L14" s="49"/>
      <c r="P14" s="49"/>
    </row>
    <row r="15" spans="1:16" s="13" customFormat="1" ht="23" customHeight="1">
      <c r="A15" s="16" t="s">
        <v>198</v>
      </c>
      <c r="B15" s="87"/>
      <c r="C15" s="87"/>
      <c r="D15" s="29">
        <v>21183661</v>
      </c>
      <c r="E15" s="29"/>
      <c r="F15" s="29">
        <v>9627913</v>
      </c>
      <c r="G15" s="29"/>
      <c r="H15" s="29">
        <v>890</v>
      </c>
      <c r="I15" s="29"/>
      <c r="J15" s="29">
        <v>-1788797</v>
      </c>
      <c r="K15" s="29"/>
      <c r="L15" s="29">
        <v>768900</v>
      </c>
      <c r="M15" s="29"/>
      <c r="N15" s="29">
        <v>2565346</v>
      </c>
      <c r="O15" s="29"/>
      <c r="P15" s="29">
        <f>SUM(D15:O15)</f>
        <v>32357913</v>
      </c>
    </row>
    <row r="16" spans="1:16" s="13" customFormat="1" ht="11" customHeight="1">
      <c r="A16" s="16"/>
      <c r="B16" s="87"/>
      <c r="C16" s="87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</row>
    <row r="17" spans="1:17" s="13" customFormat="1" ht="23" customHeight="1">
      <c r="A17" s="16" t="s">
        <v>189</v>
      </c>
      <c r="B17" s="87"/>
      <c r="C17" s="87"/>
    </row>
    <row r="18" spans="1:17" s="17" customFormat="1" ht="23" customHeight="1">
      <c r="A18" s="9" t="s">
        <v>139</v>
      </c>
      <c r="B18" s="3">
        <v>16</v>
      </c>
      <c r="C18" s="49"/>
      <c r="D18" s="19">
        <v>0</v>
      </c>
      <c r="F18" s="19">
        <v>0</v>
      </c>
      <c r="H18" s="19">
        <v>0</v>
      </c>
      <c r="J18" s="19">
        <v>0</v>
      </c>
      <c r="L18" s="19">
        <v>0</v>
      </c>
      <c r="N18" s="19">
        <v>-847332</v>
      </c>
      <c r="P18" s="19">
        <f>SUM(D18:O18)</f>
        <v>-847332</v>
      </c>
    </row>
    <row r="19" spans="1:17" ht="23" customHeight="1">
      <c r="A19" s="16" t="s">
        <v>190</v>
      </c>
      <c r="B19" s="80"/>
      <c r="D19" s="56">
        <f>D18</f>
        <v>0</v>
      </c>
      <c r="E19" s="16"/>
      <c r="F19" s="56">
        <f>F18</f>
        <v>0</v>
      </c>
      <c r="G19" s="16"/>
      <c r="H19" s="56">
        <f>H18</f>
        <v>0</v>
      </c>
      <c r="I19" s="16"/>
      <c r="J19" s="56">
        <f>J18</f>
        <v>0</v>
      </c>
      <c r="K19" s="16"/>
      <c r="L19" s="56">
        <f>L18</f>
        <v>0</v>
      </c>
      <c r="M19" s="16"/>
      <c r="N19" s="56">
        <f>N18</f>
        <v>-847332</v>
      </c>
      <c r="O19" s="16"/>
      <c r="P19" s="56">
        <f>P18</f>
        <v>-847332</v>
      </c>
    </row>
    <row r="20" spans="1:17" s="13" customFormat="1" ht="11" customHeight="1">
      <c r="A20" s="16"/>
      <c r="B20" s="80"/>
      <c r="C20" s="87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</row>
    <row r="21" spans="1:17" ht="23" customHeight="1">
      <c r="A21" s="16" t="s">
        <v>168</v>
      </c>
      <c r="D21" s="9"/>
      <c r="F21" s="9"/>
      <c r="G21" s="9"/>
      <c r="H21" s="9"/>
      <c r="I21" s="9"/>
      <c r="J21" s="9"/>
      <c r="L21" s="9"/>
      <c r="M21" s="9"/>
      <c r="N21" s="9"/>
    </row>
    <row r="22" spans="1:17" ht="23" customHeight="1">
      <c r="A22" s="7" t="s">
        <v>192</v>
      </c>
      <c r="D22" s="19">
        <v>0</v>
      </c>
      <c r="E22" s="17"/>
      <c r="F22" s="19">
        <v>0</v>
      </c>
      <c r="G22" s="17"/>
      <c r="H22" s="19">
        <v>0</v>
      </c>
      <c r="I22" s="17"/>
      <c r="J22" s="19">
        <v>0</v>
      </c>
      <c r="K22" s="17"/>
      <c r="L22" s="19">
        <v>0</v>
      </c>
      <c r="M22" s="17"/>
      <c r="N22" s="19">
        <f>'PL4-7'!I143</f>
        <v>387369</v>
      </c>
      <c r="O22" s="17"/>
      <c r="P22" s="19">
        <f>SUM(D22:O22)</f>
        <v>387369</v>
      </c>
    </row>
    <row r="23" spans="1:17" s="16" customFormat="1" ht="23" customHeight="1">
      <c r="A23" s="7" t="s">
        <v>193</v>
      </c>
      <c r="B23" s="3"/>
      <c r="D23" s="19">
        <v>0</v>
      </c>
      <c r="E23" s="17"/>
      <c r="F23" s="19">
        <v>0</v>
      </c>
      <c r="G23" s="17"/>
      <c r="H23" s="19">
        <v>0</v>
      </c>
      <c r="I23" s="17"/>
      <c r="J23" s="19">
        <f>'PL4-7'!I136</f>
        <v>246637</v>
      </c>
      <c r="K23" s="17"/>
      <c r="L23" s="19">
        <v>0</v>
      </c>
      <c r="M23" s="17"/>
      <c r="N23" s="19">
        <v>0</v>
      </c>
      <c r="O23" s="17"/>
      <c r="P23" s="19">
        <f>SUM(D23:O23)</f>
        <v>246637</v>
      </c>
    </row>
    <row r="24" spans="1:17" ht="23" customHeight="1">
      <c r="A24" s="16" t="s">
        <v>169</v>
      </c>
      <c r="C24" s="54"/>
      <c r="D24" s="56">
        <f>D22+D23</f>
        <v>0</v>
      </c>
      <c r="F24" s="56">
        <f>F22+F23</f>
        <v>0</v>
      </c>
      <c r="G24" s="9"/>
      <c r="H24" s="56">
        <f>H22+H23</f>
        <v>0</v>
      </c>
      <c r="I24" s="9"/>
      <c r="J24" s="56">
        <f>J22+J23</f>
        <v>246637</v>
      </c>
      <c r="L24" s="56">
        <f>L22+L23</f>
        <v>0</v>
      </c>
      <c r="M24" s="9"/>
      <c r="N24" s="56">
        <f>N22+N23</f>
        <v>387369</v>
      </c>
      <c r="P24" s="56">
        <f>P22+P23</f>
        <v>634006</v>
      </c>
    </row>
    <row r="25" spans="1:17" s="13" customFormat="1" ht="11" customHeight="1">
      <c r="A25" s="16"/>
      <c r="B25" s="3"/>
      <c r="C25" s="87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</row>
    <row r="26" spans="1:17" s="17" customFormat="1" ht="24" customHeight="1">
      <c r="A26" s="16" t="s">
        <v>207</v>
      </c>
      <c r="B26" s="3">
        <v>11</v>
      </c>
      <c r="C26" s="13"/>
      <c r="D26" s="29">
        <v>0</v>
      </c>
      <c r="E26" s="62"/>
      <c r="F26" s="29">
        <v>0</v>
      </c>
      <c r="G26" s="29"/>
      <c r="H26" s="29">
        <v>0</v>
      </c>
      <c r="I26" s="62"/>
      <c r="J26" s="29">
        <v>0</v>
      </c>
      <c r="K26" s="62"/>
      <c r="L26" s="29">
        <f>'BS-2-3'!J66-'BS-2-3'!L66</f>
        <v>17500</v>
      </c>
      <c r="M26" s="62"/>
      <c r="N26" s="29">
        <f>-L26</f>
        <v>-17500</v>
      </c>
      <c r="O26" s="62"/>
      <c r="P26" s="89">
        <f>SUM(D26:O26)</f>
        <v>0</v>
      </c>
    </row>
    <row r="27" spans="1:17" ht="23" customHeight="1">
      <c r="A27" s="16" t="s">
        <v>170</v>
      </c>
      <c r="B27" s="3">
        <v>6.1</v>
      </c>
      <c r="C27" s="54"/>
      <c r="D27" s="84">
        <v>0</v>
      </c>
      <c r="E27" s="13"/>
      <c r="F27" s="84">
        <v>0</v>
      </c>
      <c r="G27" s="13"/>
      <c r="H27" s="84">
        <v>0</v>
      </c>
      <c r="I27" s="13"/>
      <c r="J27" s="84">
        <v>583503</v>
      </c>
      <c r="K27" s="13"/>
      <c r="L27" s="84">
        <v>0</v>
      </c>
      <c r="M27" s="13"/>
      <c r="N27" s="84">
        <f>-J27</f>
        <v>-583503</v>
      </c>
      <c r="O27" s="13"/>
      <c r="P27" s="84">
        <f>SUM(D27:O27)</f>
        <v>0</v>
      </c>
    </row>
    <row r="28" spans="1:17" s="13" customFormat="1" ht="11" customHeight="1">
      <c r="A28" s="16"/>
      <c r="B28" s="87"/>
      <c r="C28" s="87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</row>
    <row r="29" spans="1:17" ht="23" customHeight="1" thickBot="1">
      <c r="A29" s="16" t="s">
        <v>199</v>
      </c>
      <c r="B29" s="47"/>
      <c r="C29" s="54"/>
      <c r="D29" s="106">
        <f>D15+D19+D24+D26+D27</f>
        <v>21183661</v>
      </c>
      <c r="F29" s="106">
        <f>F15+F19+F24+F26+F27</f>
        <v>9627913</v>
      </c>
      <c r="G29" s="9"/>
      <c r="H29" s="106">
        <f>H15+H19+H24+H26+H27</f>
        <v>890</v>
      </c>
      <c r="I29" s="9"/>
      <c r="J29" s="106">
        <f>J15+J19+J24+J26+J27</f>
        <v>-958657</v>
      </c>
      <c r="L29" s="106">
        <f>L15+L19+L24+L26+L27</f>
        <v>786400</v>
      </c>
      <c r="M29" s="9"/>
      <c r="N29" s="106">
        <f>N15+N19+N24+N26+N27</f>
        <v>1504380</v>
      </c>
      <c r="P29" s="106">
        <f>P15+P19+P24+P26+P27</f>
        <v>32144587</v>
      </c>
    </row>
    <row r="30" spans="1:17" ht="23" customHeight="1" thickTop="1">
      <c r="A30" s="16"/>
      <c r="B30" s="47"/>
      <c r="C30" s="54"/>
      <c r="D30" s="89"/>
      <c r="F30" s="89"/>
      <c r="G30" s="9"/>
      <c r="H30" s="89"/>
      <c r="I30" s="9"/>
      <c r="J30" s="89"/>
      <c r="L30" s="89"/>
      <c r="M30" s="9"/>
      <c r="N30" s="89"/>
      <c r="P30" s="89"/>
    </row>
    <row r="31" spans="1:17" ht="24" customHeight="1">
      <c r="B31" s="47"/>
      <c r="C31" s="54"/>
      <c r="D31" s="122" t="b">
        <f>D29='BS-2-3'!$J60</f>
        <v>1</v>
      </c>
      <c r="E31" s="122"/>
      <c r="F31" s="122" t="b">
        <f>F29='BS-2-3'!$J61</f>
        <v>1</v>
      </c>
      <c r="G31" s="122"/>
      <c r="H31" s="122" t="b">
        <f>H29='BS-2-3'!$J62</f>
        <v>1</v>
      </c>
      <c r="I31" s="122"/>
      <c r="J31" s="122" t="b">
        <f>J29='BS-2-3'!$J63</f>
        <v>1</v>
      </c>
      <c r="K31" s="122"/>
      <c r="L31" s="122" t="b">
        <f>L29='BS-2-3'!$J66</f>
        <v>1</v>
      </c>
      <c r="M31" s="122"/>
      <c r="N31" s="122" t="b">
        <f>N29='BS-2-3'!$J67</f>
        <v>1</v>
      </c>
      <c r="O31" s="122"/>
      <c r="P31" s="122"/>
      <c r="Q31" s="119"/>
    </row>
    <row r="32" spans="1:17" ht="24" customHeight="1" thickTop="1">
      <c r="B32" s="47"/>
      <c r="C32" s="54"/>
      <c r="D32" s="122"/>
      <c r="E32" s="122"/>
      <c r="F32" s="122"/>
      <c r="G32" s="122"/>
      <c r="H32" s="122"/>
      <c r="I32" s="122"/>
      <c r="J32" s="122"/>
      <c r="K32" s="122"/>
      <c r="L32" s="122"/>
      <c r="M32" s="122"/>
      <c r="N32" s="122"/>
      <c r="O32" s="122"/>
      <c r="P32" s="122"/>
      <c r="Q32" s="119"/>
    </row>
  </sheetData>
  <mergeCells count="4">
    <mergeCell ref="A1:D1"/>
    <mergeCell ref="D4:P4"/>
    <mergeCell ref="L5:N5"/>
    <mergeCell ref="D13:P13"/>
  </mergeCells>
  <pageMargins left="0.7" right="0.5" top="0.48" bottom="0.5" header="0.5" footer="0.5"/>
  <pageSetup paperSize="9" scale="78" firstPageNumber="10" orientation="landscape" useFirstPageNumber="1" r:id="rId1"/>
  <headerFooter>
    <oddFooter>&amp;L&amp;"Times New Roman,Regular"&amp;11The accompanying notes are an integral part of these interim financial statements.&amp;"ApFont,Regular"&amp;10
&amp;C&amp;"Times New Roman,Regular"&amp;11&amp;P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75DBB-F9F9-4401-BB7B-3D59082CE866}">
  <dimension ref="A1:P30"/>
  <sheetViews>
    <sheetView showGridLines="0" view="pageBreakPreview" topLeftCell="A21" zoomScale="70" zoomScaleNormal="80" zoomScaleSheetLayoutView="70" zoomScalePageLayoutView="40" workbookViewId="0">
      <selection activeCell="B19" sqref="B19"/>
    </sheetView>
  </sheetViews>
  <sheetFormatPr defaultColWidth="10.81640625" defaultRowHeight="24" customHeight="1"/>
  <cols>
    <col min="1" max="1" width="54.7265625" style="9" customWidth="1"/>
    <col min="2" max="2" width="6.81640625" style="3" customWidth="1"/>
    <col min="3" max="3" width="1.1796875" style="9" customWidth="1"/>
    <col min="4" max="4" width="14.08984375" style="26" customWidth="1"/>
    <col min="5" max="5" width="1.1796875" style="9" customWidth="1"/>
    <col min="6" max="6" width="14.08984375" style="26" customWidth="1"/>
    <col min="7" max="7" width="1.1796875" style="26" customWidth="1"/>
    <col min="8" max="8" width="16" style="26" customWidth="1"/>
    <col min="9" max="9" width="1.1796875" style="26" customWidth="1"/>
    <col min="10" max="10" width="18.08984375" style="26" customWidth="1"/>
    <col min="11" max="11" width="1.1796875" style="9" customWidth="1"/>
    <col min="12" max="12" width="14.08984375" style="26" customWidth="1"/>
    <col min="13" max="13" width="1.1796875" style="26" customWidth="1"/>
    <col min="14" max="14" width="14.08984375" style="26" customWidth="1"/>
    <col min="15" max="15" width="1.1796875" style="9" customWidth="1"/>
    <col min="16" max="16" width="14.08984375" style="9" customWidth="1"/>
    <col min="17" max="17" width="1.1796875" style="9" customWidth="1"/>
    <col min="18" max="16384" width="10.81640625" style="9"/>
  </cols>
  <sheetData>
    <row r="1" spans="1:16" s="7" customFormat="1" ht="24" customHeight="1">
      <c r="A1" s="117" t="s">
        <v>130</v>
      </c>
      <c r="B1" s="117"/>
      <c r="C1" s="117"/>
      <c r="D1" s="117"/>
      <c r="E1" s="6"/>
    </row>
    <row r="2" spans="1:16" s="7" customFormat="1" ht="24" customHeight="1">
      <c r="A2" s="8" t="s">
        <v>172</v>
      </c>
      <c r="B2" s="80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</row>
    <row r="3" spans="1:16" ht="19" customHeight="1">
      <c r="L3" s="9"/>
      <c r="M3" s="9"/>
      <c r="N3" s="9"/>
      <c r="P3" s="58"/>
    </row>
    <row r="4" spans="1:16" ht="23" customHeight="1">
      <c r="D4" s="114" t="s">
        <v>25</v>
      </c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</row>
    <row r="5" spans="1:16" ht="23" customHeight="1">
      <c r="D5" s="81"/>
      <c r="E5" s="81"/>
      <c r="F5" s="81"/>
      <c r="G5" s="81"/>
      <c r="H5" s="81"/>
      <c r="I5" s="81"/>
      <c r="J5" s="50" t="s">
        <v>107</v>
      </c>
      <c r="K5" s="81"/>
      <c r="L5" s="115" t="s">
        <v>20</v>
      </c>
      <c r="M5" s="115"/>
      <c r="N5" s="115"/>
      <c r="O5" s="81"/>
      <c r="P5" s="81"/>
    </row>
    <row r="6" spans="1:16" ht="23" customHeight="1">
      <c r="D6" s="81"/>
      <c r="E6" s="26"/>
      <c r="F6" s="81"/>
      <c r="G6" s="81"/>
      <c r="H6" s="81"/>
      <c r="I6" s="81"/>
      <c r="J6" s="81" t="s">
        <v>154</v>
      </c>
      <c r="L6" s="81"/>
      <c r="M6" s="81"/>
      <c r="N6" s="81"/>
      <c r="O6" s="58"/>
    </row>
    <row r="7" spans="1:16" ht="23" customHeight="1">
      <c r="D7" s="81"/>
      <c r="E7" s="26"/>
      <c r="F7" s="81"/>
      <c r="G7" s="81"/>
      <c r="H7" s="81"/>
      <c r="I7" s="81"/>
      <c r="J7" s="81" t="s">
        <v>165</v>
      </c>
      <c r="L7" s="81"/>
      <c r="M7" s="81"/>
      <c r="N7" s="81"/>
      <c r="O7" s="58"/>
    </row>
    <row r="8" spans="1:16" ht="23" customHeight="1">
      <c r="E8" s="26"/>
      <c r="F8" s="81"/>
      <c r="G8" s="81"/>
      <c r="H8" s="81"/>
      <c r="I8" s="81"/>
      <c r="J8" s="17" t="s">
        <v>166</v>
      </c>
      <c r="O8" s="58"/>
    </row>
    <row r="9" spans="1:16" s="17" customFormat="1" ht="23" customHeight="1">
      <c r="B9" s="3"/>
      <c r="I9" s="81"/>
      <c r="J9" s="17" t="s">
        <v>167</v>
      </c>
      <c r="L9" s="26"/>
      <c r="M9" s="26"/>
      <c r="N9" s="26"/>
      <c r="O9" s="81"/>
    </row>
    <row r="10" spans="1:16" s="17" customFormat="1" ht="23" customHeight="1">
      <c r="B10" s="3"/>
      <c r="D10" s="81" t="s">
        <v>1</v>
      </c>
      <c r="E10" s="81"/>
      <c r="F10" s="81"/>
      <c r="G10" s="81"/>
      <c r="H10" s="81" t="s">
        <v>75</v>
      </c>
      <c r="I10" s="81"/>
      <c r="J10" s="81" t="s">
        <v>157</v>
      </c>
      <c r="L10" s="81"/>
      <c r="M10" s="81"/>
      <c r="N10" s="81"/>
      <c r="O10" s="81"/>
    </row>
    <row r="11" spans="1:16" s="17" customFormat="1" ht="23" customHeight="1">
      <c r="B11" s="3"/>
      <c r="D11" s="81" t="s">
        <v>2</v>
      </c>
      <c r="E11" s="81"/>
      <c r="F11" s="17" t="s">
        <v>75</v>
      </c>
      <c r="G11" s="81"/>
      <c r="H11" s="81" t="s">
        <v>76</v>
      </c>
      <c r="I11" s="81"/>
      <c r="J11" s="81" t="s">
        <v>73</v>
      </c>
      <c r="L11" s="81"/>
      <c r="M11" s="26"/>
      <c r="O11" s="81"/>
    </row>
    <row r="12" spans="1:16" s="17" customFormat="1" ht="23" customHeight="1">
      <c r="B12" s="49" t="s">
        <v>0</v>
      </c>
      <c r="D12" s="81" t="s">
        <v>3</v>
      </c>
      <c r="E12" s="81"/>
      <c r="F12" s="81" t="s">
        <v>171</v>
      </c>
      <c r="G12" s="81"/>
      <c r="H12" s="82" t="s">
        <v>77</v>
      </c>
      <c r="I12" s="81"/>
      <c r="J12" s="81" t="s">
        <v>72</v>
      </c>
      <c r="L12" s="81" t="s">
        <v>159</v>
      </c>
      <c r="N12" s="17" t="s">
        <v>4</v>
      </c>
      <c r="P12" s="81" t="s">
        <v>26</v>
      </c>
    </row>
    <row r="13" spans="1:16" s="17" customFormat="1" ht="23" customHeight="1">
      <c r="B13" s="49"/>
      <c r="D13" s="116" t="s">
        <v>82</v>
      </c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</row>
    <row r="14" spans="1:16" s="3" customFormat="1" ht="23" customHeight="1">
      <c r="A14" s="83" t="s">
        <v>141</v>
      </c>
      <c r="D14" s="49"/>
      <c r="E14" s="49"/>
      <c r="F14" s="49"/>
      <c r="G14" s="49"/>
      <c r="H14" s="49"/>
      <c r="I14" s="49"/>
      <c r="J14" s="49"/>
      <c r="L14" s="49"/>
      <c r="P14" s="49"/>
    </row>
    <row r="15" spans="1:16" s="13" customFormat="1" ht="23" customHeight="1">
      <c r="A15" s="16" t="s">
        <v>88</v>
      </c>
      <c r="B15" s="87"/>
      <c r="C15" s="87"/>
      <c r="D15" s="29">
        <v>21183661</v>
      </c>
      <c r="E15" s="29"/>
      <c r="F15" s="29">
        <v>9627913</v>
      </c>
      <c r="G15" s="29"/>
      <c r="H15" s="29">
        <v>890</v>
      </c>
      <c r="I15" s="29"/>
      <c r="J15" s="29">
        <v>-2887029</v>
      </c>
      <c r="K15" s="29"/>
      <c r="L15" s="29">
        <v>719900</v>
      </c>
      <c r="M15" s="29"/>
      <c r="N15" s="29">
        <v>3211128</v>
      </c>
      <c r="O15" s="29"/>
      <c r="P15" s="29">
        <f>SUM(D15:O15)</f>
        <v>31856463</v>
      </c>
    </row>
    <row r="16" spans="1:16" s="13" customFormat="1" ht="11" customHeight="1">
      <c r="A16" s="16"/>
      <c r="B16" s="87"/>
      <c r="C16" s="87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</row>
    <row r="17" spans="1:16" s="13" customFormat="1" ht="23" customHeight="1">
      <c r="A17" s="16" t="s">
        <v>189</v>
      </c>
      <c r="B17" s="87"/>
      <c r="C17" s="87"/>
    </row>
    <row r="18" spans="1:16" s="17" customFormat="1" ht="23" customHeight="1">
      <c r="A18" s="9" t="s">
        <v>139</v>
      </c>
      <c r="B18" s="3">
        <v>16</v>
      </c>
      <c r="C18" s="49"/>
      <c r="D18" s="19">
        <v>0</v>
      </c>
      <c r="F18" s="19">
        <v>0</v>
      </c>
      <c r="H18" s="19">
        <v>0</v>
      </c>
      <c r="J18" s="19">
        <v>0</v>
      </c>
      <c r="L18" s="19">
        <v>0</v>
      </c>
      <c r="N18" s="19">
        <v>-635508</v>
      </c>
      <c r="P18" s="19">
        <f>SUM(D18:O18)</f>
        <v>-635508</v>
      </c>
    </row>
    <row r="19" spans="1:16" ht="23" customHeight="1">
      <c r="A19" s="16" t="s">
        <v>190</v>
      </c>
      <c r="B19" s="80"/>
      <c r="D19" s="56">
        <f>D18</f>
        <v>0</v>
      </c>
      <c r="E19" s="16"/>
      <c r="F19" s="56">
        <f>F18</f>
        <v>0</v>
      </c>
      <c r="G19" s="16"/>
      <c r="H19" s="56">
        <f>H18</f>
        <v>0</v>
      </c>
      <c r="I19" s="16"/>
      <c r="J19" s="56">
        <f>J18</f>
        <v>0</v>
      </c>
      <c r="K19" s="16"/>
      <c r="L19" s="56">
        <f>L18</f>
        <v>0</v>
      </c>
      <c r="M19" s="16"/>
      <c r="N19" s="56">
        <f>N18</f>
        <v>-635508</v>
      </c>
      <c r="O19" s="16"/>
      <c r="P19" s="56">
        <f>P18</f>
        <v>-635508</v>
      </c>
    </row>
    <row r="20" spans="1:16" s="13" customFormat="1" ht="11" customHeight="1">
      <c r="A20" s="16"/>
      <c r="B20" s="80"/>
      <c r="C20" s="87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</row>
    <row r="21" spans="1:16" ht="23" customHeight="1">
      <c r="A21" s="16" t="s">
        <v>168</v>
      </c>
      <c r="D21" s="9"/>
      <c r="F21" s="9"/>
      <c r="G21" s="9"/>
      <c r="H21" s="9"/>
      <c r="I21" s="9"/>
      <c r="J21" s="9"/>
      <c r="L21" s="9"/>
      <c r="M21" s="9"/>
      <c r="N21" s="9"/>
    </row>
    <row r="22" spans="1:16" ht="23" customHeight="1">
      <c r="A22" s="7" t="s">
        <v>192</v>
      </c>
      <c r="D22" s="19">
        <v>0</v>
      </c>
      <c r="E22" s="17"/>
      <c r="F22" s="19">
        <v>0</v>
      </c>
      <c r="G22" s="17"/>
      <c r="H22" s="19">
        <v>0</v>
      </c>
      <c r="I22" s="17"/>
      <c r="J22" s="19">
        <v>0</v>
      </c>
      <c r="K22" s="17"/>
      <c r="L22" s="19">
        <v>0</v>
      </c>
      <c r="M22" s="17"/>
      <c r="N22" s="19">
        <f>'PL4-7'!K143</f>
        <v>143828</v>
      </c>
      <c r="O22" s="17"/>
      <c r="P22" s="19">
        <f>SUM(D22:O22)</f>
        <v>143828</v>
      </c>
    </row>
    <row r="23" spans="1:16" s="16" customFormat="1" ht="23" customHeight="1">
      <c r="A23" s="7" t="s">
        <v>193</v>
      </c>
      <c r="B23" s="3"/>
      <c r="D23" s="19">
        <v>0</v>
      </c>
      <c r="E23" s="17"/>
      <c r="F23" s="19">
        <v>0</v>
      </c>
      <c r="G23" s="17"/>
      <c r="H23" s="19">
        <v>0</v>
      </c>
      <c r="I23" s="17"/>
      <c r="J23" s="19">
        <v>389773</v>
      </c>
      <c r="K23" s="17"/>
      <c r="L23" s="19">
        <v>0</v>
      </c>
      <c r="M23" s="17"/>
      <c r="N23" s="19">
        <v>0</v>
      </c>
      <c r="O23" s="17"/>
      <c r="P23" s="19">
        <f>SUM(D23:O23)</f>
        <v>389773</v>
      </c>
    </row>
    <row r="24" spans="1:16" ht="23" customHeight="1">
      <c r="A24" s="16" t="s">
        <v>169</v>
      </c>
      <c r="C24" s="54"/>
      <c r="D24" s="56">
        <f>D22+D23</f>
        <v>0</v>
      </c>
      <c r="F24" s="56">
        <f>F22+F23</f>
        <v>0</v>
      </c>
      <c r="G24" s="9"/>
      <c r="H24" s="56">
        <f>H22+H23</f>
        <v>0</v>
      </c>
      <c r="I24" s="9"/>
      <c r="J24" s="56">
        <f>J22+J23</f>
        <v>389773</v>
      </c>
      <c r="L24" s="56">
        <f>L22+L23</f>
        <v>0</v>
      </c>
      <c r="M24" s="9"/>
      <c r="N24" s="56">
        <f>N22+N23</f>
        <v>143828</v>
      </c>
      <c r="P24" s="56">
        <f>P22+P23</f>
        <v>533601</v>
      </c>
    </row>
    <row r="25" spans="1:16" s="13" customFormat="1" ht="11" customHeight="1">
      <c r="A25" s="16"/>
      <c r="B25" s="3"/>
      <c r="C25" s="87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</row>
    <row r="26" spans="1:16" ht="23" customHeight="1">
      <c r="A26" s="16" t="s">
        <v>170</v>
      </c>
      <c r="B26" s="3">
        <v>6.1</v>
      </c>
      <c r="C26" s="54"/>
      <c r="D26" s="84">
        <v>0</v>
      </c>
      <c r="E26" s="13"/>
      <c r="F26" s="84">
        <v>0</v>
      </c>
      <c r="G26" s="13"/>
      <c r="H26" s="84">
        <v>0</v>
      </c>
      <c r="I26" s="13"/>
      <c r="J26" s="84">
        <v>760778</v>
      </c>
      <c r="K26" s="13"/>
      <c r="L26" s="84">
        <v>0</v>
      </c>
      <c r="M26" s="13"/>
      <c r="N26" s="84">
        <f>-J26</f>
        <v>-760778</v>
      </c>
      <c r="O26" s="13"/>
      <c r="P26" s="84">
        <f>SUM(D26:O26)</f>
        <v>0</v>
      </c>
    </row>
    <row r="27" spans="1:16" s="13" customFormat="1" ht="11" customHeight="1">
      <c r="A27" s="16"/>
      <c r="B27" s="87"/>
      <c r="C27" s="87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</row>
    <row r="28" spans="1:16" ht="23" customHeight="1" thickBot="1">
      <c r="A28" s="16" t="s">
        <v>142</v>
      </c>
      <c r="B28" s="47"/>
      <c r="C28" s="54"/>
      <c r="D28" s="106">
        <f>D15+D19+D24+D26</f>
        <v>21183661</v>
      </c>
      <c r="F28" s="106">
        <f>F15+F19+F24+F26</f>
        <v>9627913</v>
      </c>
      <c r="G28" s="9"/>
      <c r="H28" s="106">
        <f>H15+H19+H24+H26</f>
        <v>890</v>
      </c>
      <c r="I28" s="9"/>
      <c r="J28" s="106">
        <f>J15+J19+J24+J26</f>
        <v>-1736478</v>
      </c>
      <c r="L28" s="106">
        <f>L15+L19+L24+L26</f>
        <v>719900</v>
      </c>
      <c r="M28" s="9"/>
      <c r="N28" s="106">
        <f>N15+N19+N24+N26</f>
        <v>1958670</v>
      </c>
      <c r="P28" s="106">
        <f>P15+P19+P24+P26</f>
        <v>31754556</v>
      </c>
    </row>
    <row r="29" spans="1:16" ht="24" customHeight="1" thickTop="1">
      <c r="B29" s="47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</row>
    <row r="30" spans="1:16" ht="24" customHeight="1">
      <c r="B30" s="47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</row>
  </sheetData>
  <mergeCells count="4">
    <mergeCell ref="A1:D1"/>
    <mergeCell ref="D4:P4"/>
    <mergeCell ref="L5:N5"/>
    <mergeCell ref="D13:P13"/>
  </mergeCells>
  <pageMargins left="0.7" right="0.5" top="0.48" bottom="0.5" header="0.5" footer="0.5"/>
  <pageSetup paperSize="9" scale="78" firstPageNumber="11" orientation="landscape" useFirstPageNumber="1" r:id="rId1"/>
  <headerFooter>
    <oddFooter>&amp;L&amp;"Times New Roman,Regular"&amp;11The accompanying notes are an integral part of these interim financial statements.
&amp;C&amp;"Times New Roman,Regular"&amp;11&amp;P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J98"/>
  <sheetViews>
    <sheetView showGridLines="0" tabSelected="1" view="pageBreakPreview" topLeftCell="A89" zoomScale="70" zoomScaleNormal="85" zoomScaleSheetLayoutView="70" zoomScalePageLayoutView="55" workbookViewId="0">
      <selection activeCell="Q20" sqref="Q20"/>
    </sheetView>
  </sheetViews>
  <sheetFormatPr defaultColWidth="10.81640625" defaultRowHeight="22.5" customHeight="1"/>
  <cols>
    <col min="1" max="1" width="62.90625" style="9" customWidth="1"/>
    <col min="2" max="2" width="6.453125" style="17" customWidth="1"/>
    <col min="3" max="3" width="13.08984375" style="9" customWidth="1"/>
    <col min="4" max="4" width="1.1796875" style="9" customWidth="1"/>
    <col min="5" max="5" width="13.08984375" style="9" customWidth="1"/>
    <col min="6" max="6" width="1.1796875" style="26" customWidth="1"/>
    <col min="7" max="7" width="13.08984375" style="9" customWidth="1"/>
    <col min="8" max="8" width="1.1796875" style="9" customWidth="1"/>
    <col min="9" max="9" width="13.08984375" style="9" customWidth="1"/>
    <col min="10" max="16384" width="10.81640625" style="9"/>
  </cols>
  <sheetData>
    <row r="1" spans="1:9" ht="22.5" customHeight="1">
      <c r="A1" s="1" t="s">
        <v>130</v>
      </c>
      <c r="C1" s="4"/>
      <c r="D1" s="4"/>
      <c r="E1" s="4"/>
      <c r="F1" s="6"/>
      <c r="G1" s="4"/>
      <c r="H1" s="4"/>
      <c r="I1" s="4"/>
    </row>
    <row r="2" spans="1:9" ht="22.5" customHeight="1">
      <c r="A2" s="8" t="s">
        <v>173</v>
      </c>
      <c r="C2" s="4"/>
      <c r="D2" s="4"/>
      <c r="E2" s="4"/>
      <c r="F2" s="6"/>
      <c r="G2" s="4"/>
      <c r="H2" s="4"/>
      <c r="I2" s="4"/>
    </row>
    <row r="3" spans="1:9" ht="18" customHeight="1">
      <c r="A3" s="8"/>
      <c r="C3" s="4"/>
      <c r="D3" s="4"/>
      <c r="E3" s="4"/>
      <c r="F3" s="6"/>
      <c r="G3" s="4"/>
      <c r="H3" s="4"/>
      <c r="I3" s="4"/>
    </row>
    <row r="4" spans="1:9" ht="21" customHeight="1">
      <c r="A4" s="16"/>
      <c r="C4" s="109" t="s">
        <v>85</v>
      </c>
      <c r="D4" s="109"/>
      <c r="E4" s="109"/>
      <c r="F4" s="13"/>
      <c r="G4" s="109" t="s">
        <v>86</v>
      </c>
      <c r="H4" s="109"/>
      <c r="I4" s="109"/>
    </row>
    <row r="5" spans="1:9" ht="21" customHeight="1">
      <c r="C5" s="109" t="s">
        <v>87</v>
      </c>
      <c r="D5" s="109"/>
      <c r="E5" s="109"/>
      <c r="F5" s="13"/>
      <c r="G5" s="109" t="s">
        <v>87</v>
      </c>
      <c r="H5" s="109"/>
      <c r="I5" s="109"/>
    </row>
    <row r="6" spans="1:9" ht="21" customHeight="1">
      <c r="B6" s="9"/>
      <c r="C6" s="112" t="s">
        <v>195</v>
      </c>
      <c r="D6" s="113"/>
      <c r="E6" s="113"/>
      <c r="F6" s="13"/>
      <c r="G6" s="112" t="s">
        <v>195</v>
      </c>
      <c r="H6" s="113"/>
      <c r="I6" s="113"/>
    </row>
    <row r="7" spans="1:9" ht="21" customHeight="1">
      <c r="B7" s="9"/>
      <c r="C7" s="112" t="s">
        <v>140</v>
      </c>
      <c r="D7" s="112"/>
      <c r="E7" s="112"/>
      <c r="F7" s="13"/>
      <c r="G7" s="112" t="s">
        <v>140</v>
      </c>
      <c r="H7" s="112"/>
      <c r="I7" s="112"/>
    </row>
    <row r="8" spans="1:9" ht="21" customHeight="1">
      <c r="B8" s="3"/>
      <c r="C8" s="17">
        <v>2025</v>
      </c>
      <c r="D8" s="17"/>
      <c r="E8" s="17">
        <v>2024</v>
      </c>
      <c r="F8" s="17"/>
      <c r="G8" s="17">
        <v>2025</v>
      </c>
      <c r="H8" s="17"/>
      <c r="I8" s="17">
        <v>2024</v>
      </c>
    </row>
    <row r="9" spans="1:9" ht="21" customHeight="1">
      <c r="B9" s="9"/>
      <c r="C9" s="111" t="s">
        <v>82</v>
      </c>
      <c r="D9" s="111"/>
      <c r="E9" s="111"/>
      <c r="F9" s="111"/>
      <c r="G9" s="111"/>
      <c r="H9" s="111"/>
      <c r="I9" s="111"/>
    </row>
    <row r="10" spans="1:9" ht="21" customHeight="1">
      <c r="A10" s="27" t="s">
        <v>39</v>
      </c>
    </row>
    <row r="11" spans="1:9" ht="21" customHeight="1">
      <c r="A11" s="9" t="s">
        <v>119</v>
      </c>
      <c r="C11" s="41">
        <f>+'PL4-7'!E109</f>
        <v>2514082</v>
      </c>
      <c r="E11" s="41">
        <f>+'PL4-7'!G109</f>
        <v>1823315</v>
      </c>
      <c r="F11" s="41"/>
      <c r="G11" s="41">
        <f>+'PL4-7'!I109</f>
        <v>387369</v>
      </c>
      <c r="I11" s="41">
        <f>+'PL4-7'!K109</f>
        <v>143828</v>
      </c>
    </row>
    <row r="12" spans="1:9" s="59" customFormat="1" ht="21" customHeight="1">
      <c r="A12" s="63" t="s">
        <v>132</v>
      </c>
      <c r="B12" s="3"/>
      <c r="F12" s="64"/>
      <c r="H12" s="64"/>
    </row>
    <row r="13" spans="1:9" s="59" customFormat="1" ht="21" customHeight="1">
      <c r="A13" s="63" t="s">
        <v>133</v>
      </c>
      <c r="B13" s="3"/>
      <c r="F13" s="64"/>
      <c r="H13" s="64"/>
    </row>
    <row r="14" spans="1:9" ht="21" customHeight="1">
      <c r="A14" s="36" t="s">
        <v>23</v>
      </c>
      <c r="C14" s="41">
        <v>418878</v>
      </c>
      <c r="D14" s="41"/>
      <c r="E14" s="41">
        <v>367340</v>
      </c>
      <c r="F14" s="41"/>
      <c r="G14" s="41">
        <v>7110</v>
      </c>
      <c r="H14" s="65"/>
      <c r="I14" s="41">
        <v>7636</v>
      </c>
    </row>
    <row r="15" spans="1:9" ht="21" customHeight="1">
      <c r="A15" s="36" t="s">
        <v>134</v>
      </c>
      <c r="C15" s="41">
        <f>+'PL4-7'!E108</f>
        <v>668238</v>
      </c>
      <c r="D15" s="41"/>
      <c r="E15" s="41">
        <v>1150139</v>
      </c>
      <c r="F15" s="41"/>
      <c r="G15" s="41">
        <f>+'PL4-7'!I108</f>
        <v>0</v>
      </c>
      <c r="H15" s="65"/>
      <c r="I15" s="41">
        <v>0</v>
      </c>
    </row>
    <row r="16" spans="1:9" ht="21" customHeight="1">
      <c r="A16" s="36" t="s">
        <v>203</v>
      </c>
      <c r="C16" s="41">
        <v>1469</v>
      </c>
      <c r="D16" s="41"/>
      <c r="E16" s="41">
        <v>0</v>
      </c>
      <c r="F16" s="41"/>
      <c r="G16" s="41">
        <v>0</v>
      </c>
      <c r="H16" s="65"/>
      <c r="I16" s="41">
        <v>0</v>
      </c>
    </row>
    <row r="17" spans="1:10" ht="21" customHeight="1">
      <c r="A17" s="36" t="s">
        <v>78</v>
      </c>
      <c r="C17" s="41">
        <v>50924</v>
      </c>
      <c r="D17" s="41"/>
      <c r="E17" s="41">
        <v>47097</v>
      </c>
      <c r="F17" s="41"/>
      <c r="G17" s="41">
        <v>7482</v>
      </c>
      <c r="H17" s="65"/>
      <c r="I17" s="41">
        <v>6897</v>
      </c>
    </row>
    <row r="18" spans="1:10" ht="21" customHeight="1">
      <c r="A18" s="36" t="s">
        <v>223</v>
      </c>
      <c r="C18" s="41">
        <v>5130</v>
      </c>
      <c r="D18" s="41"/>
      <c r="E18" s="41">
        <v>64971</v>
      </c>
      <c r="F18" s="41"/>
      <c r="G18" s="41">
        <v>0</v>
      </c>
      <c r="H18" s="65"/>
      <c r="I18" s="41">
        <v>0</v>
      </c>
    </row>
    <row r="19" spans="1:10" ht="21" customHeight="1">
      <c r="A19" s="36" t="s">
        <v>201</v>
      </c>
      <c r="C19" s="41">
        <v>-334263</v>
      </c>
      <c r="D19" s="41"/>
      <c r="E19" s="41">
        <v>420516</v>
      </c>
      <c r="F19" s="41"/>
      <c r="G19" s="41">
        <v>-320758</v>
      </c>
      <c r="H19" s="65"/>
      <c r="I19" s="41">
        <v>0</v>
      </c>
    </row>
    <row r="20" spans="1:10" ht="21" customHeight="1">
      <c r="A20" s="36" t="s">
        <v>215</v>
      </c>
      <c r="C20" s="41">
        <v>10679</v>
      </c>
      <c r="D20" s="41"/>
      <c r="E20" s="41">
        <v>-1420</v>
      </c>
      <c r="F20" s="41"/>
      <c r="G20" s="41">
        <v>-67</v>
      </c>
      <c r="H20" s="65"/>
      <c r="I20" s="41">
        <v>21</v>
      </c>
    </row>
    <row r="21" spans="1:10" ht="21" customHeight="1">
      <c r="A21" s="36" t="s">
        <v>216</v>
      </c>
      <c r="C21" s="41">
        <v>-2473</v>
      </c>
      <c r="D21" s="41"/>
      <c r="E21" s="41">
        <v>-1626</v>
      </c>
      <c r="F21" s="41"/>
      <c r="G21" s="41">
        <v>0</v>
      </c>
      <c r="H21" s="65"/>
      <c r="I21" s="41">
        <v>-1663</v>
      </c>
    </row>
    <row r="22" spans="1:10" ht="21" customHeight="1">
      <c r="A22" s="36" t="s">
        <v>217</v>
      </c>
      <c r="C22" s="41">
        <f>-'PL4-7'!E94</f>
        <v>-393981</v>
      </c>
      <c r="D22" s="41"/>
      <c r="E22" s="41">
        <v>25619</v>
      </c>
      <c r="F22" s="41"/>
      <c r="G22" s="41">
        <f>-'PL4-7'!I94</f>
        <v>0</v>
      </c>
      <c r="H22" s="41"/>
      <c r="I22" s="41">
        <v>0</v>
      </c>
    </row>
    <row r="23" spans="1:10" ht="21" customHeight="1">
      <c r="A23" s="36" t="s">
        <v>44</v>
      </c>
      <c r="C23" s="19">
        <f>-'PL4-7'!E88</f>
        <v>-5074484</v>
      </c>
      <c r="D23" s="19"/>
      <c r="E23" s="19">
        <v>-5148274</v>
      </c>
      <c r="F23" s="19"/>
      <c r="G23" s="19">
        <f>-'PL4-7'!I88</f>
        <v>167736</v>
      </c>
      <c r="H23" s="66"/>
      <c r="I23" s="19">
        <v>105809</v>
      </c>
    </row>
    <row r="24" spans="1:10" ht="21" customHeight="1">
      <c r="A24" s="36" t="s">
        <v>41</v>
      </c>
      <c r="C24" s="19">
        <f>-'PL4-7'!E95</f>
        <v>-381552</v>
      </c>
      <c r="D24" s="19"/>
      <c r="E24" s="19">
        <v>-377786</v>
      </c>
      <c r="F24" s="19"/>
      <c r="G24" s="19">
        <f>-'PL4-7'!I95</f>
        <v>-262805</v>
      </c>
      <c r="H24" s="66"/>
      <c r="I24" s="19">
        <v>-275867</v>
      </c>
    </row>
    <row r="25" spans="1:10" ht="21" customHeight="1">
      <c r="A25" s="9" t="s">
        <v>31</v>
      </c>
      <c r="C25" s="19">
        <v>8669774</v>
      </c>
      <c r="D25" s="19"/>
      <c r="E25" s="19">
        <v>8675658</v>
      </c>
      <c r="F25" s="19"/>
      <c r="G25" s="19">
        <v>0</v>
      </c>
      <c r="H25" s="66"/>
      <c r="I25" s="19">
        <v>0</v>
      </c>
    </row>
    <row r="26" spans="1:10" ht="21" customHeight="1">
      <c r="A26" s="36" t="s">
        <v>32</v>
      </c>
      <c r="C26" s="19">
        <v>-4776040</v>
      </c>
      <c r="D26" s="19"/>
      <c r="E26" s="19">
        <v>-4381191</v>
      </c>
      <c r="F26" s="19"/>
      <c r="G26" s="19">
        <v>-88653</v>
      </c>
      <c r="H26" s="66"/>
      <c r="I26" s="19">
        <v>-98661</v>
      </c>
      <c r="J26" s="20"/>
    </row>
    <row r="27" spans="1:10" ht="21" customHeight="1">
      <c r="A27" s="36" t="s">
        <v>174</v>
      </c>
      <c r="C27" s="19">
        <v>31845</v>
      </c>
      <c r="D27" s="19"/>
      <c r="E27" s="19">
        <v>11591</v>
      </c>
      <c r="F27" s="19"/>
      <c r="G27" s="19">
        <v>9803</v>
      </c>
      <c r="H27" s="66"/>
      <c r="I27" s="19">
        <v>11591</v>
      </c>
    </row>
    <row r="28" spans="1:10" ht="21" customHeight="1">
      <c r="A28" s="36" t="s">
        <v>64</v>
      </c>
      <c r="C28" s="61">
        <v>-420885</v>
      </c>
      <c r="D28" s="19"/>
      <c r="E28" s="61">
        <v>-608578</v>
      </c>
      <c r="F28" s="19"/>
      <c r="G28" s="61">
        <v>-5522</v>
      </c>
      <c r="H28" s="66"/>
      <c r="I28" s="61">
        <v>-4707</v>
      </c>
    </row>
    <row r="29" spans="1:10" ht="21" customHeight="1">
      <c r="A29" s="18" t="s">
        <v>135</v>
      </c>
      <c r="C29" s="41">
        <f>SUM(C11:C28)</f>
        <v>987341</v>
      </c>
      <c r="E29" s="41">
        <f>SUM(E11:E28)</f>
        <v>2067371</v>
      </c>
      <c r="F29" s="41"/>
      <c r="G29" s="41">
        <f>SUM(G11:G28)</f>
        <v>-98305</v>
      </c>
      <c r="H29" s="41"/>
      <c r="I29" s="41">
        <f>SUM(I11:I28)</f>
        <v>-105116</v>
      </c>
    </row>
    <row r="30" spans="1:10" ht="11.5" customHeight="1">
      <c r="A30" s="18"/>
      <c r="C30" s="41"/>
      <c r="E30" s="41"/>
      <c r="F30" s="41"/>
      <c r="G30" s="41"/>
      <c r="H30" s="41"/>
      <c r="I30" s="41"/>
    </row>
    <row r="31" spans="1:10" ht="21" customHeight="1">
      <c r="A31" s="63" t="s">
        <v>143</v>
      </c>
      <c r="F31" s="41"/>
      <c r="H31" s="41"/>
    </row>
    <row r="32" spans="1:10" ht="21" customHeight="1">
      <c r="A32" s="36" t="s">
        <v>7</v>
      </c>
      <c r="C32" s="41">
        <v>-7690820</v>
      </c>
      <c r="D32" s="41"/>
      <c r="E32" s="41">
        <v>11348905</v>
      </c>
      <c r="F32" s="41"/>
      <c r="G32" s="41">
        <v>4993113</v>
      </c>
      <c r="H32" s="19"/>
      <c r="I32" s="41">
        <v>5843</v>
      </c>
    </row>
    <row r="33" spans="1:10" ht="21" customHeight="1">
      <c r="A33" s="18" t="s">
        <v>58</v>
      </c>
      <c r="B33" s="67"/>
      <c r="C33" s="41">
        <v>-36154</v>
      </c>
      <c r="D33" s="41"/>
      <c r="E33" s="41">
        <v>38486</v>
      </c>
      <c r="F33" s="41"/>
      <c r="G33" s="41">
        <v>0</v>
      </c>
      <c r="H33" s="19"/>
      <c r="I33" s="41">
        <v>0</v>
      </c>
    </row>
    <row r="34" spans="1:10" ht="21" customHeight="1">
      <c r="A34" s="36" t="s">
        <v>38</v>
      </c>
      <c r="C34" s="41">
        <v>-16868408</v>
      </c>
      <c r="D34" s="41"/>
      <c r="E34" s="41">
        <v>-7860676</v>
      </c>
      <c r="F34" s="41"/>
      <c r="G34" s="41">
        <v>0</v>
      </c>
      <c r="H34" s="19"/>
      <c r="I34" s="41">
        <v>0</v>
      </c>
    </row>
    <row r="35" spans="1:10" ht="21" customHeight="1">
      <c r="A35" s="36" t="s">
        <v>175</v>
      </c>
      <c r="C35" s="41">
        <v>2596</v>
      </c>
      <c r="D35" s="41"/>
      <c r="E35" s="41">
        <v>179839</v>
      </c>
      <c r="F35" s="41"/>
      <c r="G35" s="41">
        <v>0</v>
      </c>
      <c r="H35" s="19"/>
      <c r="I35" s="41">
        <v>0</v>
      </c>
    </row>
    <row r="36" spans="1:10" ht="21" customHeight="1">
      <c r="A36" s="36" t="s">
        <v>136</v>
      </c>
      <c r="C36" s="41">
        <v>15703</v>
      </c>
      <c r="D36" s="41"/>
      <c r="E36" s="41">
        <v>70298</v>
      </c>
      <c r="F36" s="41"/>
      <c r="G36" s="41">
        <v>0</v>
      </c>
      <c r="H36" s="19"/>
      <c r="I36" s="41">
        <v>0</v>
      </c>
    </row>
    <row r="37" spans="1:10" ht="21" customHeight="1">
      <c r="A37" s="36" t="s">
        <v>53</v>
      </c>
      <c r="C37" s="41">
        <v>-40540</v>
      </c>
      <c r="D37" s="41"/>
      <c r="E37" s="41">
        <v>-132758</v>
      </c>
      <c r="F37" s="41"/>
      <c r="G37" s="41">
        <v>0</v>
      </c>
      <c r="H37" s="19"/>
      <c r="I37" s="41">
        <v>0</v>
      </c>
    </row>
    <row r="38" spans="1:10" ht="21" customHeight="1">
      <c r="A38" s="36" t="s">
        <v>9</v>
      </c>
      <c r="C38" s="41">
        <v>247366</v>
      </c>
      <c r="D38" s="41"/>
      <c r="E38" s="41">
        <v>-695827</v>
      </c>
      <c r="F38" s="41"/>
      <c r="G38" s="41">
        <v>-11931</v>
      </c>
      <c r="H38" s="19"/>
      <c r="I38" s="41">
        <v>-3655</v>
      </c>
    </row>
    <row r="39" spans="1:10" ht="9.75" customHeight="1">
      <c r="A39" s="36"/>
      <c r="C39" s="41"/>
      <c r="D39" s="41"/>
      <c r="E39" s="41"/>
      <c r="F39" s="41"/>
      <c r="G39" s="41"/>
      <c r="H39" s="19"/>
      <c r="I39" s="41"/>
    </row>
    <row r="40" spans="1:10" ht="21" customHeight="1">
      <c r="A40" s="68" t="s">
        <v>144</v>
      </c>
      <c r="B40" s="67"/>
      <c r="C40" s="19"/>
      <c r="D40" s="19"/>
      <c r="E40" s="19"/>
      <c r="F40" s="19"/>
      <c r="G40" s="19"/>
      <c r="H40" s="66"/>
      <c r="I40" s="19"/>
    </row>
    <row r="41" spans="1:10" ht="21" customHeight="1">
      <c r="A41" s="36" t="s">
        <v>8</v>
      </c>
      <c r="B41" s="67"/>
      <c r="C41" s="41">
        <v>21504785</v>
      </c>
      <c r="D41" s="41"/>
      <c r="E41" s="41">
        <v>-3330343</v>
      </c>
      <c r="F41" s="20"/>
      <c r="G41" s="19">
        <v>0</v>
      </c>
      <c r="H41" s="98"/>
      <c r="I41" s="41">
        <v>0</v>
      </c>
    </row>
    <row r="42" spans="1:10" ht="21" customHeight="1">
      <c r="A42" s="36" t="s">
        <v>7</v>
      </c>
      <c r="B42" s="67"/>
      <c r="C42" s="41">
        <v>4627998</v>
      </c>
      <c r="D42" s="41"/>
      <c r="E42" s="41">
        <v>-933684</v>
      </c>
      <c r="F42" s="19"/>
      <c r="G42" s="41">
        <v>0</v>
      </c>
      <c r="H42" s="41">
        <v>0</v>
      </c>
      <c r="I42" s="20">
        <v>-80000</v>
      </c>
      <c r="J42" s="41">
        <v>0</v>
      </c>
    </row>
    <row r="43" spans="1:10" ht="21" customHeight="1">
      <c r="A43" s="9" t="s">
        <v>27</v>
      </c>
      <c r="B43" s="67"/>
      <c r="C43" s="41">
        <v>755085</v>
      </c>
      <c r="D43" s="41"/>
      <c r="E43" s="41">
        <v>203656</v>
      </c>
      <c r="F43" s="41"/>
      <c r="G43" s="19">
        <v>0</v>
      </c>
      <c r="H43" s="65"/>
      <c r="I43" s="19">
        <v>0</v>
      </c>
    </row>
    <row r="44" spans="1:10" ht="21" customHeight="1">
      <c r="A44" s="9" t="s">
        <v>49</v>
      </c>
      <c r="B44" s="67"/>
      <c r="C44" s="41">
        <v>-4640000</v>
      </c>
      <c r="D44" s="41"/>
      <c r="E44" s="41">
        <v>-4772000</v>
      </c>
      <c r="F44" s="20"/>
      <c r="G44" s="20">
        <v>110000</v>
      </c>
      <c r="H44" s="98"/>
      <c r="I44" s="20">
        <v>-530000</v>
      </c>
    </row>
    <row r="45" spans="1:10" ht="21" customHeight="1">
      <c r="A45" s="36" t="s">
        <v>48</v>
      </c>
      <c r="C45" s="41">
        <v>19029</v>
      </c>
      <c r="D45" s="41"/>
      <c r="E45" s="41">
        <v>-17582</v>
      </c>
      <c r="F45" s="41"/>
      <c r="G45" s="41">
        <v>-1815</v>
      </c>
      <c r="H45" s="65"/>
      <c r="I45" s="41">
        <v>-22223</v>
      </c>
    </row>
    <row r="46" spans="1:10" ht="21" customHeight="1">
      <c r="A46" s="36" t="s">
        <v>65</v>
      </c>
      <c r="B46" s="67"/>
      <c r="C46" s="41">
        <v>-36903</v>
      </c>
      <c r="D46" s="41"/>
      <c r="E46" s="41">
        <v>-23193</v>
      </c>
      <c r="F46" s="20"/>
      <c r="G46" s="19">
        <v>0</v>
      </c>
      <c r="H46" s="98"/>
      <c r="I46" s="19">
        <v>-1918</v>
      </c>
    </row>
    <row r="47" spans="1:10" ht="21" customHeight="1">
      <c r="A47" s="36" t="s">
        <v>71</v>
      </c>
      <c r="B47" s="67"/>
      <c r="C47" s="41">
        <v>98474</v>
      </c>
      <c r="D47" s="41"/>
      <c r="E47" s="41">
        <v>76041</v>
      </c>
      <c r="F47" s="20"/>
      <c r="G47" s="19">
        <v>0</v>
      </c>
      <c r="H47" s="98"/>
      <c r="I47" s="19">
        <v>0</v>
      </c>
    </row>
    <row r="48" spans="1:10" ht="21" customHeight="1">
      <c r="A48" s="9" t="s">
        <v>54</v>
      </c>
      <c r="B48" s="67"/>
      <c r="C48" s="41">
        <v>0</v>
      </c>
      <c r="D48" s="41"/>
      <c r="E48" s="41">
        <v>83332</v>
      </c>
      <c r="F48" s="20"/>
      <c r="G48" s="19">
        <v>0</v>
      </c>
      <c r="H48" s="98"/>
      <c r="I48" s="19">
        <v>0</v>
      </c>
    </row>
    <row r="49" spans="1:9" ht="21" customHeight="1">
      <c r="A49" s="9" t="s">
        <v>81</v>
      </c>
      <c r="B49" s="67"/>
      <c r="C49" s="41">
        <v>43263</v>
      </c>
      <c r="D49" s="41"/>
      <c r="E49" s="41">
        <v>-12250</v>
      </c>
      <c r="F49" s="20"/>
      <c r="G49" s="19">
        <v>0</v>
      </c>
      <c r="H49" s="98"/>
      <c r="I49" s="19">
        <v>0</v>
      </c>
    </row>
    <row r="50" spans="1:9" ht="21" customHeight="1">
      <c r="A50" s="18" t="s">
        <v>10</v>
      </c>
      <c r="B50" s="67"/>
      <c r="C50" s="99">
        <v>751483</v>
      </c>
      <c r="D50" s="41"/>
      <c r="E50" s="99">
        <v>317213</v>
      </c>
      <c r="F50" s="20"/>
      <c r="G50" s="41">
        <v>9442</v>
      </c>
      <c r="H50" s="98"/>
      <c r="I50" s="41">
        <v>340</v>
      </c>
    </row>
    <row r="51" spans="1:9" ht="21" customHeight="1">
      <c r="A51" s="16" t="s">
        <v>218</v>
      </c>
      <c r="B51" s="67"/>
      <c r="C51" s="70">
        <f>SUM(C29:C50)</f>
        <v>-259702</v>
      </c>
      <c r="D51" s="16"/>
      <c r="E51" s="70">
        <f>SUM(E29:E50)</f>
        <v>-3393172</v>
      </c>
      <c r="F51" s="29"/>
      <c r="G51" s="70">
        <f>SUM(G29:G50)</f>
        <v>5000504</v>
      </c>
      <c r="H51" s="29"/>
      <c r="I51" s="70">
        <f>SUM(I29:I50)</f>
        <v>-736729</v>
      </c>
    </row>
    <row r="52" spans="1:9" ht="21" customHeight="1">
      <c r="A52" s="16"/>
      <c r="B52" s="67"/>
      <c r="C52" s="29"/>
      <c r="D52" s="16"/>
      <c r="E52" s="29"/>
      <c r="F52" s="29"/>
      <c r="G52" s="29"/>
      <c r="H52" s="29"/>
      <c r="I52" s="29"/>
    </row>
    <row r="53" spans="1:9" ht="22.5" customHeight="1">
      <c r="A53" s="1" t="s">
        <v>130</v>
      </c>
      <c r="C53" s="4"/>
      <c r="D53" s="4"/>
      <c r="E53" s="4"/>
      <c r="F53" s="6"/>
      <c r="G53" s="4"/>
      <c r="H53" s="4"/>
      <c r="I53" s="4"/>
    </row>
    <row r="54" spans="1:9" ht="22.5" customHeight="1">
      <c r="A54" s="8" t="s">
        <v>173</v>
      </c>
      <c r="C54" s="4"/>
      <c r="D54" s="4"/>
      <c r="E54" s="4"/>
      <c r="F54" s="6"/>
      <c r="G54" s="4"/>
      <c r="H54" s="4"/>
      <c r="I54" s="4"/>
    </row>
    <row r="55" spans="1:9" ht="21" customHeight="1">
      <c r="A55" s="8"/>
      <c r="C55" s="4"/>
      <c r="D55" s="4"/>
      <c r="E55" s="4"/>
      <c r="F55" s="6"/>
      <c r="G55" s="4"/>
      <c r="H55" s="4"/>
      <c r="I55" s="4"/>
    </row>
    <row r="56" spans="1:9" ht="23.15" customHeight="1">
      <c r="A56" s="16"/>
      <c r="C56" s="109" t="s">
        <v>85</v>
      </c>
      <c r="D56" s="109"/>
      <c r="E56" s="109"/>
      <c r="F56" s="13"/>
      <c r="G56" s="109" t="s">
        <v>86</v>
      </c>
      <c r="H56" s="109"/>
      <c r="I56" s="109"/>
    </row>
    <row r="57" spans="1:9" ht="23.15" customHeight="1">
      <c r="C57" s="109" t="s">
        <v>87</v>
      </c>
      <c r="D57" s="109"/>
      <c r="E57" s="109"/>
      <c r="F57" s="13"/>
      <c r="G57" s="109" t="s">
        <v>87</v>
      </c>
      <c r="H57" s="109"/>
      <c r="I57" s="109"/>
    </row>
    <row r="58" spans="1:9" ht="23.15" customHeight="1">
      <c r="B58" s="9"/>
      <c r="C58" s="112" t="s">
        <v>195</v>
      </c>
      <c r="D58" s="113"/>
      <c r="E58" s="113"/>
      <c r="F58" s="13"/>
      <c r="G58" s="112" t="s">
        <v>195</v>
      </c>
      <c r="H58" s="113"/>
      <c r="I58" s="113"/>
    </row>
    <row r="59" spans="1:9" ht="23.15" customHeight="1">
      <c r="B59" s="9"/>
      <c r="C59" s="112" t="s">
        <v>140</v>
      </c>
      <c r="D59" s="112"/>
      <c r="E59" s="112"/>
      <c r="F59" s="13"/>
      <c r="G59" s="112" t="s">
        <v>140</v>
      </c>
      <c r="H59" s="112"/>
      <c r="I59" s="112"/>
    </row>
    <row r="60" spans="1:9" ht="23.15" customHeight="1">
      <c r="B60" s="3" t="s">
        <v>0</v>
      </c>
      <c r="C60" s="17">
        <v>2025</v>
      </c>
      <c r="D60" s="17"/>
      <c r="E60" s="17">
        <v>2024</v>
      </c>
      <c r="F60" s="17"/>
      <c r="G60" s="17">
        <v>2025</v>
      </c>
      <c r="H60" s="17"/>
      <c r="I60" s="17">
        <v>2024</v>
      </c>
    </row>
    <row r="61" spans="1:9" ht="22.5" customHeight="1">
      <c r="B61" s="9"/>
      <c r="C61" s="111" t="s">
        <v>82</v>
      </c>
      <c r="D61" s="111"/>
      <c r="E61" s="111"/>
      <c r="F61" s="111"/>
      <c r="G61" s="111"/>
      <c r="H61" s="111"/>
      <c r="I61" s="111"/>
    </row>
    <row r="62" spans="1:9" ht="23.15" customHeight="1">
      <c r="A62" s="27" t="s">
        <v>11</v>
      </c>
      <c r="C62" s="69"/>
      <c r="E62" s="69"/>
      <c r="F62" s="100"/>
      <c r="G62" s="69"/>
      <c r="H62" s="101"/>
      <c r="I62" s="69"/>
    </row>
    <row r="63" spans="1:9" ht="23.15" customHeight="1">
      <c r="A63" s="18" t="s">
        <v>176</v>
      </c>
      <c r="B63" s="69"/>
      <c r="C63" s="19">
        <v>698481</v>
      </c>
      <c r="D63" s="19"/>
      <c r="E63" s="19">
        <v>545196</v>
      </c>
      <c r="F63" s="66"/>
      <c r="G63" s="19">
        <v>118954</v>
      </c>
      <c r="H63" s="20"/>
      <c r="I63" s="19">
        <v>30</v>
      </c>
    </row>
    <row r="64" spans="1:9" ht="23.15" customHeight="1">
      <c r="A64" s="18" t="s">
        <v>177</v>
      </c>
      <c r="B64" s="69"/>
      <c r="C64" s="19">
        <v>381615</v>
      </c>
      <c r="D64" s="19"/>
      <c r="E64" s="19">
        <v>375206</v>
      </c>
      <c r="F64" s="66"/>
      <c r="G64" s="19">
        <v>142805</v>
      </c>
      <c r="H64" s="20"/>
      <c r="I64" s="19">
        <v>157787</v>
      </c>
    </row>
    <row r="65" spans="1:9" ht="23.15" customHeight="1">
      <c r="A65" s="18" t="s">
        <v>178</v>
      </c>
      <c r="B65" s="69"/>
      <c r="C65" s="19">
        <v>0</v>
      </c>
      <c r="D65" s="19"/>
      <c r="E65" s="19">
        <v>0</v>
      </c>
      <c r="F65" s="66"/>
      <c r="G65" s="19">
        <v>120000</v>
      </c>
      <c r="H65" s="20"/>
      <c r="I65" s="19">
        <v>65482</v>
      </c>
    </row>
    <row r="66" spans="1:9" ht="23.15" customHeight="1">
      <c r="A66" s="9" t="s">
        <v>205</v>
      </c>
      <c r="B66" s="69"/>
      <c r="C66" s="19">
        <v>0</v>
      </c>
      <c r="D66" s="19"/>
      <c r="E66" s="19">
        <v>0</v>
      </c>
      <c r="F66" s="66"/>
      <c r="G66" s="19">
        <v>-5000000</v>
      </c>
      <c r="H66" s="20"/>
      <c r="I66" s="19">
        <v>0</v>
      </c>
    </row>
    <row r="67" spans="1:9" ht="23.15" customHeight="1">
      <c r="A67" s="9" t="s">
        <v>206</v>
      </c>
      <c r="B67" s="69"/>
      <c r="C67" s="19">
        <v>0</v>
      </c>
      <c r="D67" s="19"/>
      <c r="E67" s="19">
        <v>-49510</v>
      </c>
      <c r="F67" s="66"/>
      <c r="G67" s="19">
        <v>0</v>
      </c>
      <c r="H67" s="20"/>
      <c r="I67" s="19">
        <v>0</v>
      </c>
    </row>
    <row r="68" spans="1:9" ht="23.15" customHeight="1">
      <c r="A68" s="9" t="s">
        <v>137</v>
      </c>
      <c r="B68" s="69"/>
      <c r="C68" s="19"/>
      <c r="D68" s="19"/>
      <c r="E68" s="19"/>
      <c r="F68" s="66"/>
      <c r="G68" s="19"/>
      <c r="H68" s="20"/>
      <c r="I68" s="19"/>
    </row>
    <row r="69" spans="1:9" ht="23.15" customHeight="1">
      <c r="A69" s="9" t="s">
        <v>138</v>
      </c>
      <c r="B69" s="69"/>
      <c r="C69" s="19">
        <v>0</v>
      </c>
      <c r="D69" s="19"/>
      <c r="E69" s="19">
        <v>134675</v>
      </c>
      <c r="F69" s="66"/>
      <c r="G69" s="19">
        <v>0</v>
      </c>
      <c r="H69" s="20"/>
      <c r="I69" s="19">
        <v>0</v>
      </c>
    </row>
    <row r="70" spans="1:9" ht="23.15" customHeight="1">
      <c r="A70" s="9" t="s">
        <v>179</v>
      </c>
      <c r="C70" s="19"/>
      <c r="E70" s="19"/>
      <c r="F70" s="41"/>
      <c r="G70" s="19"/>
      <c r="H70" s="41"/>
      <c r="I70" s="19"/>
    </row>
    <row r="71" spans="1:9" ht="23.15" customHeight="1">
      <c r="A71" s="18" t="s">
        <v>69</v>
      </c>
      <c r="C71" s="19">
        <v>-12036529</v>
      </c>
      <c r="D71" s="19"/>
      <c r="E71" s="19">
        <v>-9721509</v>
      </c>
      <c r="F71" s="107"/>
      <c r="G71" s="19">
        <v>0</v>
      </c>
      <c r="H71" s="107"/>
      <c r="I71" s="19">
        <v>0</v>
      </c>
    </row>
    <row r="72" spans="1:9" ht="23.15" customHeight="1">
      <c r="A72" s="18" t="s">
        <v>180</v>
      </c>
      <c r="C72" s="19"/>
      <c r="D72" s="19"/>
      <c r="E72" s="19"/>
      <c r="F72" s="9"/>
      <c r="G72" s="19"/>
      <c r="I72" s="19"/>
    </row>
    <row r="73" spans="1:9" ht="23.15" customHeight="1">
      <c r="A73" s="18" t="s">
        <v>181</v>
      </c>
      <c r="C73" s="19">
        <v>11161599</v>
      </c>
      <c r="D73" s="19"/>
      <c r="E73" s="19">
        <v>11122381</v>
      </c>
      <c r="F73" s="19"/>
      <c r="G73" s="19">
        <v>0</v>
      </c>
      <c r="H73" s="20"/>
      <c r="I73" s="19">
        <v>0</v>
      </c>
    </row>
    <row r="74" spans="1:9" ht="23.15" customHeight="1">
      <c r="A74" s="18" t="s">
        <v>182</v>
      </c>
      <c r="B74" s="69"/>
      <c r="C74" s="19"/>
      <c r="D74" s="19"/>
      <c r="E74" s="19"/>
      <c r="F74" s="66"/>
      <c r="G74" s="19"/>
      <c r="H74" s="20"/>
      <c r="I74" s="19"/>
    </row>
    <row r="75" spans="1:9" ht="23.15" customHeight="1">
      <c r="A75" s="18" t="s">
        <v>67</v>
      </c>
      <c r="B75" s="67"/>
      <c r="C75" s="41">
        <v>1458643</v>
      </c>
      <c r="D75" s="19"/>
      <c r="E75" s="41">
        <v>2225445</v>
      </c>
      <c r="F75" s="66"/>
      <c r="G75" s="41">
        <v>471490</v>
      </c>
      <c r="H75" s="20"/>
      <c r="I75" s="41">
        <v>1153880</v>
      </c>
    </row>
    <row r="76" spans="1:9" ht="23.15" customHeight="1">
      <c r="A76" s="9" t="s">
        <v>183</v>
      </c>
      <c r="B76" s="49"/>
      <c r="C76" s="41">
        <v>-220819</v>
      </c>
      <c r="D76" s="19"/>
      <c r="E76" s="41">
        <v>-136467</v>
      </c>
      <c r="F76" s="66"/>
      <c r="G76" s="41">
        <v>-1512</v>
      </c>
      <c r="H76" s="20"/>
      <c r="I76" s="41">
        <v>0</v>
      </c>
    </row>
    <row r="77" spans="1:9" ht="23.15" customHeight="1">
      <c r="A77" s="9" t="s">
        <v>66</v>
      </c>
      <c r="B77" s="49"/>
      <c r="C77" s="41">
        <v>3140</v>
      </c>
      <c r="D77" s="19"/>
      <c r="E77" s="41">
        <v>1828</v>
      </c>
      <c r="F77" s="66"/>
      <c r="G77" s="41">
        <v>95</v>
      </c>
      <c r="H77" s="20"/>
      <c r="I77" s="41">
        <v>0</v>
      </c>
    </row>
    <row r="78" spans="1:9" ht="23.15" customHeight="1">
      <c r="A78" s="18" t="s">
        <v>184</v>
      </c>
      <c r="B78" s="67"/>
      <c r="C78" s="41">
        <v>-188735</v>
      </c>
      <c r="D78" s="19"/>
      <c r="E78" s="41">
        <v>-136710</v>
      </c>
      <c r="F78" s="66"/>
      <c r="G78" s="41">
        <v>0</v>
      </c>
      <c r="H78" s="20"/>
      <c r="I78" s="41">
        <v>0</v>
      </c>
    </row>
    <row r="79" spans="1:9" ht="23.15" customHeight="1">
      <c r="A79" s="16" t="s">
        <v>202</v>
      </c>
      <c r="B79" s="67"/>
      <c r="C79" s="102">
        <f>SUM(C63:C78)</f>
        <v>1257395</v>
      </c>
      <c r="D79" s="16"/>
      <c r="E79" s="102">
        <f>SUM(E63:E78)</f>
        <v>4360535</v>
      </c>
      <c r="F79" s="62"/>
      <c r="G79" s="102">
        <f>SUM(G63:G78)</f>
        <v>-4148168</v>
      </c>
      <c r="H79" s="29"/>
      <c r="I79" s="102">
        <f>SUM(I63:I78)</f>
        <v>1377179</v>
      </c>
    </row>
    <row r="80" spans="1:9" ht="21" customHeight="1">
      <c r="A80" s="16"/>
      <c r="B80" s="67"/>
      <c r="C80" s="41"/>
      <c r="E80" s="41"/>
      <c r="F80" s="41"/>
      <c r="G80" s="41"/>
      <c r="H80" s="19"/>
      <c r="I80" s="41"/>
    </row>
    <row r="81" spans="1:9" ht="23.15" customHeight="1">
      <c r="A81" s="27" t="s">
        <v>22</v>
      </c>
      <c r="B81" s="67"/>
      <c r="C81" s="18"/>
      <c r="E81" s="18"/>
      <c r="F81" s="41"/>
      <c r="G81" s="18"/>
      <c r="H81" s="19"/>
      <c r="I81" s="18"/>
    </row>
    <row r="82" spans="1:9" ht="23.15" customHeight="1">
      <c r="A82" s="9" t="s">
        <v>68</v>
      </c>
      <c r="B82" s="67"/>
      <c r="C82" s="41">
        <v>-218327</v>
      </c>
      <c r="D82" s="41"/>
      <c r="E82" s="41">
        <v>-193226</v>
      </c>
      <c r="F82" s="41"/>
      <c r="G82" s="41">
        <v>-5004</v>
      </c>
      <c r="H82" s="65"/>
      <c r="I82" s="41">
        <v>-4943</v>
      </c>
    </row>
    <row r="83" spans="1:9" ht="23.15" customHeight="1">
      <c r="A83" s="9" t="s">
        <v>63</v>
      </c>
      <c r="B83" s="49">
        <v>16</v>
      </c>
      <c r="C83" s="19">
        <f>'SC - Conso 8'!R18</f>
        <v>-847332</v>
      </c>
      <c r="D83" s="41"/>
      <c r="E83" s="19">
        <v>-635534</v>
      </c>
      <c r="F83" s="65"/>
      <c r="G83" s="19">
        <f>+'SC - LHFG 10'!N18</f>
        <v>-847332</v>
      </c>
      <c r="H83" s="98"/>
      <c r="I83" s="19">
        <v>-635508</v>
      </c>
    </row>
    <row r="84" spans="1:9" ht="23.15" customHeight="1">
      <c r="A84" s="16" t="s">
        <v>219</v>
      </c>
      <c r="B84" s="67"/>
      <c r="C84" s="102">
        <f>SUM(C82:C83)</f>
        <v>-1065659</v>
      </c>
      <c r="D84" s="16"/>
      <c r="E84" s="102">
        <f>SUM(E82:E83)</f>
        <v>-828760</v>
      </c>
      <c r="F84" s="62"/>
      <c r="G84" s="102">
        <f>SUM(G82:G83)</f>
        <v>-852336</v>
      </c>
      <c r="H84" s="29"/>
      <c r="I84" s="102">
        <f>SUM(I82:I83)</f>
        <v>-640451</v>
      </c>
    </row>
    <row r="85" spans="1:9" ht="21" customHeight="1">
      <c r="A85" s="16"/>
      <c r="B85" s="67"/>
      <c r="C85" s="62"/>
      <c r="D85" s="16"/>
      <c r="E85" s="62"/>
      <c r="F85" s="62"/>
      <c r="G85" s="62"/>
      <c r="H85" s="29"/>
      <c r="I85" s="62"/>
    </row>
    <row r="86" spans="1:9" ht="23.15" customHeight="1">
      <c r="A86" s="16" t="s">
        <v>220</v>
      </c>
      <c r="B86" s="69"/>
      <c r="C86" s="29">
        <f>C51+C79+C84</f>
        <v>-67966</v>
      </c>
      <c r="D86" s="16"/>
      <c r="E86" s="29">
        <f>E51+E79+E84</f>
        <v>138603</v>
      </c>
      <c r="F86" s="29"/>
      <c r="G86" s="29">
        <f>G51+G79+G84</f>
        <v>0</v>
      </c>
      <c r="H86" s="29"/>
      <c r="I86" s="29">
        <f>I51+I79+I84</f>
        <v>-1</v>
      </c>
    </row>
    <row r="87" spans="1:9" ht="23.15" customHeight="1">
      <c r="A87" s="9" t="s">
        <v>185</v>
      </c>
      <c r="B87" s="67"/>
      <c r="C87" s="61">
        <f>+'BS-2-3'!H10</f>
        <v>643423</v>
      </c>
      <c r="D87" s="19"/>
      <c r="E87" s="61">
        <v>691505</v>
      </c>
      <c r="F87" s="19"/>
      <c r="G87" s="61">
        <f>+'BS-2-3'!L10</f>
        <v>10</v>
      </c>
      <c r="H87" s="66"/>
      <c r="I87" s="61">
        <v>10</v>
      </c>
    </row>
    <row r="88" spans="1:9" ht="23.15" customHeight="1" thickBot="1">
      <c r="A88" s="16" t="s">
        <v>186</v>
      </c>
      <c r="B88" s="67"/>
      <c r="C88" s="103">
        <f>SUM(C86:C87)</f>
        <v>575457</v>
      </c>
      <c r="D88" s="16"/>
      <c r="E88" s="103">
        <f>SUM(E86:E87)</f>
        <v>830108</v>
      </c>
      <c r="F88" s="29"/>
      <c r="G88" s="103">
        <f>SUM(G86:G87)</f>
        <v>10</v>
      </c>
      <c r="H88" s="29"/>
      <c r="I88" s="103">
        <f>SUM(I86:I87)</f>
        <v>9</v>
      </c>
    </row>
    <row r="89" spans="1:9" ht="21" customHeight="1" thickTop="1">
      <c r="B89" s="67"/>
      <c r="C89" s="108"/>
      <c r="D89" s="104"/>
      <c r="E89" s="108"/>
      <c r="F89" s="105"/>
      <c r="G89" s="108"/>
      <c r="H89" s="94"/>
      <c r="I89" s="108"/>
    </row>
    <row r="90" spans="1:9" ht="23.15" customHeight="1">
      <c r="A90" s="16" t="s">
        <v>187</v>
      </c>
      <c r="B90" s="67"/>
      <c r="C90" s="18"/>
      <c r="E90" s="18"/>
      <c r="F90" s="24"/>
      <c r="G90" s="18"/>
      <c r="H90" s="101"/>
      <c r="I90" s="18"/>
    </row>
    <row r="91" spans="1:9" ht="23.15" customHeight="1">
      <c r="A91" s="9" t="s">
        <v>188</v>
      </c>
      <c r="B91" s="67"/>
      <c r="C91" s="18"/>
      <c r="E91" s="18"/>
      <c r="F91" s="24"/>
      <c r="G91" s="18"/>
      <c r="H91" s="101"/>
      <c r="I91" s="18"/>
    </row>
    <row r="92" spans="1:9" ht="23.15" customHeight="1">
      <c r="A92" s="9" t="s">
        <v>221</v>
      </c>
      <c r="B92" s="67"/>
      <c r="C92" s="10">
        <v>-36285</v>
      </c>
      <c r="D92" s="20"/>
      <c r="E92" s="10">
        <v>119026</v>
      </c>
      <c r="F92" s="20"/>
      <c r="G92" s="10">
        <v>0</v>
      </c>
      <c r="H92" s="20"/>
      <c r="I92" s="10">
        <v>0</v>
      </c>
    </row>
    <row r="93" spans="1:9" ht="23.15" customHeight="1">
      <c r="B93" s="67"/>
      <c r="C93" s="10"/>
      <c r="D93" s="20"/>
      <c r="E93" s="10"/>
      <c r="F93" s="20"/>
      <c r="G93" s="10"/>
      <c r="H93" s="20"/>
      <c r="I93" s="10"/>
    </row>
    <row r="94" spans="1:9" ht="23.15" customHeight="1">
      <c r="B94" s="67"/>
      <c r="C94" s="10"/>
      <c r="D94" s="20"/>
      <c r="E94" s="10"/>
      <c r="F94" s="20"/>
      <c r="G94" s="10"/>
      <c r="H94" s="20"/>
      <c r="I94" s="10"/>
    </row>
    <row r="95" spans="1:9" ht="23.15" customHeight="1">
      <c r="B95" s="67"/>
      <c r="C95" s="10"/>
      <c r="D95" s="20"/>
      <c r="E95" s="10"/>
      <c r="F95" s="20"/>
      <c r="G95" s="10"/>
      <c r="H95" s="20"/>
      <c r="I95" s="10"/>
    </row>
    <row r="96" spans="1:9" ht="22.5" customHeight="1">
      <c r="B96" s="67"/>
      <c r="C96" s="60"/>
      <c r="D96" s="98"/>
      <c r="E96" s="60"/>
      <c r="F96" s="98"/>
      <c r="G96" s="60"/>
      <c r="H96" s="98"/>
      <c r="I96" s="60"/>
    </row>
    <row r="97" s="9" customFormat="1" ht="22.5" customHeight="1"/>
    <row r="98" s="9" customFormat="1" ht="22.5" customHeight="1"/>
  </sheetData>
  <mergeCells count="18">
    <mergeCell ref="C57:E57"/>
    <mergeCell ref="G57:I57"/>
    <mergeCell ref="C7:E7"/>
    <mergeCell ref="G7:I7"/>
    <mergeCell ref="C9:I9"/>
    <mergeCell ref="C56:E56"/>
    <mergeCell ref="G56:I56"/>
    <mergeCell ref="C5:E5"/>
    <mergeCell ref="G5:I5"/>
    <mergeCell ref="C4:E4"/>
    <mergeCell ref="G4:I4"/>
    <mergeCell ref="C6:E6"/>
    <mergeCell ref="G6:I6"/>
    <mergeCell ref="C58:E58"/>
    <mergeCell ref="G58:I58"/>
    <mergeCell ref="C59:E59"/>
    <mergeCell ref="G59:I59"/>
    <mergeCell ref="C61:I61"/>
  </mergeCells>
  <pageMargins left="0.7" right="0.7" top="0.48" bottom="0.5" header="0.5" footer="0.5"/>
  <pageSetup paperSize="9" scale="70" firstPageNumber="12" orientation="portrait" useFirstPageNumber="1" r:id="rId1"/>
  <headerFooter>
    <oddFooter>&amp;L&amp;"Times New Roman,Regular"&amp;11The accompanying notes are an integral part of these interim financial statemetns.
&amp;C&amp;"Times New Roman,Regular"&amp;11&amp;P</oddFooter>
  </headerFooter>
  <rowBreaks count="1" manualBreakCount="1">
    <brk id="52" max="8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datasnipper xmlns="http://datasnipper" workbookId="7d380994-9ec2-44df-a03b-6548396ff3a7" dataSnipperSheetDeleted="false" guid="760be251-32c2-4f09-9497-d29a72977613" revision="2">
  <settings xmlns="" guid="b52792e5-2b08-42f3-b2fd-98816924a9cb">
    <setting type="boolean" value="True" name="embed-documents" guid="cd3df18b-1616-4b88-9d35-a4f90559dfd2"/>
  </settings>
</datasnipper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305EC3AD7AB0428CCE5EC4AD2FD0E2" ma:contentTypeVersion="10" ma:contentTypeDescription="Create a new document." ma:contentTypeScope="" ma:versionID="0dd1ebb73ca1f48fc7d8e87527738d08">
  <xsd:schema xmlns:xsd="http://www.w3.org/2001/XMLSchema" xmlns:xs="http://www.w3.org/2001/XMLSchema" xmlns:p="http://schemas.microsoft.com/office/2006/metadata/properties" xmlns:ns2="c8215002-3c96-47bf-bb64-0b266ea9f73b" xmlns:ns3="e1b29e63-cb00-4e0f-a4e0-e053b2fac137" targetNamespace="http://schemas.microsoft.com/office/2006/metadata/properties" ma:root="true" ma:fieldsID="e942a9dc2a11318c2ac23e8a69ca118d" ns2:_="" ns3:_="">
    <xsd:import namespace="c8215002-3c96-47bf-bb64-0b266ea9f73b"/>
    <xsd:import namespace="e1b29e63-cb00-4e0f-a4e0-e053b2fac1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215002-3c96-47bf-bb64-0b266ea9f7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b29e63-cb00-4e0f-a4e0-e053b2fac13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E9F39D6-9711-4649-A10E-564F72685D66}">
  <ds:schemaRefs>
    <ds:schemaRef ds:uri="http://datasnipper"/>
    <ds:schemaRef ds:uri=""/>
  </ds:schemaRefs>
</ds:datastoreItem>
</file>

<file path=customXml/itemProps2.xml><?xml version="1.0" encoding="utf-8"?>
<ds:datastoreItem xmlns:ds="http://schemas.openxmlformats.org/officeDocument/2006/customXml" ds:itemID="{A039384B-98B8-4637-909F-C868F13D382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31E0C59-2DA5-48A7-A8E0-CE813FE10D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8215002-3c96-47bf-bb64-0b266ea9f73b"/>
    <ds:schemaRef ds:uri="e1b29e63-cb00-4e0f-a4e0-e053b2fac1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82683B4B-9EA3-400B-A9CA-3959E8AF3E56}">
  <ds:schemaRefs>
    <ds:schemaRef ds:uri="http://purl.org/dc/dcmitype/"/>
    <ds:schemaRef ds:uri="e1b29e63-cb00-4e0f-a4e0-e053b2fac137"/>
    <ds:schemaRef ds:uri="http://www.w3.org/XML/1998/namespace"/>
    <ds:schemaRef ds:uri="http://purl.org/dc/terms/"/>
    <ds:schemaRef ds:uri="http://purl.org/dc/elements/1.1/"/>
    <ds:schemaRef ds:uri="http://schemas.microsoft.com/office/2006/documentManagement/types"/>
    <ds:schemaRef ds:uri="c8215002-3c96-47bf-bb64-0b266ea9f73b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BS-2-3</vt:lpstr>
      <vt:lpstr>PL4-7</vt:lpstr>
      <vt:lpstr>SC - Conso 8</vt:lpstr>
      <vt:lpstr>SC - Conso 9</vt:lpstr>
      <vt:lpstr>SC - LHFG 10</vt:lpstr>
      <vt:lpstr>SC - LHFG 11</vt:lpstr>
      <vt:lpstr>CF12-13</vt:lpstr>
      <vt:lpstr>'BS-2-3'!Print_Area</vt:lpstr>
      <vt:lpstr>'CF12-13'!Print_Area</vt:lpstr>
      <vt:lpstr>'PL4-7'!Print_Area</vt:lpstr>
      <vt:lpstr>'SC - Conso 8'!Print_Area</vt:lpstr>
      <vt:lpstr>'SC - Conso 9'!Print_Area</vt:lpstr>
      <vt:lpstr>'SC - LHFG 10'!Print_Area</vt:lpstr>
      <vt:lpstr>'SC - LHFG 11'!Print_Area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Nattanan Sarapadsamart</dc:creator>
  <cp:lastModifiedBy>Kornsiri, Chongaksorn</cp:lastModifiedBy>
  <cp:lastPrinted>2025-11-10T02:45:27Z</cp:lastPrinted>
  <dcterms:created xsi:type="dcterms:W3CDTF">1999-05-15T03:54:17Z</dcterms:created>
  <dcterms:modified xsi:type="dcterms:W3CDTF">2025-11-10T02:45:30Z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  <property fmtid="{D5CDD505-2E9C-101B-9397-08002B2CF9AE}" pid="5" name="ContentTypeId">
    <vt:lpwstr>0x01010081305EC3AD7AB0428CCE5EC4AD2FD0E2</vt:lpwstr>
  </property>
</Properties>
</file>