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wcapac-my.sharepoint.com/personal/panawat_wiriyamak_pwc_com/Documents/Panawat All - OneDrive/KJL YE 25/Draft FS/PDF 6/"/>
    </mc:Choice>
  </mc:AlternateContent>
  <xr:revisionPtr revIDLastSave="1" documentId="13_ncr:1_{4AD23663-2BD1-462C-A0CC-32A72E8BFF21}" xr6:coauthVersionLast="47" xr6:coauthVersionMax="47" xr10:uidLastSave="{A9CEA7FB-D9FB-48A5-9451-F9542877AB4D}"/>
  <bookViews>
    <workbookView xWindow="-120" yWindow="-120" windowWidth="29040" windowHeight="15720" activeTab="3" xr2:uid="{00000000-000D-0000-FFFF-FFFF00000000}"/>
  </bookViews>
  <sheets>
    <sheet name="5-6" sheetId="8" r:id="rId1"/>
    <sheet name="7" sheetId="1" r:id="rId2"/>
    <sheet name="8" sheetId="2" r:id="rId3"/>
    <sheet name="9-10" sheetId="9" r:id="rId4"/>
  </sheets>
  <definedNames>
    <definedName name="_xlnm.Print_Area" localSheetId="0">'5-6'!$A$1:$K$105</definedName>
    <definedName name="_xlnm.Print_Area" localSheetId="1">'7'!$A$1:$H$49</definedName>
    <definedName name="_xlnm.Print_Area" localSheetId="3">'9-10'!$A$1:$G$97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9" l="1"/>
  <c r="N20" i="2"/>
  <c r="J23" i="2"/>
  <c r="H23" i="2"/>
  <c r="F23" i="2"/>
  <c r="G75" i="9" l="1"/>
  <c r="G65" i="9"/>
  <c r="N15" i="2"/>
  <c r="N14" i="2"/>
  <c r="N11" i="2"/>
  <c r="L17" i="2"/>
  <c r="J17" i="2"/>
  <c r="H17" i="2"/>
  <c r="F17" i="2"/>
  <c r="H14" i="1"/>
  <c r="H22" i="1" s="1"/>
  <c r="K79" i="8"/>
  <c r="K71" i="8"/>
  <c r="K19" i="8"/>
  <c r="I79" i="8"/>
  <c r="I71" i="8"/>
  <c r="H25" i="1" l="1"/>
  <c r="H33" i="1" s="1"/>
  <c r="G10" i="9"/>
  <c r="G33" i="9" s="1"/>
  <c r="K81" i="8"/>
  <c r="N17" i="2"/>
  <c r="K29" i="8"/>
  <c r="I29" i="8"/>
  <c r="H29" i="1" l="1"/>
  <c r="G37" i="9"/>
  <c r="G77" i="9" s="1"/>
  <c r="G80" i="9" s="1"/>
  <c r="K97" i="8"/>
  <c r="K31" i="8"/>
  <c r="K99" i="8" l="1"/>
  <c r="A1" i="9" l="1"/>
  <c r="A49" i="9" s="1"/>
  <c r="A1" i="2"/>
  <c r="A1" i="1"/>
  <c r="E75" i="9"/>
  <c r="I81" i="8"/>
  <c r="F14" i="1"/>
  <c r="F22" i="1" s="1"/>
  <c r="E10" i="9" s="1"/>
  <c r="E33" i="9" s="1"/>
  <c r="I19" i="8"/>
  <c r="A97" i="9"/>
  <c r="E65" i="9"/>
  <c r="A49" i="1"/>
  <c r="A48" i="9"/>
  <c r="A34" i="2"/>
  <c r="A50" i="8"/>
  <c r="A51" i="8"/>
  <c r="A52" i="8"/>
  <c r="A105" i="8"/>
  <c r="F25" i="1" l="1"/>
  <c r="F33" i="1" s="1"/>
  <c r="E37" i="9"/>
  <c r="E77" i="9" s="1"/>
  <c r="E80" i="9" s="1"/>
  <c r="I31" i="8"/>
  <c r="F29" i="1" l="1"/>
  <c r="L21" i="2" s="1"/>
  <c r="N21" i="2" l="1"/>
  <c r="N23" i="2" s="1"/>
  <c r="L23" i="2"/>
  <c r="I95" i="8" s="1"/>
  <c r="I97" i="8" s="1"/>
  <c r="I99" i="8" s="1"/>
</calcChain>
</file>

<file path=xl/sharedStrings.xml><?xml version="1.0" encoding="utf-8"?>
<sst xmlns="http://schemas.openxmlformats.org/spreadsheetml/2006/main" count="174" uniqueCount="133">
  <si>
    <t>Notes</t>
  </si>
  <si>
    <t>Current assets</t>
  </si>
  <si>
    <t>Total current assets</t>
  </si>
  <si>
    <t>Non-current assets</t>
  </si>
  <si>
    <t>Total non-current assets</t>
  </si>
  <si>
    <t>Current liabilities</t>
  </si>
  <si>
    <t>Total current liabilities</t>
  </si>
  <si>
    <t>Total liabilities</t>
  </si>
  <si>
    <t>Total assets</t>
  </si>
  <si>
    <t xml:space="preserve"> Baht</t>
  </si>
  <si>
    <t>Total</t>
  </si>
  <si>
    <t>Total non-current liabilities</t>
  </si>
  <si>
    <t>share capital</t>
  </si>
  <si>
    <t>Baht</t>
  </si>
  <si>
    <t>Non-current liabilities</t>
  </si>
  <si>
    <t xml:space="preserve">Statement of Financial Position </t>
  </si>
  <si>
    <t>Cash and cash equivalents</t>
  </si>
  <si>
    <t>Share capital</t>
  </si>
  <si>
    <t>Authorised share capital</t>
  </si>
  <si>
    <t>Administrative expenses</t>
  </si>
  <si>
    <t>Unappropriated</t>
  </si>
  <si>
    <t>Equity</t>
  </si>
  <si>
    <t>Total equity</t>
  </si>
  <si>
    <t>Total liabilities and equity</t>
  </si>
  <si>
    <t>Statement of Changes in Equity</t>
  </si>
  <si>
    <t>Other current liabilities</t>
  </si>
  <si>
    <t>Assets</t>
  </si>
  <si>
    <t>Liabilities and equity</t>
  </si>
  <si>
    <t>Changes in equity for the year</t>
  </si>
  <si>
    <t xml:space="preserve">Gross profit </t>
  </si>
  <si>
    <t>Other non-current assets</t>
  </si>
  <si>
    <t>Current portion of</t>
  </si>
  <si>
    <t xml:space="preserve">Statement of Cash Flows </t>
  </si>
  <si>
    <t>Adjustments for:</t>
  </si>
  <si>
    <t xml:space="preserve">   Finance costs</t>
  </si>
  <si>
    <t>Interest income</t>
  </si>
  <si>
    <t>Employee benefit obligations</t>
  </si>
  <si>
    <t xml:space="preserve">Finance costs </t>
  </si>
  <si>
    <t xml:space="preserve">Changes in working capital: </t>
  </si>
  <si>
    <t>Inventories</t>
  </si>
  <si>
    <t>Cash flows from investing activities</t>
  </si>
  <si>
    <t>Cash flow from financing activities</t>
  </si>
  <si>
    <t>Cash and cash equivalents at the beginning of the year</t>
  </si>
  <si>
    <t>Non-cash items</t>
  </si>
  <si>
    <t>Cash and cash equivalents at the end of the year</t>
  </si>
  <si>
    <t>Other income</t>
  </si>
  <si>
    <t xml:space="preserve">Profit before income tax </t>
  </si>
  <si>
    <t xml:space="preserve">Income tax </t>
  </si>
  <si>
    <t xml:space="preserve">   </t>
  </si>
  <si>
    <t>Retained earnings</t>
  </si>
  <si>
    <t>Issued and</t>
  </si>
  <si>
    <t>Director  …………………………………….      Director  ……………………………………</t>
  </si>
  <si>
    <t xml:space="preserve">Sales of goods </t>
  </si>
  <si>
    <t>Basic earnings per share</t>
  </si>
  <si>
    <t>Comprehensive income for the year</t>
  </si>
  <si>
    <t>Cash generated from operations</t>
  </si>
  <si>
    <t>Net cash generated from operating activities</t>
  </si>
  <si>
    <t>Payments for purchase of intangible assets</t>
  </si>
  <si>
    <t>Intangible assets, net</t>
  </si>
  <si>
    <t>Revenue</t>
  </si>
  <si>
    <t>Cost of sales</t>
  </si>
  <si>
    <t>Earnings per share</t>
  </si>
  <si>
    <t>Proceeds from long-term loans from financial institutions</t>
  </si>
  <si>
    <t>Payments for long-term loans from financial institutions</t>
  </si>
  <si>
    <t>Payments for transaction costs of loans</t>
  </si>
  <si>
    <t>Cash flows from operating activities</t>
  </si>
  <si>
    <t xml:space="preserve">Proceeds from interest income </t>
  </si>
  <si>
    <t>Property, plant and equipment and right-of-use assets, net</t>
  </si>
  <si>
    <t>Appropriated - legal reserve</t>
  </si>
  <si>
    <t>Total comprehensive income for the year</t>
  </si>
  <si>
    <t>Appropriated</t>
  </si>
  <si>
    <t>Dividend paid</t>
  </si>
  <si>
    <t>Depreciation and amortisation</t>
  </si>
  <si>
    <t>Amortisation - intangible assets</t>
  </si>
  <si>
    <t>Net cash used in investing activities</t>
  </si>
  <si>
    <t>Deferred income tax assets, net</t>
  </si>
  <si>
    <t>Other comprehensive income for the year, net of tax</t>
  </si>
  <si>
    <t>Inventories, net</t>
  </si>
  <si>
    <t>Short-term investments</t>
  </si>
  <si>
    <t>- legal reserve</t>
  </si>
  <si>
    <t>Payments for principle elements of lease liabilities</t>
  </si>
  <si>
    <t>Kijcharoen Engineering Electric Public Company Limited</t>
  </si>
  <si>
    <t>Share</t>
  </si>
  <si>
    <t>premium</t>
  </si>
  <si>
    <t>Proceeds from disposals of equipment</t>
  </si>
  <si>
    <t>- Long-term loans from financial institutions</t>
  </si>
  <si>
    <t>- Lease liabilities</t>
  </si>
  <si>
    <t>Share premium</t>
  </si>
  <si>
    <t>Long-term loans from financial institutions</t>
  </si>
  <si>
    <t>Lease liabilities</t>
  </si>
  <si>
    <t>Issued and paid-up share capital</t>
  </si>
  <si>
    <t>paid-up</t>
  </si>
  <si>
    <t xml:space="preserve">Purchase of plant and equipment </t>
  </si>
  <si>
    <t>231,997,800 ordinary shares of Baht 0.50 each</t>
  </si>
  <si>
    <t>Employee benefits paid</t>
  </si>
  <si>
    <t>Other current assets</t>
  </si>
  <si>
    <t>Short-term loans from financial institutions</t>
  </si>
  <si>
    <t>Loss on allowance for obsolete inventories</t>
  </si>
  <si>
    <t>Interest paid</t>
  </si>
  <si>
    <t>Income tax paid</t>
  </si>
  <si>
    <t>Payments for purchase of plant and equipment</t>
  </si>
  <si>
    <t>2024</t>
  </si>
  <si>
    <t>Closing balance as at 31 December 2024</t>
  </si>
  <si>
    <t>Trade and other current receivables, net</t>
  </si>
  <si>
    <t>Current contract liabilities</t>
  </si>
  <si>
    <t>Trade and other current payables</t>
  </si>
  <si>
    <t>Finance costs</t>
  </si>
  <si>
    <t>Dividend payment</t>
  </si>
  <si>
    <t>Statement of Comprehensive Income</t>
  </si>
  <si>
    <t>Current corporate income tax payable</t>
  </si>
  <si>
    <t>Net profit for the year</t>
  </si>
  <si>
    <t>Selling expenses and distribution costs</t>
  </si>
  <si>
    <t>Trade and other current receivables</t>
  </si>
  <si>
    <t>Advance payment for construction building</t>
  </si>
  <si>
    <t>Net increase (decrease) in cash and cash equivalents</t>
  </si>
  <si>
    <t>Write-off of equipment</t>
  </si>
  <si>
    <t>As at 31 December 2025</t>
  </si>
  <si>
    <t>2025</t>
  </si>
  <si>
    <t>For the year ended 31 December 2025</t>
  </si>
  <si>
    <t>Closing balance as at 31 December 2025</t>
  </si>
  <si>
    <t>Opening balance as at 1 January 2024</t>
  </si>
  <si>
    <t>The accompanying notes are an integral part of these financial statements.</t>
  </si>
  <si>
    <t>Loss on (reversal of) expected credit losses</t>
  </si>
  <si>
    <t>Loss on disposals of equipment</t>
  </si>
  <si>
    <t>Net cash generated from financing activities</t>
  </si>
  <si>
    <t xml:space="preserve">   and intangible assets which have not been paid</t>
  </si>
  <si>
    <t>(Increase) decrease in short-term investments</t>
  </si>
  <si>
    <t>Note</t>
  </si>
  <si>
    <t>Restricted deposits at financial institutions</t>
  </si>
  <si>
    <t>Increase in restricted deposits at financial institutions</t>
  </si>
  <si>
    <t>Other losses, net</t>
  </si>
  <si>
    <t>Unrealised gain on exchange rate</t>
  </si>
  <si>
    <t>Proceeds from short-term loans from financial institutions,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</si>
</sst>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_);[Red]\(&quot;$&quot;#,##0.00\)"/>
    <numFmt numFmtId="165" formatCode="_(* #,##0_);_(* \(#,##0\);_(* &quot;-&quot;_);_(@_)"/>
    <numFmt numFmtId="166" formatCode="_(* #,##0.00_);_(* \(#,##0.00\);_(* &quot;-&quot;_);_(@_)"/>
    <numFmt numFmtId="167" formatCode="#,##0.0;\-#,##0.0"/>
    <numFmt numFmtId="168" formatCode="_(* #,##0_);_(* \(#,##0\);_(* &quot;-&quot;_)\ \ \ \ \ \ \ ;_(@_)"/>
    <numFmt numFmtId="169" formatCode="_(* #,##0_);_(* \(#,##0\);_(* &quot;-&quot;_)\ \ \ \ \ ;_(@_)"/>
    <numFmt numFmtId="170" formatCode="_(* #,##0_);_(* \(#,##0\);_(* &quot;-&quot;??_);_(@_)"/>
    <numFmt numFmtId="171" formatCode="#,##0;\(#,##0\);\-"/>
    <numFmt numFmtId="172" formatCode="#,##0;\(#,##0\)"/>
    <numFmt numFmtId="173" formatCode="#,##0.0;\(#,##0.0\)"/>
    <numFmt numFmtId="174" formatCode="_-* #,##0.0_-;\-* #,##0.0_-;_-* &quot;-&quot;??_-;_-@_-"/>
  </numFmts>
  <fonts count="11">
    <font>
      <sz val="12"/>
      <name val="Times New Roman"/>
    </font>
    <font>
      <sz val="12"/>
      <name val="Times New Roman"/>
      <family val="1"/>
    </font>
    <font>
      <sz val="12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Microsoft Sans Serif"/>
      <family val="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0" fontId="2" fillId="0" borderId="0"/>
    <xf numFmtId="0" fontId="7" fillId="0" borderId="0"/>
    <xf numFmtId="0" fontId="2" fillId="0" borderId="0"/>
    <xf numFmtId="0" fontId="4" fillId="0" borderId="0"/>
    <xf numFmtId="0" fontId="10" fillId="0" borderId="0"/>
    <xf numFmtId="0" fontId="8" fillId="0" borderId="0"/>
    <xf numFmtId="0" fontId="7" fillId="0" borderId="0"/>
    <xf numFmtId="0" fontId="8" fillId="0" borderId="0"/>
    <xf numFmtId="37" fontId="2" fillId="0" borderId="0"/>
    <xf numFmtId="0" fontId="1" fillId="0" borderId="0"/>
    <xf numFmtId="0" fontId="9" fillId="0" borderId="0"/>
    <xf numFmtId="37" fontId="1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168" fontId="4" fillId="0" borderId="0" xfId="1" applyNumberFormat="1" applyFont="1" applyFill="1" applyBorder="1" applyAlignment="1">
      <alignment horizontal="right" vertical="center"/>
    </xf>
    <xf numFmtId="169" fontId="4" fillId="0" borderId="0" xfId="1" applyNumberFormat="1" applyFont="1" applyFill="1" applyBorder="1" applyAlignment="1">
      <alignment horizontal="right" vertical="center"/>
    </xf>
    <xf numFmtId="168" fontId="4" fillId="0" borderId="0" xfId="2" applyNumberFormat="1" applyFont="1" applyFill="1" applyBorder="1" applyAlignment="1">
      <alignment horizontal="right" vertical="center"/>
    </xf>
    <xf numFmtId="169" fontId="4" fillId="0" borderId="0" xfId="2" applyNumberFormat="1" applyFont="1" applyFill="1" applyBorder="1" applyAlignment="1">
      <alignment horizontal="right" vertical="center"/>
    </xf>
    <xf numFmtId="43" fontId="4" fillId="0" borderId="2" xfId="1" applyFont="1" applyFill="1" applyBorder="1" applyAlignment="1">
      <alignment horizontal="right" vertical="center"/>
    </xf>
    <xf numFmtId="37" fontId="5" fillId="0" borderId="0" xfId="13" applyFont="1" applyAlignment="1">
      <alignment vertical="center"/>
    </xf>
    <xf numFmtId="37" fontId="4" fillId="0" borderId="0" xfId="13" applyFont="1" applyAlignment="1">
      <alignment vertical="center"/>
    </xf>
    <xf numFmtId="37" fontId="4" fillId="0" borderId="0" xfId="13" applyFont="1" applyAlignment="1">
      <alignment horizontal="center" vertical="center"/>
    </xf>
    <xf numFmtId="37" fontId="4" fillId="0" borderId="0" xfId="13" applyFont="1" applyAlignment="1">
      <alignment horizontal="right" vertical="center"/>
    </xf>
    <xf numFmtId="171" fontId="4" fillId="0" borderId="0" xfId="13" applyNumberFormat="1" applyFont="1" applyAlignment="1">
      <alignment horizontal="right" vertical="center"/>
    </xf>
    <xf numFmtId="37" fontId="5" fillId="0" borderId="1" xfId="13" applyFont="1" applyBorder="1" applyAlignment="1">
      <alignment vertical="center"/>
    </xf>
    <xf numFmtId="37" fontId="4" fillId="0" borderId="1" xfId="13" applyFont="1" applyBorder="1" applyAlignment="1">
      <alignment vertical="center"/>
    </xf>
    <xf numFmtId="37" fontId="4" fillId="0" borderId="1" xfId="13" applyFont="1" applyBorder="1" applyAlignment="1">
      <alignment horizontal="center" vertical="center"/>
    </xf>
    <xf numFmtId="37" fontId="4" fillId="0" borderId="1" xfId="13" applyFont="1" applyBorder="1" applyAlignment="1">
      <alignment horizontal="right" vertical="center"/>
    </xf>
    <xf numFmtId="171" fontId="4" fillId="0" borderId="1" xfId="13" applyNumberFormat="1" applyFont="1" applyBorder="1" applyAlignment="1">
      <alignment horizontal="right" vertical="center"/>
    </xf>
    <xf numFmtId="37" fontId="5" fillId="0" borderId="0" xfId="13" applyFont="1" applyAlignment="1">
      <alignment horizontal="right" vertical="center"/>
    </xf>
    <xf numFmtId="171" fontId="5" fillId="0" borderId="0" xfId="13" quotePrefix="1" applyNumberFormat="1" applyFont="1" applyAlignment="1">
      <alignment horizontal="right" vertical="center"/>
    </xf>
    <xf numFmtId="171" fontId="5" fillId="0" borderId="0" xfId="13" applyNumberFormat="1" applyFont="1" applyAlignment="1">
      <alignment horizontal="right" vertical="center"/>
    </xf>
    <xf numFmtId="37" fontId="5" fillId="0" borderId="1" xfId="13" applyFont="1" applyBorder="1" applyAlignment="1">
      <alignment horizontal="center" vertical="center"/>
    </xf>
    <xf numFmtId="171" fontId="5" fillId="0" borderId="1" xfId="13" applyNumberFormat="1" applyFont="1" applyBorder="1" applyAlignment="1">
      <alignment horizontal="right" vertical="center"/>
    </xf>
    <xf numFmtId="37" fontId="5" fillId="0" borderId="0" xfId="13" applyFont="1" applyAlignment="1">
      <alignment horizontal="center" vertical="center"/>
    </xf>
    <xf numFmtId="172" fontId="4" fillId="0" borderId="0" xfId="4" applyNumberFormat="1" applyFont="1" applyAlignment="1">
      <alignment horizontal="center" vertical="center" wrapText="1"/>
    </xf>
    <xf numFmtId="171" fontId="4" fillId="0" borderId="0" xfId="4" applyNumberFormat="1" applyFont="1" applyAlignment="1">
      <alignment horizontal="right" vertical="center" wrapText="1"/>
    </xf>
    <xf numFmtId="171" fontId="4" fillId="0" borderId="0" xfId="4" applyNumberFormat="1" applyFont="1" applyAlignment="1">
      <alignment vertical="center" wrapText="1"/>
    </xf>
    <xf numFmtId="171" fontId="4" fillId="0" borderId="1" xfId="4" applyNumberFormat="1" applyFont="1" applyBorder="1" applyAlignment="1">
      <alignment horizontal="right" vertical="center" wrapText="1"/>
    </xf>
    <xf numFmtId="0" fontId="4" fillId="0" borderId="0" xfId="4" applyFont="1" applyAlignment="1">
      <alignment vertical="center"/>
    </xf>
    <xf numFmtId="171" fontId="4" fillId="0" borderId="0" xfId="4" applyNumberFormat="1" applyFont="1" applyAlignment="1">
      <alignment horizontal="right" vertical="center"/>
    </xf>
    <xf numFmtId="3" fontId="4" fillId="0" borderId="0" xfId="0" applyNumberFormat="1" applyFont="1" applyAlignment="1">
      <alignment horizontal="justify" vertical="center" wrapText="1"/>
    </xf>
    <xf numFmtId="171" fontId="4" fillId="0" borderId="3" xfId="4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172" fontId="4" fillId="0" borderId="0" xfId="0" applyNumberFormat="1" applyFont="1" applyAlignment="1">
      <alignment horizontal="right" vertical="center"/>
    </xf>
    <xf numFmtId="172" fontId="4" fillId="0" borderId="1" xfId="0" applyNumberFormat="1" applyFont="1" applyBorder="1" applyAlignment="1">
      <alignment horizontal="right" vertical="center"/>
    </xf>
    <xf numFmtId="171" fontId="4" fillId="0" borderId="2" xfId="4" applyNumberFormat="1" applyFont="1" applyBorder="1" applyAlignment="1">
      <alignment horizontal="right" vertical="center" wrapText="1"/>
    </xf>
    <xf numFmtId="37" fontId="6" fillId="0" borderId="0" xfId="13" applyFont="1" applyAlignment="1">
      <alignment horizontal="center" vertical="center"/>
    </xf>
    <xf numFmtId="171" fontId="6" fillId="0" borderId="0" xfId="13" applyNumberFormat="1" applyFont="1" applyAlignment="1">
      <alignment horizontal="right" vertical="center"/>
    </xf>
    <xf numFmtId="173" fontId="4" fillId="0" borderId="0" xfId="4" applyNumberFormat="1" applyFont="1" applyAlignment="1">
      <alignment horizontal="center" vertical="center" wrapText="1"/>
    </xf>
    <xf numFmtId="171" fontId="4" fillId="0" borderId="0" xfId="4" applyNumberFormat="1" applyFont="1" applyAlignment="1">
      <alignment horizontal="right" vertical="top" wrapText="1"/>
    </xf>
    <xf numFmtId="37" fontId="4" fillId="0" borderId="0" xfId="13" quotePrefix="1" applyFont="1" applyAlignment="1">
      <alignment vertical="center"/>
    </xf>
    <xf numFmtId="0" fontId="4" fillId="0" borderId="0" xfId="4" quotePrefix="1" applyFont="1" applyAlignment="1">
      <alignment vertical="center"/>
    </xf>
    <xf numFmtId="172" fontId="4" fillId="0" borderId="0" xfId="4" applyNumberFormat="1" applyFont="1" applyAlignment="1">
      <alignment horizontal="left" vertical="center"/>
    </xf>
    <xf numFmtId="171" fontId="4" fillId="0" borderId="1" xfId="4" applyNumberFormat="1" applyFont="1" applyBorder="1" applyAlignment="1">
      <alignment horizontal="right" vertical="center"/>
    </xf>
    <xf numFmtId="165" fontId="4" fillId="0" borderId="0" xfId="13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4" fillId="0" borderId="0" xfId="11" applyFont="1" applyAlignment="1">
      <alignment vertical="center"/>
    </xf>
    <xf numFmtId="37" fontId="4" fillId="0" borderId="0" xfId="0" applyNumberFormat="1" applyFont="1" applyAlignment="1">
      <alignment vertical="center"/>
    </xf>
    <xf numFmtId="171" fontId="4" fillId="0" borderId="0" xfId="4" applyNumberFormat="1" applyFont="1" applyAlignment="1">
      <alignment horizontal="center" vertical="center"/>
    </xf>
    <xf numFmtId="169" fontId="4" fillId="0" borderId="0" xfId="11" applyNumberFormat="1" applyFont="1" applyAlignment="1">
      <alignment horizontal="right" vertical="center"/>
    </xf>
    <xf numFmtId="171" fontId="4" fillId="0" borderId="4" xfId="4" applyNumberFormat="1" applyFont="1" applyBorder="1" applyAlignment="1">
      <alignment horizontal="right" vertical="center" wrapText="1"/>
    </xf>
    <xf numFmtId="0" fontId="5" fillId="0" borderId="1" xfId="12" applyFont="1" applyBorder="1" applyAlignment="1">
      <alignment vertical="center"/>
    </xf>
    <xf numFmtId="165" fontId="4" fillId="0" borderId="1" xfId="13" applyNumberFormat="1" applyFont="1" applyBorder="1" applyAlignment="1">
      <alignment horizontal="right" vertical="center"/>
    </xf>
    <xf numFmtId="165" fontId="5" fillId="0" borderId="0" xfId="13" applyNumberFormat="1" applyFont="1" applyAlignment="1">
      <alignment horizontal="right" vertical="center"/>
    </xf>
    <xf numFmtId="167" fontId="4" fillId="0" borderId="0" xfId="13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171" fontId="4" fillId="0" borderId="2" xfId="13" applyNumberFormat="1" applyFont="1" applyBorder="1" applyAlignment="1">
      <alignment horizontal="right" vertical="center"/>
    </xf>
    <xf numFmtId="166" fontId="4" fillId="0" borderId="0" xfId="13" applyNumberFormat="1" applyFont="1" applyAlignment="1">
      <alignment horizontal="right" vertical="center"/>
    </xf>
    <xf numFmtId="171" fontId="4" fillId="0" borderId="1" xfId="13" quotePrefix="1" applyNumberFormat="1" applyFont="1" applyBorder="1" applyAlignment="1">
      <alignment horizontal="right" vertical="center"/>
    </xf>
    <xf numFmtId="1" fontId="5" fillId="0" borderId="0" xfId="0" applyNumberFormat="1" applyFont="1" applyAlignment="1">
      <alignment horizontal="center" vertical="center"/>
    </xf>
    <xf numFmtId="171" fontId="5" fillId="0" borderId="0" xfId="0" applyNumberFormat="1" applyFont="1" applyAlignment="1">
      <alignment horizontal="right" vertical="center"/>
    </xf>
    <xf numFmtId="171" fontId="5" fillId="0" borderId="0" xfId="0" quotePrefix="1" applyNumberFormat="1" applyFont="1" applyAlignment="1">
      <alignment horizontal="right" vertical="center"/>
    </xf>
    <xf numFmtId="171" fontId="5" fillId="0" borderId="0" xfId="0" applyNumberFormat="1" applyFont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71" fontId="5" fillId="0" borderId="1" xfId="0" applyNumberFormat="1" applyFont="1" applyBorder="1" applyAlignment="1">
      <alignment horizontal="right" vertical="center"/>
    </xf>
    <xf numFmtId="15" fontId="5" fillId="0" borderId="0" xfId="0" quotePrefix="1" applyNumberFormat="1" applyFont="1" applyAlignment="1">
      <alignment vertical="center"/>
    </xf>
    <xf numFmtId="15" fontId="4" fillId="0" borderId="0" xfId="0" quotePrefix="1" applyNumberFormat="1" applyFont="1" applyAlignment="1">
      <alignment vertical="center"/>
    </xf>
    <xf numFmtId="171" fontId="4" fillId="0" borderId="0" xfId="13" applyNumberFormat="1" applyFont="1" applyAlignment="1">
      <alignment vertical="center"/>
    </xf>
    <xf numFmtId="171" fontId="4" fillId="0" borderId="0" xfId="13" quotePrefix="1" applyNumberFormat="1" applyFont="1" applyAlignment="1">
      <alignment horizontal="right" vertical="center"/>
    </xf>
    <xf numFmtId="171" fontId="5" fillId="0" borderId="0" xfId="4" applyNumberFormat="1" applyFont="1" applyAlignment="1">
      <alignment horizontal="right" vertical="center"/>
    </xf>
    <xf numFmtId="171" fontId="5" fillId="0" borderId="3" xfId="4" applyNumberFormat="1" applyFont="1" applyBorder="1" applyAlignment="1">
      <alignment horizontal="right" vertical="center" wrapText="1"/>
    </xf>
    <xf numFmtId="171" fontId="5" fillId="0" borderId="0" xfId="4" applyNumberFormat="1" applyFont="1" applyAlignment="1">
      <alignment horizontal="right" vertical="center" wrapText="1"/>
    </xf>
    <xf numFmtId="0" fontId="4" fillId="0" borderId="0" xfId="9" applyFont="1" applyAlignment="1">
      <alignment horizontal="center" vertical="center"/>
    </xf>
    <xf numFmtId="170" fontId="4" fillId="0" borderId="0" xfId="9" applyNumberFormat="1" applyFont="1" applyAlignment="1">
      <alignment horizontal="center" vertical="center"/>
    </xf>
    <xf numFmtId="170" fontId="4" fillId="0" borderId="0" xfId="9" applyNumberFormat="1" applyFont="1" applyAlignment="1">
      <alignment vertical="center"/>
    </xf>
    <xf numFmtId="170" fontId="5" fillId="0" borderId="0" xfId="9" applyNumberFormat="1" applyFont="1" applyAlignment="1">
      <alignment vertical="center"/>
    </xf>
    <xf numFmtId="172" fontId="4" fillId="0" borderId="0" xfId="18" applyNumberFormat="1" applyFont="1" applyAlignment="1">
      <alignment horizontal="left" vertical="center"/>
    </xf>
    <xf numFmtId="171" fontId="4" fillId="0" borderId="2" xfId="0" applyNumberFormat="1" applyFont="1" applyBorder="1" applyAlignment="1">
      <alignment horizontal="right" vertical="center" wrapText="1"/>
    </xf>
    <xf numFmtId="171" fontId="4" fillId="0" borderId="0" xfId="0" applyNumberFormat="1" applyFont="1" applyAlignment="1">
      <alignment horizontal="right" vertical="center" wrapText="1"/>
    </xf>
    <xf numFmtId="171" fontId="4" fillId="0" borderId="1" xfId="0" applyNumberFormat="1" applyFont="1" applyBorder="1" applyAlignment="1">
      <alignment horizontal="right" vertical="center" wrapText="1"/>
    </xf>
    <xf numFmtId="172" fontId="4" fillId="0" borderId="0" xfId="4" applyNumberFormat="1" applyFont="1" applyAlignment="1">
      <alignment horizontal="center" vertical="center"/>
    </xf>
    <xf numFmtId="0" fontId="5" fillId="0" borderId="0" xfId="4" applyFont="1" applyAlignment="1">
      <alignment horizontal="left" vertical="center"/>
    </xf>
    <xf numFmtId="0" fontId="5" fillId="0" borderId="3" xfId="4" applyFont="1" applyBorder="1" applyAlignment="1">
      <alignment horizontal="left" vertical="center"/>
    </xf>
    <xf numFmtId="172" fontId="4" fillId="0" borderId="3" xfId="4" applyNumberFormat="1" applyFont="1" applyBorder="1" applyAlignment="1">
      <alignment horizontal="center" vertical="center"/>
    </xf>
    <xf numFmtId="171" fontId="4" fillId="0" borderId="3" xfId="4" applyNumberFormat="1" applyFont="1" applyBorder="1" applyAlignment="1">
      <alignment horizontal="right" vertical="center"/>
    </xf>
    <xf numFmtId="172" fontId="4" fillId="0" borderId="0" xfId="4" applyNumberFormat="1" applyFont="1" applyAlignment="1">
      <alignment vertical="center"/>
    </xf>
    <xf numFmtId="172" fontId="5" fillId="0" borderId="0" xfId="4" applyNumberFormat="1" applyFont="1" applyAlignment="1">
      <alignment horizontal="center" vertical="center" wrapText="1"/>
    </xf>
    <xf numFmtId="172" fontId="4" fillId="0" borderId="0" xfId="4" applyNumberFormat="1" applyFont="1" applyAlignment="1">
      <alignment vertical="center" wrapText="1"/>
    </xf>
    <xf numFmtId="0" fontId="5" fillId="0" borderId="3" xfId="4" applyFont="1" applyBorder="1" applyAlignment="1">
      <alignment horizontal="center" vertical="center"/>
    </xf>
    <xf numFmtId="172" fontId="5" fillId="0" borderId="0" xfId="4" applyNumberFormat="1" applyFont="1" applyAlignment="1">
      <alignment horizontal="right" vertical="center" wrapText="1"/>
    </xf>
    <xf numFmtId="0" fontId="5" fillId="0" borderId="0" xfId="4" applyFont="1" applyAlignment="1">
      <alignment vertical="center"/>
    </xf>
    <xf numFmtId="172" fontId="5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center" vertical="center"/>
    </xf>
    <xf numFmtId="37" fontId="4" fillId="0" borderId="3" xfId="4" applyNumberFormat="1" applyFont="1" applyBorder="1" applyAlignment="1">
      <alignment vertical="center"/>
    </xf>
    <xf numFmtId="0" fontId="5" fillId="0" borderId="0" xfId="4" applyFont="1" applyAlignment="1">
      <alignment horizontal="center" vertical="center"/>
    </xf>
    <xf numFmtId="173" fontId="4" fillId="0" borderId="0" xfId="4" applyNumberFormat="1" applyFont="1" applyAlignment="1">
      <alignment horizontal="center" vertical="center"/>
    </xf>
    <xf numFmtId="174" fontId="4" fillId="0" borderId="0" xfId="1" applyNumberFormat="1" applyFont="1" applyFill="1" applyAlignment="1">
      <alignment horizontal="center" vertical="center"/>
    </xf>
    <xf numFmtId="0" fontId="4" fillId="0" borderId="0" xfId="4" applyFont="1" applyAlignment="1">
      <alignment horizontal="justify" vertical="center"/>
    </xf>
    <xf numFmtId="171" fontId="4" fillId="0" borderId="4" xfId="4" applyNumberFormat="1" applyFont="1" applyBorder="1" applyAlignment="1">
      <alignment horizontal="right" vertical="center"/>
    </xf>
    <xf numFmtId="37" fontId="4" fillId="0" borderId="3" xfId="4" applyNumberFormat="1" applyFont="1" applyBorder="1" applyAlignment="1">
      <alignment horizontal="left" vertical="center"/>
    </xf>
    <xf numFmtId="0" fontId="4" fillId="0" borderId="3" xfId="4" applyFont="1" applyBorder="1" applyAlignment="1">
      <alignment horizontal="left" vertical="center"/>
    </xf>
    <xf numFmtId="0" fontId="4" fillId="0" borderId="3" xfId="4" applyFont="1" applyBorder="1" applyAlignment="1">
      <alignment horizontal="center" vertical="center"/>
    </xf>
    <xf numFmtId="171" fontId="5" fillId="0" borderId="1" xfId="0" applyNumberFormat="1" applyFont="1" applyBorder="1" applyAlignment="1">
      <alignment horizontal="center" vertical="center"/>
    </xf>
  </cellXfs>
  <cellStyles count="22">
    <cellStyle name="Comma" xfId="1" builtinId="3"/>
    <cellStyle name="Comma 2" xfId="2" xr:uid="{00000000-0005-0000-0000-000001000000}"/>
    <cellStyle name="Comma 2 2" xfId="20" xr:uid="{BE108ED7-8184-40EF-962A-2BA8336E9274}"/>
    <cellStyle name="Comma 2 3" xfId="17" xr:uid="{747B5C2A-269F-40B1-99CF-9CFE232CA042}"/>
    <cellStyle name="Comma 3" xfId="19" xr:uid="{5BC9809D-7807-480A-BAF8-ED50D5E6B2C9}"/>
    <cellStyle name="Comma 4" xfId="3" xr:uid="{00000000-0005-0000-0000-000002000000}"/>
    <cellStyle name="Normal" xfId="0" builtinId="0"/>
    <cellStyle name="Normal 11" xfId="4" xr:uid="{00000000-0005-0000-0000-000004000000}"/>
    <cellStyle name="Normal 11 2" xfId="15" xr:uid="{62416F47-0FD4-40F1-8BE3-49E78B7F817C}"/>
    <cellStyle name="Normal 2" xfId="5" xr:uid="{00000000-0005-0000-0000-000005000000}"/>
    <cellStyle name="Normal 2 2" xfId="6" xr:uid="{00000000-0005-0000-0000-000006000000}"/>
    <cellStyle name="Normal 2 2 2 30" xfId="7" xr:uid="{00000000-0005-0000-0000-000007000000}"/>
    <cellStyle name="Normal 2 2 2 30 2" xfId="21" xr:uid="{9BC51D83-9310-41F5-A426-C8C14A538F0A}"/>
    <cellStyle name="Normal 2 2 3" xfId="8" xr:uid="{00000000-0005-0000-0000-000008000000}"/>
    <cellStyle name="Normal 2 3" xfId="18" xr:uid="{C605B170-67C7-4F5C-9EE3-A08F6100169D}"/>
    <cellStyle name="Normal 258" xfId="9" xr:uid="{00000000-0005-0000-0000-000009000000}"/>
    <cellStyle name="Normal 3" xfId="10" xr:uid="{00000000-0005-0000-0000-00000A000000}"/>
    <cellStyle name="Normal 4" xfId="14" xr:uid="{8DF185D1-E1ED-40DC-ABD4-3885D1F481C3}"/>
    <cellStyle name="Normal_Noble-E04" xfId="11" xr:uid="{00000000-0005-0000-0000-00000B000000}"/>
    <cellStyle name="Normal_NS Electronics BKK(1993) 2006" xfId="12" xr:uid="{00000000-0005-0000-0000-00000C000000}"/>
    <cellStyle name="pwstyle" xfId="13" xr:uid="{00000000-0005-0000-0000-00000D000000}"/>
    <cellStyle name="pwstyle 2" xfId="16" xr:uid="{0845FEAC-E3B5-4C88-93F5-EF4F5D5439A0}"/>
  </cellStyles>
  <dxfs count="0"/>
  <tableStyles count="0" defaultTableStyle="TableStyleMedium9" defaultPivotStyle="PivotStyleLight16"/>
  <colors>
    <mruColors>
      <color rgb="FF66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view="pageBreakPreview" zoomScaleNormal="100" zoomScaleSheetLayoutView="100" zoomScalePageLayoutView="70" workbookViewId="0">
      <selection activeCell="M109" sqref="M109"/>
    </sheetView>
  </sheetViews>
  <sheetFormatPr defaultColWidth="9" defaultRowHeight="16.5" customHeight="1"/>
  <cols>
    <col min="1" max="3" width="1.625" style="7" customWidth="1"/>
    <col min="4" max="4" width="9.375" style="7" customWidth="1"/>
    <col min="5" max="5" width="3.875" style="7" customWidth="1"/>
    <col min="6" max="6" width="31" style="7" customWidth="1"/>
    <col min="7" max="7" width="6" style="8" customWidth="1"/>
    <col min="8" max="8" width="1" style="9" customWidth="1"/>
    <col min="9" max="9" width="11.625" style="10" customWidth="1"/>
    <col min="10" max="10" width="1" style="10" customWidth="1"/>
    <col min="11" max="11" width="11.625" style="10" customWidth="1"/>
    <col min="12" max="12" width="11.125" style="7" customWidth="1"/>
    <col min="13" max="16384" width="9" style="7"/>
  </cols>
  <sheetData>
    <row r="1" spans="1:11" ht="16.5" customHeight="1">
      <c r="A1" s="6" t="s">
        <v>81</v>
      </c>
    </row>
    <row r="2" spans="1:11" ht="16.5" customHeight="1">
      <c r="A2" s="6" t="s">
        <v>15</v>
      </c>
    </row>
    <row r="3" spans="1:11" ht="16.5" customHeight="1">
      <c r="A3" s="11" t="s">
        <v>116</v>
      </c>
      <c r="B3" s="12"/>
      <c r="C3" s="12"/>
      <c r="D3" s="12"/>
      <c r="E3" s="12"/>
      <c r="F3" s="12"/>
      <c r="G3" s="13"/>
      <c r="H3" s="14"/>
      <c r="I3" s="15"/>
      <c r="J3" s="15"/>
      <c r="K3" s="15"/>
    </row>
    <row r="4" spans="1:11" ht="16.5" customHeight="1">
      <c r="A4" s="6"/>
    </row>
    <row r="5" spans="1:11" ht="16.5" customHeight="1">
      <c r="A5" s="6"/>
    </row>
    <row r="6" spans="1:11" ht="16.5" customHeight="1">
      <c r="A6" s="6"/>
      <c r="H6" s="16"/>
      <c r="I6" s="17" t="s">
        <v>117</v>
      </c>
      <c r="J6" s="18"/>
      <c r="K6" s="17" t="s">
        <v>101</v>
      </c>
    </row>
    <row r="7" spans="1:11" ht="16.5" customHeight="1">
      <c r="G7" s="19" t="s">
        <v>0</v>
      </c>
      <c r="H7" s="16"/>
      <c r="I7" s="20" t="s">
        <v>9</v>
      </c>
      <c r="J7" s="18"/>
      <c r="K7" s="20" t="s">
        <v>9</v>
      </c>
    </row>
    <row r="8" spans="1:11" ht="16.5" customHeight="1">
      <c r="G8" s="21"/>
      <c r="H8" s="16"/>
      <c r="I8" s="18"/>
      <c r="J8" s="18"/>
      <c r="K8" s="18"/>
    </row>
    <row r="9" spans="1:11" ht="16.5" customHeight="1">
      <c r="A9" s="6" t="s">
        <v>26</v>
      </c>
      <c r="G9" s="21"/>
      <c r="H9" s="16"/>
      <c r="I9" s="18"/>
      <c r="J9" s="18"/>
      <c r="K9" s="18"/>
    </row>
    <row r="10" spans="1:11" ht="16.5" customHeight="1">
      <c r="G10" s="7"/>
    </row>
    <row r="11" spans="1:11" ht="16.5" customHeight="1">
      <c r="A11" s="6" t="s">
        <v>1</v>
      </c>
      <c r="G11" s="7"/>
    </row>
    <row r="13" spans="1:11" ht="16.5" customHeight="1">
      <c r="A13" s="7" t="s">
        <v>16</v>
      </c>
      <c r="G13" s="22">
        <v>9</v>
      </c>
      <c r="I13" s="23">
        <v>43484382</v>
      </c>
      <c r="J13" s="24"/>
      <c r="K13" s="23">
        <v>58308987</v>
      </c>
    </row>
    <row r="14" spans="1:11" ht="16.5" customHeight="1">
      <c r="A14" s="7" t="s">
        <v>78</v>
      </c>
      <c r="G14" s="22"/>
      <c r="I14" s="23">
        <v>0</v>
      </c>
      <c r="J14" s="24"/>
      <c r="K14" s="23">
        <v>2031</v>
      </c>
    </row>
    <row r="15" spans="1:11" ht="16.5" customHeight="1">
      <c r="A15" s="7" t="s">
        <v>128</v>
      </c>
      <c r="G15" s="22">
        <v>10</v>
      </c>
      <c r="I15" s="23">
        <v>7500000</v>
      </c>
      <c r="J15" s="24"/>
      <c r="K15" s="23">
        <v>0</v>
      </c>
    </row>
    <row r="16" spans="1:11" ht="16.5" customHeight="1">
      <c r="A16" s="7" t="s">
        <v>103</v>
      </c>
      <c r="G16" s="22">
        <v>11</v>
      </c>
      <c r="I16" s="23">
        <v>324379814</v>
      </c>
      <c r="J16" s="24"/>
      <c r="K16" s="23">
        <v>328340784</v>
      </c>
    </row>
    <row r="17" spans="1:12" ht="16.5" customHeight="1">
      <c r="A17" s="7" t="s">
        <v>77</v>
      </c>
      <c r="G17" s="22">
        <v>13</v>
      </c>
      <c r="I17" s="25">
        <v>98505852</v>
      </c>
      <c r="J17" s="24"/>
      <c r="K17" s="25">
        <v>78057478</v>
      </c>
    </row>
    <row r="18" spans="1:12" ht="16.5" customHeight="1">
      <c r="A18" s="26"/>
      <c r="G18" s="7"/>
      <c r="I18" s="27"/>
      <c r="J18" s="24"/>
      <c r="K18" s="27"/>
      <c r="L18" s="28"/>
    </row>
    <row r="19" spans="1:12" ht="16.5" customHeight="1">
      <c r="A19" s="6" t="s">
        <v>2</v>
      </c>
      <c r="G19" s="7"/>
      <c r="I19" s="29">
        <f>SUM(I13:I18)</f>
        <v>473870048</v>
      </c>
      <c r="J19" s="24"/>
      <c r="K19" s="29">
        <f>SUM(K13:K18)</f>
        <v>464709280</v>
      </c>
      <c r="L19" s="30"/>
    </row>
    <row r="20" spans="1:12" ht="16.5" customHeight="1">
      <c r="A20" s="6"/>
      <c r="L20" s="28"/>
    </row>
    <row r="21" spans="1:12" ht="16.5" customHeight="1">
      <c r="A21" s="6" t="s">
        <v>3</v>
      </c>
      <c r="L21" s="28"/>
    </row>
    <row r="22" spans="1:12" ht="16.5" customHeight="1">
      <c r="A22" s="6"/>
      <c r="L22" s="30"/>
    </row>
    <row r="23" spans="1:12" ht="16.5" customHeight="1">
      <c r="A23" s="7" t="s">
        <v>113</v>
      </c>
      <c r="I23" s="10">
        <v>3992554</v>
      </c>
      <c r="K23" s="10">
        <v>8474996</v>
      </c>
      <c r="L23" s="30"/>
    </row>
    <row r="24" spans="1:12" ht="16.5" customHeight="1">
      <c r="A24" s="7" t="s">
        <v>67</v>
      </c>
      <c r="G24" s="8">
        <v>14</v>
      </c>
      <c r="I24" s="31">
        <v>1057367036</v>
      </c>
      <c r="J24" s="24"/>
      <c r="K24" s="31">
        <v>769097525</v>
      </c>
      <c r="L24" s="30"/>
    </row>
    <row r="25" spans="1:12" ht="16.5" customHeight="1">
      <c r="A25" s="7" t="s">
        <v>58</v>
      </c>
      <c r="G25" s="8">
        <v>15</v>
      </c>
      <c r="I25" s="31">
        <v>4308762</v>
      </c>
      <c r="J25" s="24"/>
      <c r="K25" s="31">
        <v>4602600</v>
      </c>
      <c r="L25" s="28"/>
    </row>
    <row r="26" spans="1:12" ht="16.5" customHeight="1">
      <c r="A26" s="7" t="s">
        <v>75</v>
      </c>
      <c r="G26" s="8">
        <v>16</v>
      </c>
      <c r="I26" s="31">
        <v>4674230</v>
      </c>
      <c r="J26" s="24"/>
      <c r="K26" s="31">
        <v>8331400</v>
      </c>
      <c r="L26" s="28"/>
    </row>
    <row r="27" spans="1:12" ht="16.5" customHeight="1">
      <c r="A27" s="26" t="s">
        <v>30</v>
      </c>
      <c r="I27" s="32">
        <v>2605700</v>
      </c>
      <c r="J27" s="24"/>
      <c r="K27" s="32">
        <v>1964700</v>
      </c>
      <c r="L27" s="28"/>
    </row>
    <row r="28" spans="1:12" ht="16.5" customHeight="1">
      <c r="I28" s="23"/>
      <c r="J28" s="24"/>
      <c r="K28" s="23"/>
      <c r="L28" s="28"/>
    </row>
    <row r="29" spans="1:12" ht="16.5" customHeight="1">
      <c r="A29" s="6" t="s">
        <v>4</v>
      </c>
      <c r="I29" s="29">
        <f>SUM(I23:I27)</f>
        <v>1072948282</v>
      </c>
      <c r="J29" s="24"/>
      <c r="K29" s="29">
        <f>SUM(K23:K27)</f>
        <v>792471221</v>
      </c>
      <c r="L29" s="30"/>
    </row>
    <row r="30" spans="1:12" ht="16.5" customHeight="1">
      <c r="I30" s="23"/>
      <c r="J30" s="24"/>
      <c r="K30" s="23"/>
      <c r="L30" s="28"/>
    </row>
    <row r="31" spans="1:12" ht="16.5" customHeight="1" thickBot="1">
      <c r="A31" s="6" t="s">
        <v>8</v>
      </c>
      <c r="I31" s="33">
        <f>I19+I29</f>
        <v>1546818330</v>
      </c>
      <c r="J31" s="24"/>
      <c r="K31" s="33">
        <f>K19+K29</f>
        <v>1257180501</v>
      </c>
    </row>
    <row r="32" spans="1:12" ht="16.5" customHeight="1" thickTop="1">
      <c r="L32" s="9"/>
    </row>
    <row r="44" spans="1:1" ht="16.5" customHeight="1">
      <c r="A44" s="7" t="s">
        <v>51</v>
      </c>
    </row>
    <row r="48" spans="1:1" ht="6" customHeight="1"/>
    <row r="49" spans="1:11" ht="21.95" customHeight="1">
      <c r="A49" s="12" t="s">
        <v>121</v>
      </c>
      <c r="B49" s="12"/>
      <c r="C49" s="12"/>
      <c r="D49" s="12"/>
      <c r="E49" s="12"/>
      <c r="F49" s="12"/>
      <c r="G49" s="13"/>
      <c r="H49" s="14"/>
      <c r="I49" s="15"/>
      <c r="J49" s="15"/>
      <c r="K49" s="15"/>
    </row>
    <row r="50" spans="1:11" ht="16.5" customHeight="1">
      <c r="A50" s="6" t="str">
        <f>A1</f>
        <v>Kijcharoen Engineering Electric Public Company Limited</v>
      </c>
    </row>
    <row r="51" spans="1:11" ht="16.5" customHeight="1">
      <c r="A51" s="6" t="str">
        <f>A2</f>
        <v xml:space="preserve">Statement of Financial Position </v>
      </c>
    </row>
    <row r="52" spans="1:11" ht="16.5" customHeight="1">
      <c r="A52" s="11" t="str">
        <f>A3</f>
        <v>As at 31 December 2025</v>
      </c>
      <c r="B52" s="12"/>
      <c r="C52" s="12"/>
      <c r="D52" s="12"/>
      <c r="E52" s="12"/>
      <c r="F52" s="12"/>
      <c r="G52" s="13"/>
      <c r="H52" s="14"/>
      <c r="I52" s="15"/>
      <c r="J52" s="15"/>
      <c r="K52" s="15"/>
    </row>
    <row r="53" spans="1:11" ht="16.5" customHeight="1">
      <c r="A53" s="6"/>
    </row>
    <row r="55" spans="1:11" ht="15.95" customHeight="1">
      <c r="G55" s="21"/>
      <c r="H55" s="16"/>
      <c r="I55" s="17" t="s">
        <v>117</v>
      </c>
      <c r="J55" s="18"/>
      <c r="K55" s="17" t="s">
        <v>101</v>
      </c>
    </row>
    <row r="56" spans="1:11" ht="15.95" customHeight="1">
      <c r="G56" s="19" t="s">
        <v>0</v>
      </c>
      <c r="H56" s="16"/>
      <c r="I56" s="20" t="s">
        <v>9</v>
      </c>
      <c r="J56" s="18"/>
      <c r="K56" s="20" t="s">
        <v>9</v>
      </c>
    </row>
    <row r="57" spans="1:11" ht="8.1" customHeight="1">
      <c r="G57" s="21"/>
      <c r="H57" s="16"/>
      <c r="I57" s="18"/>
      <c r="J57" s="18"/>
      <c r="K57" s="18"/>
    </row>
    <row r="58" spans="1:11" ht="15.95" customHeight="1">
      <c r="A58" s="6" t="s">
        <v>27</v>
      </c>
      <c r="G58" s="34"/>
      <c r="I58" s="35"/>
      <c r="K58" s="35"/>
    </row>
    <row r="59" spans="1:11" ht="8.1" customHeight="1"/>
    <row r="60" spans="1:11" ht="15.95" customHeight="1">
      <c r="A60" s="6" t="s">
        <v>5</v>
      </c>
    </row>
    <row r="61" spans="1:11" ht="8.1" customHeight="1">
      <c r="A61" s="6"/>
    </row>
    <row r="62" spans="1:11" ht="15.95" customHeight="1">
      <c r="A62" s="7" t="s">
        <v>96</v>
      </c>
      <c r="G62" s="36">
        <v>18.100000000000001</v>
      </c>
      <c r="I62" s="27">
        <v>225000000</v>
      </c>
      <c r="J62" s="37"/>
      <c r="K62" s="27">
        <v>170000000</v>
      </c>
    </row>
    <row r="63" spans="1:11" ht="15.95" customHeight="1">
      <c r="A63" s="7" t="s">
        <v>105</v>
      </c>
      <c r="B63" s="38"/>
      <c r="G63" s="22">
        <v>17</v>
      </c>
      <c r="I63" s="27">
        <v>285078791</v>
      </c>
      <c r="J63" s="37"/>
      <c r="K63" s="27">
        <v>209872059</v>
      </c>
    </row>
    <row r="64" spans="1:11" ht="15.95" customHeight="1">
      <c r="A64" s="7" t="s">
        <v>104</v>
      </c>
      <c r="G64" s="22">
        <v>19</v>
      </c>
      <c r="I64" s="27">
        <v>74444822</v>
      </c>
      <c r="J64" s="23"/>
      <c r="K64" s="27">
        <v>35272379</v>
      </c>
    </row>
    <row r="65" spans="1:11" ht="15.95" customHeight="1">
      <c r="A65" s="7" t="s">
        <v>31</v>
      </c>
      <c r="B65" s="38"/>
      <c r="G65" s="7"/>
    </row>
    <row r="66" spans="1:11" ht="15.95" customHeight="1">
      <c r="A66" s="26"/>
      <c r="B66" s="38" t="s">
        <v>85</v>
      </c>
      <c r="G66" s="36">
        <v>18.2</v>
      </c>
      <c r="I66" s="27">
        <v>80614778</v>
      </c>
      <c r="J66" s="24"/>
      <c r="K66" s="27">
        <v>63826281</v>
      </c>
    </row>
    <row r="67" spans="1:11" ht="15.95" customHeight="1">
      <c r="B67" s="39" t="s">
        <v>86</v>
      </c>
      <c r="G67" s="36"/>
      <c r="I67" s="27">
        <v>209587</v>
      </c>
      <c r="J67" s="24"/>
      <c r="K67" s="27">
        <v>255097</v>
      </c>
    </row>
    <row r="68" spans="1:11" ht="15.95" customHeight="1">
      <c r="A68" s="40" t="s">
        <v>109</v>
      </c>
      <c r="G68" s="22"/>
      <c r="I68" s="27">
        <v>7808618</v>
      </c>
      <c r="J68" s="23"/>
      <c r="K68" s="27">
        <v>12638720</v>
      </c>
    </row>
    <row r="69" spans="1:11" ht="15.95" customHeight="1">
      <c r="A69" s="7" t="s">
        <v>25</v>
      </c>
      <c r="B69" s="26"/>
      <c r="I69" s="41">
        <v>1666640</v>
      </c>
      <c r="J69" s="23"/>
      <c r="K69" s="41">
        <v>3468520</v>
      </c>
    </row>
    <row r="70" spans="1:11" ht="8.1" customHeight="1">
      <c r="I70" s="23"/>
      <c r="J70" s="23"/>
      <c r="K70" s="23"/>
    </row>
    <row r="71" spans="1:11" ht="15.95" customHeight="1">
      <c r="A71" s="6" t="s">
        <v>6</v>
      </c>
      <c r="I71" s="29">
        <f>SUM(I62:I69)</f>
        <v>674823236</v>
      </c>
      <c r="J71" s="23"/>
      <c r="K71" s="29">
        <f>SUM(K62:K69)</f>
        <v>495333056</v>
      </c>
    </row>
    <row r="72" spans="1:11" ht="14.1" customHeight="1">
      <c r="A72" s="6"/>
    </row>
    <row r="73" spans="1:11" ht="15.95" customHeight="1">
      <c r="A73" s="6" t="s">
        <v>14</v>
      </c>
    </row>
    <row r="74" spans="1:11" ht="8.1" customHeight="1">
      <c r="A74" s="6"/>
    </row>
    <row r="75" spans="1:11" ht="15.95" customHeight="1">
      <c r="A75" s="7" t="s">
        <v>88</v>
      </c>
      <c r="G75" s="36">
        <v>18.2</v>
      </c>
      <c r="I75" s="27">
        <v>151594879</v>
      </c>
      <c r="J75" s="24"/>
      <c r="K75" s="27">
        <v>45027932</v>
      </c>
    </row>
    <row r="76" spans="1:11" ht="15.95" customHeight="1">
      <c r="A76" s="7" t="s">
        <v>89</v>
      </c>
      <c r="G76" s="36"/>
      <c r="I76" s="27">
        <v>34214</v>
      </c>
      <c r="J76" s="24"/>
      <c r="K76" s="27">
        <v>235338</v>
      </c>
    </row>
    <row r="77" spans="1:11" ht="15.95" customHeight="1">
      <c r="A77" s="7" t="s">
        <v>36</v>
      </c>
      <c r="G77" s="22">
        <v>20</v>
      </c>
      <c r="I77" s="41">
        <v>29760763</v>
      </c>
      <c r="J77" s="23"/>
      <c r="K77" s="41">
        <v>27583142</v>
      </c>
    </row>
    <row r="78" spans="1:11" ht="8.1" customHeight="1">
      <c r="I78" s="24"/>
      <c r="J78" s="24"/>
      <c r="K78" s="24"/>
    </row>
    <row r="79" spans="1:11" ht="15.95" customHeight="1">
      <c r="A79" s="6" t="s">
        <v>11</v>
      </c>
      <c r="I79" s="29">
        <f>SUM(I75:I78)</f>
        <v>181389856</v>
      </c>
      <c r="J79" s="24"/>
      <c r="K79" s="29">
        <f>SUM(K75:K78)</f>
        <v>72846412</v>
      </c>
    </row>
    <row r="80" spans="1:11" ht="8.1" customHeight="1">
      <c r="A80" s="6"/>
      <c r="I80" s="24"/>
      <c r="J80" s="24"/>
      <c r="K80" s="24"/>
    </row>
    <row r="81" spans="1:13" ht="15.95" customHeight="1">
      <c r="A81" s="6" t="s">
        <v>7</v>
      </c>
      <c r="I81" s="29">
        <f>I71+I79</f>
        <v>856213092</v>
      </c>
      <c r="J81" s="24"/>
      <c r="K81" s="29">
        <f>K71+K79</f>
        <v>568179468</v>
      </c>
    </row>
    <row r="82" spans="1:13" ht="14.1" customHeight="1">
      <c r="A82" s="6"/>
    </row>
    <row r="83" spans="1:13" ht="14.1" customHeight="1">
      <c r="A83" s="6"/>
    </row>
    <row r="84" spans="1:13" ht="15.95" customHeight="1">
      <c r="A84" s="6" t="s">
        <v>21</v>
      </c>
      <c r="G84" s="42"/>
      <c r="H84" s="42"/>
      <c r="I84" s="27"/>
      <c r="J84" s="27"/>
      <c r="K84" s="27"/>
    </row>
    <row r="85" spans="1:13" ht="8.1" customHeight="1">
      <c r="A85" s="6"/>
      <c r="B85" s="6"/>
      <c r="C85" s="6"/>
      <c r="D85" s="6"/>
      <c r="E85" s="6"/>
      <c r="F85" s="6"/>
      <c r="G85" s="42"/>
      <c r="H85" s="42"/>
      <c r="I85" s="27"/>
      <c r="J85" s="27"/>
      <c r="K85" s="27"/>
    </row>
    <row r="86" spans="1:13" s="44" customFormat="1" ht="15.95" customHeight="1">
      <c r="A86" s="7" t="s">
        <v>17</v>
      </c>
      <c r="B86" s="7"/>
      <c r="C86" s="7"/>
      <c r="D86" s="6"/>
      <c r="E86" s="6"/>
      <c r="F86" s="6"/>
      <c r="G86" s="22"/>
      <c r="H86" s="42"/>
      <c r="I86" s="27"/>
      <c r="J86" s="27"/>
      <c r="K86" s="27"/>
      <c r="L86" s="43"/>
      <c r="M86" s="43"/>
    </row>
    <row r="87" spans="1:13" s="44" customFormat="1" ht="15.95" customHeight="1">
      <c r="A87" s="7"/>
      <c r="B87" s="7" t="s">
        <v>18</v>
      </c>
      <c r="C87" s="7"/>
      <c r="D87" s="7"/>
      <c r="E87" s="7"/>
      <c r="F87" s="7"/>
      <c r="G87" s="42"/>
      <c r="H87" s="42"/>
      <c r="I87" s="27"/>
      <c r="J87" s="27"/>
      <c r="K87" s="27"/>
      <c r="L87" s="1"/>
      <c r="M87" s="1"/>
    </row>
    <row r="88" spans="1:13" s="44" customFormat="1" ht="15.95" customHeight="1" thickBot="1">
      <c r="A88" s="7"/>
      <c r="B88" s="7"/>
      <c r="C88" s="45" t="s">
        <v>93</v>
      </c>
      <c r="D88" s="45"/>
      <c r="E88" s="45"/>
      <c r="F88" s="7"/>
      <c r="G88" s="42"/>
      <c r="H88" s="42"/>
      <c r="I88" s="77">
        <v>115998900</v>
      </c>
      <c r="J88" s="27"/>
      <c r="K88" s="77">
        <v>115998900</v>
      </c>
      <c r="L88" s="2"/>
      <c r="M88" s="2"/>
    </row>
    <row r="89" spans="1:13" s="44" customFormat="1" ht="8.1" customHeight="1" thickTop="1">
      <c r="A89" s="7"/>
      <c r="B89" s="7"/>
      <c r="C89" s="7"/>
      <c r="D89" s="7"/>
      <c r="E89" s="7"/>
      <c r="F89" s="7"/>
      <c r="G89" s="42"/>
      <c r="H89" s="42"/>
      <c r="I89" s="27"/>
      <c r="J89" s="27"/>
      <c r="K89" s="27"/>
      <c r="L89" s="43"/>
      <c r="M89" s="43"/>
    </row>
    <row r="90" spans="1:13" s="44" customFormat="1" ht="15.95" customHeight="1">
      <c r="A90" s="7"/>
      <c r="B90" s="7" t="s">
        <v>90</v>
      </c>
      <c r="C90" s="7"/>
      <c r="D90" s="7"/>
      <c r="E90" s="7"/>
      <c r="G90" s="42"/>
      <c r="H90" s="42"/>
      <c r="I90" s="10"/>
      <c r="J90" s="10"/>
      <c r="K90" s="10"/>
      <c r="L90" s="3"/>
      <c r="M90" s="3"/>
    </row>
    <row r="91" spans="1:13" s="44" customFormat="1" ht="15.95" customHeight="1">
      <c r="A91" s="7"/>
      <c r="B91" s="7"/>
      <c r="C91" s="45" t="s">
        <v>93</v>
      </c>
      <c r="D91" s="45"/>
      <c r="E91" s="45"/>
      <c r="F91" s="7"/>
      <c r="G91" s="8"/>
      <c r="H91" s="42"/>
      <c r="I91" s="27">
        <v>115998900</v>
      </c>
      <c r="J91" s="46"/>
      <c r="K91" s="27">
        <v>115998900</v>
      </c>
      <c r="L91" s="4"/>
      <c r="M91" s="4"/>
    </row>
    <row r="92" spans="1:13" s="44" customFormat="1" ht="15.95" customHeight="1">
      <c r="A92" s="7" t="s">
        <v>87</v>
      </c>
      <c r="B92" s="7"/>
      <c r="C92" s="45"/>
      <c r="D92" s="45"/>
      <c r="E92" s="45"/>
      <c r="F92" s="7"/>
      <c r="G92" s="8"/>
      <c r="H92" s="42"/>
      <c r="I92" s="27">
        <v>379967680</v>
      </c>
      <c r="J92" s="46"/>
      <c r="K92" s="27">
        <v>379967680</v>
      </c>
      <c r="L92" s="4"/>
      <c r="M92" s="4"/>
    </row>
    <row r="93" spans="1:13" s="44" customFormat="1" ht="15.95" customHeight="1">
      <c r="A93" s="7" t="s">
        <v>49</v>
      </c>
      <c r="B93" s="7"/>
      <c r="C93" s="7"/>
      <c r="D93" s="7"/>
      <c r="E93" s="6"/>
      <c r="F93" s="6"/>
      <c r="G93" s="8"/>
      <c r="H93" s="42"/>
      <c r="I93" s="10"/>
      <c r="J93" s="10"/>
      <c r="K93" s="10"/>
      <c r="L93" s="47"/>
      <c r="M93" s="4"/>
    </row>
    <row r="94" spans="1:13" s="44" customFormat="1" ht="15.95" customHeight="1">
      <c r="A94" s="7"/>
      <c r="B94" s="7" t="s">
        <v>68</v>
      </c>
      <c r="C94" s="7"/>
      <c r="D94" s="7"/>
      <c r="E94" s="6"/>
      <c r="F94" s="6"/>
      <c r="G94" s="8">
        <v>21</v>
      </c>
      <c r="H94" s="42"/>
      <c r="I94" s="10">
        <v>11600000</v>
      </c>
      <c r="J94" s="10"/>
      <c r="K94" s="10">
        <v>11600000</v>
      </c>
      <c r="L94" s="47"/>
      <c r="M94" s="4"/>
    </row>
    <row r="95" spans="1:13" s="44" customFormat="1" ht="15.95" customHeight="1">
      <c r="B95" s="7" t="s">
        <v>20</v>
      </c>
      <c r="D95" s="7"/>
      <c r="E95" s="6"/>
      <c r="F95" s="6"/>
      <c r="G95" s="8"/>
      <c r="H95" s="42"/>
      <c r="I95" s="41">
        <f>'8'!L23</f>
        <v>183038658</v>
      </c>
      <c r="J95" s="24"/>
      <c r="K95" s="41">
        <v>181434453</v>
      </c>
    </row>
    <row r="96" spans="1:13" ht="8.1" customHeight="1">
      <c r="H96" s="42"/>
      <c r="I96" s="46"/>
      <c r="J96" s="46"/>
      <c r="K96" s="46"/>
    </row>
    <row r="97" spans="1:13" ht="15.95" customHeight="1">
      <c r="A97" s="6" t="s">
        <v>22</v>
      </c>
      <c r="I97" s="25">
        <f>SUM(I91:I95)</f>
        <v>690605238</v>
      </c>
      <c r="J97" s="23"/>
      <c r="K97" s="25">
        <f>SUM(K91:K95)</f>
        <v>689001033</v>
      </c>
    </row>
    <row r="98" spans="1:13" ht="8.1" customHeight="1">
      <c r="A98" s="6"/>
      <c r="I98" s="46"/>
      <c r="J98" s="46"/>
      <c r="K98" s="46"/>
    </row>
    <row r="99" spans="1:13" ht="15.95" customHeight="1" thickBot="1">
      <c r="A99" s="6" t="s">
        <v>23</v>
      </c>
      <c r="I99" s="48">
        <f>I97+I81</f>
        <v>1546818330</v>
      </c>
      <c r="J99" s="46"/>
      <c r="K99" s="48">
        <f>K97+K81</f>
        <v>1257180501</v>
      </c>
    </row>
    <row r="100" spans="1:13" s="44" customFormat="1" ht="15.95" customHeight="1" thickTop="1">
      <c r="A100" s="7"/>
      <c r="B100" s="7"/>
      <c r="C100" s="7"/>
      <c r="D100" s="7"/>
      <c r="E100" s="6"/>
      <c r="F100" s="6"/>
      <c r="G100" s="8"/>
      <c r="H100" s="42"/>
      <c r="I100" s="10"/>
      <c r="J100" s="10"/>
      <c r="K100" s="10"/>
      <c r="L100" s="47"/>
      <c r="M100" s="4"/>
    </row>
    <row r="101" spans="1:13" s="44" customFormat="1" ht="15.95" customHeight="1">
      <c r="A101" s="7"/>
      <c r="B101" s="7"/>
      <c r="C101" s="7"/>
      <c r="D101" s="7"/>
      <c r="E101" s="6"/>
      <c r="F101" s="6"/>
      <c r="G101" s="8"/>
      <c r="H101" s="42"/>
      <c r="I101" s="10"/>
      <c r="J101" s="10"/>
      <c r="K101" s="10"/>
      <c r="L101" s="47"/>
      <c r="M101" s="4"/>
    </row>
    <row r="102" spans="1:13" s="44" customFormat="1" ht="15.95" customHeight="1">
      <c r="A102" s="7"/>
      <c r="B102" s="7"/>
      <c r="C102" s="7"/>
      <c r="D102" s="7"/>
      <c r="E102" s="6"/>
      <c r="F102" s="6"/>
      <c r="G102" s="8"/>
      <c r="H102" s="42"/>
      <c r="I102" s="10"/>
      <c r="J102" s="10"/>
      <c r="K102" s="10"/>
      <c r="L102" s="47"/>
      <c r="M102" s="4"/>
    </row>
    <row r="103" spans="1:13" s="44" customFormat="1" ht="15.95" customHeight="1">
      <c r="A103" s="7"/>
      <c r="B103" s="7"/>
      <c r="C103" s="7"/>
      <c r="D103" s="7"/>
      <c r="E103" s="6"/>
      <c r="F103" s="6"/>
      <c r="G103" s="8"/>
      <c r="H103" s="42"/>
      <c r="I103" s="10"/>
      <c r="J103" s="10"/>
      <c r="K103" s="10"/>
      <c r="L103" s="47"/>
      <c r="M103" s="4"/>
    </row>
    <row r="104" spans="1:13" s="44" customFormat="1" ht="6.75" customHeight="1">
      <c r="A104" s="7"/>
      <c r="B104" s="7"/>
      <c r="C104" s="7"/>
      <c r="D104" s="7"/>
      <c r="E104" s="6"/>
      <c r="F104" s="6"/>
      <c r="G104" s="8"/>
      <c r="H104" s="42"/>
      <c r="I104" s="10"/>
      <c r="J104" s="10"/>
      <c r="K104" s="10"/>
      <c r="L104" s="47"/>
      <c r="M104" s="4"/>
    </row>
    <row r="105" spans="1:13" ht="21.95" customHeight="1">
      <c r="A105" s="12" t="str">
        <f>+A49</f>
        <v>The accompanying notes are an integral part of these financial statements.</v>
      </c>
      <c r="B105" s="11"/>
      <c r="C105" s="12"/>
      <c r="D105" s="12"/>
      <c r="E105" s="12"/>
      <c r="F105" s="12"/>
      <c r="G105" s="13"/>
      <c r="H105" s="14"/>
      <c r="I105" s="15"/>
      <c r="J105" s="15"/>
      <c r="K105" s="15"/>
    </row>
  </sheetData>
  <phoneticPr fontId="0" type="noConversion"/>
  <pageMargins left="0.8" right="0.75" top="0.5" bottom="0.6" header="0.49" footer="0.4"/>
  <pageSetup paperSize="9" firstPageNumber="5" orientation="portrait" useFirstPageNumber="1" horizontalDpi="1200" verticalDpi="1200" r:id="rId1"/>
  <headerFooter>
    <oddFooter>&amp;R&amp;"Arial,Regular"&amp;10&amp;P</oddFooter>
  </headerFooter>
  <rowBreaks count="1" manualBreakCount="1">
    <brk id="49" max="10" man="1"/>
  </rowBreaks>
  <ignoredErrors>
    <ignoredError sqref="J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9"/>
  <sheetViews>
    <sheetView view="pageBreakPreview" topLeftCell="A19" zoomScaleNormal="100" zoomScaleSheetLayoutView="100" workbookViewId="0">
      <selection activeCell="M39" sqref="M39"/>
    </sheetView>
  </sheetViews>
  <sheetFormatPr defaultColWidth="9" defaultRowHeight="16.5" customHeight="1"/>
  <cols>
    <col min="1" max="2" width="1.25" style="7" customWidth="1"/>
    <col min="3" max="3" width="46.5" style="7" customWidth="1"/>
    <col min="4" max="4" width="5.625" style="8" customWidth="1"/>
    <col min="5" max="5" width="0.75" style="42" customWidth="1"/>
    <col min="6" max="6" width="12.125" style="10" customWidth="1"/>
    <col min="7" max="7" width="0.75" style="10" customWidth="1"/>
    <col min="8" max="8" width="12.125" style="10" customWidth="1"/>
    <col min="9" max="16384" width="9" style="7"/>
  </cols>
  <sheetData>
    <row r="1" spans="1:8" ht="16.5" customHeight="1">
      <c r="A1" s="6" t="str">
        <f>'5-6'!A1</f>
        <v>Kijcharoen Engineering Electric Public Company Limited</v>
      </c>
    </row>
    <row r="2" spans="1:8" ht="16.5" customHeight="1">
      <c r="A2" s="6" t="s">
        <v>108</v>
      </c>
    </row>
    <row r="3" spans="1:8" ht="16.5" customHeight="1">
      <c r="A3" s="49" t="s">
        <v>118</v>
      </c>
      <c r="B3" s="12"/>
      <c r="C3" s="12"/>
      <c r="D3" s="13"/>
      <c r="E3" s="50"/>
      <c r="F3" s="15"/>
      <c r="G3" s="15"/>
      <c r="H3" s="15"/>
    </row>
    <row r="6" spans="1:8" ht="16.5" customHeight="1">
      <c r="D6" s="21"/>
      <c r="E6" s="51"/>
      <c r="F6" s="17" t="s">
        <v>117</v>
      </c>
      <c r="G6" s="18"/>
      <c r="H6" s="17" t="s">
        <v>101</v>
      </c>
    </row>
    <row r="7" spans="1:8" ht="16.5" customHeight="1">
      <c r="D7" s="19" t="s">
        <v>0</v>
      </c>
      <c r="E7" s="51"/>
      <c r="F7" s="20" t="s">
        <v>9</v>
      </c>
      <c r="G7" s="18"/>
      <c r="H7" s="20" t="s">
        <v>9</v>
      </c>
    </row>
    <row r="8" spans="1:8" ht="16.5" customHeight="1">
      <c r="E8" s="51"/>
      <c r="F8" s="18"/>
      <c r="G8" s="18"/>
      <c r="H8" s="18"/>
    </row>
    <row r="9" spans="1:8" ht="16.5" customHeight="1">
      <c r="A9" s="6" t="s">
        <v>59</v>
      </c>
      <c r="E9" s="51"/>
      <c r="F9" s="18"/>
      <c r="G9" s="18"/>
      <c r="H9" s="18"/>
    </row>
    <row r="10" spans="1:8" ht="16.5" customHeight="1">
      <c r="E10" s="51"/>
      <c r="F10" s="18"/>
      <c r="G10" s="18"/>
      <c r="H10" s="18"/>
    </row>
    <row r="11" spans="1:8" ht="16.5" customHeight="1">
      <c r="A11" s="7" t="s">
        <v>52</v>
      </c>
      <c r="D11" s="52"/>
      <c r="E11" s="51"/>
      <c r="F11" s="78">
        <v>1122904202</v>
      </c>
      <c r="G11" s="46"/>
      <c r="H11" s="78">
        <v>1204354843</v>
      </c>
    </row>
    <row r="12" spans="1:8" ht="16.5" customHeight="1">
      <c r="A12" s="7" t="s">
        <v>60</v>
      </c>
      <c r="F12" s="79">
        <v>-797494459</v>
      </c>
      <c r="G12" s="46"/>
      <c r="H12" s="79">
        <v>-836641357</v>
      </c>
    </row>
    <row r="13" spans="1:8" ht="16.5" customHeight="1">
      <c r="F13" s="78"/>
      <c r="G13" s="46"/>
      <c r="H13" s="78"/>
    </row>
    <row r="14" spans="1:8" ht="16.5" customHeight="1">
      <c r="A14" s="6" t="s">
        <v>29</v>
      </c>
      <c r="F14" s="79">
        <f>SUM(F11:F13)</f>
        <v>325409743</v>
      </c>
      <c r="G14" s="46"/>
      <c r="H14" s="79">
        <f>SUM(H11:H13)</f>
        <v>367713486</v>
      </c>
    </row>
    <row r="16" spans="1:8" ht="16.5" customHeight="1">
      <c r="A16" s="7" t="s">
        <v>45</v>
      </c>
      <c r="D16" s="52"/>
      <c r="F16" s="23">
        <v>4334786</v>
      </c>
      <c r="G16" s="46"/>
      <c r="H16" s="23">
        <v>5415811</v>
      </c>
    </row>
    <row r="17" spans="1:8" ht="16.5" customHeight="1">
      <c r="A17" s="7" t="s">
        <v>111</v>
      </c>
      <c r="F17" s="23">
        <v>-73203825</v>
      </c>
      <c r="G17" s="46"/>
      <c r="H17" s="23">
        <v>-74324815</v>
      </c>
    </row>
    <row r="18" spans="1:8" ht="16.5" customHeight="1">
      <c r="A18" s="7" t="s">
        <v>19</v>
      </c>
      <c r="F18" s="23">
        <v>-88511776</v>
      </c>
      <c r="G18" s="46"/>
      <c r="H18" s="23">
        <v>-81984458</v>
      </c>
    </row>
    <row r="19" spans="1:8" ht="16.5" customHeight="1">
      <c r="A19" s="7" t="s">
        <v>130</v>
      </c>
      <c r="F19" s="23">
        <v>-171840</v>
      </c>
      <c r="G19" s="46"/>
      <c r="H19" s="23">
        <v>-265625</v>
      </c>
    </row>
    <row r="20" spans="1:8" ht="16.5" customHeight="1">
      <c r="A20" s="7" t="s">
        <v>106</v>
      </c>
      <c r="D20" s="8">
        <v>23</v>
      </c>
      <c r="F20" s="25">
        <v>-9333947</v>
      </c>
      <c r="G20" s="46"/>
      <c r="H20" s="25">
        <v>-7278315</v>
      </c>
    </row>
    <row r="21" spans="1:8" ht="16.5" customHeight="1">
      <c r="D21" s="7"/>
      <c r="F21" s="23"/>
      <c r="G21" s="46"/>
      <c r="H21" s="23"/>
    </row>
    <row r="22" spans="1:8" ht="16.5" customHeight="1">
      <c r="A22" s="6" t="s">
        <v>46</v>
      </c>
      <c r="F22" s="23">
        <f>SUM(F14:F21)</f>
        <v>158523141</v>
      </c>
      <c r="G22" s="46"/>
      <c r="H22" s="23">
        <f>SUM(H14:H21)</f>
        <v>209276084</v>
      </c>
    </row>
    <row r="23" spans="1:8" ht="16.5" customHeight="1">
      <c r="A23" s="7" t="s">
        <v>47</v>
      </c>
      <c r="D23" s="8">
        <v>25</v>
      </c>
      <c r="F23" s="25">
        <v>-31640124</v>
      </c>
      <c r="G23" s="23"/>
      <c r="H23" s="25">
        <v>-27901938</v>
      </c>
    </row>
    <row r="24" spans="1:8" ht="16.5" customHeight="1">
      <c r="D24" s="7"/>
      <c r="F24" s="27"/>
      <c r="G24" s="46"/>
      <c r="H24" s="27"/>
    </row>
    <row r="25" spans="1:8" ht="16.5" customHeight="1">
      <c r="A25" s="6" t="s">
        <v>110</v>
      </c>
      <c r="F25" s="25">
        <f>SUM(F22:F24)</f>
        <v>126883017</v>
      </c>
      <c r="G25" s="46"/>
      <c r="H25" s="25">
        <f>SUM(H22:H24)</f>
        <v>181374146</v>
      </c>
    </row>
    <row r="27" spans="1:8" ht="16.5" customHeight="1">
      <c r="A27" s="53" t="s">
        <v>76</v>
      </c>
      <c r="F27" s="41">
        <v>0</v>
      </c>
      <c r="G27" s="46"/>
      <c r="H27" s="41">
        <v>0</v>
      </c>
    </row>
    <row r="28" spans="1:8" ht="16.5" customHeight="1">
      <c r="A28" s="55" t="s">
        <v>48</v>
      </c>
    </row>
    <row r="29" spans="1:8" ht="16.5" customHeight="1" thickBot="1">
      <c r="A29" s="53" t="s">
        <v>69</v>
      </c>
      <c r="F29" s="56">
        <f>F25+F27</f>
        <v>126883017</v>
      </c>
      <c r="H29" s="56">
        <f>H25+H27</f>
        <v>181374146</v>
      </c>
    </row>
    <row r="30" spans="1:8" ht="16.5" customHeight="1" thickTop="1">
      <c r="A30" s="53"/>
    </row>
    <row r="31" spans="1:8" ht="16.5" customHeight="1">
      <c r="A31" s="53" t="s">
        <v>61</v>
      </c>
    </row>
    <row r="32" spans="1:8" ht="16.5" customHeight="1">
      <c r="A32" s="53"/>
    </row>
    <row r="33" spans="1:8" ht="16.5" customHeight="1" thickBot="1">
      <c r="A33" s="54" t="s">
        <v>53</v>
      </c>
      <c r="D33" s="8">
        <v>26</v>
      </c>
      <c r="F33" s="5">
        <f>F25/231997800</f>
        <v>0.54691474229497006</v>
      </c>
      <c r="H33" s="5">
        <f>H25/231997800</f>
        <v>0.78179252561877743</v>
      </c>
    </row>
    <row r="34" spans="1:8" ht="16.5" customHeight="1" thickTop="1"/>
    <row r="35" spans="1:8" ht="16.5" customHeight="1">
      <c r="E35" s="57"/>
    </row>
    <row r="36" spans="1:8" ht="16.5" customHeight="1">
      <c r="E36" s="57"/>
    </row>
    <row r="37" spans="1:8" ht="16.5" customHeight="1">
      <c r="E37" s="57"/>
    </row>
    <row r="38" spans="1:8" ht="16.5" customHeight="1">
      <c r="E38" s="57"/>
    </row>
    <row r="39" spans="1:8" ht="16.5" customHeight="1">
      <c r="E39" s="57"/>
    </row>
    <row r="40" spans="1:8" ht="16.5" customHeight="1">
      <c r="E40" s="57"/>
    </row>
    <row r="41" spans="1:8" ht="16.5" customHeight="1">
      <c r="E41" s="57"/>
    </row>
    <row r="42" spans="1:8" ht="16.5" customHeight="1">
      <c r="E42" s="57"/>
    </row>
    <row r="43" spans="1:8" ht="16.5" customHeight="1">
      <c r="E43" s="57"/>
    </row>
    <row r="44" spans="1:8" ht="16.5" customHeight="1">
      <c r="E44" s="57"/>
    </row>
    <row r="45" spans="1:8" ht="16.5" customHeight="1">
      <c r="E45" s="57"/>
    </row>
    <row r="46" spans="1:8" ht="16.5" customHeight="1">
      <c r="E46" s="57"/>
    </row>
    <row r="47" spans="1:8" ht="16.5" customHeight="1">
      <c r="E47" s="57"/>
    </row>
    <row r="48" spans="1:8" ht="5.0999999999999996" customHeight="1">
      <c r="E48" s="57"/>
    </row>
    <row r="49" spans="1:8" ht="21.95" customHeight="1">
      <c r="A49" s="12" t="str">
        <f>++'5-6'!A49</f>
        <v>The accompanying notes are an integral part of these financial statements.</v>
      </c>
      <c r="B49" s="12"/>
      <c r="C49" s="12"/>
      <c r="D49" s="13"/>
      <c r="E49" s="50"/>
      <c r="F49" s="58"/>
      <c r="G49" s="15"/>
      <c r="H49" s="58"/>
    </row>
  </sheetData>
  <phoneticPr fontId="0" type="noConversion"/>
  <pageMargins left="0.8" right="0.75" top="0.5" bottom="0.6" header="0.49" footer="0.4"/>
  <pageSetup paperSize="9" firstPageNumber="7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4"/>
  <sheetViews>
    <sheetView view="pageBreakPreview" zoomScale="60" zoomScaleNormal="95" workbookViewId="0">
      <selection activeCell="R20" sqref="R20"/>
    </sheetView>
  </sheetViews>
  <sheetFormatPr defaultColWidth="9" defaultRowHeight="16.5" customHeight="1"/>
  <cols>
    <col min="1" max="2" width="1.25" style="7" customWidth="1"/>
    <col min="3" max="3" width="40" style="7" customWidth="1"/>
    <col min="4" max="4" width="6.5" style="9" customWidth="1"/>
    <col min="5" max="5" width="0.875" style="9" customWidth="1"/>
    <col min="6" max="6" width="11.875" style="10" customWidth="1"/>
    <col min="7" max="7" width="0.875" style="10" customWidth="1"/>
    <col min="8" max="8" width="13.875" style="10" customWidth="1"/>
    <col min="9" max="9" width="0.875" style="10" customWidth="1"/>
    <col min="10" max="10" width="13.25" style="10" customWidth="1"/>
    <col min="11" max="11" width="0.875" style="10" customWidth="1"/>
    <col min="12" max="12" width="14" style="10" customWidth="1"/>
    <col min="13" max="13" width="0.875" style="10" customWidth="1"/>
    <col min="14" max="14" width="12" style="10" customWidth="1"/>
    <col min="15" max="16384" width="9" style="7"/>
  </cols>
  <sheetData>
    <row r="1" spans="1:14" ht="16.5" customHeight="1">
      <c r="A1" s="6" t="str">
        <f>'5-6'!A1</f>
        <v>Kijcharoen Engineering Electric Public Company Limited</v>
      </c>
    </row>
    <row r="2" spans="1:14" ht="16.5" customHeight="1">
      <c r="A2" s="6" t="s">
        <v>24</v>
      </c>
    </row>
    <row r="3" spans="1:14" ht="16.5" customHeight="1">
      <c r="A3" s="11" t="s">
        <v>118</v>
      </c>
      <c r="B3" s="12"/>
      <c r="C3" s="12"/>
      <c r="D3" s="14"/>
      <c r="E3" s="14"/>
      <c r="F3" s="15"/>
      <c r="G3" s="15"/>
      <c r="H3" s="15"/>
      <c r="I3" s="15"/>
      <c r="J3" s="15"/>
      <c r="K3" s="15"/>
      <c r="L3" s="15"/>
      <c r="M3" s="15"/>
      <c r="N3" s="15"/>
    </row>
    <row r="6" spans="1:14" ht="16.5" customHeight="1">
      <c r="D6" s="59"/>
      <c r="E6" s="59"/>
      <c r="F6" s="60" t="s">
        <v>50</v>
      </c>
      <c r="G6" s="60"/>
      <c r="I6" s="60"/>
      <c r="J6" s="102" t="s">
        <v>49</v>
      </c>
      <c r="K6" s="102"/>
      <c r="L6" s="102"/>
      <c r="M6" s="60"/>
      <c r="N6" s="60"/>
    </row>
    <row r="7" spans="1:14" ht="16.5" customHeight="1">
      <c r="D7" s="59"/>
      <c r="E7" s="59"/>
      <c r="F7" s="60" t="s">
        <v>91</v>
      </c>
      <c r="G7" s="60"/>
      <c r="H7" s="60" t="s">
        <v>82</v>
      </c>
      <c r="I7" s="60"/>
      <c r="J7" s="61" t="s">
        <v>70</v>
      </c>
      <c r="K7" s="62"/>
      <c r="L7" s="62"/>
      <c r="M7" s="60"/>
      <c r="N7" s="60"/>
    </row>
    <row r="8" spans="1:14" ht="16.5" customHeight="1">
      <c r="D8" s="59"/>
      <c r="E8" s="59"/>
      <c r="F8" s="60" t="s">
        <v>12</v>
      </c>
      <c r="G8" s="60"/>
      <c r="H8" s="60" t="s">
        <v>83</v>
      </c>
      <c r="I8" s="60"/>
      <c r="J8" s="61" t="s">
        <v>79</v>
      </c>
      <c r="K8" s="60"/>
      <c r="L8" s="61" t="s">
        <v>20</v>
      </c>
      <c r="M8" s="61"/>
      <c r="N8" s="60" t="s">
        <v>10</v>
      </c>
    </row>
    <row r="9" spans="1:14" ht="16.5" customHeight="1">
      <c r="D9" s="63" t="s">
        <v>127</v>
      </c>
      <c r="E9" s="59"/>
      <c r="F9" s="64" t="s">
        <v>13</v>
      </c>
      <c r="G9" s="60"/>
      <c r="H9" s="64" t="s">
        <v>13</v>
      </c>
      <c r="I9" s="60"/>
      <c r="J9" s="64" t="s">
        <v>13</v>
      </c>
      <c r="K9" s="60"/>
      <c r="L9" s="64" t="s">
        <v>13</v>
      </c>
      <c r="M9" s="60"/>
      <c r="N9" s="64" t="s">
        <v>13</v>
      </c>
    </row>
    <row r="11" spans="1:14" ht="16.5" customHeight="1">
      <c r="A11" s="53" t="s">
        <v>120</v>
      </c>
      <c r="F11" s="23">
        <v>115998900</v>
      </c>
      <c r="G11" s="23"/>
      <c r="H11" s="23">
        <v>379967680</v>
      </c>
      <c r="I11" s="23"/>
      <c r="J11" s="23">
        <v>11600000</v>
      </c>
      <c r="K11" s="23"/>
      <c r="L11" s="23">
        <v>109099273</v>
      </c>
      <c r="M11" s="23"/>
      <c r="N11" s="23">
        <f>SUM(F11:L11)</f>
        <v>616665853</v>
      </c>
    </row>
    <row r="12" spans="1:14" ht="6" customHeight="1">
      <c r="A12" s="53"/>
      <c r="F12" s="23"/>
      <c r="G12" s="23"/>
      <c r="H12" s="23"/>
      <c r="I12" s="23"/>
      <c r="J12" s="23"/>
      <c r="K12" s="23"/>
      <c r="L12" s="23"/>
      <c r="M12" s="23"/>
      <c r="N12" s="23"/>
    </row>
    <row r="13" spans="1:14" ht="16.5" customHeight="1">
      <c r="A13" s="65" t="s">
        <v>28</v>
      </c>
      <c r="B13" s="65"/>
      <c r="F13" s="7"/>
      <c r="G13" s="7"/>
      <c r="H13" s="7"/>
      <c r="I13" s="7"/>
      <c r="J13" s="7"/>
      <c r="K13" s="7"/>
      <c r="L13" s="7"/>
      <c r="M13" s="7"/>
      <c r="N13" s="7"/>
    </row>
    <row r="14" spans="1:14" ht="16.5" customHeight="1">
      <c r="A14" s="66" t="s">
        <v>107</v>
      </c>
      <c r="B14" s="65"/>
      <c r="D14" s="8">
        <v>22</v>
      </c>
      <c r="F14" s="23">
        <v>0</v>
      </c>
      <c r="G14" s="67"/>
      <c r="H14" s="23">
        <v>0</v>
      </c>
      <c r="I14" s="67"/>
      <c r="J14" s="68">
        <v>0</v>
      </c>
      <c r="K14" s="67"/>
      <c r="L14" s="23">
        <v>-109038966</v>
      </c>
      <c r="M14" s="67"/>
      <c r="N14" s="23">
        <f>SUM(F14:L14)</f>
        <v>-109038966</v>
      </c>
    </row>
    <row r="15" spans="1:14" ht="16.5" customHeight="1">
      <c r="A15" s="54" t="s">
        <v>54</v>
      </c>
      <c r="D15" s="8"/>
      <c r="F15" s="25">
        <v>0</v>
      </c>
      <c r="G15" s="23"/>
      <c r="H15" s="25">
        <v>0</v>
      </c>
      <c r="I15" s="23"/>
      <c r="J15" s="25">
        <v>0</v>
      </c>
      <c r="K15" s="23"/>
      <c r="L15" s="25">
        <v>181374146</v>
      </c>
      <c r="M15" s="23"/>
      <c r="N15" s="25">
        <f>SUM(F15:L15)</f>
        <v>181374146</v>
      </c>
    </row>
    <row r="16" spans="1:14" ht="16.5" customHeight="1">
      <c r="A16" s="54"/>
      <c r="D16" s="8"/>
      <c r="F16" s="68"/>
      <c r="G16" s="68"/>
      <c r="H16" s="68"/>
      <c r="I16" s="68"/>
      <c r="J16" s="68"/>
      <c r="K16" s="68"/>
      <c r="L16" s="68"/>
      <c r="M16" s="68"/>
      <c r="N16" s="68"/>
    </row>
    <row r="17" spans="1:14" ht="16.5" customHeight="1">
      <c r="A17" s="6" t="s">
        <v>102</v>
      </c>
      <c r="F17" s="68">
        <f>SUM(F11:F15)</f>
        <v>115998900</v>
      </c>
      <c r="G17" s="68"/>
      <c r="H17" s="68">
        <f>SUM(H11:H15)</f>
        <v>379967680</v>
      </c>
      <c r="I17" s="68"/>
      <c r="J17" s="68">
        <f>SUM(J11:J15)</f>
        <v>11600000</v>
      </c>
      <c r="K17" s="68"/>
      <c r="L17" s="68">
        <f>SUM(L11:L15)</f>
        <v>181434453</v>
      </c>
      <c r="M17" s="68"/>
      <c r="N17" s="68">
        <f>SUM(N11:N15)</f>
        <v>689001033</v>
      </c>
    </row>
    <row r="18" spans="1:14" ht="6" customHeight="1">
      <c r="A18" s="6"/>
      <c r="F18" s="68"/>
      <c r="G18" s="68"/>
      <c r="H18" s="68"/>
      <c r="I18" s="68"/>
      <c r="J18" s="68"/>
      <c r="K18" s="68"/>
      <c r="L18" s="68"/>
      <c r="M18" s="68"/>
      <c r="N18" s="68"/>
    </row>
    <row r="19" spans="1:14" ht="16.5" customHeight="1">
      <c r="A19" s="65" t="s">
        <v>28</v>
      </c>
      <c r="B19" s="65"/>
      <c r="F19" s="23"/>
      <c r="G19" s="23"/>
      <c r="H19" s="23"/>
      <c r="I19" s="23"/>
      <c r="J19" s="68"/>
      <c r="K19" s="23"/>
      <c r="L19" s="23"/>
      <c r="M19" s="23"/>
      <c r="N19" s="23"/>
    </row>
    <row r="20" spans="1:14" ht="16.5" customHeight="1">
      <c r="A20" s="66" t="s">
        <v>107</v>
      </c>
      <c r="B20" s="65"/>
      <c r="D20" s="8">
        <v>22</v>
      </c>
      <c r="F20" s="23">
        <v>0</v>
      </c>
      <c r="G20" s="23"/>
      <c r="H20" s="23">
        <v>0</v>
      </c>
      <c r="I20" s="23"/>
      <c r="J20" s="68">
        <v>0</v>
      </c>
      <c r="K20" s="23"/>
      <c r="L20" s="23">
        <v>-125278812</v>
      </c>
      <c r="M20" s="23"/>
      <c r="N20" s="23">
        <f>SUM(F20:L20)</f>
        <v>-125278812</v>
      </c>
    </row>
    <row r="21" spans="1:14" ht="16.5" customHeight="1">
      <c r="A21" s="54" t="s">
        <v>54</v>
      </c>
      <c r="D21" s="8"/>
      <c r="F21" s="25">
        <v>0</v>
      </c>
      <c r="G21" s="23"/>
      <c r="H21" s="25">
        <v>0</v>
      </c>
      <c r="I21" s="23"/>
      <c r="J21" s="58">
        <v>0</v>
      </c>
      <c r="K21" s="23"/>
      <c r="L21" s="25">
        <f>'7'!F29</f>
        <v>126883017</v>
      </c>
      <c r="M21" s="23"/>
      <c r="N21" s="25">
        <f>SUM(F21:L21)</f>
        <v>126883017</v>
      </c>
    </row>
    <row r="22" spans="1:14" ht="16.5" customHeight="1">
      <c r="A22" s="54"/>
      <c r="F22" s="23"/>
      <c r="G22" s="23"/>
      <c r="H22" s="23"/>
      <c r="I22" s="23"/>
      <c r="J22" s="68"/>
      <c r="K22" s="23"/>
      <c r="L22" s="23"/>
      <c r="M22" s="23"/>
      <c r="N22" s="23"/>
    </row>
    <row r="23" spans="1:14" ht="16.5" customHeight="1" thickBot="1">
      <c r="A23" s="6" t="s">
        <v>119</v>
      </c>
      <c r="F23" s="33">
        <f>SUM(F17:F21)</f>
        <v>115998900</v>
      </c>
      <c r="G23" s="23"/>
      <c r="H23" s="33">
        <f>SUM(H17:H21)</f>
        <v>379967680</v>
      </c>
      <c r="I23" s="23"/>
      <c r="J23" s="33">
        <f>SUM(J17:J21)</f>
        <v>11600000</v>
      </c>
      <c r="K23" s="23"/>
      <c r="L23" s="33">
        <f>SUM(L17:L21)</f>
        <v>183038658</v>
      </c>
      <c r="M23" s="23"/>
      <c r="N23" s="33">
        <f>SUM(N17:N21)</f>
        <v>690605238</v>
      </c>
    </row>
    <row r="24" spans="1:14" ht="16.5" customHeight="1" thickTop="1"/>
    <row r="33" spans="1:14" ht="13.5" customHeight="1"/>
    <row r="34" spans="1:14" ht="21.95" customHeight="1">
      <c r="A34" s="12" t="str">
        <f>+'5-6'!A49</f>
        <v>The accompanying notes are an integral part of these financial statements.</v>
      </c>
      <c r="B34" s="12"/>
      <c r="C34" s="12"/>
      <c r="D34" s="14"/>
      <c r="E34" s="14"/>
      <c r="F34" s="15"/>
      <c r="G34" s="15"/>
      <c r="H34" s="15"/>
      <c r="I34" s="15"/>
      <c r="J34" s="15"/>
      <c r="K34" s="15"/>
      <c r="L34" s="15"/>
      <c r="M34" s="15"/>
      <c r="N34" s="15"/>
    </row>
  </sheetData>
  <mergeCells count="1">
    <mergeCell ref="J6:L6"/>
  </mergeCells>
  <phoneticPr fontId="0" type="noConversion"/>
  <pageMargins left="0.9" right="0.9" top="0.5" bottom="0.6" header="0.49" footer="0.4"/>
  <pageSetup paperSize="9" firstPageNumber="8" orientation="landscape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3"/>
  <sheetViews>
    <sheetView tabSelected="1" view="pageBreakPreview" topLeftCell="A67" zoomScaleNormal="100" zoomScaleSheetLayoutView="100" workbookViewId="0">
      <selection activeCell="K68" sqref="K68"/>
    </sheetView>
  </sheetViews>
  <sheetFormatPr defaultColWidth="7.875" defaultRowHeight="12.75"/>
  <cols>
    <col min="1" max="1" width="1.125" style="92" customWidth="1"/>
    <col min="2" max="2" width="48.25" style="85" customWidth="1"/>
    <col min="3" max="3" width="6" style="80" customWidth="1"/>
    <col min="4" max="4" width="0.875" style="80" customWidth="1"/>
    <col min="5" max="5" width="11.625" style="27" customWidth="1"/>
    <col min="6" max="6" width="0.875" style="27" customWidth="1"/>
    <col min="7" max="7" width="11.625" style="27" customWidth="1"/>
    <col min="8" max="16384" width="7.875" style="80"/>
  </cols>
  <sheetData>
    <row r="1" spans="1:7" ht="16.5" customHeight="1">
      <c r="A1" s="6" t="str">
        <f>'5-6'!A1</f>
        <v>Kijcharoen Engineering Electric Public Company Limited</v>
      </c>
      <c r="B1" s="80"/>
    </row>
    <row r="2" spans="1:7" ht="16.5" customHeight="1">
      <c r="A2" s="81" t="s">
        <v>32</v>
      </c>
      <c r="B2" s="80"/>
    </row>
    <row r="3" spans="1:7" ht="16.5" customHeight="1">
      <c r="A3" s="82" t="s">
        <v>118</v>
      </c>
      <c r="B3" s="83"/>
      <c r="C3" s="83"/>
      <c r="D3" s="83"/>
      <c r="E3" s="84"/>
      <c r="F3" s="84"/>
      <c r="G3" s="84"/>
    </row>
    <row r="4" spans="1:7" ht="16.5" customHeight="1">
      <c r="A4" s="81"/>
      <c r="B4" s="80"/>
    </row>
    <row r="5" spans="1:7" ht="16.5" customHeight="1">
      <c r="A5" s="26"/>
      <c r="E5" s="69"/>
      <c r="F5" s="69"/>
      <c r="G5" s="69"/>
    </row>
    <row r="6" spans="1:7" ht="16.5" customHeight="1">
      <c r="A6" s="26"/>
      <c r="C6" s="86"/>
      <c r="D6" s="87"/>
      <c r="E6" s="17" t="s">
        <v>117</v>
      </c>
      <c r="F6" s="18"/>
      <c r="G6" s="17" t="s">
        <v>101</v>
      </c>
    </row>
    <row r="7" spans="1:7" ht="16.5" customHeight="1">
      <c r="A7" s="26"/>
      <c r="C7" s="88" t="s">
        <v>0</v>
      </c>
      <c r="D7" s="89"/>
      <c r="E7" s="70" t="s">
        <v>13</v>
      </c>
      <c r="F7" s="71"/>
      <c r="G7" s="70" t="s">
        <v>13</v>
      </c>
    </row>
    <row r="8" spans="1:7" s="85" customFormat="1" ht="16.5" customHeight="1">
      <c r="A8" s="90"/>
      <c r="C8" s="80"/>
      <c r="E8" s="27"/>
      <c r="F8" s="27"/>
      <c r="G8" s="27"/>
    </row>
    <row r="9" spans="1:7" ht="16.5" customHeight="1">
      <c r="A9" s="53" t="s">
        <v>65</v>
      </c>
      <c r="B9" s="90"/>
    </row>
    <row r="10" spans="1:7" ht="16.5" customHeight="1">
      <c r="A10" s="91" t="s">
        <v>46</v>
      </c>
      <c r="B10" s="26"/>
      <c r="E10" s="27">
        <f>'7'!F22</f>
        <v>158523141</v>
      </c>
      <c r="G10" s="27">
        <f>'7'!H22</f>
        <v>209276084</v>
      </c>
    </row>
    <row r="11" spans="1:7" ht="16.5" customHeight="1">
      <c r="A11" s="85" t="s">
        <v>33</v>
      </c>
      <c r="B11" s="26"/>
    </row>
    <row r="12" spans="1:7" ht="16.5" customHeight="1">
      <c r="A12" s="80"/>
      <c r="B12" s="85" t="s">
        <v>122</v>
      </c>
      <c r="C12" s="72">
        <v>11</v>
      </c>
      <c r="E12" s="27">
        <v>180512</v>
      </c>
      <c r="G12" s="27">
        <v>-1213425</v>
      </c>
    </row>
    <row r="13" spans="1:7" ht="16.5" customHeight="1">
      <c r="A13" s="80"/>
      <c r="B13" s="85" t="s">
        <v>97</v>
      </c>
      <c r="C13" s="72">
        <v>13</v>
      </c>
      <c r="E13" s="27">
        <v>98253</v>
      </c>
      <c r="G13" s="27">
        <v>81747</v>
      </c>
    </row>
    <row r="14" spans="1:7" ht="16.5" customHeight="1">
      <c r="A14" s="80"/>
      <c r="B14" s="85" t="s">
        <v>72</v>
      </c>
      <c r="C14" s="72">
        <v>14</v>
      </c>
      <c r="E14" s="27">
        <v>57803060</v>
      </c>
      <c r="G14" s="27">
        <v>57458782</v>
      </c>
    </row>
    <row r="15" spans="1:7" ht="16.5" customHeight="1">
      <c r="A15" s="80"/>
      <c r="B15" s="85" t="s">
        <v>115</v>
      </c>
      <c r="C15" s="72">
        <v>14</v>
      </c>
      <c r="E15" s="27">
        <v>48784</v>
      </c>
      <c r="G15" s="27">
        <v>138850</v>
      </c>
    </row>
    <row r="16" spans="1:7" ht="16.5" customHeight="1">
      <c r="A16" s="80"/>
      <c r="B16" s="40" t="s">
        <v>123</v>
      </c>
      <c r="C16" s="72"/>
      <c r="E16" s="27">
        <v>59154</v>
      </c>
      <c r="G16" s="27">
        <v>129852</v>
      </c>
    </row>
    <row r="17" spans="1:7" ht="16.5" customHeight="1">
      <c r="A17" s="80"/>
      <c r="B17" s="85" t="s">
        <v>73</v>
      </c>
      <c r="C17" s="72">
        <v>15</v>
      </c>
      <c r="E17" s="27">
        <v>1659224</v>
      </c>
      <c r="G17" s="27">
        <v>1652001</v>
      </c>
    </row>
    <row r="18" spans="1:7" ht="16.5" customHeight="1">
      <c r="B18" s="85" t="s">
        <v>36</v>
      </c>
      <c r="C18" s="72">
        <v>20</v>
      </c>
      <c r="E18" s="27">
        <v>2177621</v>
      </c>
      <c r="G18" s="27">
        <v>2066009</v>
      </c>
    </row>
    <row r="19" spans="1:7" ht="16.5" customHeight="1">
      <c r="B19" s="85" t="s">
        <v>35</v>
      </c>
      <c r="C19" s="72"/>
      <c r="E19" s="27">
        <v>-59048</v>
      </c>
      <c r="G19" s="27">
        <v>-125715</v>
      </c>
    </row>
    <row r="20" spans="1:7" ht="16.5" customHeight="1">
      <c r="A20" s="85" t="s">
        <v>34</v>
      </c>
      <c r="B20" s="26" t="s">
        <v>37</v>
      </c>
      <c r="C20" s="72">
        <v>23</v>
      </c>
      <c r="E20" s="27">
        <v>9333947</v>
      </c>
      <c r="G20" s="27">
        <v>7278315</v>
      </c>
    </row>
    <row r="21" spans="1:7" ht="16.5" customHeight="1">
      <c r="A21" s="85"/>
      <c r="B21" s="26" t="s">
        <v>131</v>
      </c>
      <c r="C21" s="72"/>
      <c r="E21" s="27">
        <v>-10123</v>
      </c>
      <c r="G21" s="27">
        <v>0</v>
      </c>
    </row>
    <row r="22" spans="1:7" ht="16.5" customHeight="1">
      <c r="C22" s="73"/>
    </row>
    <row r="23" spans="1:7" ht="16.5" customHeight="1">
      <c r="A23" s="91" t="s">
        <v>38</v>
      </c>
      <c r="B23" s="26"/>
    </row>
    <row r="24" spans="1:7" ht="16.5" customHeight="1">
      <c r="A24" s="80"/>
      <c r="B24" s="40" t="s">
        <v>112</v>
      </c>
      <c r="E24" s="27">
        <v>3781020</v>
      </c>
      <c r="G24" s="27">
        <v>-77174948</v>
      </c>
    </row>
    <row r="25" spans="1:7" ht="16.5" customHeight="1">
      <c r="A25" s="80"/>
      <c r="B25" s="40" t="s">
        <v>39</v>
      </c>
      <c r="E25" s="27">
        <v>-20546627</v>
      </c>
      <c r="G25" s="27">
        <v>-2115104</v>
      </c>
    </row>
    <row r="26" spans="1:7" ht="16.5" customHeight="1">
      <c r="A26" s="80"/>
      <c r="B26" s="40" t="s">
        <v>95</v>
      </c>
      <c r="E26" s="27">
        <v>0</v>
      </c>
      <c r="G26" s="27">
        <v>101244</v>
      </c>
    </row>
    <row r="27" spans="1:7" ht="16.5" customHeight="1">
      <c r="A27" s="80"/>
      <c r="B27" s="40" t="s">
        <v>30</v>
      </c>
      <c r="E27" s="27">
        <v>-641000</v>
      </c>
      <c r="G27" s="27">
        <v>0</v>
      </c>
    </row>
    <row r="28" spans="1:7" ht="16.5" customHeight="1">
      <c r="A28" s="80"/>
      <c r="B28" s="40" t="s">
        <v>105</v>
      </c>
      <c r="E28" s="27">
        <v>30181588</v>
      </c>
      <c r="G28" s="27">
        <v>5536507</v>
      </c>
    </row>
    <row r="29" spans="1:7" ht="16.5" customHeight="1">
      <c r="A29" s="80"/>
      <c r="B29" s="40" t="s">
        <v>104</v>
      </c>
      <c r="E29" s="27">
        <v>39172443</v>
      </c>
      <c r="G29" s="27">
        <v>-10056596</v>
      </c>
    </row>
    <row r="30" spans="1:7" ht="16.5" customHeight="1">
      <c r="A30" s="80"/>
      <c r="B30" s="40" t="s">
        <v>25</v>
      </c>
      <c r="E30" s="27">
        <v>-1801880</v>
      </c>
      <c r="G30" s="27">
        <v>299705</v>
      </c>
    </row>
    <row r="31" spans="1:7" ht="16.5" customHeight="1">
      <c r="A31" s="80"/>
      <c r="B31" s="40" t="s">
        <v>94</v>
      </c>
      <c r="C31" s="80">
        <v>20</v>
      </c>
      <c r="E31" s="41">
        <v>0</v>
      </c>
      <c r="G31" s="41">
        <v>-568000</v>
      </c>
    </row>
    <row r="32" spans="1:7" s="85" customFormat="1" ht="16.5" customHeight="1">
      <c r="A32" s="26"/>
      <c r="C32" s="80"/>
      <c r="E32" s="27"/>
      <c r="F32" s="27"/>
      <c r="G32" s="27"/>
    </row>
    <row r="33" spans="1:7" ht="16.5" customHeight="1">
      <c r="A33" s="26" t="s">
        <v>55</v>
      </c>
      <c r="B33" s="80"/>
      <c r="E33" s="27">
        <f>SUM(E10:E31)</f>
        <v>279960069</v>
      </c>
      <c r="G33" s="27">
        <f>SUM(G10:G31)</f>
        <v>192765308</v>
      </c>
    </row>
    <row r="34" spans="1:7" ht="16.5" customHeight="1">
      <c r="A34" s="26"/>
      <c r="B34" s="26" t="s">
        <v>98</v>
      </c>
      <c r="E34" s="27">
        <v>-8998902</v>
      </c>
      <c r="G34" s="27">
        <v>-7116576</v>
      </c>
    </row>
    <row r="35" spans="1:7" ht="16.5" customHeight="1">
      <c r="A35" s="26"/>
      <c r="B35" s="40" t="s">
        <v>99</v>
      </c>
      <c r="E35" s="41">
        <v>-32813056</v>
      </c>
      <c r="G35" s="41">
        <v>-32106114</v>
      </c>
    </row>
    <row r="36" spans="1:7" s="85" customFormat="1" ht="16.5" customHeight="1">
      <c r="A36" s="26"/>
      <c r="C36" s="80"/>
      <c r="E36" s="27"/>
      <c r="F36" s="27"/>
      <c r="G36" s="27"/>
    </row>
    <row r="37" spans="1:7" ht="16.5" customHeight="1">
      <c r="A37" s="90" t="s">
        <v>56</v>
      </c>
      <c r="B37" s="40"/>
      <c r="E37" s="84">
        <f>SUM(E33:E35)</f>
        <v>238148111</v>
      </c>
      <c r="G37" s="84">
        <f>SUM(G33:G35)</f>
        <v>153542618</v>
      </c>
    </row>
    <row r="38" spans="1:7" ht="16.5" customHeight="1">
      <c r="A38" s="90"/>
      <c r="B38" s="40"/>
    </row>
    <row r="39" spans="1:7" ht="16.5" customHeight="1">
      <c r="A39" s="90"/>
      <c r="B39" s="40"/>
    </row>
    <row r="40" spans="1:7" ht="16.5" customHeight="1">
      <c r="A40" s="90"/>
      <c r="B40" s="40"/>
    </row>
    <row r="41" spans="1:7" ht="16.5" customHeight="1">
      <c r="A41" s="90"/>
      <c r="B41" s="40"/>
    </row>
    <row r="42" spans="1:7" ht="16.5" customHeight="1">
      <c r="A42" s="90"/>
      <c r="B42" s="40"/>
    </row>
    <row r="43" spans="1:7" ht="16.5" customHeight="1">
      <c r="A43" s="90"/>
      <c r="B43" s="40"/>
    </row>
    <row r="44" spans="1:7" ht="16.5" customHeight="1">
      <c r="A44" s="90"/>
      <c r="B44" s="40"/>
    </row>
    <row r="45" spans="1:7" ht="16.5" customHeight="1">
      <c r="A45" s="90"/>
      <c r="B45" s="40"/>
    </row>
    <row r="46" spans="1:7" ht="19.5" customHeight="1">
      <c r="A46" s="90"/>
      <c r="B46" s="40"/>
    </row>
    <row r="47" spans="1:7" ht="18" customHeight="1">
      <c r="A47" s="90"/>
      <c r="B47" s="40"/>
    </row>
    <row r="48" spans="1:7" ht="21.95" customHeight="1">
      <c r="A48" s="93" t="str">
        <f>+'5-6'!A49</f>
        <v>The accompanying notes are an integral part of these financial statements.</v>
      </c>
      <c r="B48" s="83"/>
      <c r="C48" s="83"/>
      <c r="D48" s="83"/>
      <c r="E48" s="84"/>
      <c r="F48" s="84"/>
      <c r="G48" s="84"/>
    </row>
    <row r="49" spans="1:7" ht="16.5" customHeight="1">
      <c r="A49" s="6" t="str">
        <f>A1</f>
        <v>Kijcharoen Engineering Electric Public Company Limited</v>
      </c>
      <c r="B49" s="80"/>
    </row>
    <row r="50" spans="1:7" ht="16.5" customHeight="1">
      <c r="A50" s="81" t="s">
        <v>32</v>
      </c>
      <c r="B50" s="80"/>
    </row>
    <row r="51" spans="1:7" ht="16.5" customHeight="1">
      <c r="A51" s="82" t="s">
        <v>118</v>
      </c>
      <c r="B51" s="83"/>
      <c r="C51" s="83"/>
      <c r="D51" s="83"/>
      <c r="E51" s="84"/>
      <c r="F51" s="84"/>
      <c r="G51" s="84"/>
    </row>
    <row r="52" spans="1:7" ht="16.5" customHeight="1">
      <c r="A52" s="81"/>
      <c r="B52" s="80"/>
    </row>
    <row r="53" spans="1:7" ht="16.5" customHeight="1">
      <c r="A53" s="81"/>
      <c r="B53" s="80"/>
    </row>
    <row r="54" spans="1:7" ht="16.5" customHeight="1">
      <c r="A54" s="26"/>
      <c r="C54" s="86"/>
      <c r="D54" s="87"/>
      <c r="E54" s="17" t="s">
        <v>117</v>
      </c>
      <c r="F54" s="18"/>
      <c r="G54" s="17" t="s">
        <v>101</v>
      </c>
    </row>
    <row r="55" spans="1:7" ht="16.5" customHeight="1">
      <c r="A55" s="26"/>
      <c r="C55" s="88" t="s">
        <v>0</v>
      </c>
      <c r="D55" s="89"/>
      <c r="E55" s="70" t="s">
        <v>13</v>
      </c>
      <c r="F55" s="71"/>
      <c r="G55" s="70" t="s">
        <v>13</v>
      </c>
    </row>
    <row r="56" spans="1:7" ht="16.5" customHeight="1">
      <c r="A56" s="26"/>
      <c r="C56" s="94"/>
      <c r="D56" s="89"/>
      <c r="E56" s="71"/>
      <c r="F56" s="71"/>
      <c r="G56" s="71"/>
    </row>
    <row r="57" spans="1:7" ht="16.5" customHeight="1">
      <c r="A57" s="53" t="s">
        <v>40</v>
      </c>
      <c r="B57" s="90"/>
    </row>
    <row r="58" spans="1:7" ht="16.5" customHeight="1">
      <c r="A58" s="54"/>
      <c r="B58" s="26" t="s">
        <v>126</v>
      </c>
      <c r="C58" s="73"/>
      <c r="D58" s="74"/>
      <c r="E58" s="27">
        <v>2031</v>
      </c>
      <c r="F58" s="78"/>
      <c r="G58" s="27">
        <v>-31</v>
      </c>
    </row>
    <row r="59" spans="1:7" ht="16.5" customHeight="1">
      <c r="A59" s="54"/>
      <c r="B59" s="26" t="s">
        <v>129</v>
      </c>
      <c r="C59" s="80">
        <v>10</v>
      </c>
      <c r="D59" s="74"/>
      <c r="E59" s="27">
        <v>-7500000</v>
      </c>
      <c r="F59" s="78"/>
      <c r="G59" s="27">
        <v>0</v>
      </c>
    </row>
    <row r="60" spans="1:7" ht="16.5" customHeight="1">
      <c r="A60" s="54"/>
      <c r="B60" s="26" t="s">
        <v>100</v>
      </c>
      <c r="C60" s="95"/>
      <c r="D60" s="75"/>
      <c r="E60" s="27">
        <v>-297502954</v>
      </c>
      <c r="F60" s="78"/>
      <c r="G60" s="27">
        <f>-180506813-8474996</f>
        <v>-188981809</v>
      </c>
    </row>
    <row r="61" spans="1:7" ht="16.5" customHeight="1">
      <c r="A61" s="54"/>
      <c r="B61" s="26" t="s">
        <v>84</v>
      </c>
      <c r="C61" s="95"/>
      <c r="D61" s="75"/>
      <c r="E61" s="27">
        <v>1102230</v>
      </c>
      <c r="F61" s="78"/>
      <c r="G61" s="27">
        <v>70094</v>
      </c>
    </row>
    <row r="62" spans="1:7" ht="16.5" customHeight="1">
      <c r="A62" s="54"/>
      <c r="B62" s="26" t="s">
        <v>57</v>
      </c>
      <c r="C62" s="95"/>
      <c r="D62" s="75"/>
      <c r="E62" s="27">
        <v>-1412572</v>
      </c>
      <c r="F62" s="78"/>
      <c r="G62" s="27">
        <v>-2446760</v>
      </c>
    </row>
    <row r="63" spans="1:7" ht="16.5" customHeight="1">
      <c r="A63" s="54"/>
      <c r="B63" s="26" t="s">
        <v>66</v>
      </c>
      <c r="C63" s="95"/>
      <c r="E63" s="41">
        <v>59048</v>
      </c>
      <c r="F63" s="78"/>
      <c r="G63" s="41">
        <v>125715</v>
      </c>
    </row>
    <row r="64" spans="1:7" ht="16.5" customHeight="1">
      <c r="A64" s="54"/>
      <c r="B64" s="80"/>
      <c r="C64" s="95"/>
    </row>
    <row r="65" spans="1:7" ht="16.5" customHeight="1">
      <c r="A65" s="53" t="s">
        <v>74</v>
      </c>
      <c r="B65" s="40"/>
      <c r="C65" s="95"/>
      <c r="E65" s="84">
        <f>SUM(E58:E63)</f>
        <v>-305252217</v>
      </c>
      <c r="G65" s="84">
        <f>SUM(G58:G63)</f>
        <v>-191232791</v>
      </c>
    </row>
    <row r="66" spans="1:7" ht="16.5" customHeight="1">
      <c r="A66" s="90"/>
      <c r="B66" s="40"/>
      <c r="C66" s="95"/>
    </row>
    <row r="67" spans="1:7" ht="16.5" customHeight="1">
      <c r="A67" s="90" t="s">
        <v>41</v>
      </c>
      <c r="B67" s="90"/>
      <c r="C67" s="95"/>
    </row>
    <row r="68" spans="1:7" ht="16.5" customHeight="1">
      <c r="A68" s="26"/>
      <c r="B68" s="26" t="s">
        <v>132</v>
      </c>
      <c r="C68" s="95"/>
      <c r="E68" s="27">
        <v>55000000</v>
      </c>
      <c r="F68" s="78"/>
      <c r="G68" s="27">
        <v>160000000</v>
      </c>
    </row>
    <row r="69" spans="1:7" ht="16.5" customHeight="1">
      <c r="A69" s="26"/>
      <c r="B69" s="26" t="s">
        <v>62</v>
      </c>
      <c r="C69" s="95">
        <v>18.2</v>
      </c>
      <c r="E69" s="27">
        <v>189450966</v>
      </c>
      <c r="F69" s="78"/>
      <c r="G69" s="27">
        <v>51090000</v>
      </c>
    </row>
    <row r="70" spans="1:7" ht="16.5" customHeight="1">
      <c r="A70" s="26"/>
      <c r="B70" s="26" t="s">
        <v>63</v>
      </c>
      <c r="C70" s="95">
        <v>18.2</v>
      </c>
      <c r="E70" s="27">
        <v>-66229943</v>
      </c>
      <c r="F70" s="78"/>
      <c r="G70" s="27">
        <v>-58280841</v>
      </c>
    </row>
    <row r="71" spans="1:7" ht="16.5" customHeight="1">
      <c r="A71" s="26"/>
      <c r="B71" s="26" t="s">
        <v>64</v>
      </c>
      <c r="C71" s="95">
        <v>18.2</v>
      </c>
      <c r="E71" s="27">
        <v>-223665</v>
      </c>
      <c r="F71" s="78"/>
      <c r="G71" s="27">
        <v>-212035</v>
      </c>
    </row>
    <row r="72" spans="1:7" ht="16.5" customHeight="1">
      <c r="A72" s="26"/>
      <c r="B72" s="26" t="s">
        <v>80</v>
      </c>
      <c r="C72" s="96"/>
      <c r="E72" s="27">
        <v>-246634</v>
      </c>
      <c r="F72" s="78"/>
      <c r="G72" s="27">
        <v>-461488</v>
      </c>
    </row>
    <row r="73" spans="1:7" ht="16.5" customHeight="1">
      <c r="A73" s="26"/>
      <c r="B73" s="26" t="s">
        <v>71</v>
      </c>
      <c r="E73" s="41">
        <v>-125471223</v>
      </c>
      <c r="F73" s="78"/>
      <c r="G73" s="41">
        <v>-108726128</v>
      </c>
    </row>
    <row r="74" spans="1:7" ht="16.5" customHeight="1">
      <c r="A74" s="90"/>
      <c r="B74" s="97"/>
    </row>
    <row r="75" spans="1:7" ht="16.5" customHeight="1">
      <c r="A75" s="90" t="s">
        <v>124</v>
      </c>
      <c r="B75" s="26"/>
      <c r="E75" s="41">
        <f>SUM(E68:E74)</f>
        <v>52279501</v>
      </c>
      <c r="G75" s="41">
        <f>SUM(G68:G74)</f>
        <v>43409508</v>
      </c>
    </row>
    <row r="76" spans="1:7" ht="16.5" customHeight="1">
      <c r="A76" s="90"/>
      <c r="B76" s="80"/>
    </row>
    <row r="77" spans="1:7" ht="16.5" customHeight="1">
      <c r="A77" s="90" t="s">
        <v>114</v>
      </c>
      <c r="E77" s="27">
        <f>SUM(E37,E65,E75)</f>
        <v>-14824605</v>
      </c>
      <c r="G77" s="27">
        <f>SUM(G37,G65,G75)</f>
        <v>5719335</v>
      </c>
    </row>
    <row r="78" spans="1:7" ht="16.5" customHeight="1">
      <c r="A78" s="26" t="s">
        <v>42</v>
      </c>
      <c r="E78" s="41">
        <v>58308987</v>
      </c>
      <c r="G78" s="41">
        <v>52589652</v>
      </c>
    </row>
    <row r="79" spans="1:7" ht="16.5" customHeight="1">
      <c r="A79" s="90"/>
    </row>
    <row r="80" spans="1:7" ht="16.5" customHeight="1" thickBot="1">
      <c r="A80" s="90" t="s">
        <v>44</v>
      </c>
      <c r="E80" s="98">
        <f>SUM(E77:E78)</f>
        <v>43484382</v>
      </c>
      <c r="G80" s="98">
        <f>SUM(G77:G78)</f>
        <v>58308987</v>
      </c>
    </row>
    <row r="81" spans="1:7" ht="16.5" customHeight="1" thickTop="1">
      <c r="A81" s="40"/>
    </row>
    <row r="82" spans="1:7" ht="16.5" customHeight="1">
      <c r="A82" s="40"/>
    </row>
    <row r="83" spans="1:7" ht="16.5" customHeight="1">
      <c r="A83" s="90" t="s">
        <v>43</v>
      </c>
    </row>
    <row r="84" spans="1:7" ht="16.5" customHeight="1">
      <c r="A84" s="80"/>
      <c r="B84" s="40" t="s">
        <v>92</v>
      </c>
    </row>
    <row r="85" spans="1:7" ht="16.5" customHeight="1">
      <c r="A85" s="80"/>
      <c r="B85" s="40" t="s">
        <v>125</v>
      </c>
      <c r="E85" s="27">
        <v>63428938</v>
      </c>
      <c r="G85" s="27">
        <v>18178782</v>
      </c>
    </row>
    <row r="86" spans="1:7" ht="16.5" customHeight="1">
      <c r="A86" s="40"/>
      <c r="B86" s="80"/>
    </row>
    <row r="87" spans="1:7" ht="16.5" customHeight="1">
      <c r="A87" s="40"/>
      <c r="B87" s="80"/>
    </row>
    <row r="88" spans="1:7" ht="16.5" customHeight="1">
      <c r="A88" s="40"/>
      <c r="B88" s="80"/>
    </row>
    <row r="89" spans="1:7" ht="16.5" customHeight="1">
      <c r="A89" s="40"/>
      <c r="B89" s="80"/>
    </row>
    <row r="90" spans="1:7" ht="16.5" customHeight="1">
      <c r="A90" s="40"/>
      <c r="B90" s="80"/>
    </row>
    <row r="91" spans="1:7" ht="16.5" customHeight="1">
      <c r="A91" s="40"/>
      <c r="B91" s="80"/>
    </row>
    <row r="92" spans="1:7" ht="16.5" customHeight="1">
      <c r="A92" s="40"/>
      <c r="B92" s="80"/>
    </row>
    <row r="93" spans="1:7" ht="16.5" customHeight="1">
      <c r="A93" s="40"/>
      <c r="B93" s="80"/>
    </row>
    <row r="94" spans="1:7" ht="16.5" customHeight="1">
      <c r="A94" s="40"/>
      <c r="B94" s="80"/>
    </row>
    <row r="95" spans="1:7" ht="16.5" customHeight="1">
      <c r="A95" s="40"/>
      <c r="B95" s="80"/>
    </row>
    <row r="96" spans="1:7" ht="4.5" customHeight="1">
      <c r="A96" s="40"/>
      <c r="B96" s="80"/>
    </row>
    <row r="97" spans="1:7" ht="21.95" customHeight="1">
      <c r="A97" s="99" t="str">
        <f>+'5-6'!A49</f>
        <v>The accompanying notes are an integral part of these financial statements.</v>
      </c>
      <c r="B97" s="100"/>
      <c r="C97" s="101"/>
      <c r="D97" s="100"/>
      <c r="E97" s="84"/>
      <c r="F97" s="84"/>
      <c r="G97" s="84"/>
    </row>
    <row r="101" spans="1:7">
      <c r="B101" s="76"/>
    </row>
    <row r="102" spans="1:7">
      <c r="B102" s="76"/>
    </row>
    <row r="103" spans="1:7">
      <c r="B103" s="76"/>
    </row>
  </sheetData>
  <pageMargins left="0.8" right="0.75" top="0.5" bottom="0.6" header="0.49" footer="0.4"/>
  <pageSetup paperSize="9" firstPageNumber="9" orientation="portrait" useFirstPageNumber="1" horizontalDpi="1200" verticalDpi="1200" r:id="rId1"/>
  <headerFooter>
    <oddFooter>&amp;R&amp;"Arial,Regular"&amp;10&amp;P</oddFooter>
  </headerFooter>
  <rowBreaks count="1" manualBreakCount="1">
    <brk id="48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811fb-1e6b-40b2-a45e-c0d439293caa">
      <Terms xmlns="http://schemas.microsoft.com/office/infopath/2007/PartnerControls"/>
    </lcf76f155ced4ddcb4097134ff3c332f>
    <TaxCatchAll xmlns="34ac1563-6e48-4840-9fec-4d108b7feb4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B0B4A1779BC94AAC1D600492ED92E2" ma:contentTypeVersion="11" ma:contentTypeDescription="Create a new document." ma:contentTypeScope="" ma:versionID="8ccc55c1942185c92894675bcbe1c6ec">
  <xsd:schema xmlns:xsd="http://www.w3.org/2001/XMLSchema" xmlns:xs="http://www.w3.org/2001/XMLSchema" xmlns:p="http://schemas.microsoft.com/office/2006/metadata/properties" xmlns:ns2="7d5811fb-1e6b-40b2-a45e-c0d439293caa" xmlns:ns3="34ac1563-6e48-4840-9fec-4d108b7feb4d" targetNamespace="http://schemas.microsoft.com/office/2006/metadata/properties" ma:root="true" ma:fieldsID="9c6a6b8c947d772c3e4be7576a5ee270" ns2:_="" ns3:_="">
    <xsd:import namespace="7d5811fb-1e6b-40b2-a45e-c0d439293caa"/>
    <xsd:import namespace="34ac1563-6e48-4840-9fec-4d108b7feb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811fb-1e6b-40b2-a45e-c0d439293c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c1563-6e48-4840-9fec-4d108b7feb4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6fbc2c1-22e9-4dc7-bf5e-85c7bc94256a}" ma:internalName="TaxCatchAll" ma:showField="CatchAllData" ma:web="34ac1563-6e48-4840-9fec-4d108b7feb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8AB769-CA73-4367-8029-800D11557F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F9188D-8502-42A9-82CB-65BA73ADF203}">
  <ds:schemaRefs>
    <ds:schemaRef ds:uri="http://schemas.microsoft.com/office/2006/metadata/properties"/>
    <ds:schemaRef ds:uri="http://schemas.microsoft.com/office/infopath/2007/PartnerControls"/>
    <ds:schemaRef ds:uri="7d5811fb-1e6b-40b2-a45e-c0d439293caa"/>
    <ds:schemaRef ds:uri="34ac1563-6e48-4840-9fec-4d108b7feb4d"/>
  </ds:schemaRefs>
</ds:datastoreItem>
</file>

<file path=customXml/itemProps3.xml><?xml version="1.0" encoding="utf-8"?>
<ds:datastoreItem xmlns:ds="http://schemas.openxmlformats.org/officeDocument/2006/customXml" ds:itemID="{7C4E37DD-4A39-42E5-B19D-413AEAC911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811fb-1e6b-40b2-a45e-c0d439293caa"/>
    <ds:schemaRef ds:uri="34ac1563-6e48-4840-9fec-4d108b7fe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5-6</vt:lpstr>
      <vt:lpstr>7</vt:lpstr>
      <vt:lpstr>8</vt:lpstr>
      <vt:lpstr>9-10</vt:lpstr>
      <vt:lpstr>'5-6'!Print_Area</vt:lpstr>
      <vt:lpstr>'7'!Print_Area</vt:lpstr>
      <vt:lpstr>'9-10'!Print_Area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 User</dc:creator>
  <cp:lastModifiedBy>Panawat Wiriyamak (TH)</cp:lastModifiedBy>
  <cp:lastPrinted>2026-02-17T03:06:33Z</cp:lastPrinted>
  <dcterms:created xsi:type="dcterms:W3CDTF">2003-03-17T10:00:55Z</dcterms:created>
  <dcterms:modified xsi:type="dcterms:W3CDTF">2026-02-17T05:33:53Z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0x01010069B0B4A1779BC94AAC1D600492ED92E2</vt:lpwstr>
  </property>
</Properties>
</file>