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BAS-Listed\Kijcharoen Engineering Electric Comapny Limited\Kijcharoen Engineering Electric_June2025 (Q2)\"/>
    </mc:Choice>
  </mc:AlternateContent>
  <xr:revisionPtr revIDLastSave="0" documentId="13_ncr:1_{952641B2-F864-4074-A210-1C9738D9FEE7}" xr6:coauthVersionLast="47" xr6:coauthVersionMax="47" xr10:uidLastSave="{00000000-0000-0000-0000-000000000000}"/>
  <bookViews>
    <workbookView xWindow="-120" yWindow="-120" windowWidth="21840" windowHeight="13020" activeTab="4" xr2:uid="{00000000-000D-0000-FFFF-FFFF00000000}"/>
  </bookViews>
  <sheets>
    <sheet name="2-3 " sheetId="16" r:id="rId1"/>
    <sheet name="4" sheetId="18" r:id="rId2"/>
    <sheet name="5" sheetId="22" r:id="rId3"/>
    <sheet name="6" sheetId="20" r:id="rId4"/>
    <sheet name="7-8" sheetId="21" r:id="rId5"/>
  </sheets>
  <definedNames>
    <definedName name="_xlnm.Print_Area" localSheetId="1">'4'!$A$1:$H$49</definedName>
    <definedName name="_xlnm.Print_Area" localSheetId="2">'5'!$A$1:$H$49</definedName>
    <definedName name="_xlnm.Print_Area" localSheetId="4">'7-8'!$A$1:$G$98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6" i="21" l="1"/>
  <c r="E12" i="21"/>
  <c r="M23" i="20"/>
  <c r="O22" i="20"/>
  <c r="G34" i="21"/>
  <c r="A3" i="20"/>
  <c r="A3" i="21" s="1"/>
  <c r="O14" i="20"/>
  <c r="A49" i="22"/>
  <c r="H16" i="22"/>
  <c r="H24" i="22" s="1"/>
  <c r="H27" i="22" s="1"/>
  <c r="H31" i="22" s="1"/>
  <c r="H36" i="22" s="1"/>
  <c r="F16" i="22"/>
  <c r="F24" i="22" s="1"/>
  <c r="F27" i="22" s="1"/>
  <c r="F31" i="22" s="1"/>
  <c r="F36" i="22" s="1"/>
  <c r="M15" i="20" l="1"/>
  <c r="I81" i="16"/>
  <c r="I30" i="16"/>
  <c r="K30" i="16" l="1"/>
  <c r="K99" i="16" l="1"/>
  <c r="A49" i="18" l="1"/>
  <c r="A50" i="20" l="1"/>
  <c r="A52" i="21"/>
  <c r="G76" i="21"/>
  <c r="G67" i="21"/>
  <c r="O15" i="20"/>
  <c r="H16" i="18"/>
  <c r="H24" i="18" s="1"/>
  <c r="H27" i="18" s="1"/>
  <c r="H31" i="18" s="1"/>
  <c r="H36" i="18" s="1"/>
  <c r="O20" i="20"/>
  <c r="M17" i="20"/>
  <c r="K17" i="20"/>
  <c r="I17" i="20"/>
  <c r="G17" i="20"/>
  <c r="O12" i="20"/>
  <c r="A49" i="21" l="1"/>
  <c r="A98" i="21" s="1"/>
  <c r="G38" i="21"/>
  <c r="G78" i="21" s="1"/>
  <c r="G81" i="21" s="1"/>
  <c r="F16" i="18"/>
  <c r="F24" i="18" s="1"/>
  <c r="F27" i="18" s="1"/>
  <c r="F31" i="18" s="1"/>
  <c r="K25" i="20"/>
  <c r="E67" i="21"/>
  <c r="G25" i="20"/>
  <c r="I25" i="20"/>
  <c r="O17" i="20"/>
  <c r="F36" i="18" l="1"/>
  <c r="E34" i="21"/>
  <c r="E38" i="21" s="1"/>
  <c r="E78" i="21" l="1"/>
  <c r="E81" i="21" s="1"/>
  <c r="M25" i="20"/>
  <c r="O23" i="20"/>
  <c r="O25" i="20" s="1"/>
  <c r="K73" i="16" l="1"/>
  <c r="A52" i="16"/>
  <c r="A104" i="16" l="1"/>
  <c r="K81" i="16"/>
  <c r="K83" i="16" s="1"/>
  <c r="I73" i="16"/>
  <c r="K20" i="16"/>
  <c r="I20" i="16"/>
  <c r="K32" i="16" l="1"/>
  <c r="I83" i="16"/>
  <c r="K101" i="16"/>
  <c r="I32" i="16"/>
  <c r="I99" i="16" l="1"/>
  <c r="I101" i="16" s="1"/>
</calcChain>
</file>

<file path=xl/sharedStrings.xml><?xml version="1.0" encoding="utf-8"?>
<sst xmlns="http://schemas.openxmlformats.org/spreadsheetml/2006/main" count="226" uniqueCount="137">
  <si>
    <t>Kijcharoen Engineering Electric Public Company Limited</t>
  </si>
  <si>
    <t xml:space="preserve">Statement of Financial Position </t>
  </si>
  <si>
    <t>Unaudited</t>
  </si>
  <si>
    <t>Audited</t>
  </si>
  <si>
    <t>31 December</t>
  </si>
  <si>
    <t>2024</t>
  </si>
  <si>
    <t>Notes</t>
  </si>
  <si>
    <t xml:space="preserve"> Baht</t>
  </si>
  <si>
    <t>Assets</t>
  </si>
  <si>
    <t>Current assets</t>
  </si>
  <si>
    <t>Cash and cash equivalents</t>
  </si>
  <si>
    <t>Short-term investments</t>
  </si>
  <si>
    <t>Trade and other current receivables, net</t>
  </si>
  <si>
    <t>Inventories, net</t>
  </si>
  <si>
    <t>Total current assets</t>
  </si>
  <si>
    <t>Non-current assets</t>
  </si>
  <si>
    <t>Property, plant and equipment and right-of-use assets, net</t>
  </si>
  <si>
    <t>Intangible assets, net</t>
  </si>
  <si>
    <t>Deferred income tax assets, net</t>
  </si>
  <si>
    <t>Other non-current assets</t>
  </si>
  <si>
    <t>Total non-current assets</t>
  </si>
  <si>
    <t>Total assets</t>
  </si>
  <si>
    <t>Director  …………………………………….      Director  ……………………………………</t>
  </si>
  <si>
    <t>Liabilities and equity</t>
  </si>
  <si>
    <t>Short-term loans from financial institutions</t>
  </si>
  <si>
    <t>Trade and other current payables</t>
  </si>
  <si>
    <t>Current contract liabilities</t>
  </si>
  <si>
    <t>Current portion of</t>
  </si>
  <si>
    <t>- Long-term loans from financial institutions</t>
  </si>
  <si>
    <t>- Lease liabilities</t>
  </si>
  <si>
    <t>Current corporate income tax payable</t>
  </si>
  <si>
    <t>Other current liabilities</t>
  </si>
  <si>
    <t>Total current liabilities</t>
  </si>
  <si>
    <t>Non-current liabilities</t>
  </si>
  <si>
    <t>Long-term loans from financial institutions</t>
  </si>
  <si>
    <t>Lease liabilities</t>
  </si>
  <si>
    <t>Employee benefits obligations</t>
  </si>
  <si>
    <t>Total non-current liabilities</t>
  </si>
  <si>
    <t>Total liabilities</t>
  </si>
  <si>
    <t>Equity</t>
  </si>
  <si>
    <t>Share capital</t>
  </si>
  <si>
    <t>Authorised share capital</t>
  </si>
  <si>
    <t>231,997,800 ordinary shares of Baht 0.50 each</t>
  </si>
  <si>
    <t>Share premium</t>
  </si>
  <si>
    <t>Retained earnings</t>
  </si>
  <si>
    <t>Appropriated - legal reserve</t>
  </si>
  <si>
    <t>Unappropriated</t>
  </si>
  <si>
    <t>Total equity</t>
  </si>
  <si>
    <t>Total liabilities and equity</t>
  </si>
  <si>
    <t>Statement of Comprehensive Income</t>
  </si>
  <si>
    <t>Revenue</t>
  </si>
  <si>
    <t>Revenue from sales</t>
  </si>
  <si>
    <t>Cost of sales</t>
  </si>
  <si>
    <t xml:space="preserve">Gross profit </t>
  </si>
  <si>
    <t>Other income</t>
  </si>
  <si>
    <t>Administrative expenses</t>
  </si>
  <si>
    <t xml:space="preserve">Profit before income tax </t>
  </si>
  <si>
    <t xml:space="preserve">Income tax </t>
  </si>
  <si>
    <t>Net profit for the period</t>
  </si>
  <si>
    <t xml:space="preserve">   </t>
  </si>
  <si>
    <t>Total comprehensive income for the period</t>
  </si>
  <si>
    <t>Earnings per share</t>
  </si>
  <si>
    <t>Basic earnings per share</t>
  </si>
  <si>
    <t>Statement of Changes in Equity</t>
  </si>
  <si>
    <t>Share</t>
  </si>
  <si>
    <t>Appropriated</t>
  </si>
  <si>
    <t>share capital</t>
  </si>
  <si>
    <t>premium</t>
  </si>
  <si>
    <t>- legal reserve</t>
  </si>
  <si>
    <t>Total</t>
  </si>
  <si>
    <t>Baht</t>
  </si>
  <si>
    <t xml:space="preserve">Changes in equity for the period </t>
  </si>
  <si>
    <t>Dividend paid</t>
  </si>
  <si>
    <t xml:space="preserve">Comprehensive income for the period </t>
  </si>
  <si>
    <t>Opening balance as at 1 January 2024</t>
  </si>
  <si>
    <t xml:space="preserve">Statement of Cash Flows </t>
  </si>
  <si>
    <t>Cash flows from operating activities</t>
  </si>
  <si>
    <t>Adjustments for:</t>
  </si>
  <si>
    <t>Depreciation and amortisation</t>
  </si>
  <si>
    <t>Amortisation - intangible assets</t>
  </si>
  <si>
    <t>Employee benefit obligations</t>
  </si>
  <si>
    <t>Interest income</t>
  </si>
  <si>
    <t xml:space="preserve">   Finance costs</t>
  </si>
  <si>
    <t xml:space="preserve">Finance costs </t>
  </si>
  <si>
    <t xml:space="preserve">Changes in working capital: </t>
  </si>
  <si>
    <t>Inventories</t>
  </si>
  <si>
    <t>Cash generated from operations</t>
  </si>
  <si>
    <t>Interest paid</t>
  </si>
  <si>
    <t>Income tax paid</t>
  </si>
  <si>
    <t>Net cash generated from operating activities</t>
  </si>
  <si>
    <t>Cash flows from investing activities</t>
  </si>
  <si>
    <t>Payments for purchase of plant and equipment</t>
  </si>
  <si>
    <t>Proceeds from disposals of equipment</t>
  </si>
  <si>
    <t>Payments for purchase of intangible assets</t>
  </si>
  <si>
    <t xml:space="preserve">Proceeds from interest income </t>
  </si>
  <si>
    <t>Net cash used in investing activities</t>
  </si>
  <si>
    <t>Cash flow from financing activities</t>
  </si>
  <si>
    <t>Payments for long-term loans from financial institutions</t>
  </si>
  <si>
    <t>Cash and cash equivalents at the beginning of the period</t>
  </si>
  <si>
    <t>Cash and cash equivalents at the end of the period</t>
  </si>
  <si>
    <t>Non-cash items</t>
  </si>
  <si>
    <t>Other gain (loss), net</t>
  </si>
  <si>
    <t>Finance cost</t>
  </si>
  <si>
    <t>Other comprehensive income</t>
  </si>
  <si>
    <t>Trade and other current receivables</t>
  </si>
  <si>
    <t>Selling expenses and distribution costs</t>
  </si>
  <si>
    <t>Increase in short-term investments</t>
  </si>
  <si>
    <t>Write-off of equipment</t>
  </si>
  <si>
    <t>2025</t>
  </si>
  <si>
    <t>Opening balance as at 1 January 2025</t>
  </si>
  <si>
    <t>-</t>
  </si>
  <si>
    <t>Advance payment for construction building</t>
  </si>
  <si>
    <t>Proceeds from long-term loans from financial institutions</t>
  </si>
  <si>
    <t>Net cash generated from financing activities</t>
  </si>
  <si>
    <t>Current liabilities</t>
  </si>
  <si>
    <t>Issued and paid-up share capital</t>
  </si>
  <si>
    <t>Issued</t>
  </si>
  <si>
    <t xml:space="preserve"> and paid-up</t>
  </si>
  <si>
    <t>As at 30 June 2025</t>
  </si>
  <si>
    <t>30 June</t>
  </si>
  <si>
    <t>For the three-month period ended 30 June 2025</t>
  </si>
  <si>
    <t>Closing balance as at 30 June 2024</t>
  </si>
  <si>
    <t>Closing balance as at 30 June 2025</t>
  </si>
  <si>
    <t>Purchase of plant and equipment unpaid as at 30 June</t>
  </si>
  <si>
    <t xml:space="preserve">Purchase of intangible assets unpaid as at 30 June </t>
  </si>
  <si>
    <t>For the six-month period ended 30 June 2025</t>
  </si>
  <si>
    <t>Other current assets</t>
  </si>
  <si>
    <t>Employee benefits paid</t>
  </si>
  <si>
    <t>Note</t>
  </si>
  <si>
    <t>Loss on expected credit losses</t>
  </si>
  <si>
    <t>Payments for principal elements of lease liabilities</t>
  </si>
  <si>
    <t>Net decrease in cash and cash equivalents</t>
  </si>
  <si>
    <t>Net proceeds from short-term loans from financial institutions</t>
  </si>
  <si>
    <t>Loss on (reversal of) allowance</t>
  </si>
  <si>
    <t xml:space="preserve">  for obsolete and defective inventories</t>
  </si>
  <si>
    <t>Unrealised loss on exchange rate</t>
  </si>
  <si>
    <t>The accompanying notes on page 9 to 15 are an integral part of these interim financial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</si>
</sst>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&quot;$&quot;#,##0.00_);[Red]\(&quot;$&quot;#,##0.00\)"/>
    <numFmt numFmtId="165" formatCode="_(* #,##0_);_(* \(#,##0\);_(* &quot;-&quot;_);_(@_)"/>
    <numFmt numFmtId="166" formatCode="_(* #,##0.00_);_(* \(#,##0.00\);_(* &quot;-&quot;_);_(@_)"/>
    <numFmt numFmtId="167" formatCode="#,##0.0;\-#,##0.0"/>
    <numFmt numFmtId="168" formatCode="_(* #,##0_);_(* \(#,##0\);_(* &quot;-&quot;??_);_(@_)"/>
    <numFmt numFmtId="169" formatCode="#,##0;\(#,##0\);\-"/>
    <numFmt numFmtId="170" formatCode="#,##0;\(#,##0\)"/>
    <numFmt numFmtId="171" formatCode="#,##0.0;\(#,##0.0\)"/>
    <numFmt numFmtId="172" formatCode="_-* #,##0.0_-;\-* #,##0.0_-;_-* &quot;-&quot;??_-;_-@_-"/>
    <numFmt numFmtId="173" formatCode="#,##0.00;\(#,##0.00\);\-"/>
  </numFmts>
  <fonts count="14">
    <font>
      <sz val="12"/>
      <name val="Times New Roman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  <charset val="222"/>
    </font>
    <font>
      <sz val="12"/>
      <name val="Times New Roman"/>
      <family val="1"/>
    </font>
    <font>
      <sz val="10"/>
      <name val="Microsoft Sans Serif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4"/>
      <name val="Cordia New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</borders>
  <cellStyleXfs count="15">
    <xf numFmtId="0" fontId="0" fillId="0" borderId="0"/>
    <xf numFmtId="0" fontId="5" fillId="0" borderId="0"/>
    <xf numFmtId="37" fontId="6" fillId="0" borderId="0"/>
    <xf numFmtId="0" fontId="7" fillId="0" borderId="0"/>
    <xf numFmtId="43" fontId="8" fillId="0" borderId="0" applyFont="0" applyFill="0" applyBorder="0" applyAlignment="0" applyProtection="0"/>
    <xf numFmtId="0" fontId="6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5" fillId="0" borderId="0"/>
    <xf numFmtId="0" fontId="7" fillId="0" borderId="0"/>
    <xf numFmtId="0" fontId="6" fillId="0" borderId="0"/>
    <xf numFmtId="0" fontId="1" fillId="0" borderId="0"/>
    <xf numFmtId="0" fontId="4" fillId="0" borderId="0"/>
    <xf numFmtId="0" fontId="10" fillId="0" borderId="0"/>
  </cellStyleXfs>
  <cellXfs count="132">
    <xf numFmtId="0" fontId="0" fillId="0" borderId="0" xfId="0"/>
    <xf numFmtId="37" fontId="2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37" fontId="2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horizontal="center" vertical="center"/>
    </xf>
    <xf numFmtId="37" fontId="1" fillId="0" borderId="1" xfId="0" applyNumberFormat="1" applyFont="1" applyBorder="1" applyAlignment="1">
      <alignment horizontal="right" vertical="center"/>
    </xf>
    <xf numFmtId="169" fontId="1" fillId="0" borderId="1" xfId="0" applyNumberFormat="1" applyFont="1" applyBorder="1" applyAlignment="1">
      <alignment horizontal="right" vertical="center"/>
    </xf>
    <xf numFmtId="170" fontId="2" fillId="0" borderId="0" xfId="0" quotePrefix="1" applyNumberFormat="1" applyFont="1" applyAlignment="1">
      <alignment horizontal="right" vertical="center"/>
    </xf>
    <xf numFmtId="37" fontId="2" fillId="0" borderId="0" xfId="0" applyNumberFormat="1" applyFont="1" applyAlignment="1">
      <alignment horizontal="right" vertical="center"/>
    </xf>
    <xf numFmtId="169" fontId="2" fillId="0" borderId="0" xfId="0" quotePrefix="1" applyNumberFormat="1" applyFont="1" applyAlignment="1">
      <alignment horizontal="right" vertical="center"/>
    </xf>
    <xf numFmtId="37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right" vertical="center"/>
    </xf>
    <xf numFmtId="171" fontId="1" fillId="0" borderId="0" xfId="0" applyNumberFormat="1" applyFont="1" applyAlignment="1">
      <alignment horizontal="center" vertical="center" wrapText="1"/>
    </xf>
    <xf numFmtId="169" fontId="1" fillId="0" borderId="0" xfId="0" applyNumberFormat="1" applyFont="1" applyAlignment="1">
      <alignment horizontal="right" vertical="center" wrapText="1"/>
    </xf>
    <xf numFmtId="169" fontId="1" fillId="0" borderId="0" xfId="9" applyNumberFormat="1" applyFont="1" applyAlignment="1">
      <alignment horizontal="right" vertical="center" wrapText="1"/>
    </xf>
    <xf numFmtId="170" fontId="1" fillId="0" borderId="0" xfId="0" applyNumberFormat="1" applyFont="1" applyAlignment="1">
      <alignment horizontal="center" vertical="center" wrapText="1"/>
    </xf>
    <xf numFmtId="169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69" fontId="1" fillId="0" borderId="3" xfId="0" applyNumberFormat="1" applyFont="1" applyBorder="1" applyAlignment="1">
      <alignment horizontal="right" vertical="center" wrapText="1"/>
    </xf>
    <xf numFmtId="170" fontId="1" fillId="0" borderId="0" xfId="0" applyNumberFormat="1" applyFont="1" applyAlignment="1">
      <alignment horizontal="right" vertical="center"/>
    </xf>
    <xf numFmtId="170" fontId="1" fillId="0" borderId="1" xfId="0" applyNumberFormat="1" applyFont="1" applyBorder="1" applyAlignment="1">
      <alignment horizontal="right" vertical="center"/>
    </xf>
    <xf numFmtId="169" fontId="1" fillId="0" borderId="2" xfId="0" applyNumberFormat="1" applyFont="1" applyBorder="1" applyAlignment="1">
      <alignment horizontal="right" vertical="center" wrapText="1"/>
    </xf>
    <xf numFmtId="37" fontId="3" fillId="0" borderId="0" xfId="0" applyNumberFormat="1" applyFont="1" applyAlignment="1">
      <alignment horizontal="center" vertical="center"/>
    </xf>
    <xf numFmtId="169" fontId="3" fillId="0" borderId="0" xfId="0" applyNumberFormat="1" applyFont="1" applyAlignment="1">
      <alignment horizontal="right" vertical="center"/>
    </xf>
    <xf numFmtId="169" fontId="1" fillId="0" borderId="0" xfId="9" applyNumberFormat="1" applyFont="1" applyAlignment="1">
      <alignment horizontal="right" vertical="center"/>
    </xf>
    <xf numFmtId="37" fontId="1" fillId="0" borderId="0" xfId="0" quotePrefix="1" applyNumberFormat="1" applyFont="1" applyAlignment="1">
      <alignment vertical="center"/>
    </xf>
    <xf numFmtId="0" fontId="1" fillId="0" borderId="0" xfId="0" quotePrefix="1" applyFont="1" applyAlignment="1">
      <alignment vertical="center"/>
    </xf>
    <xf numFmtId="171" fontId="1" fillId="0" borderId="0" xfId="0" applyNumberFormat="1" applyFont="1" applyAlignment="1">
      <alignment horizontal="center" vertical="center"/>
    </xf>
    <xf numFmtId="170" fontId="1" fillId="0" borderId="0" xfId="0" applyNumberFormat="1" applyFont="1" applyAlignment="1">
      <alignment horizontal="left" vertical="center"/>
    </xf>
    <xf numFmtId="169" fontId="1" fillId="0" borderId="1" xfId="9" applyNumberFormat="1" applyFont="1" applyBorder="1" applyAlignment="1">
      <alignment horizontal="right" vertical="center"/>
    </xf>
    <xf numFmtId="169" fontId="1" fillId="0" borderId="0" xfId="0" applyNumberFormat="1" applyFont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169" fontId="1" fillId="0" borderId="2" xfId="0" applyNumberFormat="1" applyFont="1" applyBorder="1" applyAlignment="1">
      <alignment horizontal="right" vertical="center"/>
    </xf>
    <xf numFmtId="37" fontId="1" fillId="0" borderId="0" xfId="2" applyFont="1" applyAlignment="1">
      <alignment vertical="center"/>
    </xf>
    <xf numFmtId="37" fontId="2" fillId="0" borderId="0" xfId="2" applyFont="1" applyAlignment="1">
      <alignment vertical="center"/>
    </xf>
    <xf numFmtId="37" fontId="1" fillId="0" borderId="0" xfId="2" applyFont="1" applyAlignment="1">
      <alignment horizontal="center" vertical="center"/>
    </xf>
    <xf numFmtId="165" fontId="1" fillId="0" borderId="0" xfId="2" applyNumberFormat="1" applyFont="1" applyAlignment="1">
      <alignment horizontal="right" vertical="center"/>
    </xf>
    <xf numFmtId="169" fontId="1" fillId="0" borderId="0" xfId="2" applyNumberFormat="1" applyFont="1" applyAlignment="1">
      <alignment horizontal="right" vertical="center"/>
    </xf>
    <xf numFmtId="0" fontId="1" fillId="0" borderId="0" xfId="3" applyFont="1" applyAlignment="1">
      <alignment vertical="center"/>
    </xf>
    <xf numFmtId="169" fontId="1" fillId="0" borderId="0" xfId="0" applyNumberFormat="1" applyFont="1" applyAlignment="1">
      <alignment horizontal="center" vertical="center"/>
    </xf>
    <xf numFmtId="169" fontId="1" fillId="0" borderId="4" xfId="0" applyNumberFormat="1" applyFont="1" applyBorder="1" applyAlignment="1">
      <alignment horizontal="right" vertical="center" wrapText="1"/>
    </xf>
    <xf numFmtId="37" fontId="2" fillId="0" borderId="0" xfId="5" applyNumberFormat="1" applyFont="1" applyAlignment="1">
      <alignment vertical="center"/>
    </xf>
    <xf numFmtId="170" fontId="1" fillId="0" borderId="0" xfId="5" applyNumberFormat="1" applyFont="1" applyAlignment="1">
      <alignment horizontal="center" vertical="center"/>
    </xf>
    <xf numFmtId="169" fontId="1" fillId="0" borderId="0" xfId="5" applyNumberFormat="1" applyFont="1" applyAlignment="1">
      <alignment horizontal="right" vertical="center"/>
    </xf>
    <xf numFmtId="0" fontId="2" fillId="0" borderId="0" xfId="5" applyFont="1" applyAlignment="1">
      <alignment horizontal="left" vertical="center"/>
    </xf>
    <xf numFmtId="0" fontId="2" fillId="0" borderId="3" xfId="5" applyFont="1" applyBorder="1" applyAlignment="1">
      <alignment horizontal="left" vertical="center"/>
    </xf>
    <xf numFmtId="170" fontId="1" fillId="0" borderId="3" xfId="5" applyNumberFormat="1" applyFont="1" applyBorder="1" applyAlignment="1">
      <alignment horizontal="center" vertical="center"/>
    </xf>
    <xf numFmtId="169" fontId="1" fillId="0" borderId="3" xfId="5" applyNumberFormat="1" applyFont="1" applyBorder="1" applyAlignment="1">
      <alignment horizontal="right" vertical="center"/>
    </xf>
    <xf numFmtId="0" fontId="1" fillId="0" borderId="0" xfId="5" applyFont="1" applyAlignment="1">
      <alignment vertical="center"/>
    </xf>
    <xf numFmtId="170" fontId="1" fillId="0" borderId="0" xfId="5" applyNumberFormat="1" applyFont="1" applyAlignment="1">
      <alignment vertical="center"/>
    </xf>
    <xf numFmtId="169" fontId="2" fillId="0" borderId="0" xfId="5" applyNumberFormat="1" applyFont="1" applyAlignment="1">
      <alignment horizontal="right" vertical="center"/>
    </xf>
    <xf numFmtId="170" fontId="2" fillId="0" borderId="0" xfId="5" quotePrefix="1" applyNumberFormat="1" applyFont="1" applyAlignment="1">
      <alignment horizontal="right" vertical="center"/>
    </xf>
    <xf numFmtId="37" fontId="1" fillId="0" borderId="0" xfId="5" applyNumberFormat="1" applyFont="1" applyAlignment="1">
      <alignment horizontal="right" vertical="center"/>
    </xf>
    <xf numFmtId="170" fontId="2" fillId="0" borderId="0" xfId="5" applyNumberFormat="1" applyFont="1" applyAlignment="1">
      <alignment horizontal="center" vertical="center" wrapText="1"/>
    </xf>
    <xf numFmtId="170" fontId="1" fillId="0" borderId="0" xfId="5" applyNumberFormat="1" applyFont="1" applyAlignment="1">
      <alignment vertical="center" wrapText="1"/>
    </xf>
    <xf numFmtId="0" fontId="2" fillId="0" borderId="3" xfId="5" applyFont="1" applyBorder="1" applyAlignment="1">
      <alignment horizontal="center" vertical="center"/>
    </xf>
    <xf numFmtId="170" fontId="2" fillId="0" borderId="0" xfId="5" applyNumberFormat="1" applyFont="1" applyAlignment="1">
      <alignment horizontal="right" vertical="center" wrapText="1"/>
    </xf>
    <xf numFmtId="169" fontId="2" fillId="0" borderId="3" xfId="5" applyNumberFormat="1" applyFont="1" applyBorder="1" applyAlignment="1">
      <alignment horizontal="right" vertical="center" wrapText="1"/>
    </xf>
    <xf numFmtId="0" fontId="2" fillId="0" borderId="0" xfId="5" applyFont="1" applyAlignment="1">
      <alignment horizontal="center" vertical="center"/>
    </xf>
    <xf numFmtId="169" fontId="2" fillId="0" borderId="0" xfId="5" applyNumberFormat="1" applyFont="1" applyAlignment="1">
      <alignment horizontal="right" vertical="center" wrapText="1"/>
    </xf>
    <xf numFmtId="0" fontId="2" fillId="0" borderId="0" xfId="5" applyFont="1" applyAlignment="1">
      <alignment vertical="center"/>
    </xf>
    <xf numFmtId="170" fontId="2" fillId="0" borderId="0" xfId="5" applyNumberFormat="1" applyFont="1" applyAlignment="1">
      <alignment horizontal="left" vertical="center"/>
    </xf>
    <xf numFmtId="170" fontId="1" fillId="0" borderId="0" xfId="5" applyNumberFormat="1" applyFont="1" applyAlignment="1">
      <alignment horizontal="left" vertical="center"/>
    </xf>
    <xf numFmtId="0" fontId="1" fillId="0" borderId="0" xfId="5" applyFont="1" applyAlignment="1">
      <alignment horizontal="center" vertical="center"/>
    </xf>
    <xf numFmtId="168" fontId="1" fillId="0" borderId="0" xfId="5" applyNumberFormat="1" applyFont="1" applyAlignment="1">
      <alignment horizontal="center" vertical="center"/>
    </xf>
    <xf numFmtId="37" fontId="1" fillId="0" borderId="3" xfId="5" applyNumberFormat="1" applyFont="1" applyBorder="1" applyAlignment="1">
      <alignment vertical="center"/>
    </xf>
    <xf numFmtId="168" fontId="1" fillId="0" borderId="0" xfId="5" applyNumberFormat="1" applyFont="1" applyAlignment="1">
      <alignment vertical="center"/>
    </xf>
    <xf numFmtId="168" fontId="2" fillId="0" borderId="0" xfId="5" applyNumberFormat="1" applyFont="1" applyAlignment="1">
      <alignment vertical="center"/>
    </xf>
    <xf numFmtId="172" fontId="1" fillId="0" borderId="0" xfId="5" applyNumberFormat="1" applyFont="1" applyAlignment="1">
      <alignment horizontal="center" vertical="center"/>
    </xf>
    <xf numFmtId="169" fontId="1" fillId="0" borderId="1" xfId="5" applyNumberFormat="1" applyFont="1" applyBorder="1" applyAlignment="1">
      <alignment horizontal="right" vertical="center"/>
    </xf>
    <xf numFmtId="0" fontId="1" fillId="0" borderId="0" xfId="5" applyFont="1" applyAlignment="1">
      <alignment horizontal="justify" vertical="center"/>
    </xf>
    <xf numFmtId="169" fontId="1" fillId="0" borderId="4" xfId="5" applyNumberFormat="1" applyFont="1" applyBorder="1" applyAlignment="1">
      <alignment horizontal="right" vertical="center"/>
    </xf>
    <xf numFmtId="0" fontId="2" fillId="0" borderId="0" xfId="9" applyFont="1" applyAlignment="1">
      <alignment vertical="center"/>
    </xf>
    <xf numFmtId="37" fontId="1" fillId="0" borderId="3" xfId="5" applyNumberFormat="1" applyFont="1" applyBorder="1" applyAlignment="1">
      <alignment horizontal="left" vertical="center"/>
    </xf>
    <xf numFmtId="0" fontId="1" fillId="0" borderId="3" xfId="5" applyFont="1" applyBorder="1" applyAlignment="1">
      <alignment horizontal="left" vertical="center"/>
    </xf>
    <xf numFmtId="0" fontId="1" fillId="0" borderId="3" xfId="5" applyFont="1" applyBorder="1" applyAlignment="1">
      <alignment horizontal="center" vertical="center"/>
    </xf>
    <xf numFmtId="37" fontId="1" fillId="0" borderId="0" xfId="5" applyNumberFormat="1" applyFont="1" applyAlignment="1">
      <alignment vertical="center"/>
    </xf>
    <xf numFmtId="37" fontId="2" fillId="0" borderId="1" xfId="5" applyNumberFormat="1" applyFont="1" applyBorder="1" applyAlignment="1">
      <alignment vertical="center"/>
    </xf>
    <xf numFmtId="37" fontId="1" fillId="0" borderId="1" xfId="5" applyNumberFormat="1" applyFont="1" applyBorder="1" applyAlignment="1">
      <alignment vertical="center"/>
    </xf>
    <xf numFmtId="37" fontId="1" fillId="0" borderId="1" xfId="5" applyNumberFormat="1" applyFont="1" applyBorder="1" applyAlignment="1">
      <alignment horizontal="right" vertical="center"/>
    </xf>
    <xf numFmtId="37" fontId="12" fillId="0" borderId="0" xfId="5" applyNumberFormat="1" applyFont="1" applyAlignment="1">
      <alignment vertical="center"/>
    </xf>
    <xf numFmtId="37" fontId="12" fillId="0" borderId="0" xfId="5" applyNumberFormat="1" applyFont="1" applyAlignment="1">
      <alignment horizontal="right" vertical="center"/>
    </xf>
    <xf numFmtId="37" fontId="13" fillId="0" borderId="0" xfId="5" applyNumberFormat="1" applyFont="1" applyAlignment="1">
      <alignment vertical="center"/>
    </xf>
    <xf numFmtId="1" fontId="13" fillId="0" borderId="0" xfId="5" applyNumberFormat="1" applyFont="1" applyAlignment="1">
      <alignment horizontal="center" vertical="center"/>
    </xf>
    <xf numFmtId="169" fontId="13" fillId="0" borderId="0" xfId="5" applyNumberFormat="1" applyFont="1" applyAlignment="1">
      <alignment horizontal="right" vertical="center"/>
    </xf>
    <xf numFmtId="169" fontId="13" fillId="0" borderId="0" xfId="5" quotePrefix="1" applyNumberFormat="1" applyFont="1" applyAlignment="1">
      <alignment horizontal="right" vertical="center"/>
    </xf>
    <xf numFmtId="169" fontId="13" fillId="0" borderId="0" xfId="5" applyNumberFormat="1" applyFont="1" applyAlignment="1">
      <alignment horizontal="center" vertical="center"/>
    </xf>
    <xf numFmtId="169" fontId="13" fillId="0" borderId="1" xfId="5" applyNumberFormat="1" applyFont="1" applyBorder="1" applyAlignment="1">
      <alignment horizontal="right" vertical="center"/>
    </xf>
    <xf numFmtId="169" fontId="12" fillId="0" borderId="0" xfId="5" applyNumberFormat="1" applyFont="1" applyAlignment="1">
      <alignment horizontal="right" vertical="center"/>
    </xf>
    <xf numFmtId="0" fontId="13" fillId="0" borderId="0" xfId="5" applyFont="1" applyAlignment="1">
      <alignment vertical="center"/>
    </xf>
    <xf numFmtId="169" fontId="12" fillId="0" borderId="0" xfId="5" applyNumberFormat="1" applyFont="1" applyAlignment="1">
      <alignment horizontal="right" vertical="center" wrapText="1"/>
    </xf>
    <xf numFmtId="169" fontId="12" fillId="0" borderId="0" xfId="5" quotePrefix="1" applyNumberFormat="1" applyFont="1" applyAlignment="1">
      <alignment horizontal="right" vertical="center"/>
    </xf>
    <xf numFmtId="15" fontId="13" fillId="0" borderId="0" xfId="5" quotePrefix="1" applyNumberFormat="1" applyFont="1" applyAlignment="1">
      <alignment vertical="center"/>
    </xf>
    <xf numFmtId="0" fontId="12" fillId="0" borderId="0" xfId="5" applyFont="1" applyAlignment="1">
      <alignment vertical="center"/>
    </xf>
    <xf numFmtId="169" fontId="12" fillId="0" borderId="1" xfId="5" applyNumberFormat="1" applyFont="1" applyBorder="1" applyAlignment="1">
      <alignment horizontal="right" vertical="center" wrapText="1"/>
    </xf>
    <xf numFmtId="169" fontId="12" fillId="0" borderId="2" xfId="5" quotePrefix="1" applyNumberFormat="1" applyFont="1" applyBorder="1" applyAlignment="1">
      <alignment horizontal="right" vertical="center"/>
    </xf>
    <xf numFmtId="169" fontId="12" fillId="0" borderId="2" xfId="5" applyNumberFormat="1" applyFont="1" applyBorder="1" applyAlignment="1">
      <alignment horizontal="right" vertical="center" wrapText="1"/>
    </xf>
    <xf numFmtId="37" fontId="11" fillId="0" borderId="0" xfId="5" applyNumberFormat="1" applyFont="1" applyAlignment="1">
      <alignment vertical="center"/>
    </xf>
    <xf numFmtId="37" fontId="11" fillId="0" borderId="0" xfId="5" applyNumberFormat="1" applyFont="1" applyAlignment="1">
      <alignment horizontal="right" vertical="center"/>
    </xf>
    <xf numFmtId="169" fontId="11" fillId="0" borderId="0" xfId="5" applyNumberFormat="1" applyFont="1" applyAlignment="1">
      <alignment horizontal="right" vertical="center"/>
    </xf>
    <xf numFmtId="37" fontId="1" fillId="0" borderId="0" xfId="5" applyNumberFormat="1" applyFont="1" applyAlignment="1">
      <alignment horizontal="center" vertical="center"/>
    </xf>
    <xf numFmtId="165" fontId="1" fillId="0" borderId="0" xfId="5" applyNumberFormat="1" applyFont="1" applyAlignment="1">
      <alignment horizontal="right" vertical="center"/>
    </xf>
    <xf numFmtId="0" fontId="2" fillId="0" borderId="1" xfId="5" applyFont="1" applyBorder="1" applyAlignment="1">
      <alignment vertical="center"/>
    </xf>
    <xf numFmtId="37" fontId="1" fillId="0" borderId="1" xfId="5" applyNumberFormat="1" applyFont="1" applyBorder="1" applyAlignment="1">
      <alignment horizontal="center" vertical="center"/>
    </xf>
    <xf numFmtId="165" fontId="1" fillId="0" borderId="1" xfId="5" applyNumberFormat="1" applyFont="1" applyBorder="1" applyAlignment="1">
      <alignment horizontal="right" vertical="center"/>
    </xf>
    <xf numFmtId="37" fontId="2" fillId="0" borderId="0" xfId="5" applyNumberFormat="1" applyFont="1" applyAlignment="1">
      <alignment horizontal="center" vertical="center"/>
    </xf>
    <xf numFmtId="165" fontId="2" fillId="0" borderId="0" xfId="5" applyNumberFormat="1" applyFont="1" applyAlignment="1">
      <alignment horizontal="right" vertical="center"/>
    </xf>
    <xf numFmtId="37" fontId="2" fillId="0" borderId="1" xfId="5" applyNumberFormat="1" applyFont="1" applyBorder="1" applyAlignment="1">
      <alignment horizontal="center" vertical="center"/>
    </xf>
    <xf numFmtId="169" fontId="2" fillId="0" borderId="1" xfId="5" applyNumberFormat="1" applyFont="1" applyBorder="1" applyAlignment="1">
      <alignment horizontal="right" vertical="center"/>
    </xf>
    <xf numFmtId="167" fontId="1" fillId="0" borderId="0" xfId="5" applyNumberFormat="1" applyFont="1" applyAlignment="1">
      <alignment horizontal="center" vertical="center"/>
    </xf>
    <xf numFmtId="169" fontId="1" fillId="0" borderId="0" xfId="5" applyNumberFormat="1" applyFont="1" applyAlignment="1">
      <alignment horizontal="right" vertical="center" wrapText="1"/>
    </xf>
    <xf numFmtId="169" fontId="1" fillId="0" borderId="0" xfId="5" applyNumberFormat="1" applyFont="1" applyAlignment="1">
      <alignment horizontal="center" vertical="center"/>
    </xf>
    <xf numFmtId="169" fontId="1" fillId="0" borderId="1" xfId="5" applyNumberFormat="1" applyFont="1" applyBorder="1" applyAlignment="1">
      <alignment horizontal="right" vertical="center" wrapText="1"/>
    </xf>
    <xf numFmtId="169" fontId="1" fillId="0" borderId="3" xfId="5" applyNumberFormat="1" applyFont="1" applyBorder="1" applyAlignment="1">
      <alignment horizontal="right" vertical="center" wrapText="1"/>
    </xf>
    <xf numFmtId="0" fontId="2" fillId="0" borderId="0" xfId="5" applyFont="1"/>
    <xf numFmtId="169" fontId="1" fillId="0" borderId="2" xfId="5" applyNumberFormat="1" applyFont="1" applyBorder="1" applyAlignment="1">
      <alignment horizontal="right" vertical="center"/>
    </xf>
    <xf numFmtId="173" fontId="1" fillId="0" borderId="2" xfId="5" applyNumberFormat="1" applyFont="1" applyBorder="1" applyAlignment="1">
      <alignment horizontal="right" vertical="center"/>
    </xf>
    <xf numFmtId="166" fontId="1" fillId="0" borderId="0" xfId="5" applyNumberFormat="1" applyFont="1" applyAlignment="1">
      <alignment horizontal="right" vertical="center"/>
    </xf>
    <xf numFmtId="169" fontId="1" fillId="0" borderId="1" xfId="5" quotePrefix="1" applyNumberFormat="1" applyFont="1" applyBorder="1" applyAlignment="1">
      <alignment horizontal="right" vertical="center"/>
    </xf>
    <xf numFmtId="0" fontId="4" fillId="0" borderId="0" xfId="9" applyFont="1" applyAlignment="1">
      <alignment vertical="center"/>
    </xf>
    <xf numFmtId="169" fontId="1" fillId="0" borderId="1" xfId="9" applyNumberFormat="1" applyFont="1" applyBorder="1" applyAlignment="1">
      <alignment horizontal="right" vertical="center" wrapText="1"/>
    </xf>
    <xf numFmtId="169" fontId="13" fillId="0" borderId="1" xfId="5" applyNumberFormat="1" applyFont="1" applyBorder="1" applyAlignment="1">
      <alignment horizontal="center" vertical="center"/>
    </xf>
    <xf numFmtId="37" fontId="2" fillId="0" borderId="3" xfId="5" applyNumberFormat="1" applyFont="1" applyBorder="1" applyAlignment="1">
      <alignment horizontal="left" vertical="center"/>
    </xf>
    <xf numFmtId="170" fontId="4" fillId="0" borderId="0" xfId="0" applyNumberFormat="1" applyFont="1" applyAlignment="1">
      <alignment horizontal="left" vertical="center"/>
    </xf>
    <xf numFmtId="37" fontId="12" fillId="0" borderId="0" xfId="5" applyNumberFormat="1" applyFont="1" applyAlignment="1">
      <alignment horizontal="center" vertical="center"/>
    </xf>
    <xf numFmtId="169" fontId="13" fillId="0" borderId="1" xfId="5" applyNumberFormat="1" applyFont="1" applyBorder="1" applyAlignment="1">
      <alignment horizontal="center" vertical="center"/>
    </xf>
  </cellXfs>
  <cellStyles count="15">
    <cellStyle name="Comma 2" xfId="4" xr:uid="{99628B69-FE6E-40C2-83A4-786ED68D793C}"/>
    <cellStyle name="Comma 2 2" xfId="7" xr:uid="{C9B55E6C-9943-488F-A999-F032BE28BBC7}"/>
    <cellStyle name="Comma 3" xfId="6" xr:uid="{A26DDD41-20E5-49D3-A662-4B0F58C0C097}"/>
    <cellStyle name="Comma 4" xfId="8" xr:uid="{35F11FDF-48BA-4363-8164-1A329B521FA4}"/>
    <cellStyle name="Normal" xfId="0" builtinId="0"/>
    <cellStyle name="Normal 11" xfId="9" xr:uid="{713E16A5-7184-40CD-AA01-7161CF3633CE}"/>
    <cellStyle name="Normal 11 2" xfId="1" xr:uid="{1DDDC2A9-691A-4B3F-B915-E4EEB4E116C0}"/>
    <cellStyle name="Normal 2" xfId="5" xr:uid="{4CA5A26D-DB70-4601-9688-4BD9765C7BB5}"/>
    <cellStyle name="Normal 2 2" xfId="10" xr:uid="{95EB93B0-0F5C-40B3-BF7A-680B5CF2483F}"/>
    <cellStyle name="Normal 2 2 2 30" xfId="11" xr:uid="{DB623D56-8BAE-4FE5-B74B-08B8171FC4D1}"/>
    <cellStyle name="Normal 2 2 3" xfId="12" xr:uid="{EC832FE4-43C4-4424-9F23-4670736A475D}"/>
    <cellStyle name="Normal 258" xfId="13" xr:uid="{015D1475-DEE2-42A0-973A-F4BFE4ECF8BC}"/>
    <cellStyle name="Normal 3" xfId="14" xr:uid="{47C6C5BC-87AD-4D2D-8B37-0E0F32D60068}"/>
    <cellStyle name="Normal_Noble-E04" xfId="3" xr:uid="{97B241EE-B021-4EBE-8A77-9A706E7DBA10}"/>
    <cellStyle name="pwstyle" xfId="2" xr:uid="{4A831CA0-47BE-4A58-BC11-8A5B2A9E66FA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C4930-A883-4350-A71B-1BE0CDC59C33}">
  <dimension ref="A1:K104"/>
  <sheetViews>
    <sheetView topLeftCell="A76" zoomScaleNormal="100" zoomScaleSheetLayoutView="115" zoomScalePageLayoutView="70" workbookViewId="0">
      <selection activeCell="N123" sqref="N123"/>
    </sheetView>
  </sheetViews>
  <sheetFormatPr defaultColWidth="9" defaultRowHeight="16.5" customHeight="1"/>
  <cols>
    <col min="1" max="3" width="1.625" style="2" customWidth="1"/>
    <col min="4" max="4" width="9.375" style="2" customWidth="1"/>
    <col min="5" max="5" width="3.875" style="2" customWidth="1"/>
    <col min="6" max="6" width="29.875" style="2" customWidth="1"/>
    <col min="7" max="7" width="5.625" style="3" customWidth="1"/>
    <col min="8" max="8" width="1.25" style="4" customWidth="1"/>
    <col min="9" max="9" width="12.125" style="5" customWidth="1"/>
    <col min="10" max="10" width="1.25" style="4" customWidth="1"/>
    <col min="11" max="11" width="12.125" style="5" customWidth="1"/>
    <col min="12" max="16384" width="9" style="2"/>
  </cols>
  <sheetData>
    <row r="1" spans="1:11" ht="16.5" customHeight="1">
      <c r="A1" s="1" t="s">
        <v>0</v>
      </c>
    </row>
    <row r="2" spans="1:11" ht="16.5" customHeight="1">
      <c r="A2" s="1" t="s">
        <v>1</v>
      </c>
    </row>
    <row r="3" spans="1:11" ht="16.5" customHeight="1">
      <c r="A3" s="6" t="s">
        <v>118</v>
      </c>
      <c r="B3" s="7"/>
      <c r="C3" s="7"/>
      <c r="D3" s="7"/>
      <c r="E3" s="7"/>
      <c r="F3" s="7"/>
      <c r="G3" s="8"/>
      <c r="H3" s="9"/>
      <c r="I3" s="10"/>
      <c r="J3" s="9"/>
      <c r="K3" s="10"/>
    </row>
    <row r="4" spans="1:11" ht="16.5" customHeight="1">
      <c r="A4" s="1"/>
    </row>
    <row r="5" spans="1:11" ht="16.5" customHeight="1">
      <c r="A5" s="1"/>
    </row>
    <row r="6" spans="1:11" ht="16.5" customHeight="1">
      <c r="A6" s="1"/>
      <c r="I6" s="11" t="s">
        <v>2</v>
      </c>
      <c r="K6" s="11" t="s">
        <v>3</v>
      </c>
    </row>
    <row r="7" spans="1:11" ht="16.5" customHeight="1">
      <c r="A7" s="1"/>
      <c r="I7" s="11" t="s">
        <v>119</v>
      </c>
      <c r="K7" s="11" t="s">
        <v>4</v>
      </c>
    </row>
    <row r="8" spans="1:11" ht="16.5" customHeight="1">
      <c r="A8" s="1"/>
      <c r="H8" s="12"/>
      <c r="I8" s="13" t="s">
        <v>108</v>
      </c>
      <c r="J8" s="12"/>
      <c r="K8" s="13" t="s">
        <v>5</v>
      </c>
    </row>
    <row r="9" spans="1:11" ht="16.5" customHeight="1">
      <c r="G9" s="14" t="s">
        <v>6</v>
      </c>
      <c r="H9" s="12"/>
      <c r="I9" s="15" t="s">
        <v>7</v>
      </c>
      <c r="J9" s="12"/>
      <c r="K9" s="15" t="s">
        <v>7</v>
      </c>
    </row>
    <row r="10" spans="1:11" ht="16.5" customHeight="1">
      <c r="G10" s="16"/>
      <c r="H10" s="12"/>
      <c r="I10" s="17"/>
      <c r="J10" s="12"/>
      <c r="K10" s="17"/>
    </row>
    <row r="11" spans="1:11" ht="16.5" customHeight="1">
      <c r="A11" s="1" t="s">
        <v>8</v>
      </c>
      <c r="G11" s="16"/>
      <c r="H11" s="12"/>
      <c r="I11" s="17"/>
      <c r="J11" s="12"/>
      <c r="K11" s="17"/>
    </row>
    <row r="12" spans="1:11" ht="16.5" customHeight="1">
      <c r="G12" s="2"/>
    </row>
    <row r="13" spans="1:11" ht="16.5" customHeight="1">
      <c r="A13" s="1" t="s">
        <v>9</v>
      </c>
      <c r="G13" s="2"/>
    </row>
    <row r="15" spans="1:11" ht="16.5" customHeight="1">
      <c r="A15" s="2" t="s">
        <v>10</v>
      </c>
      <c r="G15" s="21">
        <v>6</v>
      </c>
      <c r="I15" s="19">
        <v>40969680</v>
      </c>
      <c r="K15" s="20">
        <v>58308987</v>
      </c>
    </row>
    <row r="16" spans="1:11" ht="16.5" customHeight="1">
      <c r="A16" s="2" t="s">
        <v>11</v>
      </c>
      <c r="G16" s="21"/>
      <c r="I16" s="19">
        <v>2038</v>
      </c>
      <c r="K16" s="20">
        <v>2031</v>
      </c>
    </row>
    <row r="17" spans="1:11" ht="16.5" customHeight="1">
      <c r="A17" s="2" t="s">
        <v>12</v>
      </c>
      <c r="G17" s="21">
        <v>7</v>
      </c>
      <c r="I17" s="19">
        <v>305755632</v>
      </c>
      <c r="K17" s="20">
        <v>328340784</v>
      </c>
    </row>
    <row r="18" spans="1:11" ht="16.5" customHeight="1">
      <c r="A18" s="2" t="s">
        <v>13</v>
      </c>
      <c r="G18" s="21">
        <v>8</v>
      </c>
      <c r="I18" s="22">
        <v>93487165</v>
      </c>
      <c r="K18" s="126">
        <v>78057478</v>
      </c>
    </row>
    <row r="19" spans="1:11" ht="16.5" customHeight="1">
      <c r="A19" s="23"/>
      <c r="G19" s="2"/>
    </row>
    <row r="20" spans="1:11" ht="16.5" customHeight="1">
      <c r="A20" s="1" t="s">
        <v>14</v>
      </c>
      <c r="G20" s="2"/>
      <c r="I20" s="24">
        <f>SUM(I15:I19)</f>
        <v>440214515</v>
      </c>
      <c r="K20" s="24">
        <f>SUM(K15:K19)</f>
        <v>464709280</v>
      </c>
    </row>
    <row r="21" spans="1:11" ht="16.5" customHeight="1">
      <c r="A21" s="1"/>
    </row>
    <row r="22" spans="1:11" ht="16.5" customHeight="1">
      <c r="A22" s="1" t="s">
        <v>15</v>
      </c>
    </row>
    <row r="23" spans="1:11" ht="16.5" customHeight="1">
      <c r="A23" s="1"/>
    </row>
    <row r="24" spans="1:11" ht="16.5" customHeight="1">
      <c r="A24" s="2" t="s">
        <v>111</v>
      </c>
      <c r="I24" s="5">
        <v>7876811</v>
      </c>
      <c r="K24" s="43">
        <v>8474996</v>
      </c>
    </row>
    <row r="25" spans="1:11" ht="16.5" customHeight="1">
      <c r="A25" s="2" t="s">
        <v>16</v>
      </c>
      <c r="G25" s="3">
        <v>9</v>
      </c>
      <c r="I25" s="25">
        <v>911414757</v>
      </c>
      <c r="K25" s="25">
        <v>769097525</v>
      </c>
    </row>
    <row r="26" spans="1:11" ht="16.5" customHeight="1">
      <c r="A26" s="2" t="s">
        <v>17</v>
      </c>
      <c r="I26" s="25">
        <v>4658469</v>
      </c>
      <c r="K26" s="25">
        <v>4602600</v>
      </c>
    </row>
    <row r="27" spans="1:11" ht="16.5" customHeight="1">
      <c r="A27" s="2" t="s">
        <v>18</v>
      </c>
      <c r="I27" s="25">
        <v>8007229</v>
      </c>
      <c r="K27" s="25">
        <v>8331400</v>
      </c>
    </row>
    <row r="28" spans="1:11" ht="16.5" customHeight="1">
      <c r="A28" s="23" t="s">
        <v>19</v>
      </c>
      <c r="I28" s="26">
        <v>1964700</v>
      </c>
      <c r="K28" s="26">
        <v>1964700</v>
      </c>
    </row>
    <row r="29" spans="1:11" ht="16.5" customHeight="1">
      <c r="I29" s="19"/>
      <c r="K29" s="19"/>
    </row>
    <row r="30" spans="1:11" ht="16.5" customHeight="1">
      <c r="A30" s="1" t="s">
        <v>20</v>
      </c>
      <c r="I30" s="24">
        <f>SUM(I24:I29)</f>
        <v>933921966</v>
      </c>
      <c r="K30" s="24">
        <f>SUM(K24:K29)</f>
        <v>792471221</v>
      </c>
    </row>
    <row r="31" spans="1:11" ht="16.5" customHeight="1">
      <c r="I31" s="19"/>
      <c r="K31" s="19"/>
    </row>
    <row r="32" spans="1:11" ht="16.5" customHeight="1" thickBot="1">
      <c r="A32" s="1" t="s">
        <v>21</v>
      </c>
      <c r="I32" s="27">
        <f>+I20+I30</f>
        <v>1374136481</v>
      </c>
      <c r="K32" s="27">
        <f>+K20+K30</f>
        <v>1257180501</v>
      </c>
    </row>
    <row r="33" spans="1:1" ht="16.5" customHeight="1" thickTop="1"/>
    <row r="44" spans="1:1" ht="5.25" customHeight="1"/>
    <row r="45" spans="1:1" ht="16.5" customHeight="1">
      <c r="A45" s="2" t="s">
        <v>22</v>
      </c>
    </row>
    <row r="49" spans="1:11" ht="21.95" customHeight="1">
      <c r="A49" s="7" t="s">
        <v>136</v>
      </c>
      <c r="B49" s="7"/>
      <c r="C49" s="7"/>
      <c r="D49" s="7"/>
      <c r="E49" s="7"/>
      <c r="F49" s="7"/>
      <c r="G49" s="8"/>
      <c r="H49" s="9"/>
      <c r="I49" s="10"/>
      <c r="J49" s="9"/>
      <c r="K49" s="10"/>
    </row>
    <row r="50" spans="1:11" ht="16.5" customHeight="1">
      <c r="A50" s="1" t="s">
        <v>0</v>
      </c>
    </row>
    <row r="51" spans="1:11" ht="16.5" customHeight="1">
      <c r="A51" s="1" t="s">
        <v>1</v>
      </c>
    </row>
    <row r="52" spans="1:11" ht="16.5" customHeight="1">
      <c r="A52" s="6" t="str">
        <f>A3</f>
        <v>As at 30 June 2025</v>
      </c>
      <c r="B52" s="7"/>
      <c r="C52" s="7"/>
      <c r="D52" s="7"/>
      <c r="E52" s="7"/>
      <c r="F52" s="7"/>
      <c r="G52" s="8"/>
      <c r="H52" s="9"/>
      <c r="I52" s="10"/>
      <c r="J52" s="9"/>
      <c r="K52" s="10"/>
    </row>
    <row r="53" spans="1:11" ht="15.95" customHeight="1">
      <c r="A53" s="1"/>
    </row>
    <row r="54" spans="1:11" ht="15.95" customHeight="1">
      <c r="A54" s="1"/>
    </row>
    <row r="55" spans="1:11" ht="15.95" customHeight="1">
      <c r="A55" s="1"/>
      <c r="I55" s="11" t="s">
        <v>2</v>
      </c>
      <c r="K55" s="11" t="s">
        <v>3</v>
      </c>
    </row>
    <row r="56" spans="1:11" ht="15.95" customHeight="1">
      <c r="I56" s="11" t="s">
        <v>119</v>
      </c>
      <c r="K56" s="11" t="s">
        <v>4</v>
      </c>
    </row>
    <row r="57" spans="1:11" ht="15.95" customHeight="1">
      <c r="G57" s="16"/>
      <c r="H57" s="12"/>
      <c r="I57" s="13" t="s">
        <v>108</v>
      </c>
      <c r="J57" s="12"/>
      <c r="K57" s="13" t="s">
        <v>5</v>
      </c>
    </row>
    <row r="58" spans="1:11" ht="15.95" customHeight="1">
      <c r="G58" s="14" t="s">
        <v>6</v>
      </c>
      <c r="H58" s="12"/>
      <c r="I58" s="15" t="s">
        <v>7</v>
      </c>
      <c r="J58" s="12"/>
      <c r="K58" s="15" t="s">
        <v>7</v>
      </c>
    </row>
    <row r="59" spans="1:11" ht="8.1" customHeight="1">
      <c r="G59" s="16"/>
      <c r="H59" s="12"/>
      <c r="I59" s="17"/>
      <c r="J59" s="12"/>
      <c r="K59" s="17"/>
    </row>
    <row r="60" spans="1:11" ht="15.95" customHeight="1">
      <c r="A60" s="1" t="s">
        <v>23</v>
      </c>
      <c r="G60" s="28"/>
      <c r="I60" s="29"/>
      <c r="K60" s="29"/>
    </row>
    <row r="61" spans="1:11" ht="8.1" customHeight="1">
      <c r="A61" s="1"/>
      <c r="G61" s="28"/>
      <c r="I61" s="29"/>
      <c r="K61" s="29"/>
    </row>
    <row r="62" spans="1:11" ht="15.95" customHeight="1">
      <c r="A62" s="1" t="s">
        <v>114</v>
      </c>
    </row>
    <row r="63" spans="1:11" ht="8.1" customHeight="1">
      <c r="A63" s="1"/>
    </row>
    <row r="64" spans="1:11" ht="15.95" customHeight="1">
      <c r="A64" s="2" t="s">
        <v>24</v>
      </c>
      <c r="G64" s="18">
        <v>10.1</v>
      </c>
      <c r="I64" s="5">
        <v>245660808</v>
      </c>
      <c r="K64" s="30">
        <v>170000000</v>
      </c>
    </row>
    <row r="65" spans="1:11" ht="15.95" customHeight="1">
      <c r="A65" s="2" t="s">
        <v>25</v>
      </c>
      <c r="B65" s="31"/>
      <c r="G65" s="21"/>
      <c r="I65" s="5">
        <v>222959253</v>
      </c>
      <c r="K65" s="30">
        <v>209872059</v>
      </c>
    </row>
    <row r="66" spans="1:11" ht="15.95" customHeight="1">
      <c r="A66" s="2" t="s">
        <v>26</v>
      </c>
      <c r="G66" s="21"/>
      <c r="I66" s="5">
        <v>34140804</v>
      </c>
      <c r="K66" s="30">
        <v>35272379</v>
      </c>
    </row>
    <row r="67" spans="1:11" ht="15.95" customHeight="1">
      <c r="A67" s="2" t="s">
        <v>27</v>
      </c>
      <c r="B67" s="31"/>
      <c r="G67" s="2"/>
    </row>
    <row r="68" spans="1:11" ht="15.95" customHeight="1">
      <c r="A68" s="23"/>
      <c r="B68" s="31" t="s">
        <v>28</v>
      </c>
      <c r="G68" s="18">
        <v>10.199999999999999</v>
      </c>
      <c r="I68" s="5">
        <v>57434993</v>
      </c>
      <c r="K68" s="30">
        <v>63826281</v>
      </c>
    </row>
    <row r="69" spans="1:11" ht="15.95" customHeight="1">
      <c r="B69" s="32" t="s">
        <v>29</v>
      </c>
      <c r="G69" s="33"/>
      <c r="I69" s="5">
        <v>209587</v>
      </c>
      <c r="K69" s="30">
        <v>255097</v>
      </c>
    </row>
    <row r="70" spans="1:11" ht="15.95" customHeight="1">
      <c r="A70" s="34" t="s">
        <v>30</v>
      </c>
      <c r="G70" s="21"/>
      <c r="I70" s="5">
        <v>19534019</v>
      </c>
      <c r="K70" s="30">
        <v>12638720</v>
      </c>
    </row>
    <row r="71" spans="1:11" ht="15.95" customHeight="1">
      <c r="A71" s="2" t="s">
        <v>31</v>
      </c>
      <c r="B71" s="23"/>
      <c r="I71" s="10">
        <v>3612910</v>
      </c>
      <c r="K71" s="35">
        <v>3468520</v>
      </c>
    </row>
    <row r="72" spans="1:11" ht="8.1" customHeight="1">
      <c r="I72" s="19"/>
      <c r="K72" s="19"/>
    </row>
    <row r="73" spans="1:11" ht="15.95" customHeight="1">
      <c r="A73" s="1" t="s">
        <v>32</v>
      </c>
      <c r="I73" s="24">
        <f>SUM(I64:I71)</f>
        <v>583552374</v>
      </c>
      <c r="K73" s="24">
        <f>SUM(K64:K71)</f>
        <v>495333056</v>
      </c>
    </row>
    <row r="74" spans="1:11" ht="15.95" customHeight="1">
      <c r="A74" s="1"/>
    </row>
    <row r="75" spans="1:11" ht="15.95" customHeight="1">
      <c r="A75" s="1" t="s">
        <v>33</v>
      </c>
    </row>
    <row r="76" spans="1:11" ht="8.1" customHeight="1">
      <c r="A76" s="1"/>
    </row>
    <row r="77" spans="1:11" ht="15.95" customHeight="1">
      <c r="A77" s="2" t="s">
        <v>34</v>
      </c>
      <c r="G77" s="18">
        <v>10.199999999999999</v>
      </c>
      <c r="I77" s="5">
        <v>74394344</v>
      </c>
      <c r="K77" s="30">
        <v>45027932</v>
      </c>
    </row>
    <row r="78" spans="1:11" ht="15.95" customHeight="1">
      <c r="A78" s="2" t="s">
        <v>35</v>
      </c>
      <c r="G78" s="18"/>
      <c r="I78" s="5">
        <v>135647</v>
      </c>
      <c r="K78" s="30">
        <v>235338</v>
      </c>
    </row>
    <row r="79" spans="1:11" ht="15.95" customHeight="1">
      <c r="A79" s="2" t="s">
        <v>36</v>
      </c>
      <c r="G79" s="21">
        <v>11</v>
      </c>
      <c r="I79" s="10">
        <v>28671952</v>
      </c>
      <c r="K79" s="35">
        <v>27583142</v>
      </c>
    </row>
    <row r="80" spans="1:11" ht="8.1" customHeight="1">
      <c r="I80" s="36"/>
      <c r="K80" s="36"/>
    </row>
    <row r="81" spans="1:11" ht="15.95" customHeight="1">
      <c r="A81" s="1" t="s">
        <v>37</v>
      </c>
      <c r="I81" s="24">
        <f>SUM(I77:I80)</f>
        <v>103201943</v>
      </c>
      <c r="K81" s="24">
        <f>SUM(K77:K80)</f>
        <v>72846412</v>
      </c>
    </row>
    <row r="82" spans="1:11" ht="8.1" customHeight="1">
      <c r="A82" s="1"/>
      <c r="I82" s="36"/>
      <c r="K82" s="36"/>
    </row>
    <row r="83" spans="1:11" ht="15.95" customHeight="1">
      <c r="A83" s="1" t="s">
        <v>38</v>
      </c>
      <c r="I83" s="24">
        <f>+I73+I81</f>
        <v>686754317</v>
      </c>
      <c r="K83" s="24">
        <f>+K73+K81</f>
        <v>568179468</v>
      </c>
    </row>
    <row r="84" spans="1:11" ht="15.95" customHeight="1">
      <c r="A84" s="1"/>
    </row>
    <row r="85" spans="1:11" ht="15.95" customHeight="1">
      <c r="A85" s="1"/>
    </row>
    <row r="86" spans="1:11" ht="15.95" customHeight="1">
      <c r="A86" s="1" t="s">
        <v>39</v>
      </c>
      <c r="G86" s="37"/>
      <c r="H86" s="37"/>
      <c r="J86" s="37"/>
    </row>
    <row r="87" spans="1:11" ht="8.1" customHeight="1">
      <c r="A87" s="1"/>
      <c r="B87" s="1"/>
      <c r="C87" s="1"/>
      <c r="D87" s="1"/>
      <c r="E87" s="1"/>
      <c r="F87" s="1"/>
      <c r="G87" s="37"/>
      <c r="H87" s="37"/>
      <c r="J87" s="37"/>
    </row>
    <row r="88" spans="1:11" s="23" customFormat="1" ht="15.95" customHeight="1">
      <c r="A88" s="2" t="s">
        <v>40</v>
      </c>
      <c r="B88" s="2"/>
      <c r="C88" s="2"/>
      <c r="D88" s="1"/>
      <c r="E88" s="1"/>
      <c r="F88" s="1"/>
      <c r="G88" s="21"/>
      <c r="H88" s="37"/>
      <c r="I88" s="5"/>
      <c r="J88" s="37"/>
      <c r="K88" s="5"/>
    </row>
    <row r="89" spans="1:11" s="23" customFormat="1" ht="15.95" customHeight="1">
      <c r="A89" s="2"/>
      <c r="B89" s="2" t="s">
        <v>41</v>
      </c>
      <c r="C89" s="2"/>
      <c r="D89" s="2"/>
      <c r="E89" s="2"/>
      <c r="F89" s="2"/>
      <c r="G89" s="37"/>
      <c r="H89" s="37"/>
      <c r="I89" s="5"/>
      <c r="J89" s="37"/>
      <c r="K89" s="5"/>
    </row>
    <row r="90" spans="1:11" s="23" customFormat="1" ht="15.95" customHeight="1" thickBot="1">
      <c r="A90" s="2"/>
      <c r="B90" s="2"/>
      <c r="C90" s="2" t="s">
        <v>42</v>
      </c>
      <c r="D90" s="2"/>
      <c r="E90" s="2"/>
      <c r="F90" s="2"/>
      <c r="G90" s="21"/>
      <c r="H90" s="37"/>
      <c r="I90" s="38">
        <v>115998900</v>
      </c>
      <c r="J90" s="37"/>
      <c r="K90" s="27">
        <v>115998900</v>
      </c>
    </row>
    <row r="91" spans="1:11" s="23" customFormat="1" ht="8.1" customHeight="1" thickTop="1">
      <c r="A91" s="2"/>
      <c r="B91" s="2"/>
      <c r="C91" s="2"/>
      <c r="D91" s="2"/>
      <c r="E91" s="2"/>
      <c r="F91" s="2"/>
      <c r="G91" s="37"/>
      <c r="H91" s="37"/>
      <c r="I91" s="5"/>
      <c r="J91" s="37"/>
      <c r="K91" s="5"/>
    </row>
    <row r="92" spans="1:11" s="23" customFormat="1" ht="15.95" customHeight="1">
      <c r="A92" s="2"/>
      <c r="B92" s="2" t="s">
        <v>115</v>
      </c>
      <c r="C92" s="2"/>
      <c r="D92" s="2"/>
      <c r="E92" s="2"/>
      <c r="F92" s="2"/>
      <c r="G92" s="37"/>
      <c r="H92" s="37"/>
      <c r="I92" s="5"/>
      <c r="J92" s="37"/>
      <c r="K92" s="5"/>
    </row>
    <row r="93" spans="1:11" s="23" customFormat="1" ht="15.95" customHeight="1">
      <c r="A93" s="2"/>
      <c r="B93" s="2"/>
      <c r="C93" s="2" t="s">
        <v>42</v>
      </c>
      <c r="D93" s="2"/>
      <c r="E93" s="2"/>
      <c r="F93" s="2"/>
      <c r="G93" s="21"/>
      <c r="H93" s="37"/>
      <c r="I93" s="5">
        <v>115998900</v>
      </c>
      <c r="J93" s="37"/>
      <c r="K93" s="30">
        <v>115998900</v>
      </c>
    </row>
    <row r="94" spans="1:11" s="44" customFormat="1" ht="15.95" customHeight="1">
      <c r="A94" s="39" t="s">
        <v>43</v>
      </c>
      <c r="B94" s="39"/>
      <c r="C94" s="39"/>
      <c r="D94" s="39"/>
      <c r="E94" s="40"/>
      <c r="F94" s="40"/>
      <c r="G94" s="41"/>
      <c r="H94" s="42"/>
      <c r="I94" s="43">
        <v>379967680</v>
      </c>
      <c r="J94" s="43"/>
      <c r="K94" s="30">
        <v>379967680</v>
      </c>
    </row>
    <row r="95" spans="1:11" s="44" customFormat="1" ht="15.95" customHeight="1">
      <c r="A95" s="39" t="s">
        <v>44</v>
      </c>
      <c r="B95" s="39"/>
      <c r="C95" s="39"/>
      <c r="D95" s="39"/>
      <c r="E95" s="40"/>
      <c r="F95" s="40"/>
      <c r="G95" s="41"/>
      <c r="H95" s="42"/>
      <c r="I95" s="43"/>
      <c r="J95" s="43"/>
      <c r="K95" s="43"/>
    </row>
    <row r="96" spans="1:11" s="44" customFormat="1" ht="15.95" customHeight="1">
      <c r="A96" s="39"/>
      <c r="B96" s="39" t="s">
        <v>45</v>
      </c>
      <c r="C96" s="39"/>
      <c r="D96" s="39"/>
      <c r="E96" s="40"/>
      <c r="F96" s="40"/>
      <c r="G96" s="41"/>
      <c r="H96" s="42"/>
      <c r="I96" s="43">
        <v>11600000</v>
      </c>
      <c r="J96" s="43"/>
      <c r="K96" s="43">
        <v>11600000</v>
      </c>
    </row>
    <row r="97" spans="1:11" s="23" customFormat="1" ht="15.95" customHeight="1">
      <c r="A97" s="2"/>
      <c r="B97" s="39" t="s">
        <v>46</v>
      </c>
      <c r="D97" s="2"/>
      <c r="E97" s="1"/>
      <c r="F97" s="1"/>
      <c r="G97" s="3"/>
      <c r="H97" s="37"/>
      <c r="I97" s="10">
        <v>179815584</v>
      </c>
      <c r="J97" s="37"/>
      <c r="K97" s="35">
        <v>181434453</v>
      </c>
    </row>
    <row r="98" spans="1:11" ht="8.1" customHeight="1">
      <c r="H98" s="37"/>
      <c r="I98" s="45"/>
      <c r="J98" s="37"/>
      <c r="K98" s="45"/>
    </row>
    <row r="99" spans="1:11" ht="15.95" customHeight="1">
      <c r="A99" s="1" t="s">
        <v>47</v>
      </c>
      <c r="I99" s="22">
        <f>SUM(I93:I97)</f>
        <v>687382164</v>
      </c>
      <c r="K99" s="22">
        <f>SUM(K93:K97)</f>
        <v>689001033</v>
      </c>
    </row>
    <row r="100" spans="1:11" ht="8.1" customHeight="1">
      <c r="A100" s="1"/>
      <c r="I100" s="45"/>
      <c r="K100" s="45"/>
    </row>
    <row r="101" spans="1:11" ht="15.95" customHeight="1" thickBot="1">
      <c r="A101" s="1" t="s">
        <v>48</v>
      </c>
      <c r="I101" s="46">
        <f>+I83+I99</f>
        <v>1374136481</v>
      </c>
      <c r="K101" s="46">
        <f>+K83+K99</f>
        <v>1257180501</v>
      </c>
    </row>
    <row r="102" spans="1:11" ht="18" customHeight="1" thickTop="1">
      <c r="A102" s="1"/>
      <c r="I102" s="19"/>
      <c r="K102" s="19"/>
    </row>
    <row r="103" spans="1:11" ht="17.25" customHeight="1">
      <c r="A103" s="1"/>
      <c r="I103" s="19"/>
      <c r="K103" s="19"/>
    </row>
    <row r="104" spans="1:11" ht="21.95" customHeight="1">
      <c r="A104" s="7" t="str">
        <f>A49</f>
        <v>The accompanying notes on page 9 to 15 are an integral part of these interim financial information.</v>
      </c>
      <c r="B104" s="6"/>
      <c r="C104" s="7"/>
      <c r="D104" s="7"/>
      <c r="E104" s="7"/>
      <c r="F104" s="7"/>
      <c r="G104" s="8"/>
      <c r="H104" s="9"/>
      <c r="I104" s="10"/>
      <c r="J104" s="9"/>
      <c r="K104" s="10"/>
    </row>
  </sheetData>
  <pageMargins left="0.8" right="0.7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&amp;R&amp;"Arial,Regular"&amp;10&amp;P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AB000-1423-42C4-B06B-0213EAAE6CE0}">
  <dimension ref="A1:H49"/>
  <sheetViews>
    <sheetView zoomScaleNormal="100" zoomScaleSheetLayoutView="98" workbookViewId="0">
      <selection activeCell="C27" sqref="C27"/>
    </sheetView>
  </sheetViews>
  <sheetFormatPr defaultColWidth="9" defaultRowHeight="16.5" customHeight="1"/>
  <cols>
    <col min="1" max="2" width="1.625" style="82" customWidth="1"/>
    <col min="3" max="3" width="39.375" style="82" customWidth="1"/>
    <col min="4" max="4" width="5.375" style="106" customWidth="1"/>
    <col min="5" max="5" width="1.625" style="107" customWidth="1"/>
    <col min="6" max="6" width="12.125" style="49" customWidth="1"/>
    <col min="7" max="7" width="1.625" style="49" customWidth="1"/>
    <col min="8" max="8" width="12.125" style="49" customWidth="1"/>
    <col min="9" max="16384" width="9" style="82"/>
  </cols>
  <sheetData>
    <row r="1" spans="1:8" ht="16.5" customHeight="1">
      <c r="A1" s="47" t="s">
        <v>0</v>
      </c>
    </row>
    <row r="2" spans="1:8" ht="16.5" customHeight="1">
      <c r="A2" s="47" t="s">
        <v>49</v>
      </c>
    </row>
    <row r="3" spans="1:8" ht="16.5" customHeight="1">
      <c r="A3" s="108" t="s">
        <v>120</v>
      </c>
      <c r="B3" s="84"/>
      <c r="C3" s="84"/>
      <c r="D3" s="109"/>
      <c r="E3" s="110"/>
      <c r="F3" s="75"/>
      <c r="G3" s="75"/>
      <c r="H3" s="75"/>
    </row>
    <row r="6" spans="1:8" ht="16.5" customHeight="1">
      <c r="F6" s="57" t="s">
        <v>2</v>
      </c>
      <c r="G6" s="58"/>
      <c r="H6" s="57" t="s">
        <v>2</v>
      </c>
    </row>
    <row r="7" spans="1:8" ht="16.5" customHeight="1">
      <c r="F7" s="11" t="s">
        <v>119</v>
      </c>
      <c r="G7" s="58"/>
      <c r="H7" s="11" t="s">
        <v>119</v>
      </c>
    </row>
    <row r="8" spans="1:8" ht="16.5" customHeight="1">
      <c r="D8" s="111"/>
      <c r="E8" s="112"/>
      <c r="F8" s="13" t="s">
        <v>108</v>
      </c>
      <c r="G8" s="56"/>
      <c r="H8" s="13" t="s">
        <v>5</v>
      </c>
    </row>
    <row r="9" spans="1:8" ht="16.5" customHeight="1">
      <c r="D9" s="111"/>
      <c r="E9" s="112"/>
      <c r="F9" s="114" t="s">
        <v>7</v>
      </c>
      <c r="G9" s="56"/>
      <c r="H9" s="114" t="s">
        <v>7</v>
      </c>
    </row>
    <row r="10" spans="1:8" ht="16.5" customHeight="1">
      <c r="E10" s="112"/>
      <c r="F10" s="56"/>
      <c r="G10" s="56"/>
      <c r="H10" s="56"/>
    </row>
    <row r="11" spans="1:8" ht="16.5" customHeight="1">
      <c r="A11" s="47" t="s">
        <v>50</v>
      </c>
      <c r="E11" s="112"/>
      <c r="F11" s="56"/>
      <c r="G11" s="56"/>
      <c r="H11" s="56"/>
    </row>
    <row r="12" spans="1:8" ht="16.5" customHeight="1">
      <c r="E12" s="112"/>
      <c r="F12" s="56"/>
      <c r="G12" s="56"/>
      <c r="H12" s="56"/>
    </row>
    <row r="13" spans="1:8" ht="16.5" customHeight="1">
      <c r="A13" s="82" t="s">
        <v>51</v>
      </c>
      <c r="D13" s="115"/>
      <c r="E13" s="112"/>
      <c r="F13" s="116">
        <v>308728586</v>
      </c>
      <c r="G13" s="117"/>
      <c r="H13" s="116">
        <v>298879576</v>
      </c>
    </row>
    <row r="14" spans="1:8" ht="16.5" customHeight="1">
      <c r="A14" s="82" t="s">
        <v>52</v>
      </c>
      <c r="F14" s="118">
        <v>-208498206</v>
      </c>
      <c r="G14" s="117"/>
      <c r="H14" s="118">
        <v>-205996909</v>
      </c>
    </row>
    <row r="15" spans="1:8" ht="16.5" customHeight="1">
      <c r="F15" s="116"/>
      <c r="G15" s="117"/>
      <c r="H15" s="116"/>
    </row>
    <row r="16" spans="1:8" ht="16.5" customHeight="1">
      <c r="A16" s="47" t="s">
        <v>53</v>
      </c>
      <c r="F16" s="118">
        <f>SUM(F13:F15)</f>
        <v>100230380</v>
      </c>
      <c r="G16" s="117"/>
      <c r="H16" s="118">
        <f>SUM(H13:H15)</f>
        <v>92882667</v>
      </c>
    </row>
    <row r="18" spans="1:8" ht="16.5" customHeight="1">
      <c r="A18" s="82" t="s">
        <v>54</v>
      </c>
      <c r="D18" s="115"/>
      <c r="F18" s="116">
        <v>1100848</v>
      </c>
      <c r="G18" s="117"/>
      <c r="H18" s="116">
        <v>1466827</v>
      </c>
    </row>
    <row r="19" spans="1:8" ht="16.5" customHeight="1">
      <c r="A19" s="82" t="s">
        <v>105</v>
      </c>
      <c r="F19" s="49">
        <v>-15975356</v>
      </c>
      <c r="G19" s="117"/>
      <c r="H19" s="49">
        <v>-17796018</v>
      </c>
    </row>
    <row r="20" spans="1:8" ht="16.149999999999999" customHeight="1">
      <c r="A20" s="82" t="s">
        <v>55</v>
      </c>
      <c r="F20" s="116">
        <v>-22084886</v>
      </c>
      <c r="G20" s="117"/>
      <c r="H20" s="116">
        <v>-19070205</v>
      </c>
    </row>
    <row r="21" spans="1:8" ht="16.5" customHeight="1">
      <c r="A21" s="82" t="s">
        <v>101</v>
      </c>
      <c r="F21" s="116">
        <v>-131286</v>
      </c>
      <c r="G21" s="117"/>
      <c r="H21" s="116">
        <v>-31638</v>
      </c>
    </row>
    <row r="22" spans="1:8" ht="16.5" customHeight="1">
      <c r="A22" s="82" t="s">
        <v>102</v>
      </c>
      <c r="F22" s="118">
        <v>-2116684</v>
      </c>
      <c r="G22" s="117"/>
      <c r="H22" s="118">
        <v>-1860482</v>
      </c>
    </row>
    <row r="23" spans="1:8" ht="16.5" customHeight="1">
      <c r="D23" s="82"/>
      <c r="G23" s="117"/>
    </row>
    <row r="24" spans="1:8" ht="16.5" customHeight="1">
      <c r="A24" s="47" t="s">
        <v>56</v>
      </c>
      <c r="F24" s="116">
        <f>SUM(F16:F23)</f>
        <v>61023016</v>
      </c>
      <c r="G24" s="117"/>
      <c r="H24" s="116">
        <f>SUM(H16:H23)</f>
        <v>55591151</v>
      </c>
    </row>
    <row r="25" spans="1:8" ht="16.5" customHeight="1">
      <c r="A25" s="82" t="s">
        <v>57</v>
      </c>
      <c r="F25" s="119">
        <v>-12370888</v>
      </c>
      <c r="G25" s="116"/>
      <c r="H25" s="119">
        <v>-5524422</v>
      </c>
    </row>
    <row r="26" spans="1:8" ht="16.5" customHeight="1">
      <c r="D26" s="82"/>
      <c r="G26" s="117"/>
    </row>
    <row r="27" spans="1:8" ht="16.5" customHeight="1">
      <c r="A27" s="47" t="s">
        <v>58</v>
      </c>
      <c r="F27" s="53">
        <f>SUM(F24:F26)</f>
        <v>48652128</v>
      </c>
      <c r="G27" s="117"/>
      <c r="H27" s="53">
        <f>SUM(H24:H26)</f>
        <v>50066729</v>
      </c>
    </row>
    <row r="28" spans="1:8" ht="16.5" customHeight="1">
      <c r="A28" s="47"/>
    </row>
    <row r="29" spans="1:8" ht="16.5" customHeight="1">
      <c r="A29" s="66" t="s">
        <v>103</v>
      </c>
      <c r="F29" s="75">
        <v>0</v>
      </c>
      <c r="G29" s="117"/>
      <c r="H29" s="75">
        <v>0</v>
      </c>
    </row>
    <row r="30" spans="1:8" ht="16.5" customHeight="1">
      <c r="A30" s="120" t="s">
        <v>59</v>
      </c>
    </row>
    <row r="31" spans="1:8" ht="16.5" customHeight="1" thickBot="1">
      <c r="A31" s="66" t="s">
        <v>60</v>
      </c>
      <c r="F31" s="121">
        <f>F27</f>
        <v>48652128</v>
      </c>
      <c r="H31" s="121">
        <f>H27</f>
        <v>50066729</v>
      </c>
    </row>
    <row r="32" spans="1:8" ht="16.5" customHeight="1" thickTop="1">
      <c r="A32" s="66"/>
    </row>
    <row r="33" spans="1:8" ht="16.5" customHeight="1">
      <c r="A33" s="120" t="s">
        <v>59</v>
      </c>
    </row>
    <row r="34" spans="1:8" ht="16.5" customHeight="1">
      <c r="A34" s="66" t="s">
        <v>61</v>
      </c>
    </row>
    <row r="35" spans="1:8" ht="16.5" customHeight="1">
      <c r="A35" s="66"/>
    </row>
    <row r="36" spans="1:8" ht="16.5" customHeight="1" thickBot="1">
      <c r="A36" s="54" t="s">
        <v>62</v>
      </c>
      <c r="F36" s="122">
        <f>F31/231997800</f>
        <v>0.20970943689983268</v>
      </c>
      <c r="H36" s="122">
        <f>H31/231997800</f>
        <v>0.21580691282417333</v>
      </c>
    </row>
    <row r="37" spans="1:8" ht="16.5" customHeight="1" thickTop="1"/>
    <row r="45" spans="1:8" ht="16.5" customHeight="1">
      <c r="E45" s="123"/>
    </row>
    <row r="46" spans="1:8" ht="16.5" customHeight="1">
      <c r="E46" s="123"/>
    </row>
    <row r="47" spans="1:8" ht="16.5" customHeight="1">
      <c r="E47" s="123"/>
    </row>
    <row r="48" spans="1:8" ht="6" customHeight="1">
      <c r="E48" s="123"/>
    </row>
    <row r="49" spans="1:8" ht="21.95" customHeight="1">
      <c r="A49" s="84" t="str">
        <f>'2-3 '!A49</f>
        <v>The accompanying notes on page 9 to 15 are an integral part of these interim financial information.</v>
      </c>
      <c r="B49" s="84"/>
      <c r="C49" s="84"/>
      <c r="D49" s="109"/>
      <c r="E49" s="110"/>
      <c r="F49" s="124"/>
      <c r="G49" s="75"/>
      <c r="H49" s="124"/>
    </row>
  </sheetData>
  <pageMargins left="1.2" right="0.75" top="0.5" bottom="0.6" header="0.49" footer="0.4"/>
  <pageSetup paperSize="9" firstPageNumber="4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94941-4552-4F07-B252-862528D468C5}">
  <dimension ref="A1:H49"/>
  <sheetViews>
    <sheetView topLeftCell="A9" zoomScaleNormal="100" zoomScaleSheetLayoutView="98" workbookViewId="0">
      <selection activeCell="J16" sqref="J16"/>
    </sheetView>
  </sheetViews>
  <sheetFormatPr defaultColWidth="9" defaultRowHeight="16.5" customHeight="1"/>
  <cols>
    <col min="1" max="2" width="1.625" style="82" customWidth="1"/>
    <col min="3" max="3" width="39.375" style="82" customWidth="1"/>
    <col min="4" max="4" width="5.375" style="106" customWidth="1"/>
    <col min="5" max="5" width="1.625" style="107" customWidth="1"/>
    <col min="6" max="6" width="12.125" style="49" customWidth="1"/>
    <col min="7" max="7" width="1.625" style="49" customWidth="1"/>
    <col min="8" max="8" width="12.125" style="49" customWidth="1"/>
    <col min="9" max="16384" width="9" style="82"/>
  </cols>
  <sheetData>
    <row r="1" spans="1:8" ht="16.5" customHeight="1">
      <c r="A1" s="47" t="s">
        <v>0</v>
      </c>
    </row>
    <row r="2" spans="1:8" ht="16.5" customHeight="1">
      <c r="A2" s="47" t="s">
        <v>49</v>
      </c>
    </row>
    <row r="3" spans="1:8" ht="16.5" customHeight="1">
      <c r="A3" s="108" t="s">
        <v>125</v>
      </c>
      <c r="B3" s="84"/>
      <c r="C3" s="84"/>
      <c r="D3" s="109"/>
      <c r="E3" s="110"/>
      <c r="F3" s="75"/>
      <c r="G3" s="75"/>
      <c r="H3" s="75"/>
    </row>
    <row r="6" spans="1:8" ht="16.5" customHeight="1">
      <c r="F6" s="57" t="s">
        <v>2</v>
      </c>
      <c r="G6" s="58"/>
      <c r="H6" s="57" t="s">
        <v>2</v>
      </c>
    </row>
    <row r="7" spans="1:8" ht="16.5" customHeight="1">
      <c r="F7" s="11" t="s">
        <v>119</v>
      </c>
      <c r="G7" s="58"/>
      <c r="H7" s="11" t="s">
        <v>119</v>
      </c>
    </row>
    <row r="8" spans="1:8" ht="16.5" customHeight="1">
      <c r="D8" s="111"/>
      <c r="E8" s="112"/>
      <c r="F8" s="13" t="s">
        <v>108</v>
      </c>
      <c r="G8" s="56"/>
      <c r="H8" s="13" t="s">
        <v>5</v>
      </c>
    </row>
    <row r="9" spans="1:8" ht="16.5" customHeight="1">
      <c r="D9" s="113" t="s">
        <v>128</v>
      </c>
      <c r="E9" s="112"/>
      <c r="F9" s="114" t="s">
        <v>7</v>
      </c>
      <c r="G9" s="56"/>
      <c r="H9" s="114" t="s">
        <v>7</v>
      </c>
    </row>
    <row r="10" spans="1:8" ht="16.5" customHeight="1">
      <c r="E10" s="112"/>
      <c r="F10" s="56"/>
      <c r="G10" s="56"/>
      <c r="H10" s="56"/>
    </row>
    <row r="11" spans="1:8" ht="16.5" customHeight="1">
      <c r="A11" s="47" t="s">
        <v>50</v>
      </c>
      <c r="E11" s="112"/>
      <c r="F11" s="56"/>
      <c r="G11" s="56"/>
      <c r="H11" s="56"/>
    </row>
    <row r="12" spans="1:8" ht="16.5" customHeight="1">
      <c r="E12" s="112"/>
      <c r="F12" s="56"/>
      <c r="G12" s="56"/>
      <c r="H12" s="56"/>
    </row>
    <row r="13" spans="1:8" ht="16.5" customHeight="1">
      <c r="A13" s="82" t="s">
        <v>51</v>
      </c>
      <c r="D13" s="115"/>
      <c r="E13" s="112"/>
      <c r="F13" s="116">
        <v>573600578</v>
      </c>
      <c r="G13" s="117"/>
      <c r="H13" s="116">
        <v>583376002</v>
      </c>
    </row>
    <row r="14" spans="1:8" ht="16.5" customHeight="1">
      <c r="A14" s="82" t="s">
        <v>52</v>
      </c>
      <c r="F14" s="118">
        <v>-391725280</v>
      </c>
      <c r="G14" s="117"/>
      <c r="H14" s="118">
        <v>-408590124</v>
      </c>
    </row>
    <row r="15" spans="1:8" ht="16.5" customHeight="1">
      <c r="F15" s="116"/>
      <c r="G15" s="117"/>
      <c r="H15" s="116"/>
    </row>
    <row r="16" spans="1:8" ht="16.5" customHeight="1">
      <c r="A16" s="47" t="s">
        <v>53</v>
      </c>
      <c r="F16" s="118">
        <f>SUM(F13:F15)</f>
        <v>181875298</v>
      </c>
      <c r="G16" s="117"/>
      <c r="H16" s="118">
        <f>SUM(H13:H15)</f>
        <v>174785878</v>
      </c>
    </row>
    <row r="18" spans="1:8" ht="16.5" customHeight="1">
      <c r="A18" s="82" t="s">
        <v>54</v>
      </c>
      <c r="D18" s="115"/>
      <c r="F18" s="116">
        <v>2192380</v>
      </c>
      <c r="G18" s="117"/>
      <c r="H18" s="116">
        <v>2522665</v>
      </c>
    </row>
    <row r="19" spans="1:8" ht="16.5" customHeight="1">
      <c r="A19" s="82" t="s">
        <v>105</v>
      </c>
      <c r="F19" s="49">
        <v>-34842412</v>
      </c>
      <c r="G19" s="117"/>
      <c r="H19" s="49">
        <v>-37302563</v>
      </c>
    </row>
    <row r="20" spans="1:8" ht="16.149999999999999" customHeight="1">
      <c r="A20" s="82" t="s">
        <v>55</v>
      </c>
      <c r="F20" s="116">
        <v>-45051858</v>
      </c>
      <c r="G20" s="117"/>
      <c r="H20" s="116">
        <v>-42550207</v>
      </c>
    </row>
    <row r="21" spans="1:8" ht="16.5" customHeight="1">
      <c r="A21" s="82" t="s">
        <v>101</v>
      </c>
      <c r="F21" s="116">
        <v>-131807</v>
      </c>
      <c r="G21" s="117"/>
      <c r="H21" s="116">
        <v>-31037</v>
      </c>
    </row>
    <row r="22" spans="1:8" ht="16.5" customHeight="1">
      <c r="A22" s="82" t="s">
        <v>102</v>
      </c>
      <c r="F22" s="118">
        <v>-4354297</v>
      </c>
      <c r="G22" s="117"/>
      <c r="H22" s="118">
        <v>-3419047</v>
      </c>
    </row>
    <row r="23" spans="1:8" ht="16.5" customHeight="1">
      <c r="D23" s="82"/>
      <c r="G23" s="117"/>
    </row>
    <row r="24" spans="1:8" ht="16.5" customHeight="1">
      <c r="A24" s="47" t="s">
        <v>56</v>
      </c>
      <c r="F24" s="116">
        <f>SUM(F16:F23)</f>
        <v>99687304</v>
      </c>
      <c r="G24" s="117"/>
      <c r="H24" s="116">
        <f>SUM(H16:H23)</f>
        <v>94005689</v>
      </c>
    </row>
    <row r="25" spans="1:8" ht="16.5" customHeight="1">
      <c r="A25" s="82" t="s">
        <v>57</v>
      </c>
      <c r="D25" s="106">
        <v>12</v>
      </c>
      <c r="F25" s="119">
        <v>-20106943</v>
      </c>
      <c r="G25" s="116"/>
      <c r="H25" s="119">
        <v>-9317433</v>
      </c>
    </row>
    <row r="26" spans="1:8" ht="16.5" customHeight="1">
      <c r="D26" s="82"/>
      <c r="G26" s="117"/>
    </row>
    <row r="27" spans="1:8" ht="16.5" customHeight="1">
      <c r="A27" s="47" t="s">
        <v>58</v>
      </c>
      <c r="F27" s="53">
        <f>SUM(F24:F26)</f>
        <v>79580361</v>
      </c>
      <c r="G27" s="117"/>
      <c r="H27" s="53">
        <f>SUM(H24:H26)</f>
        <v>84688256</v>
      </c>
    </row>
    <row r="28" spans="1:8" ht="16.5" customHeight="1">
      <c r="A28" s="47"/>
    </row>
    <row r="29" spans="1:8" ht="16.5" customHeight="1">
      <c r="A29" s="66" t="s">
        <v>103</v>
      </c>
      <c r="F29" s="75">
        <v>0</v>
      </c>
      <c r="G29" s="117"/>
      <c r="H29" s="75">
        <v>0</v>
      </c>
    </row>
    <row r="30" spans="1:8" ht="16.5" customHeight="1">
      <c r="A30" s="120" t="s">
        <v>59</v>
      </c>
    </row>
    <row r="31" spans="1:8" ht="16.5" customHeight="1" thickBot="1">
      <c r="A31" s="66" t="s">
        <v>60</v>
      </c>
      <c r="F31" s="121">
        <f>F27</f>
        <v>79580361</v>
      </c>
      <c r="H31" s="121">
        <f>H27</f>
        <v>84688256</v>
      </c>
    </row>
    <row r="32" spans="1:8" ht="16.5" customHeight="1" thickTop="1">
      <c r="A32" s="66"/>
    </row>
    <row r="33" spans="1:8" ht="16.5" customHeight="1">
      <c r="A33" s="120" t="s">
        <v>59</v>
      </c>
    </row>
    <row r="34" spans="1:8" ht="16.5" customHeight="1">
      <c r="A34" s="66" t="s">
        <v>61</v>
      </c>
    </row>
    <row r="35" spans="1:8" ht="16.5" customHeight="1">
      <c r="A35" s="66"/>
    </row>
    <row r="36" spans="1:8" ht="16.5" customHeight="1" thickBot="1">
      <c r="A36" s="54" t="s">
        <v>62</v>
      </c>
      <c r="F36" s="122">
        <f>F31/231997800</f>
        <v>0.34302205020909682</v>
      </c>
      <c r="H36" s="122">
        <f>H31/231997800</f>
        <v>0.36503904778407381</v>
      </c>
    </row>
    <row r="37" spans="1:8" ht="16.5" customHeight="1" thickTop="1"/>
    <row r="45" spans="1:8" ht="16.5" customHeight="1">
      <c r="E45" s="123"/>
    </row>
    <row r="46" spans="1:8" ht="16.5" customHeight="1">
      <c r="E46" s="123"/>
    </row>
    <row r="47" spans="1:8" ht="16.5" customHeight="1">
      <c r="E47" s="123"/>
    </row>
    <row r="48" spans="1:8" ht="6" customHeight="1">
      <c r="E48" s="123"/>
    </row>
    <row r="49" spans="1:8" ht="21.95" customHeight="1">
      <c r="A49" s="84" t="str">
        <f>'2-3 '!A49</f>
        <v>The accompanying notes on page 9 to 15 are an integral part of these interim financial information.</v>
      </c>
      <c r="B49" s="84"/>
      <c r="C49" s="84"/>
      <c r="D49" s="109"/>
      <c r="E49" s="110"/>
      <c r="F49" s="124"/>
      <c r="G49" s="75"/>
      <c r="H49" s="124"/>
    </row>
  </sheetData>
  <pageMargins left="1.2" right="0.75" top="0.5" bottom="0.6" header="0.49" footer="0.4"/>
  <pageSetup paperSize="9" firstPageNumber="5" orientation="portrait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F7650-8324-49CF-AF03-3E84E785AA27}">
  <dimension ref="A1:O50"/>
  <sheetViews>
    <sheetView zoomScaleNormal="100" zoomScaleSheetLayoutView="100" workbookViewId="0">
      <selection activeCell="R15" sqref="R15"/>
    </sheetView>
  </sheetViews>
  <sheetFormatPr defaultColWidth="9" defaultRowHeight="16.5" customHeight="1"/>
  <cols>
    <col min="1" max="2" width="1" style="82" customWidth="1"/>
    <col min="3" max="3" width="18.625" style="82" customWidth="1"/>
    <col min="4" max="4" width="5.625" style="58" customWidth="1"/>
    <col min="5" max="5" width="5.125" style="58" customWidth="1"/>
    <col min="6" max="6" width="0.625" style="49" customWidth="1"/>
    <col min="7" max="7" width="8.625" style="49" customWidth="1"/>
    <col min="8" max="8" width="0.625" style="49" customWidth="1"/>
    <col min="9" max="9" width="8.5" style="49" customWidth="1"/>
    <col min="10" max="10" width="0.625" style="49" customWidth="1"/>
    <col min="11" max="11" width="10.125" style="49" customWidth="1"/>
    <col min="12" max="12" width="0.625" style="49" customWidth="1"/>
    <col min="13" max="13" width="11" style="49" customWidth="1"/>
    <col min="14" max="14" width="0.625" style="49" customWidth="1"/>
    <col min="15" max="15" width="9.25" style="49" customWidth="1"/>
    <col min="16" max="16384" width="9" style="82"/>
  </cols>
  <sheetData>
    <row r="1" spans="1:15" ht="16.5" customHeight="1">
      <c r="A1" s="47" t="s">
        <v>0</v>
      </c>
    </row>
    <row r="2" spans="1:15" ht="16.5" customHeight="1">
      <c r="A2" s="47" t="s">
        <v>63</v>
      </c>
    </row>
    <row r="3" spans="1:15" ht="16.5" customHeight="1">
      <c r="A3" s="83" t="str">
        <f>'5'!A3</f>
        <v>For the six-month period ended 30 June 2025</v>
      </c>
      <c r="B3" s="84"/>
      <c r="C3" s="84"/>
      <c r="D3" s="85"/>
      <c r="E3" s="85"/>
      <c r="F3" s="75"/>
      <c r="G3" s="75"/>
      <c r="H3" s="75"/>
      <c r="I3" s="75"/>
      <c r="J3" s="75"/>
      <c r="K3" s="75"/>
      <c r="L3" s="75"/>
      <c r="M3" s="75"/>
      <c r="N3" s="75"/>
      <c r="O3" s="75"/>
    </row>
    <row r="6" spans="1:15" s="86" customFormat="1" ht="16.5" customHeight="1">
      <c r="D6" s="87"/>
      <c r="E6" s="87"/>
      <c r="F6" s="87"/>
      <c r="G6" s="131" t="s">
        <v>2</v>
      </c>
      <c r="H6" s="131"/>
      <c r="I6" s="131"/>
      <c r="J6" s="131"/>
      <c r="K6" s="131"/>
      <c r="L6" s="131"/>
      <c r="M6" s="131"/>
      <c r="N6" s="131"/>
      <c r="O6" s="131"/>
    </row>
    <row r="7" spans="1:15" s="86" customFormat="1" ht="16.5" customHeight="1">
      <c r="A7" s="88"/>
      <c r="D7" s="89"/>
      <c r="E7" s="89"/>
      <c r="F7" s="90"/>
      <c r="G7" s="90" t="s">
        <v>116</v>
      </c>
      <c r="H7" s="90"/>
      <c r="I7" s="90"/>
      <c r="J7" s="90"/>
      <c r="K7" s="131" t="s">
        <v>44</v>
      </c>
      <c r="L7" s="131"/>
      <c r="M7" s="131"/>
      <c r="N7" s="90"/>
      <c r="O7" s="90"/>
    </row>
    <row r="8" spans="1:15" s="86" customFormat="1" ht="16.5" customHeight="1">
      <c r="D8" s="89"/>
      <c r="E8" s="89"/>
      <c r="F8" s="90"/>
      <c r="G8" s="90" t="s">
        <v>117</v>
      </c>
      <c r="H8" s="90"/>
      <c r="I8" s="90" t="s">
        <v>64</v>
      </c>
      <c r="J8" s="90"/>
      <c r="K8" s="91" t="s">
        <v>65</v>
      </c>
      <c r="L8" s="92"/>
      <c r="M8" s="92"/>
      <c r="N8" s="90"/>
      <c r="O8" s="90"/>
    </row>
    <row r="9" spans="1:15" s="86" customFormat="1" ht="16.5" customHeight="1">
      <c r="D9" s="89"/>
      <c r="E9" s="89"/>
      <c r="F9" s="90"/>
      <c r="G9" s="90" t="s">
        <v>66</v>
      </c>
      <c r="H9" s="90"/>
      <c r="I9" s="90" t="s">
        <v>67</v>
      </c>
      <c r="J9" s="90"/>
      <c r="K9" s="91" t="s">
        <v>68</v>
      </c>
      <c r="L9" s="90"/>
      <c r="M9" s="91" t="s">
        <v>46</v>
      </c>
      <c r="N9" s="91"/>
      <c r="O9" s="90" t="s">
        <v>69</v>
      </c>
    </row>
    <row r="10" spans="1:15" s="86" customFormat="1" ht="16.5" customHeight="1">
      <c r="D10" s="89"/>
      <c r="E10" s="127" t="s">
        <v>128</v>
      </c>
      <c r="F10" s="90"/>
      <c r="G10" s="93" t="s">
        <v>70</v>
      </c>
      <c r="H10" s="90"/>
      <c r="I10" s="93" t="s">
        <v>70</v>
      </c>
      <c r="J10" s="90"/>
      <c r="K10" s="93" t="s">
        <v>70</v>
      </c>
      <c r="L10" s="90"/>
      <c r="M10" s="93" t="s">
        <v>70</v>
      </c>
      <c r="N10" s="90"/>
      <c r="O10" s="93" t="s">
        <v>70</v>
      </c>
    </row>
    <row r="11" spans="1:15" s="86" customFormat="1" ht="16.5" customHeight="1">
      <c r="D11" s="87"/>
      <c r="E11" s="87"/>
      <c r="F11" s="94"/>
      <c r="G11" s="94"/>
      <c r="H11" s="94"/>
      <c r="I11" s="94"/>
      <c r="J11" s="94"/>
      <c r="K11" s="94"/>
      <c r="L11" s="94"/>
      <c r="M11" s="94"/>
      <c r="N11" s="94"/>
      <c r="O11" s="94"/>
    </row>
    <row r="12" spans="1:15" s="86" customFormat="1" ht="16.5" customHeight="1">
      <c r="A12" s="95" t="s">
        <v>74</v>
      </c>
      <c r="D12" s="87"/>
      <c r="E12" s="87"/>
      <c r="F12" s="96"/>
      <c r="G12" s="97">
        <v>115998900</v>
      </c>
      <c r="H12" s="97"/>
      <c r="I12" s="97">
        <v>379967680</v>
      </c>
      <c r="J12" s="97"/>
      <c r="K12" s="97">
        <v>11600000</v>
      </c>
      <c r="L12" s="97"/>
      <c r="M12" s="97">
        <v>109099273</v>
      </c>
      <c r="N12" s="96"/>
      <c r="O12" s="96">
        <f>SUM(G12:M12)</f>
        <v>616665853</v>
      </c>
    </row>
    <row r="13" spans="1:15" s="86" customFormat="1" ht="16.5" customHeight="1">
      <c r="A13" s="98" t="s">
        <v>71</v>
      </c>
      <c r="B13" s="98"/>
      <c r="D13" s="87"/>
      <c r="E13" s="87"/>
      <c r="G13" s="96"/>
      <c r="H13" s="96"/>
      <c r="I13" s="96"/>
      <c r="J13" s="96"/>
      <c r="K13" s="96"/>
      <c r="L13" s="96"/>
      <c r="M13" s="96"/>
    </row>
    <row r="14" spans="1:15" s="86" customFormat="1" ht="16.5" customHeight="1">
      <c r="A14" s="99" t="s">
        <v>72</v>
      </c>
      <c r="B14" s="98"/>
      <c r="D14" s="87"/>
      <c r="E14" s="130">
        <v>13</v>
      </c>
      <c r="G14" s="96">
        <v>0</v>
      </c>
      <c r="H14" s="96"/>
      <c r="I14" s="96">
        <v>0</v>
      </c>
      <c r="J14" s="96"/>
      <c r="K14" s="96">
        <v>0</v>
      </c>
      <c r="L14" s="96"/>
      <c r="M14" s="96">
        <v>-69599340</v>
      </c>
      <c r="O14" s="96">
        <f>SUM(G14:M14)</f>
        <v>-69599340</v>
      </c>
    </row>
    <row r="15" spans="1:15" s="86" customFormat="1" ht="16.5" customHeight="1">
      <c r="A15" s="99" t="s">
        <v>73</v>
      </c>
      <c r="D15" s="87"/>
      <c r="E15" s="87"/>
      <c r="F15" s="96"/>
      <c r="G15" s="100">
        <v>0</v>
      </c>
      <c r="H15" s="96"/>
      <c r="I15" s="100">
        <v>0</v>
      </c>
      <c r="J15" s="96"/>
      <c r="K15" s="100">
        <v>0</v>
      </c>
      <c r="L15" s="96"/>
      <c r="M15" s="100">
        <f>'5'!H31</f>
        <v>84688256</v>
      </c>
      <c r="N15" s="96"/>
      <c r="O15" s="100">
        <f>SUM(G15:M15)</f>
        <v>84688256</v>
      </c>
    </row>
    <row r="16" spans="1:15" s="86" customFormat="1" ht="16.5" customHeight="1">
      <c r="A16" s="99"/>
      <c r="D16" s="87"/>
      <c r="E16" s="87"/>
      <c r="F16" s="97"/>
      <c r="G16" s="97"/>
      <c r="H16" s="97"/>
      <c r="I16" s="97"/>
      <c r="J16" s="97"/>
      <c r="K16" s="97"/>
      <c r="L16" s="97"/>
      <c r="M16" s="97"/>
      <c r="N16" s="97"/>
      <c r="O16" s="97"/>
    </row>
    <row r="17" spans="1:15" s="86" customFormat="1" ht="16.5" customHeight="1" thickBot="1">
      <c r="A17" s="88" t="s">
        <v>121</v>
      </c>
      <c r="D17" s="87"/>
      <c r="E17" s="87"/>
      <c r="F17" s="97"/>
      <c r="G17" s="101">
        <f>SUM(G12:G16)</f>
        <v>115998900</v>
      </c>
      <c r="H17" s="97"/>
      <c r="I17" s="101">
        <f>SUM(I12:I16)</f>
        <v>379967680</v>
      </c>
      <c r="J17" s="97"/>
      <c r="K17" s="101">
        <f>SUM(K12:K16)</f>
        <v>11600000</v>
      </c>
      <c r="L17" s="97"/>
      <c r="M17" s="101">
        <f>SUM(M12:M16)</f>
        <v>124188189</v>
      </c>
      <c r="N17" s="97"/>
      <c r="O17" s="101">
        <f>SUM(G17:N17)</f>
        <v>631754769</v>
      </c>
    </row>
    <row r="18" spans="1:15" s="86" customFormat="1" ht="16.5" customHeight="1" thickTop="1">
      <c r="A18" s="99"/>
      <c r="D18" s="87"/>
      <c r="E18" s="87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1:15" s="86" customFormat="1" ht="16.5" customHeight="1">
      <c r="A19" s="99"/>
      <c r="D19" s="87"/>
      <c r="E19" s="87"/>
      <c r="F19" s="97"/>
      <c r="G19" s="97"/>
      <c r="H19" s="97"/>
      <c r="I19" s="97"/>
      <c r="J19" s="97"/>
      <c r="K19" s="97"/>
      <c r="L19" s="97"/>
      <c r="M19" s="97"/>
      <c r="N19" s="97"/>
      <c r="O19" s="97"/>
    </row>
    <row r="20" spans="1:15" s="86" customFormat="1" ht="16.5" customHeight="1">
      <c r="A20" s="95" t="s">
        <v>109</v>
      </c>
      <c r="D20" s="87"/>
      <c r="E20" s="87"/>
      <c r="F20" s="97"/>
      <c r="G20" s="97">
        <v>115998900</v>
      </c>
      <c r="H20" s="97"/>
      <c r="I20" s="97">
        <v>379967680</v>
      </c>
      <c r="J20" s="97"/>
      <c r="K20" s="97">
        <v>11600000</v>
      </c>
      <c r="L20" s="97"/>
      <c r="M20" s="97">
        <v>181434453.09497309</v>
      </c>
      <c r="N20" s="97"/>
      <c r="O20" s="97">
        <f>SUM(G20:M20)</f>
        <v>689001033.09497309</v>
      </c>
    </row>
    <row r="21" spans="1:15" s="86" customFormat="1" ht="16.5" customHeight="1">
      <c r="A21" s="98" t="s">
        <v>71</v>
      </c>
      <c r="B21" s="98"/>
      <c r="D21" s="87"/>
      <c r="E21" s="87"/>
      <c r="F21" s="96"/>
      <c r="G21" s="96"/>
      <c r="H21" s="96"/>
      <c r="I21" s="96"/>
      <c r="J21" s="96"/>
      <c r="K21" s="96"/>
      <c r="L21" s="96"/>
      <c r="M21" s="96"/>
      <c r="N21" s="96"/>
      <c r="O21" s="96"/>
    </row>
    <row r="22" spans="1:15" s="86" customFormat="1" ht="16.5" customHeight="1">
      <c r="A22" s="99" t="s">
        <v>72</v>
      </c>
      <c r="B22" s="98"/>
      <c r="D22" s="87"/>
      <c r="E22" s="130">
        <v>13</v>
      </c>
      <c r="G22" s="96">
        <v>0</v>
      </c>
      <c r="H22" s="96"/>
      <c r="I22" s="96">
        <v>0</v>
      </c>
      <c r="J22" s="96"/>
      <c r="K22" s="96">
        <v>0</v>
      </c>
      <c r="L22" s="96"/>
      <c r="M22" s="96">
        <v>-81199230.094973087</v>
      </c>
      <c r="O22" s="96">
        <f>SUM(G22:M22)</f>
        <v>-81199230.094973087</v>
      </c>
    </row>
    <row r="23" spans="1:15" s="86" customFormat="1" ht="16.5" customHeight="1">
      <c r="A23" s="99" t="s">
        <v>73</v>
      </c>
      <c r="D23" s="87"/>
      <c r="E23" s="87"/>
      <c r="F23" s="96"/>
      <c r="G23" s="100">
        <v>0</v>
      </c>
      <c r="H23" s="96"/>
      <c r="I23" s="100">
        <v>0</v>
      </c>
      <c r="J23" s="96"/>
      <c r="K23" s="100">
        <v>0</v>
      </c>
      <c r="L23" s="96"/>
      <c r="M23" s="100">
        <f>'5'!F31</f>
        <v>79580361</v>
      </c>
      <c r="N23" s="96"/>
      <c r="O23" s="100">
        <f>SUM(G23:M23)</f>
        <v>79580361</v>
      </c>
    </row>
    <row r="24" spans="1:15" s="86" customFormat="1" ht="16.5" customHeight="1">
      <c r="A24" s="99"/>
      <c r="D24" s="87"/>
      <c r="E24" s="87"/>
      <c r="F24" s="96"/>
      <c r="G24" s="96"/>
      <c r="H24" s="96"/>
      <c r="I24" s="96"/>
      <c r="J24" s="96"/>
      <c r="K24" s="96"/>
      <c r="L24" s="96"/>
      <c r="M24" s="96"/>
      <c r="N24" s="96"/>
      <c r="O24" s="96"/>
    </row>
    <row r="25" spans="1:15" s="86" customFormat="1" ht="16.5" customHeight="1" thickBot="1">
      <c r="A25" s="88" t="s">
        <v>122</v>
      </c>
      <c r="D25" s="87"/>
      <c r="E25" s="87"/>
      <c r="F25" s="96"/>
      <c r="G25" s="102">
        <f>SUM(G20:G24)</f>
        <v>115998900</v>
      </c>
      <c r="H25" s="96"/>
      <c r="I25" s="102">
        <f>SUM(I20:I24)</f>
        <v>379967680</v>
      </c>
      <c r="J25" s="96"/>
      <c r="K25" s="102">
        <f>SUM(K20:K24)</f>
        <v>11600000</v>
      </c>
      <c r="L25" s="96"/>
      <c r="M25" s="102">
        <f>SUM(M20:M24)</f>
        <v>179815584</v>
      </c>
      <c r="N25" s="96"/>
      <c r="O25" s="102">
        <f>SUM(O20:O24)</f>
        <v>687382164</v>
      </c>
    </row>
    <row r="26" spans="1:15" s="103" customFormat="1" ht="16.5" customHeight="1" thickTop="1">
      <c r="D26" s="104"/>
      <c r="E26" s="104"/>
      <c r="F26" s="105"/>
      <c r="G26" s="105"/>
      <c r="H26" s="105"/>
      <c r="I26" s="105"/>
      <c r="J26" s="105"/>
      <c r="K26" s="105"/>
      <c r="L26" s="105"/>
      <c r="M26" s="105"/>
      <c r="N26" s="105"/>
      <c r="O26" s="105"/>
    </row>
    <row r="48" ht="15.75" customHeight="1"/>
    <row r="49" spans="1:15" ht="5.25" customHeight="1"/>
    <row r="50" spans="1:15" ht="21.95" customHeight="1">
      <c r="A50" s="84" t="str">
        <f>'4'!A49</f>
        <v>The accompanying notes on page 9 to 15 are an integral part of these interim financial information.</v>
      </c>
      <c r="B50" s="84"/>
      <c r="C50" s="84"/>
      <c r="D50" s="85"/>
      <c r="E50" s="85"/>
      <c r="F50" s="75"/>
      <c r="G50" s="75"/>
      <c r="H50" s="75"/>
      <c r="I50" s="75"/>
      <c r="J50" s="75"/>
      <c r="K50" s="75"/>
      <c r="L50" s="75"/>
      <c r="M50" s="75"/>
      <c r="N50" s="75"/>
      <c r="O50" s="75"/>
    </row>
  </sheetData>
  <mergeCells count="2">
    <mergeCell ref="G6:O6"/>
    <mergeCell ref="K7:M7"/>
  </mergeCells>
  <pageMargins left="0.8" right="0.75" top="0.5" bottom="0.6" header="0.49" footer="0.4"/>
  <pageSetup paperSize="9" scale="98" firstPageNumber="6" orientation="portrait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38B21-4C71-4830-9D17-837058E446FC}">
  <dimension ref="A1:G98"/>
  <sheetViews>
    <sheetView tabSelected="1" zoomScaleNormal="100" zoomScaleSheetLayoutView="100" workbookViewId="0">
      <selection activeCell="J30" sqref="J30"/>
    </sheetView>
  </sheetViews>
  <sheetFormatPr defaultColWidth="7.875" defaultRowHeight="12.75"/>
  <cols>
    <col min="1" max="1" width="1.125" style="69" customWidth="1"/>
    <col min="2" max="2" width="47.625" style="55" customWidth="1"/>
    <col min="3" max="3" width="5.625" style="48" customWidth="1"/>
    <col min="4" max="4" width="0.875" style="48" customWidth="1"/>
    <col min="5" max="5" width="12.125" style="49" customWidth="1"/>
    <col min="6" max="6" width="0.875" style="48" customWidth="1"/>
    <col min="7" max="7" width="12.125" style="49" customWidth="1"/>
    <col min="8" max="16384" width="7.875" style="48"/>
  </cols>
  <sheetData>
    <row r="1" spans="1:7" ht="16.5" customHeight="1">
      <c r="A1" s="47" t="s">
        <v>0</v>
      </c>
      <c r="B1" s="48"/>
    </row>
    <row r="2" spans="1:7" ht="16.5" customHeight="1">
      <c r="A2" s="50" t="s">
        <v>75</v>
      </c>
      <c r="B2" s="48"/>
    </row>
    <row r="3" spans="1:7" ht="16.5" customHeight="1">
      <c r="A3" s="128" t="str">
        <f>'6'!A3</f>
        <v>For the six-month period ended 30 June 2025</v>
      </c>
      <c r="B3" s="52"/>
      <c r="C3" s="52"/>
      <c r="D3" s="52"/>
      <c r="E3" s="53"/>
      <c r="F3" s="52"/>
      <c r="G3" s="53"/>
    </row>
    <row r="4" spans="1:7" ht="16.5" customHeight="1">
      <c r="A4" s="50"/>
      <c r="B4" s="48"/>
    </row>
    <row r="5" spans="1:7" ht="16.5" customHeight="1">
      <c r="A5" s="54"/>
      <c r="E5" s="56"/>
      <c r="G5" s="56"/>
    </row>
    <row r="6" spans="1:7" ht="16.5" customHeight="1">
      <c r="A6" s="54"/>
      <c r="E6" s="57" t="s">
        <v>2</v>
      </c>
      <c r="F6" s="58"/>
      <c r="G6" s="57" t="s">
        <v>2</v>
      </c>
    </row>
    <row r="7" spans="1:7" ht="16.5" customHeight="1">
      <c r="A7" s="54"/>
      <c r="E7" s="11" t="s">
        <v>119</v>
      </c>
      <c r="F7" s="58"/>
      <c r="G7" s="11" t="s">
        <v>119</v>
      </c>
    </row>
    <row r="8" spans="1:7" ht="16.5" customHeight="1">
      <c r="A8" s="54"/>
      <c r="C8" s="59"/>
      <c r="D8" s="60"/>
      <c r="E8" s="13" t="s">
        <v>108</v>
      </c>
      <c r="F8" s="56"/>
      <c r="G8" s="13" t="s">
        <v>5</v>
      </c>
    </row>
    <row r="9" spans="1:7" ht="16.5" customHeight="1">
      <c r="A9" s="54"/>
      <c r="C9" s="61" t="s">
        <v>6</v>
      </c>
      <c r="D9" s="62"/>
      <c r="E9" s="63" t="s">
        <v>70</v>
      </c>
      <c r="F9" s="62"/>
      <c r="G9" s="63" t="s">
        <v>70</v>
      </c>
    </row>
    <row r="10" spans="1:7" ht="16.5" customHeight="1">
      <c r="A10" s="54"/>
      <c r="C10" s="64"/>
      <c r="D10" s="62"/>
      <c r="F10" s="62"/>
      <c r="G10" s="65"/>
    </row>
    <row r="11" spans="1:7" ht="16.5" customHeight="1">
      <c r="A11" s="66" t="s">
        <v>76</v>
      </c>
      <c r="B11" s="66"/>
    </row>
    <row r="12" spans="1:7" ht="16.5" customHeight="1">
      <c r="A12" s="67" t="s">
        <v>56</v>
      </c>
      <c r="B12" s="54"/>
      <c r="E12" s="49">
        <f>'5'!F24</f>
        <v>99687304</v>
      </c>
      <c r="G12" s="49">
        <v>94005689</v>
      </c>
    </row>
    <row r="13" spans="1:7" ht="16.5" customHeight="1">
      <c r="A13" s="55" t="s">
        <v>77</v>
      </c>
      <c r="B13" s="54"/>
    </row>
    <row r="14" spans="1:7" ht="16.5" customHeight="1">
      <c r="A14" s="48"/>
      <c r="B14" s="55" t="s">
        <v>129</v>
      </c>
      <c r="C14" s="48">
        <v>7</v>
      </c>
      <c r="E14" s="49">
        <v>288037</v>
      </c>
      <c r="G14" s="49">
        <v>18408</v>
      </c>
    </row>
    <row r="15" spans="1:7" ht="16.5" customHeight="1">
      <c r="A15" s="48"/>
      <c r="B15" s="55" t="s">
        <v>133</v>
      </c>
    </row>
    <row r="16" spans="1:7" ht="16.5" customHeight="1">
      <c r="A16" s="48"/>
      <c r="B16" s="55" t="s">
        <v>134</v>
      </c>
      <c r="C16" s="48">
        <v>8</v>
      </c>
      <c r="E16" s="49">
        <v>102510</v>
      </c>
      <c r="G16" s="49">
        <v>-70625</v>
      </c>
    </row>
    <row r="17" spans="1:7" ht="16.5" customHeight="1">
      <c r="A17" s="48"/>
      <c r="B17" s="55" t="s">
        <v>78</v>
      </c>
      <c r="C17" s="48">
        <v>9</v>
      </c>
      <c r="E17" s="49">
        <v>28094358</v>
      </c>
      <c r="G17" s="49">
        <v>27701361</v>
      </c>
    </row>
    <row r="18" spans="1:7" ht="16.5" customHeight="1">
      <c r="A18" s="48"/>
      <c r="B18" s="55" t="s">
        <v>107</v>
      </c>
      <c r="C18" s="48">
        <v>9</v>
      </c>
      <c r="E18" s="49">
        <v>13310</v>
      </c>
      <c r="G18" s="49">
        <v>2223</v>
      </c>
    </row>
    <row r="19" spans="1:7" ht="16.5" customHeight="1">
      <c r="A19" s="48"/>
      <c r="B19" s="55" t="s">
        <v>79</v>
      </c>
      <c r="E19" s="49">
        <v>794069</v>
      </c>
      <c r="G19" s="49">
        <v>908855</v>
      </c>
    </row>
    <row r="20" spans="1:7" ht="16.5" customHeight="1">
      <c r="B20" s="55" t="s">
        <v>80</v>
      </c>
      <c r="C20" s="48">
        <v>11</v>
      </c>
      <c r="E20" s="49">
        <v>1088810</v>
      </c>
      <c r="G20" s="49">
        <v>1033004</v>
      </c>
    </row>
    <row r="21" spans="1:7" ht="16.5" customHeight="1">
      <c r="B21" s="55" t="s">
        <v>81</v>
      </c>
      <c r="E21" s="49">
        <v>-39891</v>
      </c>
      <c r="G21" s="49">
        <v>-70633</v>
      </c>
    </row>
    <row r="22" spans="1:7" ht="16.5" customHeight="1">
      <c r="A22" s="55" t="s">
        <v>82</v>
      </c>
      <c r="B22" s="54" t="s">
        <v>83</v>
      </c>
      <c r="E22" s="49">
        <v>4354297</v>
      </c>
      <c r="G22" s="49">
        <v>3419047</v>
      </c>
    </row>
    <row r="23" spans="1:7" ht="16.5" customHeight="1">
      <c r="A23" s="55"/>
      <c r="B23" s="54" t="s">
        <v>135</v>
      </c>
      <c r="E23" s="49">
        <v>250219</v>
      </c>
      <c r="G23" s="49">
        <v>0</v>
      </c>
    </row>
    <row r="24" spans="1:7" ht="16.5" customHeight="1">
      <c r="C24" s="70"/>
    </row>
    <row r="25" spans="1:7" ht="16.5" customHeight="1">
      <c r="A25" s="67" t="s">
        <v>84</v>
      </c>
      <c r="B25" s="54"/>
    </row>
    <row r="26" spans="1:7" ht="16.5" customHeight="1">
      <c r="A26" s="48"/>
      <c r="B26" s="68" t="s">
        <v>104</v>
      </c>
      <c r="E26" s="49">
        <v>22297198</v>
      </c>
      <c r="G26" s="49">
        <v>-33094961</v>
      </c>
    </row>
    <row r="27" spans="1:7" ht="16.5" customHeight="1">
      <c r="A27" s="48"/>
      <c r="B27" s="68" t="s">
        <v>85</v>
      </c>
      <c r="E27" s="49">
        <v>-15532197</v>
      </c>
      <c r="G27" s="49">
        <v>-7230296</v>
      </c>
    </row>
    <row r="28" spans="1:7" ht="16.5" customHeight="1">
      <c r="A28" s="48"/>
      <c r="B28" s="129" t="s">
        <v>126</v>
      </c>
      <c r="E28" s="49">
        <v>0</v>
      </c>
      <c r="G28" s="49">
        <v>101244</v>
      </c>
    </row>
    <row r="29" spans="1:7" ht="16.5" customHeight="1">
      <c r="A29" s="48"/>
      <c r="B29" s="68" t="s">
        <v>25</v>
      </c>
      <c r="E29" s="49">
        <v>9452532</v>
      </c>
      <c r="G29" s="49">
        <v>8353965</v>
      </c>
    </row>
    <row r="30" spans="1:7" ht="16.5" customHeight="1">
      <c r="A30" s="48"/>
      <c r="B30" s="68" t="s">
        <v>26</v>
      </c>
      <c r="E30" s="49">
        <v>-1131575</v>
      </c>
      <c r="G30" s="49">
        <v>-9802535</v>
      </c>
    </row>
    <row r="31" spans="1:7" ht="16.5" customHeight="1">
      <c r="A31" s="48"/>
      <c r="B31" s="68" t="s">
        <v>31</v>
      </c>
      <c r="E31" s="49">
        <v>144390</v>
      </c>
      <c r="G31" s="49">
        <v>1133544</v>
      </c>
    </row>
    <row r="32" spans="1:7" ht="16.5" customHeight="1">
      <c r="A32" s="48"/>
      <c r="B32" s="68" t="s">
        <v>127</v>
      </c>
      <c r="E32" s="75">
        <v>0</v>
      </c>
      <c r="G32" s="75">
        <v>-568000</v>
      </c>
    </row>
    <row r="33" spans="1:7" s="55" customFormat="1" ht="16.5" customHeight="1">
      <c r="A33" s="54"/>
      <c r="C33" s="48"/>
      <c r="E33" s="49"/>
      <c r="G33" s="49"/>
    </row>
    <row r="34" spans="1:7" ht="16.5" customHeight="1">
      <c r="A34" s="54" t="s">
        <v>86</v>
      </c>
      <c r="B34" s="48"/>
      <c r="E34" s="49">
        <f>SUM(E12:E32)</f>
        <v>149863371</v>
      </c>
      <c r="G34" s="49">
        <f>SUM(G12:G32)</f>
        <v>85840290</v>
      </c>
    </row>
    <row r="35" spans="1:7" ht="16.5" customHeight="1">
      <c r="A35" s="54"/>
      <c r="B35" s="54" t="s">
        <v>87</v>
      </c>
      <c r="E35" s="49">
        <v>-4212914</v>
      </c>
      <c r="G35" s="49">
        <v>-3361989</v>
      </c>
    </row>
    <row r="36" spans="1:7" ht="16.5" customHeight="1">
      <c r="A36" s="54"/>
      <c r="B36" s="68" t="s">
        <v>88</v>
      </c>
      <c r="E36" s="53">
        <v>-12887473</v>
      </c>
      <c r="G36" s="53">
        <v>-17784680</v>
      </c>
    </row>
    <row r="37" spans="1:7" s="55" customFormat="1" ht="16.5" customHeight="1">
      <c r="A37" s="54"/>
      <c r="C37" s="48"/>
      <c r="E37" s="49"/>
      <c r="G37" s="49"/>
    </row>
    <row r="38" spans="1:7" ht="16.5" customHeight="1">
      <c r="A38" s="66" t="s">
        <v>89</v>
      </c>
      <c r="B38" s="68"/>
      <c r="E38" s="53">
        <f>SUM(E34:E36)</f>
        <v>132762984</v>
      </c>
      <c r="G38" s="53">
        <f>SUM(G34:G36)</f>
        <v>64693621</v>
      </c>
    </row>
    <row r="39" spans="1:7" ht="16.5" customHeight="1">
      <c r="A39" s="66"/>
      <c r="B39" s="68"/>
    </row>
    <row r="40" spans="1:7" ht="16.5" customHeight="1">
      <c r="A40" s="66"/>
      <c r="B40" s="68"/>
    </row>
    <row r="41" spans="1:7" ht="16.5" customHeight="1">
      <c r="A41" s="66"/>
      <c r="B41" s="68"/>
    </row>
    <row r="42" spans="1:7" ht="16.5" customHeight="1">
      <c r="A42" s="66"/>
      <c r="B42" s="68"/>
    </row>
    <row r="43" spans="1:7" ht="16.5" customHeight="1">
      <c r="A43" s="66"/>
      <c r="B43" s="68"/>
    </row>
    <row r="44" spans="1:7" ht="16.5" customHeight="1">
      <c r="A44" s="66"/>
      <c r="B44" s="68"/>
    </row>
    <row r="45" spans="1:7" ht="16.5" customHeight="1">
      <c r="A45" s="66"/>
      <c r="B45" s="68"/>
    </row>
    <row r="46" spans="1:7" ht="16.5" customHeight="1">
      <c r="A46" s="66"/>
      <c r="B46" s="68"/>
    </row>
    <row r="47" spans="1:7" ht="16.5" customHeight="1">
      <c r="A47" s="66"/>
      <c r="B47" s="68"/>
    </row>
    <row r="48" spans="1:7" ht="5.25" customHeight="1">
      <c r="A48" s="66"/>
      <c r="B48" s="68"/>
    </row>
    <row r="49" spans="1:7" ht="21.95" customHeight="1">
      <c r="A49" s="71" t="str">
        <f>'6'!A50</f>
        <v>The accompanying notes on page 9 to 15 are an integral part of these interim financial information.</v>
      </c>
      <c r="B49" s="52"/>
      <c r="C49" s="52"/>
      <c r="D49" s="52"/>
      <c r="E49" s="53"/>
      <c r="F49" s="52"/>
      <c r="G49" s="53"/>
    </row>
    <row r="50" spans="1:7" ht="16.5" customHeight="1">
      <c r="A50" s="47" t="s">
        <v>0</v>
      </c>
      <c r="B50" s="48"/>
    </row>
    <row r="51" spans="1:7" ht="16.5" customHeight="1">
      <c r="A51" s="50" t="s">
        <v>75</v>
      </c>
      <c r="B51" s="48"/>
    </row>
    <row r="52" spans="1:7" ht="16.5" customHeight="1">
      <c r="A52" s="51" t="str">
        <f>A3</f>
        <v>For the six-month period ended 30 June 2025</v>
      </c>
      <c r="B52" s="52"/>
      <c r="C52" s="52"/>
      <c r="D52" s="52"/>
      <c r="E52" s="53"/>
      <c r="F52" s="52"/>
      <c r="G52" s="53"/>
    </row>
    <row r="53" spans="1:7" ht="16.5" customHeight="1">
      <c r="A53" s="50"/>
      <c r="B53" s="48"/>
    </row>
    <row r="54" spans="1:7" ht="16.5" customHeight="1">
      <c r="A54" s="50"/>
      <c r="B54" s="48"/>
    </row>
    <row r="55" spans="1:7" ht="16.5" customHeight="1">
      <c r="A55" s="50"/>
      <c r="B55" s="48"/>
      <c r="E55" s="57" t="s">
        <v>2</v>
      </c>
      <c r="F55" s="57"/>
      <c r="G55" s="57" t="s">
        <v>2</v>
      </c>
    </row>
    <row r="56" spans="1:7" ht="16.5" customHeight="1">
      <c r="A56" s="54"/>
      <c r="E56" s="11" t="s">
        <v>119</v>
      </c>
      <c r="F56" s="58"/>
      <c r="G56" s="11" t="s">
        <v>119</v>
      </c>
    </row>
    <row r="57" spans="1:7" ht="16.5" customHeight="1">
      <c r="A57" s="54"/>
      <c r="C57" s="59"/>
      <c r="D57" s="60"/>
      <c r="E57" s="13" t="s">
        <v>108</v>
      </c>
      <c r="F57" s="56"/>
      <c r="G57" s="13" t="s">
        <v>5</v>
      </c>
    </row>
    <row r="58" spans="1:7" ht="16.5" customHeight="1">
      <c r="A58" s="54"/>
      <c r="C58" s="61" t="s">
        <v>128</v>
      </c>
      <c r="D58" s="62"/>
      <c r="E58" s="63" t="s">
        <v>70</v>
      </c>
      <c r="F58" s="62"/>
      <c r="G58" s="63" t="s">
        <v>70</v>
      </c>
    </row>
    <row r="59" spans="1:7" ht="16.5" customHeight="1">
      <c r="A59" s="54"/>
      <c r="C59" s="64"/>
      <c r="D59" s="62"/>
      <c r="F59" s="62"/>
      <c r="G59" s="65"/>
    </row>
    <row r="60" spans="1:7" ht="16.5" customHeight="1">
      <c r="A60" s="66" t="s">
        <v>90</v>
      </c>
      <c r="B60" s="66"/>
    </row>
    <row r="61" spans="1:7" ht="16.5" customHeight="1">
      <c r="A61" s="54"/>
      <c r="B61" s="54" t="s">
        <v>106</v>
      </c>
      <c r="C61" s="70"/>
      <c r="D61" s="72"/>
      <c r="E61" s="49">
        <v>-7</v>
      </c>
      <c r="F61" s="72"/>
      <c r="G61" s="49">
        <v>-21</v>
      </c>
    </row>
    <row r="62" spans="1:7" ht="16.5" customHeight="1">
      <c r="A62" s="54"/>
      <c r="B62" s="54" t="s">
        <v>91</v>
      </c>
      <c r="C62" s="69"/>
      <c r="D62" s="73"/>
      <c r="E62" s="49">
        <v>-167143588</v>
      </c>
      <c r="F62" s="73"/>
      <c r="G62" s="49">
        <v>-86565449</v>
      </c>
    </row>
    <row r="63" spans="1:7" ht="16.5" customHeight="1">
      <c r="A63" s="54"/>
      <c r="B63" s="54" t="s">
        <v>92</v>
      </c>
      <c r="C63" s="74"/>
      <c r="D63" s="73"/>
      <c r="E63" s="49">
        <v>1041965</v>
      </c>
      <c r="F63" s="73"/>
      <c r="G63" s="49" t="s">
        <v>110</v>
      </c>
    </row>
    <row r="64" spans="1:7" ht="16.5" customHeight="1">
      <c r="A64" s="54"/>
      <c r="B64" s="54" t="s">
        <v>93</v>
      </c>
      <c r="C64" s="69"/>
      <c r="D64" s="73"/>
      <c r="E64" s="49">
        <v>-810499</v>
      </c>
      <c r="F64" s="73"/>
      <c r="G64" s="49">
        <v>-1756500</v>
      </c>
    </row>
    <row r="65" spans="1:7" ht="16.5" customHeight="1">
      <c r="A65" s="54"/>
      <c r="B65" s="54" t="s">
        <v>94</v>
      </c>
      <c r="C65" s="74"/>
      <c r="E65" s="75">
        <v>39891</v>
      </c>
      <c r="G65" s="75">
        <v>70633</v>
      </c>
    </row>
    <row r="66" spans="1:7" ht="16.5" customHeight="1">
      <c r="A66" s="54"/>
      <c r="B66" s="48"/>
      <c r="C66" s="74"/>
    </row>
    <row r="67" spans="1:7" ht="16.5" customHeight="1">
      <c r="A67" s="66" t="s">
        <v>95</v>
      </c>
      <c r="B67" s="68"/>
      <c r="C67" s="74"/>
      <c r="E67" s="53">
        <f>SUM(E61:E65)</f>
        <v>-166872238</v>
      </c>
      <c r="G67" s="53">
        <f>SUM(G61:G65)</f>
        <v>-88251337</v>
      </c>
    </row>
    <row r="68" spans="1:7" ht="16.5" customHeight="1">
      <c r="A68" s="66"/>
      <c r="B68" s="68"/>
      <c r="C68" s="74"/>
    </row>
    <row r="69" spans="1:7" ht="16.5" customHeight="1">
      <c r="A69" s="66" t="s">
        <v>96</v>
      </c>
      <c r="B69" s="66"/>
      <c r="C69" s="74"/>
    </row>
    <row r="70" spans="1:7" ht="16.5" customHeight="1">
      <c r="A70" s="54"/>
      <c r="B70" s="54" t="s">
        <v>132</v>
      </c>
      <c r="C70" s="69"/>
      <c r="E70" s="49">
        <v>75512324</v>
      </c>
      <c r="G70" s="49">
        <v>120000000</v>
      </c>
    </row>
    <row r="71" spans="1:7" ht="16.5" customHeight="1">
      <c r="A71" s="54"/>
      <c r="B71" s="125" t="s">
        <v>112</v>
      </c>
      <c r="C71" s="69">
        <v>10.199999999999999</v>
      </c>
      <c r="E71" s="49">
        <v>51489000</v>
      </c>
      <c r="G71" s="49">
        <v>0</v>
      </c>
    </row>
    <row r="72" spans="1:7" ht="16.5" customHeight="1">
      <c r="A72" s="54"/>
      <c r="B72" s="54" t="s">
        <v>97</v>
      </c>
      <c r="C72" s="69">
        <v>10.199999999999999</v>
      </c>
      <c r="E72" s="49">
        <v>-28677821</v>
      </c>
      <c r="G72" s="49">
        <v>-30135895</v>
      </c>
    </row>
    <row r="73" spans="1:7" ht="16.5" customHeight="1">
      <c r="A73" s="54"/>
      <c r="B73" s="54" t="s">
        <v>130</v>
      </c>
      <c r="E73" s="49">
        <v>-145201</v>
      </c>
      <c r="G73" s="49">
        <v>-228669</v>
      </c>
    </row>
    <row r="74" spans="1:7" ht="16.5" customHeight="1">
      <c r="A74" s="54"/>
      <c r="B74" s="54" t="s">
        <v>72</v>
      </c>
      <c r="E74" s="75">
        <v>-81408355</v>
      </c>
      <c r="G74" s="75">
        <v>-69573170</v>
      </c>
    </row>
    <row r="75" spans="1:7" ht="16.5" customHeight="1">
      <c r="A75" s="66"/>
      <c r="B75" s="76"/>
    </row>
    <row r="76" spans="1:7" ht="16.5" customHeight="1">
      <c r="A76" s="66" t="s">
        <v>113</v>
      </c>
      <c r="B76" s="54"/>
      <c r="E76" s="75">
        <f>SUM(E70:E75)</f>
        <v>16769947</v>
      </c>
      <c r="G76" s="75">
        <f>SUM(G70:G75)</f>
        <v>20062266</v>
      </c>
    </row>
    <row r="77" spans="1:7" ht="16.5" customHeight="1">
      <c r="A77" s="66"/>
      <c r="B77" s="48"/>
    </row>
    <row r="78" spans="1:7" ht="16.5" customHeight="1">
      <c r="A78" s="66" t="s">
        <v>131</v>
      </c>
      <c r="E78" s="49">
        <f>SUM(E38,E67,E76)</f>
        <v>-17339307</v>
      </c>
      <c r="G78" s="49">
        <f>SUM(G38,G67,G76)</f>
        <v>-3495450</v>
      </c>
    </row>
    <row r="79" spans="1:7" ht="16.5" customHeight="1">
      <c r="A79" s="54" t="s">
        <v>98</v>
      </c>
      <c r="E79" s="75">
        <v>58308987</v>
      </c>
      <c r="G79" s="75">
        <v>52589652</v>
      </c>
    </row>
    <row r="80" spans="1:7" ht="16.5" customHeight="1">
      <c r="A80" s="66"/>
    </row>
    <row r="81" spans="1:7" ht="16.5" customHeight="1" thickBot="1">
      <c r="A81" s="66" t="s">
        <v>99</v>
      </c>
      <c r="E81" s="77">
        <f>SUM(E78:E79)</f>
        <v>40969680</v>
      </c>
      <c r="G81" s="77">
        <f>SUM(G78:G79)</f>
        <v>49094202</v>
      </c>
    </row>
    <row r="82" spans="1:7" ht="16.5" customHeight="1" thickTop="1">
      <c r="A82" s="68"/>
    </row>
    <row r="83" spans="1:7" ht="16.5" customHeight="1">
      <c r="A83" s="78" t="s">
        <v>100</v>
      </c>
    </row>
    <row r="84" spans="1:7" ht="16.5" customHeight="1">
      <c r="B84" s="68" t="s">
        <v>123</v>
      </c>
      <c r="E84" s="49">
        <v>21856688</v>
      </c>
      <c r="G84" s="49">
        <v>16309751</v>
      </c>
    </row>
    <row r="85" spans="1:7" ht="16.5" customHeight="1">
      <c r="B85" s="68" t="s">
        <v>124</v>
      </c>
      <c r="C85" s="55"/>
      <c r="E85" s="49">
        <v>86625</v>
      </c>
      <c r="G85" s="49">
        <v>0</v>
      </c>
    </row>
    <row r="86" spans="1:7" ht="16.5" customHeight="1">
      <c r="A86" s="68"/>
      <c r="B86" s="48"/>
    </row>
    <row r="87" spans="1:7" ht="16.5" customHeight="1">
      <c r="A87" s="68"/>
      <c r="B87" s="48"/>
    </row>
    <row r="88" spans="1:7" ht="16.5" customHeight="1">
      <c r="A88" s="68"/>
      <c r="B88" s="48"/>
    </row>
    <row r="89" spans="1:7" ht="16.5" customHeight="1">
      <c r="A89" s="68"/>
      <c r="B89" s="48"/>
    </row>
    <row r="90" spans="1:7" ht="16.5" customHeight="1">
      <c r="A90" s="68"/>
      <c r="B90" s="48"/>
    </row>
    <row r="91" spans="1:7" ht="16.5" customHeight="1">
      <c r="A91" s="68"/>
      <c r="B91" s="48"/>
    </row>
    <row r="92" spans="1:7" ht="16.5" customHeight="1">
      <c r="A92" s="68"/>
      <c r="B92" s="48"/>
    </row>
    <row r="93" spans="1:7" ht="16.5" customHeight="1">
      <c r="A93" s="68"/>
      <c r="B93" s="48"/>
    </row>
    <row r="94" spans="1:7" ht="16.5" customHeight="1">
      <c r="A94" s="68"/>
      <c r="B94" s="48"/>
    </row>
    <row r="95" spans="1:7" ht="16.5" customHeight="1">
      <c r="A95" s="68"/>
      <c r="B95" s="48"/>
    </row>
    <row r="96" spans="1:7" ht="13.5" customHeight="1">
      <c r="A96" s="68"/>
      <c r="B96" s="48"/>
    </row>
    <row r="97" spans="1:7" ht="8.25" customHeight="1">
      <c r="A97" s="68"/>
      <c r="B97" s="48"/>
    </row>
    <row r="98" spans="1:7" ht="21.95" customHeight="1">
      <c r="A98" s="79" t="str">
        <f>A49</f>
        <v>The accompanying notes on page 9 to 15 are an integral part of these interim financial information.</v>
      </c>
      <c r="B98" s="80"/>
      <c r="C98" s="81"/>
      <c r="D98" s="80"/>
      <c r="E98" s="53"/>
      <c r="F98" s="80"/>
      <c r="G98" s="53"/>
    </row>
  </sheetData>
  <pageMargins left="0.8" right="0.75" top="0.5" bottom="0.6" header="0.49" footer="0.4"/>
  <pageSetup paperSize="9" firstPageNumber="7" orientation="portrait" useFirstPageNumber="1" horizontalDpi="1200" verticalDpi="1200" r:id="rId1"/>
  <headerFooter>
    <oddFooter>&amp;R&amp;"Arial,Regular"&amp;10&amp;P</oddFooter>
  </headerFooter>
  <rowBreaks count="1" manualBreakCount="1">
    <brk id="49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B0B4A1779BC94AAC1D600492ED92E2" ma:contentTypeVersion="11" ma:contentTypeDescription="Create a new document." ma:contentTypeScope="" ma:versionID="0c7bd9cbd12de810c0783c45846ed064">
  <xsd:schema xmlns:xsd="http://www.w3.org/2001/XMLSchema" xmlns:xs="http://www.w3.org/2001/XMLSchema" xmlns:p="http://schemas.microsoft.com/office/2006/metadata/properties" xmlns:ns2="7d5811fb-1e6b-40b2-a45e-c0d439293caa" xmlns:ns3="34ac1563-6e48-4840-9fec-4d108b7feb4d" targetNamespace="http://schemas.microsoft.com/office/2006/metadata/properties" ma:root="true" ma:fieldsID="723df0de87360d342a7cf93ae1b3ae23" ns2:_="" ns3:_="">
    <xsd:import namespace="7d5811fb-1e6b-40b2-a45e-c0d439293caa"/>
    <xsd:import namespace="34ac1563-6e48-4840-9fec-4d108b7feb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811fb-1e6b-40b2-a45e-c0d439293c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c1563-6e48-4840-9fec-4d108b7feb4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6fbc2c1-22e9-4dc7-bf5e-85c7bc94256a}" ma:internalName="TaxCatchAll" ma:showField="CatchAllData" ma:web="34ac1563-6e48-4840-9fec-4d108b7feb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811fb-1e6b-40b2-a45e-c0d439293caa">
      <Terms xmlns="http://schemas.microsoft.com/office/infopath/2007/PartnerControls"/>
    </lcf76f155ced4ddcb4097134ff3c332f>
    <TaxCatchAll xmlns="34ac1563-6e48-4840-9fec-4d108b7feb4d" xsi:nil="true"/>
  </documentManagement>
</p:properties>
</file>

<file path=customXml/itemProps1.xml><?xml version="1.0" encoding="utf-8"?>
<ds:datastoreItem xmlns:ds="http://schemas.openxmlformats.org/officeDocument/2006/customXml" ds:itemID="{940B81BE-0C33-45DE-BC7D-CE17F8C32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7C25DF-BA6E-47C3-A56B-DBE1F22F6C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811fb-1e6b-40b2-a45e-c0d439293caa"/>
    <ds:schemaRef ds:uri="34ac1563-6e48-4840-9fec-4d108b7fe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3A7642-A2D5-4D97-BB5B-8CD84550B148}">
  <ds:schemaRefs>
    <ds:schemaRef ds:uri="http://schemas.microsoft.com/office/infopath/2007/PartnerControls"/>
    <ds:schemaRef ds:uri="http://www.w3.org/XML/1998/namespace"/>
    <ds:schemaRef ds:uri="http://purl.org/dc/elements/1.1/"/>
    <ds:schemaRef ds:uri="http://purl.org/dc/terms/"/>
    <ds:schemaRef ds:uri="http://purl.org/dc/dcmitype/"/>
    <ds:schemaRef ds:uri="7d5811fb-1e6b-40b2-a45e-c0d439293caa"/>
    <ds:schemaRef ds:uri="http://schemas.microsoft.com/office/2006/documentManagement/types"/>
    <ds:schemaRef ds:uri="http://schemas.openxmlformats.org/package/2006/metadata/core-properties"/>
    <ds:schemaRef ds:uri="34ac1563-6e48-4840-9fec-4d108b7feb4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2-3 </vt:lpstr>
      <vt:lpstr>4</vt:lpstr>
      <vt:lpstr>5</vt:lpstr>
      <vt:lpstr>6</vt:lpstr>
      <vt:lpstr>7-8</vt:lpstr>
      <vt:lpstr>'4'!Print_Area</vt:lpstr>
      <vt:lpstr>'5'!Print_Area</vt:lpstr>
      <vt:lpstr>'7-8'!Print_Area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PwC User</dc:creator>
  <cp:keywords/>
  <dc:description/>
  <cp:lastModifiedBy>Arphatcha Thaitrong (TH)</cp:lastModifiedBy>
  <cp:revision/>
  <cp:lastPrinted>2025-08-07T06:19:09Z</cp:lastPrinted>
  <dcterms:created xsi:type="dcterms:W3CDTF">2003-03-17T10:00:55Z</dcterms:created>
  <dcterms:modified xsi:type="dcterms:W3CDTF">2025-08-07T06:27:26Z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0x01010069B0B4A1779BC94AAC1D600492ED92E2</vt:lpwstr>
  </property>
  <property fmtid="{D5CDD505-2E9C-101B-9397-08002B2CF9AE}" pid="3" name="MediaServiceImageTags">
    <vt:lpwstr/>
  </property>
</Properties>
</file>