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eople.ey.com/personal/atcha_prompayat_th_ey_com/Documents/Desktop/=Nate's job=/=01 KCG=/2025/Q1'25/FS_Q1'25/Convert file/"/>
    </mc:Choice>
  </mc:AlternateContent>
  <xr:revisionPtr revIDLastSave="0" documentId="13_ncr:1_{005449D8-13C1-4D20-AFFE-26D5597DFFE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S" sheetId="1" r:id="rId1"/>
    <sheet name="PL" sheetId="8" r:id="rId2"/>
    <sheet name="Conso" sheetId="9" r:id="rId3"/>
    <sheet name="Company" sheetId="3" r:id="rId4"/>
    <sheet name="CF" sheetId="7" r:id="rId5"/>
  </sheets>
  <definedNames>
    <definedName name="_xlnm.Print_Area" localSheetId="0">BS!$A$1:$K$88</definedName>
    <definedName name="_xlnm.Print_Area" localSheetId="4">CF!$A$1:$K$75</definedName>
    <definedName name="_xlnm.Print_Area" localSheetId="3">Company!$A$1:$Q$25</definedName>
    <definedName name="_xlnm.Print_Area" localSheetId="2">Conso!$A$1:$Q$25</definedName>
    <definedName name="_xlnm.Print_Area" localSheetId="1">PL!$A$1:$K$53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9" i="8" l="1"/>
  <c r="C23" i="9"/>
  <c r="K80" i="1"/>
  <c r="G80" i="1"/>
  <c r="E80" i="1"/>
  <c r="I23" i="9" l="1"/>
  <c r="G23" i="9"/>
  <c r="E23" i="9"/>
  <c r="I23" i="3"/>
  <c r="G23" i="3"/>
  <c r="E23" i="3"/>
  <c r="C23" i="3"/>
  <c r="E21" i="3"/>
  <c r="E22" i="3" s="1"/>
  <c r="E24" i="3" s="1"/>
  <c r="C21" i="3"/>
  <c r="O18" i="9"/>
  <c r="E22" i="9"/>
  <c r="E24" i="9" s="1"/>
  <c r="O23" i="9" l="1"/>
  <c r="Q18" i="9"/>
  <c r="Q23" i="9" s="1"/>
  <c r="I80" i="1"/>
  <c r="K62" i="7" l="1"/>
  <c r="K56" i="7"/>
  <c r="G62" i="7"/>
  <c r="G56" i="7"/>
  <c r="M15" i="3"/>
  <c r="M16" i="3" s="1"/>
  <c r="G15" i="3"/>
  <c r="G16" i="3" s="1"/>
  <c r="E15" i="3"/>
  <c r="E16" i="3" s="1"/>
  <c r="C15" i="3"/>
  <c r="C16" i="3" s="1"/>
  <c r="O14" i="3"/>
  <c r="O13" i="3"/>
  <c r="I15" i="3"/>
  <c r="I16" i="3" s="1"/>
  <c r="O12" i="3"/>
  <c r="Q12" i="3" s="1"/>
  <c r="K49" i="8"/>
  <c r="K50" i="8" s="1"/>
  <c r="G49" i="8"/>
  <c r="G50" i="8" s="1"/>
  <c r="K18" i="8"/>
  <c r="K12" i="8"/>
  <c r="G18" i="8"/>
  <c r="G12" i="8"/>
  <c r="G19" i="8" s="1"/>
  <c r="G21" i="8" s="1"/>
  <c r="G23" i="8" s="1"/>
  <c r="G27" i="8" s="1"/>
  <c r="I18" i="8"/>
  <c r="K19" i="8" l="1"/>
  <c r="K21" i="8" s="1"/>
  <c r="K23" i="8" s="1"/>
  <c r="K9" i="7"/>
  <c r="K25" i="7" s="1"/>
  <c r="K35" i="7" s="1"/>
  <c r="K38" i="7" s="1"/>
  <c r="K63" i="7" s="1"/>
  <c r="K65" i="7" s="1"/>
  <c r="G40" i="8"/>
  <c r="G51" i="8" s="1"/>
  <c r="G9" i="7"/>
  <c r="G25" i="7" s="1"/>
  <c r="G35" i="7" s="1"/>
  <c r="G38" i="7" s="1"/>
  <c r="G63" i="7" s="1"/>
  <c r="G65" i="7" s="1"/>
  <c r="K15" i="3"/>
  <c r="K16" i="3" s="1"/>
  <c r="Q14" i="3"/>
  <c r="O15" i="3"/>
  <c r="O16" i="3" s="1"/>
  <c r="Q13" i="3"/>
  <c r="Q15" i="3" s="1"/>
  <c r="Q16" i="3" s="1"/>
  <c r="O12" i="9"/>
  <c r="Q12" i="9" s="1"/>
  <c r="K40" i="8" l="1"/>
  <c r="K51" i="8" s="1"/>
  <c r="K27" i="8"/>
  <c r="E18" i="8"/>
  <c r="E15" i="9" l="1"/>
  <c r="E16" i="9" s="1"/>
  <c r="K57" i="1" l="1"/>
  <c r="K50" i="1"/>
  <c r="G57" i="1"/>
  <c r="G50" i="1"/>
  <c r="I57" i="1"/>
  <c r="E57" i="1"/>
  <c r="I50" i="1"/>
  <c r="E50" i="1"/>
  <c r="K27" i="1"/>
  <c r="K17" i="1"/>
  <c r="G27" i="1"/>
  <c r="G17" i="1"/>
  <c r="I27" i="1"/>
  <c r="E27" i="1"/>
  <c r="I17" i="1"/>
  <c r="E17" i="1"/>
  <c r="G28" i="1" l="1"/>
  <c r="K58" i="1"/>
  <c r="E28" i="1"/>
  <c r="I28" i="1"/>
  <c r="I58" i="1"/>
  <c r="I81" i="1" s="1"/>
  <c r="I82" i="1" s="1"/>
  <c r="E58" i="1"/>
  <c r="G58" i="1"/>
  <c r="G81" i="1" s="1"/>
  <c r="K28" i="1"/>
  <c r="E81" i="1" l="1"/>
  <c r="K81" i="1"/>
  <c r="K82" i="1" s="1"/>
  <c r="G82" i="1"/>
  <c r="E56" i="7"/>
  <c r="E62" i="7"/>
  <c r="E82" i="1" l="1"/>
  <c r="I56" i="7"/>
  <c r="M15" i="9" l="1"/>
  <c r="M16" i="9" s="1"/>
  <c r="G15" i="9"/>
  <c r="G16" i="9" s="1"/>
  <c r="C15" i="9"/>
  <c r="O13" i="9"/>
  <c r="C16" i="9" l="1"/>
  <c r="K20" i="9" l="1"/>
  <c r="E12" i="8"/>
  <c r="E50" i="8" l="1"/>
  <c r="E19" i="8"/>
  <c r="E21" i="8" l="1"/>
  <c r="E23" i="8" s="1"/>
  <c r="K15" i="9"/>
  <c r="K16" i="9" s="1"/>
  <c r="O14" i="9"/>
  <c r="E27" i="8" l="1"/>
  <c r="I19" i="9"/>
  <c r="E9" i="7"/>
  <c r="E40" i="8"/>
  <c r="E51" i="8" s="1"/>
  <c r="Q14" i="9"/>
  <c r="O15" i="9"/>
  <c r="O16" i="9" s="1"/>
  <c r="E25" i="7" l="1"/>
  <c r="Q13" i="9"/>
  <c r="I15" i="9"/>
  <c r="I16" i="9" s="1"/>
  <c r="E35" i="7" l="1"/>
  <c r="E38" i="7" s="1"/>
  <c r="E63" i="7" s="1"/>
  <c r="E65" i="7" s="1"/>
  <c r="E66" i="7" s="1"/>
  <c r="Q15" i="9"/>
  <c r="Q16" i="9" s="1"/>
  <c r="G21" i="9" l="1"/>
  <c r="G22" i="9" s="1"/>
  <c r="G24" i="9" s="1"/>
  <c r="C21" i="9"/>
  <c r="C22" i="9" s="1"/>
  <c r="C24" i="9" s="1"/>
  <c r="O19" i="9"/>
  <c r="K21" i="9" l="1"/>
  <c r="K22" i="9" s="1"/>
  <c r="O20" i="9" l="1"/>
  <c r="M21" i="9"/>
  <c r="Q19" i="9" l="1"/>
  <c r="M22" i="9"/>
  <c r="Q20" i="9"/>
  <c r="O21" i="9"/>
  <c r="O22" i="9" s="1"/>
  <c r="O24" i="9" s="1"/>
  <c r="Q21" i="9" l="1"/>
  <c r="Q22" i="9" s="1"/>
  <c r="Q24" i="9" s="1"/>
  <c r="I49" i="8"/>
  <c r="K20" i="3" s="1"/>
  <c r="I12" i="8"/>
  <c r="I50" i="8" l="1"/>
  <c r="I19" i="8"/>
  <c r="I21" i="8" l="1"/>
  <c r="I23" i="8" s="1"/>
  <c r="I27" i="8" l="1"/>
  <c r="I19" i="3"/>
  <c r="I9" i="7"/>
  <c r="I40" i="8"/>
  <c r="I51" i="8" s="1"/>
  <c r="I21" i="9" l="1"/>
  <c r="I22" i="9" s="1"/>
  <c r="I24" i="9" s="1"/>
  <c r="I62" i="7"/>
  <c r="I25" i="7" l="1"/>
  <c r="I35" i="7" l="1"/>
  <c r="I38" i="7" s="1"/>
  <c r="I63" i="7" s="1"/>
  <c r="I65" i="7" s="1"/>
  <c r="I66" i="7" s="1"/>
  <c r="M21" i="3"/>
  <c r="M22" i="3" s="1"/>
  <c r="K21" i="3"/>
  <c r="K22" i="3" s="1"/>
  <c r="G21" i="3"/>
  <c r="G22" i="3" s="1"/>
  <c r="G24" i="3" s="1"/>
  <c r="C22" i="3"/>
  <c r="C24" i="3" s="1"/>
  <c r="O19" i="3"/>
  <c r="Q19" i="3" s="1"/>
  <c r="O20" i="3"/>
  <c r="Q20" i="3" s="1"/>
  <c r="O18" i="3"/>
  <c r="O23" i="3" s="1"/>
  <c r="Q18" i="3" l="1"/>
  <c r="Q23" i="3" s="1"/>
  <c r="O21" i="3"/>
  <c r="O22" i="3" s="1"/>
  <c r="O24" i="3" s="1"/>
  <c r="I21" i="3"/>
  <c r="I22" i="3" s="1"/>
  <c r="I24" i="3" s="1"/>
  <c r="Q21" i="3" l="1"/>
  <c r="Q22" i="3" s="1"/>
  <c r="Q24" i="3" s="1"/>
</calcChain>
</file>

<file path=xl/sharedStrings.xml><?xml version="1.0" encoding="utf-8"?>
<sst xmlns="http://schemas.openxmlformats.org/spreadsheetml/2006/main" count="304" uniqueCount="180">
  <si>
    <t>(หน่วย: พันบาท)</t>
  </si>
  <si>
    <t>หมายเหตุ</t>
  </si>
  <si>
    <t>(ยังไม่ได้ตรวจสอบ</t>
  </si>
  <si>
    <t>(ตรวจสอบแล้ว)</t>
  </si>
  <si>
    <t>แต่สอบทานแล้ว)</t>
  </si>
  <si>
    <t>สินทรัพย์</t>
  </si>
  <si>
    <t>สินทรัพย์หมุนเวียน</t>
  </si>
  <si>
    <t>เงินสดและรายการเทียบเท่าเงินสด</t>
  </si>
  <si>
    <t xml:space="preserve">สินค้าคงเหลือ 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</si>
  <si>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</si>
  <si>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</si>
  <si>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</si>
  <si>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</si>
  <si>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 xml:space="preserve">ที่ดิน อาคารและอุปกรณ์ </t>
  </si>
  <si>
    <t>สินทรัพย์ไม่มีตัวตน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</si>
  <si>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</si>
  <si>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</si>
  <si>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</si>
  <si>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</si>
  <si>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</si>
  <si>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</si>
  <si>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</si>
  <si>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</si>
  <si>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หนี้สินภาษีเงินได้รอการตัดบัญชี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</si>
  <si>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</si>
  <si>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</si>
  <si>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</si>
  <si>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</si>
  <si>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</si>
  <si>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ทุนออกจำหน่ายและชำระเต็มมูลค่าแล้ว</t>
  </si>
  <si>
    <t>กำไรสะสม</t>
  </si>
  <si>
    <t xml:space="preserve">   จัดสรรแล้ว - สำรองตามกฎหมาย</t>
  </si>
  <si>
    <t xml:space="preserve">   ยังไม่ได้จัดสรร</t>
  </si>
  <si>
    <t>องค์ประกอบอื่นของส่วนของผู้ถือหุ้น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</si>
  <si>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</si>
  <si>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</si>
  <si>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กรรมการ</t>
  </si>
  <si>
    <t>(ยังไม่ได้ตรวจสอบ แต่สอบทานแล้ว)</t>
  </si>
  <si>
    <t>งบกำไรขาดทุน</t>
  </si>
  <si>
    <t>รายได้</t>
  </si>
  <si>
    <t>รายได้จากการขาย</t>
  </si>
  <si>
    <t>รายได้อื่น</t>
  </si>
  <si>
    <t>กำไรจากอัตราแลกเปลี่ยน</t>
  </si>
  <si>
    <t>รวมรายได้</t>
  </si>
  <si>
    <t>ค่าใช้จ่าย</t>
  </si>
  <si>
    <t>ต้นทุนขาย</t>
  </si>
  <si>
    <t>ค่าใช้จ่ายในการขายและจัดจำหน่าย</t>
  </si>
  <si>
    <t>ค่าใช้จ่ายในการบริหาร</t>
  </si>
  <si>
    <t>รวมค่าใช้จ่าย</t>
  </si>
  <si>
    <t>กำไรก่อนค่าใช้จ่ายภาษีเงินได้</t>
  </si>
  <si>
    <t>กำไรสำหรับงวด</t>
  </si>
  <si>
    <t xml:space="preserve">กำไรต่อหุ้น </t>
  </si>
  <si>
    <t>กำไรต่อหุ้นขั้นพื้นฐาน</t>
  </si>
  <si>
    <t>งบกำไรขาดทุนเบ็ดเสร็จ</t>
  </si>
  <si>
    <t>กำไรขาดทุนเบ็ดเสร็จอื่น:</t>
  </si>
  <si>
    <t>หัก: ผลกระทบของภาษีเงินได้</t>
  </si>
  <si>
    <t>กำไรขาดทุนเบ็ดเสร็จอื่นสำหรับงวด</t>
  </si>
  <si>
    <t>กำไรขาดทุนเบ็ดเสร็จรวมสำหรับงวด</t>
  </si>
  <si>
    <t>งบกระแสเงินสด</t>
  </si>
  <si>
    <t>กระแสเงินสดจากกิจกรรมดำเนินงาน</t>
  </si>
  <si>
    <t>กำไรก่อนภาษี</t>
  </si>
  <si>
    <t xml:space="preserve">   จากกิจกรรมดำเนินงาน</t>
  </si>
  <si>
    <t xml:space="preserve">   ค่าเสื่อมราคาและค่าตัดจำหน่าย</t>
  </si>
  <si>
    <t xml:space="preserve">   ดอกเบี้ยรับ</t>
  </si>
  <si>
    <t>กำไรจากการดำเนินงานก่อนการเปลี่ยนแปลงในสินทรัพย์</t>
  </si>
  <si>
    <t xml:space="preserve">   และหนี้สินดำเนินงาน</t>
  </si>
  <si>
    <t>สินทรัพย์ดำเนินงาน (เพิ่มขึ้น) ลดลง</t>
  </si>
  <si>
    <t xml:space="preserve">   สินค้าคงเหลือ</t>
  </si>
  <si>
    <t xml:space="preserve">   สินทรัพย์หมุนเวียนอื่น</t>
  </si>
  <si>
    <t xml:space="preserve">   สินทรัพย์ไม่หมุนเวียนอื่น</t>
  </si>
  <si>
    <t>หนี้สินดำเนินงานเพิ่มขึ้น (ลดลง)</t>
  </si>
  <si>
    <t xml:space="preserve">   หนี้สินหมุนเวียนอื่น</t>
  </si>
  <si>
    <t xml:space="preserve">   จ่ายภาษีเงินได้</t>
  </si>
  <si>
    <t>งบกระแสเงินสด (ต่อ)</t>
  </si>
  <si>
    <t>กระแสเงินสดจากกิจกรรมลงทุน</t>
  </si>
  <si>
    <t>เงินฝากธนาคารที่มีภาระค้ำประกันเพิ่มขึ้น</t>
  </si>
  <si>
    <t>เงินสดรับจากการจำหน่ายอุปกรณ์</t>
  </si>
  <si>
    <t>เงินสดสุทธิใช้ไปในกิจกรรมลงทุน</t>
  </si>
  <si>
    <t>กระแสเงินสดจากกิจกรรมจัดหาเงิน</t>
  </si>
  <si>
    <t>จ่ายดอกเบี้ย</t>
  </si>
  <si>
    <t>เงินสดสุทธิใช้ไปในกิจกรรมจัดหาเงิน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</si>
  <si>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</si>
  <si>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</si>
  <si>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ข้อมูลกระแสเงินสดเปิดเผยเพิ่มเติม</t>
  </si>
  <si>
    <t>ส่วนเกินทุน</t>
  </si>
  <si>
    <t>รวม</t>
  </si>
  <si>
    <t>ที่ออกและ</t>
  </si>
  <si>
    <t>จากการตีราคา</t>
  </si>
  <si>
    <t>องค์ประกอบอื่น</t>
  </si>
  <si>
    <t>ชำระแล้ว</t>
  </si>
  <si>
    <t>ยังไม่ได้จัดสรร</t>
  </si>
  <si>
    <t>ของส่วนของผู้ถือหุ้น</t>
  </si>
  <si>
    <t>สินทรัพย์ทางการเงินไม่หมุนเวียนอื่น</t>
  </si>
  <si>
    <t>สินทรัพย์สิทธิการใช้</t>
  </si>
  <si>
    <t>สินทรัพย์ทางการเงินหมุนเวียนอื่น</t>
  </si>
  <si>
    <t>ต้นทุนทางการเงิน</t>
  </si>
  <si>
    <t>หนี้สินทางการเงินหมุนเวียนอื่น</t>
  </si>
  <si>
    <t>รายการปรับกระทบยอดกำไรก่อนภาษีเป็นเงินสดรับ (จ่าย)</t>
  </si>
  <si>
    <t xml:space="preserve">   ต้นทุนทางการเงิน</t>
  </si>
  <si>
    <t xml:space="preserve">   เงินสดรับจากดอกเบี้ย</t>
  </si>
  <si>
    <t>กำไรจากการดำเนินงาน</t>
  </si>
  <si>
    <t>กำไรขาดทุนเบ็ดเสร็จอื่น</t>
  </si>
  <si>
    <t>รายการที่ไม่ใช่เงินสด</t>
  </si>
  <si>
    <t>งบการเงินรวม</t>
  </si>
  <si>
    <t>งบการเงินเฉพาะกิจการ</t>
  </si>
  <si>
    <t>รายการที่จะไม่ถูกบันทึกในส่วนของกำไรหรือขาดทุน</t>
  </si>
  <si>
    <t xml:space="preserve">   ในภายหลัง</t>
  </si>
  <si>
    <t xml:space="preserve">      ทางการเงินไม่หมุนเวียนอื่น</t>
  </si>
  <si>
    <t>เงินลงทุนในบริษัทย่อย</t>
  </si>
  <si>
    <t>ค่าใช้จ่ายภาษีเงินได้</t>
  </si>
  <si>
    <t xml:space="preserve">   ขาดทุน (กำไร) จากอัตราแลกเปลี่ยนที่ยังไม่เกิดขึ้นจริง</t>
  </si>
  <si>
    <t>ค่าความนิยม</t>
  </si>
  <si>
    <t>บริษัท เคซีจี คอร์ปอเรชั่น จำกัด (มหาชน) และบริษัทย่อย</t>
  </si>
  <si>
    <t>สำรองสำหรับ</t>
  </si>
  <si>
    <t>มูลค่ายุติธรรม</t>
  </si>
  <si>
    <t>(หน่วย: บาท)</t>
  </si>
  <si>
    <t>เงินให้กู้ยืมระยะสั้นแก่บริษัทย่อย</t>
  </si>
  <si>
    <t>หมายเหตุประกอบงบการเงินรวมระหว่างกาลเป็นส่วนหนึ่งของงบการเงินนี้</t>
  </si>
  <si>
    <t xml:space="preserve">   ชำระภายในหนึ่งปี</t>
  </si>
  <si>
    <t>สำรองตามกฎหมาย</t>
  </si>
  <si>
    <t>เงินสดจ่ายซื้อสินทรัพย์ไม่มีตัวตน</t>
  </si>
  <si>
    <t>ยอดคงเหลือ ณ วันที่ 1 มกราคม 2567</t>
  </si>
  <si>
    <t>ยอดคงเหลือ ณ วันที่ 31 มีนาคม 2567</t>
  </si>
  <si>
    <t>ส่วนของเงินกู้ยืมระยะยาวจากธนาคารที่ถึงกำหนด</t>
  </si>
  <si>
    <t>ส่วนของหนี้สินตามสัญญาเช่าที่ถึงกำหนดชำระ</t>
  </si>
  <si>
    <t xml:space="preserve">   ภายในหนึ่งปี</t>
  </si>
  <si>
    <t xml:space="preserve">      หุ้นสามัญ 545,000,000 หุ้น มูลค่าหุ้นละ 1 บาท</t>
  </si>
  <si>
    <t>ส่วนเกินมูลค่าหุ้นสามัญ</t>
  </si>
  <si>
    <t>ส่วนเกินมูลค่า</t>
  </si>
  <si>
    <t>หุ้นสามัญ</t>
  </si>
  <si>
    <t>เงินสดจ่ายซื้ออาคาร เครื่องจักรและอุปกรณ์</t>
  </si>
  <si>
    <t>ขาดทุนจากการด้อยค่าของเครื่องจักรและอุปกรณ์</t>
  </si>
  <si>
    <t>งบฐานะการเงิน</t>
  </si>
  <si>
    <t>งบฐานะการเงิน (ต่อ)</t>
  </si>
  <si>
    <t>งบการเปลี่ยนแปลงส่วนของผู้ถือหุ้น</t>
  </si>
  <si>
    <t>งบการเปลี่ยนแปลงส่วนของผู้ถือหุ้น (ต่อ)</t>
  </si>
  <si>
    <t xml:space="preserve">   ขาดทุน (กำไร) จากการวัดมูลค่าสินทรัพย์</t>
  </si>
  <si>
    <t>เงินสดสุทธิจากกิจกรรมดำเนินงาน</t>
  </si>
  <si>
    <t>เงินสดจากกิจกรรมดำเนินงาน</t>
  </si>
  <si>
    <t>ขาดทุนจากการด้อยค่าของสินทรัพย์ (โอนกลับ)</t>
  </si>
  <si>
    <t xml:space="preserve">   โอนกลับผลขาดทุนด้านเครดิตที่คาดว่าจะเกิดขึ้น</t>
  </si>
  <si>
    <t>หนี้สินตามสัญญาเช่า - สุทธิจากส่วนที่ถึงกำหนด</t>
  </si>
  <si>
    <t>2, 3</t>
  </si>
  <si>
    <t>เงินกู้ยืมระยะสั้นจากธนาคาร</t>
  </si>
  <si>
    <t xml:space="preserve">   ในภายหลัง - สุทธิจากภาษีเงินได้</t>
  </si>
  <si>
    <t>เงินสดจ่ายซื้อสินทรัพย์ทางการเงินหมุนเวียนอื่น</t>
  </si>
  <si>
    <t>เงินสดรับจากการจำหน่ายสินทรัพย์ทางการเงินหมุนเวียนอื่น</t>
  </si>
  <si>
    <t xml:space="preserve">   กำไรจากการปรับมูลค่ายุติธรรมของสินทรัพย์</t>
  </si>
  <si>
    <t xml:space="preserve">      ทางการเงินหมุนเวียนอื่น</t>
  </si>
  <si>
    <t>สำหรับงวดสามเดือนสิ้นสุดวันที่ 31 มีนาคม 2568</t>
  </si>
  <si>
    <t>ยอดคงเหลือ ณ วันที่ 1 มกราคม 2568</t>
  </si>
  <si>
    <t>ยอดคงเหลือ ณ วันที่ 31 มีนาคม 2568</t>
  </si>
  <si>
    <t>ณ วันที่ 31 มีนาคม 2568</t>
  </si>
  <si>
    <t>31 มีนาคม 2568</t>
  </si>
  <si>
    <t>31 ธันวาคม 2567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</si>
  <si>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</si>
  <si>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</si>
  <si>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ภาษีเงินได้นิติบุคคลค้างจ่าย</t>
  </si>
  <si>
    <t xml:space="preserve">   เงินจ่ายล่วงหน้าเพื่อซื้ออาคารและอุปกรณ์ลดลง</t>
  </si>
  <si>
    <t xml:space="preserve">   การปรับลดสินค้าคงเหลือเป็นมูลค่าสุทธิที่จะได้รับ (โอนกลับ)</t>
  </si>
  <si>
    <t>เงินกู้ยืมระยะสั้นจากธนาคารลดลง</t>
  </si>
  <si>
    <t>เงินสดจ่ายชำระคืนเงินกู้ยืมระยะยาวจากธนาคาร</t>
  </si>
  <si>
    <t>เงินสดจ่ายหนี้สินตามสัญญาเช่า</t>
  </si>
  <si>
    <t xml:space="preserve">   ประมาณการหนี้สินสำหรับผลประโยชน์พนักงาน</t>
  </si>
  <si>
    <t>เงินสดและรายการเทียบเท่าเงินสดเพิ่มขึ้น (ลดลง) สุทธิ</t>
  </si>
  <si>
    <t>กำไร (ขาดทุน) จากการเปลี่ยนแปลงมูลค่าของเงินลงทุน</t>
  </si>
  <si>
    <t xml:space="preserve">   ในตราสารทุนที่กำหนดให้วัดมูลค่าด้วยมูลค่ายุติธรรม</t>
  </si>
  <si>
    <t xml:space="preserve">   ผ่านกำไรขาดทุนเบ็ดเสร็จอื่น </t>
  </si>
  <si>
    <t xml:space="preserve">   โอนกลับค่าเผื่อการรับคืนสินค้า </t>
  </si>
  <si>
    <t xml:space="preserve">   ลูกหนี้การค้าและลูกหนี้หมุนเวียนอื่น</t>
  </si>
  <si>
    <t xml:space="preserve">   เจ้าหนี้การค้าและเจ้าหนี้หมุนเวียนอื่น</t>
  </si>
  <si>
    <t xml:space="preserve">   เงินสดจ่ายผลประโยชน์พนักงาน</t>
  </si>
  <si>
    <t xml:space="preserve">   สินทรัพย์สิทธิการใช้และหนี้สินตามสัญญาเช่าเพิ่มขี้น</t>
  </si>
  <si>
    <t xml:space="preserve">   ขาดทุน (กำไร) จากการจำหน่ายอุปกรณ์</t>
  </si>
  <si>
    <t xml:space="preserve">   เงินค้างจ่ายค่าซื้ออุปกรณ์ลดลง</t>
  </si>
  <si>
    <t>ประมาณการหนี้สินไม่หมุนเวียนสำหรับ</t>
  </si>
  <si>
    <t xml:space="preserve">   ผลประโยชน์พนักงาน</t>
  </si>
  <si>
    <t xml:space="preserve">จัดสรรแล้ว - </t>
  </si>
  <si>
    <t>จัดสรรแล้ว -</t>
  </si>
  <si>
    <t xml:space="preserve">เงินให้กู้ยืมระยะสั้นแก่บริษัทย่อยลดลง (เพิ่มขึ้น)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</si>
</sst>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_);_(* \(#,##0\);_(* \-??_);_(@_)"/>
    <numFmt numFmtId="166" formatCode="_([$€-2]\ * #,##0.00_);_([$€-2]\ * \(#,##0.00\);_([$€-2]\ * &quot;-&quot;??_);_(@_)"/>
  </numFmts>
  <fonts count="22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name val="Angsana New"/>
      <family val="1"/>
    </font>
    <font>
      <sz val="16"/>
      <name val="Angsana New"/>
      <family val="1"/>
    </font>
    <font>
      <sz val="14"/>
      <name val="CordiaUPC"/>
      <family val="2"/>
      <charset val="222"/>
    </font>
    <font>
      <u/>
      <sz val="16"/>
      <name val="Angsana New"/>
      <family val="1"/>
    </font>
    <font>
      <i/>
      <sz val="16"/>
      <name val="Angsana New"/>
      <family val="1"/>
    </font>
    <font>
      <i/>
      <sz val="16"/>
      <color rgb="FFFF0000"/>
      <name val="Angsana New"/>
      <family val="1"/>
    </font>
    <font>
      <sz val="15"/>
      <name val="Angsana New"/>
      <family val="1"/>
    </font>
    <font>
      <b/>
      <sz val="16"/>
      <color theme="1"/>
      <name val="Angsana New"/>
      <family val="1"/>
    </font>
    <font>
      <sz val="16"/>
      <color theme="1"/>
      <name val="Angsana New"/>
      <family val="1"/>
    </font>
    <font>
      <i/>
      <sz val="16"/>
      <color theme="1"/>
      <name val="Angsana New"/>
      <family val="1"/>
    </font>
    <font>
      <sz val="10"/>
      <name val="ApFont"/>
      <charset val="222"/>
    </font>
    <font>
      <b/>
      <sz val="15"/>
      <name val="Angsana New"/>
      <family val="1"/>
    </font>
    <font>
      <i/>
      <strike/>
      <sz val="15"/>
      <name val="Angsana New"/>
      <family val="1"/>
    </font>
    <font>
      <strike/>
      <sz val="16"/>
      <name val="Angsana New"/>
      <family val="1"/>
    </font>
    <font>
      <sz val="16"/>
      <color rgb="FF0070C0"/>
      <name val="Angsana New"/>
      <family val="1"/>
    </font>
    <font>
      <i/>
      <strike/>
      <sz val="16"/>
      <name val="Angsana New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8" fillId="0" borderId="0"/>
    <xf numFmtId="43" fontId="5" fillId="0" borderId="0" applyFont="0" applyFill="0" applyBorder="0" applyAlignment="0" applyProtection="0"/>
    <xf numFmtId="0" fontId="4" fillId="0" borderId="0"/>
    <xf numFmtId="0" fontId="16" fillId="0" borderId="0"/>
    <xf numFmtId="0" fontId="3" fillId="0" borderId="0"/>
    <xf numFmtId="0" fontId="2" fillId="0" borderId="0"/>
    <xf numFmtId="0" fontId="2" fillId="0" borderId="0"/>
    <xf numFmtId="0" fontId="1" fillId="0" borderId="0"/>
    <xf numFmtId="9" fontId="5" fillId="0" borderId="0" applyFont="0" applyFill="0" applyBorder="0" applyAlignment="0" applyProtection="0"/>
  </cellStyleXfs>
  <cellXfs count="112">
    <xf numFmtId="0" fontId="0" fillId="0" borderId="0" xfId="0"/>
    <xf numFmtId="9" fontId="20" fillId="0" borderId="0" xfId="9" applyFont="1" applyFill="1" applyAlignment="1">
      <alignment horizontal="center" vertical="center"/>
    </xf>
    <xf numFmtId="39" fontId="7" fillId="0" borderId="4" xfId="2" applyNumberFormat="1" applyFont="1" applyFill="1" applyBorder="1" applyAlignment="1">
      <alignment horizontal="right" vertical="center"/>
    </xf>
    <xf numFmtId="0" fontId="6" fillId="0" borderId="0" xfId="0" quotePrefix="1" applyFont="1" applyAlignment="1">
      <alignment horizontal="left" vertical="center"/>
    </xf>
    <xf numFmtId="164" fontId="7" fillId="0" borderId="0" xfId="0" quotePrefix="1" applyNumberFormat="1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164" fontId="7" fillId="0" borderId="0" xfId="0" applyNumberFormat="1" applyFont="1" applyAlignment="1">
      <alignment horizontal="centerContinuous" vertical="center"/>
    </xf>
    <xf numFmtId="164" fontId="7" fillId="0" borderId="0" xfId="0" applyNumberFormat="1" applyFont="1" applyAlignment="1">
      <alignment horizontal="left" vertical="center"/>
    </xf>
    <xf numFmtId="37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/>
    </xf>
    <xf numFmtId="37" fontId="7" fillId="0" borderId="0" xfId="1" applyNumberFormat="1" applyFont="1" applyAlignment="1">
      <alignment vertical="center"/>
    </xf>
    <xf numFmtId="37" fontId="7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1" fontId="7" fillId="0" borderId="0" xfId="0" applyNumberFormat="1" applyFont="1" applyAlignment="1">
      <alignment vertical="center"/>
    </xf>
    <xf numFmtId="0" fontId="7" fillId="0" borderId="1" xfId="0" quotePrefix="1" applyFont="1" applyBorder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quotePrefix="1" applyFont="1" applyAlignment="1">
      <alignment horizontal="center" vertical="center"/>
    </xf>
    <xf numFmtId="0" fontId="6" fillId="0" borderId="0" xfId="0" applyFont="1" applyAlignment="1">
      <alignment vertical="top"/>
    </xf>
    <xf numFmtId="164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41" fontId="7" fillId="0" borderId="0" xfId="0" applyNumberFormat="1" applyFont="1" applyAlignment="1">
      <alignment horizontal="right" vertical="top"/>
    </xf>
    <xf numFmtId="41" fontId="10" fillId="0" borderId="0" xfId="0" applyNumberFormat="1" applyFont="1" applyAlignment="1">
      <alignment horizontal="right" vertical="top"/>
    </xf>
    <xf numFmtId="0" fontId="7" fillId="0" borderId="0" xfId="0" quotePrefix="1" applyFont="1" applyAlignment="1">
      <alignment horizontal="left" vertical="top"/>
    </xf>
    <xf numFmtId="164" fontId="7" fillId="0" borderId="0" xfId="0" quotePrefix="1" applyNumberFormat="1" applyFont="1" applyAlignment="1">
      <alignment horizontal="left" vertical="top"/>
    </xf>
    <xf numFmtId="164" fontId="7" fillId="0" borderId="2" xfId="0" applyNumberFormat="1" applyFont="1" applyBorder="1" applyAlignment="1">
      <alignment horizontal="center" vertical="top"/>
    </xf>
    <xf numFmtId="0" fontId="7" fillId="0" borderId="0" xfId="0" applyFont="1" applyAlignment="1">
      <alignment horizontal="left" vertical="top"/>
    </xf>
    <xf numFmtId="41" fontId="7" fillId="0" borderId="1" xfId="0" applyNumberFormat="1" applyFont="1" applyBorder="1" applyAlignment="1">
      <alignment horizontal="right" vertical="top"/>
    </xf>
    <xf numFmtId="41" fontId="7" fillId="0" borderId="3" xfId="0" applyNumberFormat="1" applyFont="1" applyBorder="1" applyAlignment="1">
      <alignment horizontal="right" vertical="top"/>
    </xf>
    <xf numFmtId="0" fontId="6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center" vertical="top"/>
    </xf>
    <xf numFmtId="41" fontId="7" fillId="0" borderId="0" xfId="0" applyNumberFormat="1" applyFont="1" applyAlignment="1">
      <alignment horizontal="center" vertical="top"/>
    </xf>
    <xf numFmtId="37" fontId="7" fillId="0" borderId="0" xfId="0" applyNumberFormat="1" applyFont="1" applyAlignment="1">
      <alignment vertical="center"/>
    </xf>
    <xf numFmtId="164" fontId="7" fillId="0" borderId="1" xfId="0" applyNumberFormat="1" applyFont="1" applyBorder="1" applyAlignment="1">
      <alignment horizontal="center" vertical="top"/>
    </xf>
    <xf numFmtId="164" fontId="7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right" vertical="top"/>
    </xf>
    <xf numFmtId="164" fontId="7" fillId="0" borderId="4" xfId="0" applyNumberFormat="1" applyFont="1" applyBorder="1" applyAlignment="1">
      <alignment horizontal="right" vertical="top"/>
    </xf>
    <xf numFmtId="164" fontId="7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164" fontId="7" fillId="0" borderId="2" xfId="0" applyNumberFormat="1" applyFont="1" applyBorder="1" applyAlignment="1">
      <alignment horizontal="right" vertical="top"/>
    </xf>
    <xf numFmtId="0" fontId="7" fillId="0" borderId="0" xfId="0" quotePrefix="1" applyFont="1" applyAlignment="1">
      <alignment horizontal="center" vertical="top"/>
    </xf>
    <xf numFmtId="0" fontId="7" fillId="0" borderId="5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164" fontId="9" fillId="0" borderId="0" xfId="0" applyNumberFormat="1" applyFont="1" applyAlignment="1">
      <alignment horizontal="right" vertical="center"/>
    </xf>
    <xf numFmtId="164" fontId="7" fillId="0" borderId="0" xfId="0" applyNumberFormat="1" applyFont="1" applyAlignment="1">
      <alignment horizontal="center" vertical="center"/>
    </xf>
    <xf numFmtId="41" fontId="7" fillId="0" borderId="0" xfId="8" applyNumberFormat="1" applyFont="1" applyAlignment="1">
      <alignment horizontal="center" vertical="center"/>
    </xf>
    <xf numFmtId="164" fontId="7" fillId="0" borderId="0" xfId="0" quotePrefix="1" applyNumberFormat="1" applyFont="1" applyAlignment="1">
      <alignment horizontal="left" vertical="center"/>
    </xf>
    <xf numFmtId="41" fontId="7" fillId="0" borderId="0" xfId="0" applyNumberFormat="1" applyFont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37" fontId="17" fillId="0" borderId="0" xfId="4" applyNumberFormat="1" applyFont="1" applyAlignment="1">
      <alignment horizontal="left" vertical="center"/>
    </xf>
    <xf numFmtId="37" fontId="12" fillId="0" borderId="0" xfId="4" applyNumberFormat="1" applyFont="1" applyAlignment="1">
      <alignment horizontal="centerContinuous" vertical="center"/>
    </xf>
    <xf numFmtId="37" fontId="12" fillId="0" borderId="0" xfId="4" applyNumberFormat="1" applyFont="1" applyAlignment="1">
      <alignment horizontal="right" vertical="center"/>
    </xf>
    <xf numFmtId="37" fontId="12" fillId="0" borderId="0" xfId="4" applyNumberFormat="1" applyFont="1" applyAlignment="1">
      <alignment vertical="center"/>
    </xf>
    <xf numFmtId="37" fontId="17" fillId="0" borderId="0" xfId="4" applyNumberFormat="1" applyFont="1" applyAlignment="1">
      <alignment vertical="center"/>
    </xf>
    <xf numFmtId="37" fontId="12" fillId="0" borderId="0" xfId="4" applyNumberFormat="1" applyFont="1" applyAlignment="1">
      <alignment horizontal="center" vertical="center"/>
    </xf>
    <xf numFmtId="37" fontId="12" fillId="0" borderId="1" xfId="4" applyNumberFormat="1" applyFont="1" applyBorder="1" applyAlignment="1">
      <alignment horizontal="center" vertical="center"/>
    </xf>
    <xf numFmtId="0" fontId="12" fillId="0" borderId="0" xfId="4" applyFont="1" applyAlignment="1">
      <alignment horizontal="center" vertical="center"/>
    </xf>
    <xf numFmtId="41" fontId="12" fillId="0" borderId="0" xfId="4" applyNumberFormat="1" applyFont="1" applyAlignment="1">
      <alignment horizontal="center" vertical="center"/>
    </xf>
    <xf numFmtId="41" fontId="12" fillId="0" borderId="0" xfId="4" applyNumberFormat="1" applyFont="1" applyAlignment="1">
      <alignment vertical="center"/>
    </xf>
    <xf numFmtId="41" fontId="12" fillId="0" borderId="0" xfId="4" applyNumberFormat="1" applyFont="1" applyAlignment="1">
      <alignment horizontal="right" vertical="center"/>
    </xf>
    <xf numFmtId="41" fontId="12" fillId="0" borderId="1" xfId="4" applyNumberFormat="1" applyFont="1" applyBorder="1" applyAlignment="1">
      <alignment vertical="center"/>
    </xf>
    <xf numFmtId="41" fontId="12" fillId="0" borderId="1" xfId="4" applyNumberFormat="1" applyFont="1" applyBorder="1" applyAlignment="1">
      <alignment horizontal="right" vertical="center"/>
    </xf>
    <xf numFmtId="41" fontId="12" fillId="0" borderId="1" xfId="4" applyNumberFormat="1" applyFont="1" applyBorder="1" applyAlignment="1">
      <alignment horizontal="center" vertical="center"/>
    </xf>
    <xf numFmtId="41" fontId="12" fillId="0" borderId="6" xfId="4" applyNumberFormat="1" applyFont="1" applyBorder="1" applyAlignment="1">
      <alignment horizontal="center" vertical="center"/>
    </xf>
    <xf numFmtId="41" fontId="12" fillId="0" borderId="3" xfId="4" applyNumberFormat="1" applyFont="1" applyBorder="1" applyAlignment="1">
      <alignment vertical="center"/>
    </xf>
    <xf numFmtId="41" fontId="12" fillId="0" borderId="2" xfId="4" applyNumberFormat="1" applyFont="1" applyBorder="1" applyAlignment="1">
      <alignment horizontal="center" vertical="center"/>
    </xf>
    <xf numFmtId="41" fontId="12" fillId="0" borderId="2" xfId="4" applyNumberFormat="1" applyFont="1" applyBorder="1" applyAlignment="1">
      <alignment vertical="center"/>
    </xf>
    <xf numFmtId="41" fontId="12" fillId="0" borderId="4" xfId="4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165" fontId="7" fillId="0" borderId="0" xfId="0" applyNumberFormat="1" applyFont="1" applyAlignment="1">
      <alignment horizontal="right" vertical="center"/>
    </xf>
    <xf numFmtId="37" fontId="12" fillId="0" borderId="0" xfId="0" applyNumberFormat="1" applyFont="1" applyAlignment="1">
      <alignment vertical="center"/>
    </xf>
    <xf numFmtId="166" fontId="13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37" fontId="18" fillId="0" borderId="0" xfId="4" applyNumberFormat="1" applyFont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13" fillId="0" borderId="0" xfId="0" applyNumberFormat="1" applyFont="1" applyAlignment="1">
      <alignment vertical="center"/>
    </xf>
    <xf numFmtId="1" fontId="13" fillId="0" borderId="0" xfId="0" applyNumberFormat="1" applyFont="1" applyAlignment="1">
      <alignment horizontal="center" vertical="center"/>
    </xf>
    <xf numFmtId="41" fontId="13" fillId="0" borderId="1" xfId="0" applyNumberFormat="1" applyFont="1" applyBorder="1" applyAlignment="1">
      <alignment horizontal="right" vertical="center"/>
    </xf>
    <xf numFmtId="166" fontId="14" fillId="0" borderId="0" xfId="0" applyNumberFormat="1" applyFont="1" applyAlignment="1">
      <alignment vertical="center"/>
    </xf>
    <xf numFmtId="41" fontId="13" fillId="0" borderId="0" xfId="0" applyNumberFormat="1" applyFont="1" applyAlignment="1">
      <alignment horizontal="right" vertical="center"/>
    </xf>
    <xf numFmtId="49" fontId="15" fillId="0" borderId="0" xfId="0" applyNumberFormat="1" applyFont="1" applyAlignment="1">
      <alignment vertical="center"/>
    </xf>
    <xf numFmtId="41" fontId="7" fillId="0" borderId="1" xfId="8" applyNumberFormat="1" applyFont="1" applyBorder="1" applyAlignment="1">
      <alignment horizontal="center" vertical="center"/>
    </xf>
    <xf numFmtId="49" fontId="7" fillId="0" borderId="0" xfId="8" applyNumberFormat="1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" fontId="14" fillId="0" borderId="0" xfId="0" applyNumberFormat="1" applyFont="1" applyAlignment="1">
      <alignment horizontal="center" vertical="center"/>
    </xf>
    <xf numFmtId="166" fontId="13" fillId="0" borderId="0" xfId="0" applyNumberFormat="1" applyFont="1" applyAlignment="1">
      <alignment vertical="center"/>
    </xf>
    <xf numFmtId="41" fontId="13" fillId="0" borderId="4" xfId="0" applyNumberFormat="1" applyFont="1" applyBorder="1" applyAlignment="1">
      <alignment horizontal="right" vertical="center"/>
    </xf>
    <xf numFmtId="49" fontId="14" fillId="0" borderId="0" xfId="0" applyNumberFormat="1" applyFont="1" applyAlignment="1">
      <alignment vertical="center"/>
    </xf>
    <xf numFmtId="37" fontId="7" fillId="0" borderId="0" xfId="4" applyNumberFormat="1" applyFont="1" applyAlignment="1">
      <alignment horizontal="right" vertical="center"/>
    </xf>
    <xf numFmtId="164" fontId="6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 indent="1"/>
    </xf>
    <xf numFmtId="164" fontId="7" fillId="0" borderId="0" xfId="0" quotePrefix="1" applyNumberFormat="1" applyFont="1" applyAlignment="1">
      <alignment vertical="center"/>
    </xf>
    <xf numFmtId="164" fontId="7" fillId="0" borderId="0" xfId="0" quotePrefix="1" applyNumberFormat="1" applyFont="1" applyAlignment="1">
      <alignment horizontal="center" vertical="center"/>
    </xf>
    <xf numFmtId="0" fontId="7" fillId="0" borderId="0" xfId="0" quotePrefix="1" applyFont="1" applyAlignment="1">
      <alignment horizontal="left" vertical="center"/>
    </xf>
    <xf numFmtId="16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41" fontId="7" fillId="0" borderId="0" xfId="4" applyNumberFormat="1" applyFont="1" applyAlignment="1">
      <alignment horizontal="right" vertical="center"/>
    </xf>
    <xf numFmtId="3" fontId="7" fillId="0" borderId="0" xfId="0" applyNumberFormat="1" applyFont="1" applyAlignment="1">
      <alignment vertical="center"/>
    </xf>
    <xf numFmtId="3" fontId="7" fillId="0" borderId="0" xfId="0" applyNumberFormat="1" applyFont="1"/>
    <xf numFmtId="164" fontId="7" fillId="0" borderId="1" xfId="0" applyNumberFormat="1" applyFont="1" applyBorder="1" applyAlignment="1">
      <alignment horizontal="center" vertical="center"/>
    </xf>
    <xf numFmtId="164" fontId="7" fillId="0" borderId="1" xfId="0" quotePrefix="1" applyNumberFormat="1" applyFont="1" applyBorder="1" applyAlignment="1">
      <alignment horizontal="center" vertical="center"/>
    </xf>
    <xf numFmtId="37" fontId="12" fillId="0" borderId="1" xfId="4" applyNumberFormat="1" applyFont="1" applyBorder="1" applyAlignment="1">
      <alignment horizontal="center" vertical="center"/>
    </xf>
    <xf numFmtId="37" fontId="12" fillId="0" borderId="2" xfId="4" applyNumberFormat="1" applyFont="1" applyBorder="1" applyAlignment="1">
      <alignment horizontal="center" vertical="center"/>
    </xf>
  </cellXfs>
  <cellStyles count="10">
    <cellStyle name="Comma 2" xfId="2" xr:uid="{00000000-0005-0000-0000-000000000000}"/>
    <cellStyle name="Normal" xfId="0" builtinId="0"/>
    <cellStyle name="Normal 2" xfId="3" xr:uid="{00000000-0005-0000-0000-000002000000}"/>
    <cellStyle name="Normal 2 2" xfId="4" xr:uid="{00000000-0005-0000-0000-000003000000}"/>
    <cellStyle name="Normal 2 3" xfId="5" xr:uid="{00000000-0005-0000-0000-000004000000}"/>
    <cellStyle name="Normal 2 3 2" xfId="7" xr:uid="{9F75D342-9E70-45B3-8CE2-6400037B8106}"/>
    <cellStyle name="Normal 2 3 3" xfId="8" xr:uid="{D61A9FD8-BB0C-4FCB-A0D4-E2F13123DBF1}"/>
    <cellStyle name="Normal 2 4" xfId="6" xr:uid="{BF3896F9-3ABA-4B0F-9769-42E53A475369}"/>
    <cellStyle name="Normal_BS&amp;PLT Q1'2006" xfId="1" xr:uid="{00000000-0005-0000-0000-000005000000}"/>
    <cellStyle name="Percent" xfId="9" builtinId="5"/>
  </cellStyles>
  <dxfs count="0"/>
  <tableStyles count="1" defaultTableStyle="TableStyleMedium2" defaultPivotStyle="PivotStyleLight16">
    <tableStyle name="Invisible" pivot="0" table="0" count="0" xr9:uid="{D92BFA71-E893-40A3-9C80-E8F23BC14F51}"/>
  </tableStyles>
  <colors>
    <mruColors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8"/>
  <sheetViews>
    <sheetView showGridLines="0" tabSelected="1" view="pageBreakPreview" zoomScale="90" zoomScaleNormal="100" zoomScaleSheetLayoutView="90" workbookViewId="0">
      <selection activeCell="C54" sqref="C54"/>
    </sheetView>
  </sheetViews>
  <sheetFormatPr defaultColWidth="10.7109375" defaultRowHeight="21.75" customHeight="1"/>
  <cols>
    <col min="1" max="1" width="35.7109375" style="14" customWidth="1"/>
    <col min="2" max="2" width="1.7109375" style="12" customWidth="1"/>
    <col min="3" max="3" width="9.42578125" style="14" customWidth="1"/>
    <col min="4" max="4" width="1.7109375" style="12" customWidth="1"/>
    <col min="5" max="5" width="14.7109375" style="12" customWidth="1"/>
    <col min="6" max="6" width="1.7109375" style="12" customWidth="1"/>
    <col min="7" max="7" width="14.7109375" style="12" customWidth="1"/>
    <col min="8" max="8" width="1.7109375" style="12" customWidth="1"/>
    <col min="9" max="9" width="14.7109375" style="12" customWidth="1"/>
    <col min="10" max="10" width="1.7109375" style="12" customWidth="1"/>
    <col min="11" max="11" width="14.7109375" style="12" customWidth="1"/>
    <col min="12" max="12" width="2.7109375" style="12" customWidth="1"/>
    <col min="13" max="16384" width="10.7109375" style="12"/>
  </cols>
  <sheetData>
    <row r="1" spans="1:11" s="7" customFormat="1" ht="21.75" customHeight="1">
      <c r="A1" s="3" t="s">
        <v>112</v>
      </c>
      <c r="B1" s="4"/>
      <c r="C1" s="5"/>
      <c r="D1" s="6"/>
      <c r="E1" s="6"/>
      <c r="F1" s="6"/>
      <c r="G1" s="6"/>
      <c r="H1" s="6"/>
      <c r="I1" s="6"/>
      <c r="J1" s="6"/>
      <c r="K1" s="6"/>
    </row>
    <row r="2" spans="1:11" s="7" customFormat="1" ht="21.75" customHeight="1">
      <c r="A2" s="8" t="s">
        <v>132</v>
      </c>
      <c r="B2" s="4"/>
      <c r="C2" s="5"/>
      <c r="D2" s="6"/>
      <c r="E2" s="6"/>
      <c r="F2" s="6"/>
      <c r="G2" s="6"/>
      <c r="H2" s="6"/>
      <c r="I2" s="4"/>
      <c r="J2" s="6"/>
      <c r="K2" s="4"/>
    </row>
    <row r="3" spans="1:11" s="10" customFormat="1" ht="21.75" customHeight="1">
      <c r="A3" s="9" t="s">
        <v>152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ht="21.75" customHeight="1">
      <c r="A4" s="5"/>
      <c r="B4" s="6"/>
      <c r="C4" s="5"/>
      <c r="D4" s="6"/>
      <c r="E4" s="6"/>
      <c r="F4" s="6"/>
      <c r="G4" s="6"/>
      <c r="H4" s="6"/>
      <c r="I4" s="6"/>
      <c r="J4" s="6"/>
      <c r="K4" s="11" t="s">
        <v>0</v>
      </c>
    </row>
    <row r="5" spans="1:11" ht="21.75" customHeight="1">
      <c r="A5" s="5"/>
      <c r="B5" s="6"/>
      <c r="C5" s="5"/>
      <c r="D5" s="6"/>
      <c r="E5" s="108" t="s">
        <v>103</v>
      </c>
      <c r="F5" s="108"/>
      <c r="G5" s="108"/>
      <c r="H5" s="6"/>
      <c r="I5" s="108" t="s">
        <v>104</v>
      </c>
      <c r="J5" s="108"/>
      <c r="K5" s="108"/>
    </row>
    <row r="6" spans="1:11" ht="21.75" customHeight="1">
      <c r="C6" s="15" t="s">
        <v>1</v>
      </c>
      <c r="D6" s="16"/>
      <c r="E6" s="17" t="s">
        <v>153</v>
      </c>
      <c r="F6" s="16"/>
      <c r="G6" s="17" t="s">
        <v>154</v>
      </c>
      <c r="H6" s="16"/>
      <c r="I6" s="17" t="s">
        <v>153</v>
      </c>
      <c r="J6" s="18"/>
      <c r="K6" s="17" t="s">
        <v>154</v>
      </c>
    </row>
    <row r="7" spans="1:11" ht="21.75" customHeight="1">
      <c r="C7" s="19"/>
      <c r="D7" s="16"/>
      <c r="E7" s="20" t="s">
        <v>2</v>
      </c>
      <c r="F7" s="16"/>
      <c r="G7" s="20" t="s">
        <v>3</v>
      </c>
      <c r="H7" s="16"/>
      <c r="I7" s="20" t="s">
        <v>2</v>
      </c>
      <c r="J7" s="18"/>
      <c r="K7" s="20" t="s">
        <v>3</v>
      </c>
    </row>
    <row r="8" spans="1:11" ht="21.75" customHeight="1">
      <c r="C8" s="19"/>
      <c r="D8" s="16"/>
      <c r="E8" s="20" t="s">
        <v>4</v>
      </c>
      <c r="F8" s="16"/>
      <c r="G8" s="20"/>
      <c r="H8" s="16"/>
      <c r="I8" s="20" t="s">
        <v>4</v>
      </c>
      <c r="J8" s="18"/>
      <c r="K8" s="20"/>
    </row>
    <row r="9" spans="1:11" s="22" customFormat="1" ht="23.25">
      <c r="A9" s="21" t="s">
        <v>5</v>
      </c>
      <c r="C9" s="23"/>
    </row>
    <row r="10" spans="1:11" s="22" customFormat="1" ht="23.25">
      <c r="A10" s="21" t="s">
        <v>6</v>
      </c>
      <c r="C10" s="24"/>
    </row>
    <row r="11" spans="1:11" s="22" customFormat="1" ht="23.25">
      <c r="A11" s="23" t="s">
        <v>7</v>
      </c>
      <c r="C11" s="24"/>
      <c r="D11" s="25"/>
      <c r="E11" s="25">
        <v>146754</v>
      </c>
      <c r="F11" s="25"/>
      <c r="G11" s="25">
        <v>64010</v>
      </c>
      <c r="H11" s="25"/>
      <c r="I11" s="25">
        <v>138327</v>
      </c>
      <c r="J11" s="25"/>
      <c r="K11" s="25">
        <v>57784</v>
      </c>
    </row>
    <row r="12" spans="1:11" s="22" customFormat="1" ht="23.25">
      <c r="A12" s="23" t="s">
        <v>155</v>
      </c>
      <c r="C12" s="24" t="s">
        <v>142</v>
      </c>
      <c r="D12" s="26"/>
      <c r="E12" s="25">
        <v>1356016</v>
      </c>
      <c r="F12" s="26"/>
      <c r="G12" s="25">
        <v>1866008</v>
      </c>
      <c r="H12" s="26"/>
      <c r="I12" s="25">
        <v>1344760</v>
      </c>
      <c r="J12" s="26"/>
      <c r="K12" s="25">
        <v>1850007</v>
      </c>
    </row>
    <row r="13" spans="1:11" s="22" customFormat="1" ht="23.25">
      <c r="A13" s="23" t="s">
        <v>116</v>
      </c>
      <c r="C13" s="24">
        <v>2</v>
      </c>
      <c r="D13" s="26"/>
      <c r="E13" s="25">
        <v>0</v>
      </c>
      <c r="F13" s="26"/>
      <c r="G13" s="25">
        <v>0</v>
      </c>
      <c r="H13" s="26"/>
      <c r="I13" s="25">
        <v>33500</v>
      </c>
      <c r="J13" s="26"/>
      <c r="K13" s="25">
        <v>40000</v>
      </c>
    </row>
    <row r="14" spans="1:11" s="22" customFormat="1" ht="23.25">
      <c r="A14" s="27" t="s">
        <v>8</v>
      </c>
      <c r="B14" s="28"/>
      <c r="C14" s="24">
        <v>4</v>
      </c>
      <c r="D14" s="25"/>
      <c r="E14" s="25">
        <v>1485146</v>
      </c>
      <c r="F14" s="25"/>
      <c r="G14" s="25">
        <v>1174253</v>
      </c>
      <c r="H14" s="25"/>
      <c r="I14" s="25">
        <v>1447811</v>
      </c>
      <c r="J14" s="25"/>
      <c r="K14" s="25">
        <v>1141980</v>
      </c>
    </row>
    <row r="15" spans="1:11" s="22" customFormat="1" ht="23.25">
      <c r="A15" s="27" t="s">
        <v>94</v>
      </c>
      <c r="B15" s="28"/>
      <c r="C15" s="24">
        <v>5</v>
      </c>
      <c r="D15" s="25"/>
      <c r="E15" s="25">
        <v>85411</v>
      </c>
      <c r="F15" s="25"/>
      <c r="G15" s="25">
        <v>19316</v>
      </c>
      <c r="H15" s="25"/>
      <c r="I15" s="25">
        <v>85411</v>
      </c>
      <c r="J15" s="25"/>
      <c r="K15" s="25">
        <v>19316</v>
      </c>
    </row>
    <row r="16" spans="1:11" s="22" customFormat="1" ht="23.25">
      <c r="A16" s="23" t="s">
        <v>9</v>
      </c>
      <c r="C16" s="24"/>
      <c r="D16" s="25"/>
      <c r="E16" s="25">
        <v>79687</v>
      </c>
      <c r="F16" s="25"/>
      <c r="G16" s="25">
        <v>50962</v>
      </c>
      <c r="H16" s="25"/>
      <c r="I16" s="25">
        <v>79266</v>
      </c>
      <c r="J16" s="25"/>
      <c r="K16" s="25">
        <v>50510</v>
      </c>
    </row>
    <row r="17" spans="1:11" s="22" customFormat="1" ht="23.25">
      <c r="A17" s="21" t="s">
        <v>10</v>
      </c>
      <c r="C17" s="24"/>
      <c r="D17" s="25"/>
      <c r="E17" s="29">
        <f>SUM(E11:E16)</f>
        <v>3153014</v>
      </c>
      <c r="F17" s="25"/>
      <c r="G17" s="29">
        <f>SUM(G11:G16)</f>
        <v>3174549</v>
      </c>
      <c r="H17" s="25"/>
      <c r="I17" s="29">
        <f>SUM(I11:I16)</f>
        <v>3129075</v>
      </c>
      <c r="J17" s="25"/>
      <c r="K17" s="29">
        <f>SUM(K11:K16)</f>
        <v>3159597</v>
      </c>
    </row>
    <row r="18" spans="1:11" s="22" customFormat="1" ht="23.25">
      <c r="A18" s="21" t="s">
        <v>11</v>
      </c>
      <c r="C18" s="24"/>
      <c r="D18" s="25"/>
      <c r="E18" s="25"/>
      <c r="F18" s="25"/>
      <c r="G18" s="25"/>
      <c r="H18" s="25"/>
      <c r="I18" s="25"/>
      <c r="J18" s="25"/>
      <c r="K18" s="25"/>
    </row>
    <row r="19" spans="1:11" s="22" customFormat="1" ht="23.25">
      <c r="A19" s="23" t="s">
        <v>12</v>
      </c>
      <c r="C19" s="24">
        <v>6</v>
      </c>
      <c r="D19" s="25"/>
      <c r="E19" s="25">
        <v>1131</v>
      </c>
      <c r="F19" s="25"/>
      <c r="G19" s="25">
        <v>1118</v>
      </c>
      <c r="H19" s="25"/>
      <c r="I19" s="25">
        <v>1131</v>
      </c>
      <c r="J19" s="25"/>
      <c r="K19" s="25">
        <v>1118</v>
      </c>
    </row>
    <row r="20" spans="1:11" s="22" customFormat="1" ht="23.25">
      <c r="A20" s="23" t="s">
        <v>92</v>
      </c>
      <c r="C20" s="24">
        <v>5</v>
      </c>
      <c r="D20" s="25"/>
      <c r="E20" s="25">
        <v>15416</v>
      </c>
      <c r="F20" s="25"/>
      <c r="G20" s="25">
        <v>17245</v>
      </c>
      <c r="H20" s="25"/>
      <c r="I20" s="25">
        <v>15416</v>
      </c>
      <c r="J20" s="25"/>
      <c r="K20" s="25">
        <v>17245</v>
      </c>
    </row>
    <row r="21" spans="1:11" s="22" customFormat="1" ht="23.25">
      <c r="A21" s="30" t="s">
        <v>108</v>
      </c>
      <c r="B21" s="28"/>
      <c r="C21" s="24"/>
      <c r="D21" s="25"/>
      <c r="E21" s="25">
        <v>0</v>
      </c>
      <c r="F21" s="25"/>
      <c r="G21" s="25">
        <v>0</v>
      </c>
      <c r="H21" s="25"/>
      <c r="I21" s="25">
        <v>17319</v>
      </c>
      <c r="J21" s="25"/>
      <c r="K21" s="25">
        <v>17319</v>
      </c>
    </row>
    <row r="22" spans="1:11" s="22" customFormat="1" ht="23.25">
      <c r="A22" s="27" t="s">
        <v>13</v>
      </c>
      <c r="B22" s="28"/>
      <c r="C22" s="24">
        <v>7</v>
      </c>
      <c r="D22" s="25"/>
      <c r="E22" s="25">
        <v>2610301</v>
      </c>
      <c r="F22" s="25"/>
      <c r="G22" s="25">
        <v>2618397</v>
      </c>
      <c r="H22" s="25"/>
      <c r="I22" s="25">
        <v>2607818</v>
      </c>
      <c r="J22" s="25"/>
      <c r="K22" s="25">
        <v>2615915</v>
      </c>
    </row>
    <row r="23" spans="1:11" s="22" customFormat="1" ht="23.25">
      <c r="A23" s="30" t="s">
        <v>93</v>
      </c>
      <c r="B23" s="28"/>
      <c r="C23" s="24">
        <v>9</v>
      </c>
      <c r="D23" s="25"/>
      <c r="E23" s="25">
        <v>104543</v>
      </c>
      <c r="F23" s="25"/>
      <c r="G23" s="25">
        <v>111395</v>
      </c>
      <c r="H23" s="25"/>
      <c r="I23" s="25">
        <v>104355</v>
      </c>
      <c r="J23" s="25"/>
      <c r="K23" s="25">
        <v>111066</v>
      </c>
    </row>
    <row r="24" spans="1:11" s="22" customFormat="1" ht="24" customHeight="1">
      <c r="A24" s="30" t="s">
        <v>111</v>
      </c>
      <c r="B24" s="28"/>
      <c r="C24" s="24"/>
      <c r="D24" s="25"/>
      <c r="E24" s="25">
        <v>23839</v>
      </c>
      <c r="F24" s="25"/>
      <c r="G24" s="25">
        <v>23839</v>
      </c>
      <c r="H24" s="25"/>
      <c r="I24" s="25">
        <v>0</v>
      </c>
      <c r="J24" s="25"/>
      <c r="K24" s="25">
        <v>0</v>
      </c>
    </row>
    <row r="25" spans="1:11" s="22" customFormat="1" ht="23.25">
      <c r="A25" s="30" t="s">
        <v>14</v>
      </c>
      <c r="B25" s="28"/>
      <c r="C25" s="24"/>
      <c r="D25" s="25"/>
      <c r="E25" s="25">
        <v>44596</v>
      </c>
      <c r="F25" s="25"/>
      <c r="G25" s="25">
        <v>40312</v>
      </c>
      <c r="H25" s="25"/>
      <c r="I25" s="25">
        <v>44595</v>
      </c>
      <c r="J25" s="25"/>
      <c r="K25" s="25">
        <v>40311</v>
      </c>
    </row>
    <row r="26" spans="1:11" s="22" customFormat="1" ht="23.25">
      <c r="A26" s="23" t="s">
        <v>15</v>
      </c>
      <c r="C26" s="24"/>
      <c r="D26" s="25"/>
      <c r="E26" s="31">
        <v>5760</v>
      </c>
      <c r="F26" s="25"/>
      <c r="G26" s="31">
        <v>6920</v>
      </c>
      <c r="H26" s="25"/>
      <c r="I26" s="31">
        <v>3204</v>
      </c>
      <c r="J26" s="25"/>
      <c r="K26" s="31">
        <v>5999</v>
      </c>
    </row>
    <row r="27" spans="1:11" s="22" customFormat="1" ht="23.25">
      <c r="A27" s="21" t="s">
        <v>16</v>
      </c>
      <c r="C27" s="24"/>
      <c r="D27" s="25"/>
      <c r="E27" s="25">
        <f>SUM(E19:E26)</f>
        <v>2805586</v>
      </c>
      <c r="F27" s="25"/>
      <c r="G27" s="25">
        <f>SUM(G19:G26)</f>
        <v>2819226</v>
      </c>
      <c r="H27" s="25"/>
      <c r="I27" s="25">
        <f>SUM(I19:I26)</f>
        <v>2793838</v>
      </c>
      <c r="J27" s="25"/>
      <c r="K27" s="25">
        <f>SUM(K19:K26)</f>
        <v>2808973</v>
      </c>
    </row>
    <row r="28" spans="1:11" s="22" customFormat="1" ht="24" thickBot="1">
      <c r="A28" s="21" t="s">
        <v>17</v>
      </c>
      <c r="C28" s="23"/>
      <c r="D28" s="25"/>
      <c r="E28" s="32">
        <f>E17+E27</f>
        <v>5958600</v>
      </c>
      <c r="F28" s="25"/>
      <c r="G28" s="32">
        <f>G17+G27</f>
        <v>5993775</v>
      </c>
      <c r="H28" s="25"/>
      <c r="I28" s="32">
        <f>I17+I27</f>
        <v>5922913</v>
      </c>
      <c r="J28" s="25"/>
      <c r="K28" s="32">
        <f>K17+K27</f>
        <v>5968570</v>
      </c>
    </row>
    <row r="29" spans="1:11" ht="21.75" customHeight="1" thickTop="1"/>
    <row r="30" spans="1:11" ht="21.75" customHeight="1">
      <c r="A30" s="14" t="s">
        <v>117</v>
      </c>
    </row>
    <row r="31" spans="1:11" s="7" customFormat="1" ht="21.75" customHeight="1">
      <c r="A31" s="3" t="s">
        <v>112</v>
      </c>
      <c r="B31" s="4"/>
      <c r="C31" s="5"/>
      <c r="D31" s="6"/>
      <c r="E31" s="6"/>
      <c r="F31" s="6"/>
      <c r="G31" s="6"/>
      <c r="H31" s="6"/>
      <c r="I31" s="6"/>
      <c r="J31" s="6"/>
      <c r="K31" s="6"/>
    </row>
    <row r="32" spans="1:11" s="7" customFormat="1" ht="21.75" customHeight="1">
      <c r="A32" s="33" t="s">
        <v>133</v>
      </c>
      <c r="B32" s="4"/>
      <c r="C32" s="5"/>
      <c r="D32" s="6"/>
      <c r="E32" s="6"/>
      <c r="F32" s="6"/>
      <c r="G32" s="6"/>
      <c r="H32" s="6"/>
      <c r="I32" s="4"/>
      <c r="J32" s="6"/>
      <c r="K32" s="4"/>
    </row>
    <row r="33" spans="1:11" s="10" customFormat="1" ht="21.75" customHeight="1">
      <c r="A33" s="9" t="s">
        <v>152</v>
      </c>
      <c r="B33" s="9"/>
      <c r="C33" s="9"/>
      <c r="D33" s="9"/>
      <c r="E33" s="9"/>
      <c r="F33" s="9"/>
      <c r="G33" s="9"/>
      <c r="H33" s="9"/>
      <c r="I33" s="9"/>
      <c r="J33" s="9"/>
      <c r="K33" s="9"/>
    </row>
    <row r="34" spans="1:11" ht="21.75" customHeight="1">
      <c r="A34" s="5"/>
      <c r="B34" s="6"/>
      <c r="C34" s="5"/>
      <c r="D34" s="6"/>
      <c r="E34" s="6"/>
      <c r="F34" s="6"/>
      <c r="G34" s="6"/>
      <c r="H34" s="6"/>
      <c r="I34" s="6"/>
      <c r="J34" s="6"/>
      <c r="K34" s="11" t="s">
        <v>0</v>
      </c>
    </row>
    <row r="35" spans="1:11" ht="21.75" customHeight="1">
      <c r="A35" s="5"/>
      <c r="B35" s="6"/>
      <c r="C35" s="5"/>
      <c r="D35" s="6"/>
      <c r="E35" s="108" t="s">
        <v>103</v>
      </c>
      <c r="F35" s="108"/>
      <c r="G35" s="108"/>
      <c r="H35" s="6"/>
      <c r="I35" s="108" t="s">
        <v>104</v>
      </c>
      <c r="J35" s="108"/>
      <c r="K35" s="108"/>
    </row>
    <row r="36" spans="1:11" ht="21.75" customHeight="1">
      <c r="C36" s="15" t="s">
        <v>1</v>
      </c>
      <c r="D36" s="16"/>
      <c r="E36" s="17" t="s">
        <v>153</v>
      </c>
      <c r="F36" s="16"/>
      <c r="G36" s="17" t="s">
        <v>154</v>
      </c>
      <c r="H36" s="16"/>
      <c r="I36" s="17" t="s">
        <v>153</v>
      </c>
      <c r="J36" s="18"/>
      <c r="K36" s="17" t="s">
        <v>154</v>
      </c>
    </row>
    <row r="37" spans="1:11" ht="21.75" customHeight="1">
      <c r="C37" s="19"/>
      <c r="D37" s="16"/>
      <c r="E37" s="20" t="s">
        <v>2</v>
      </c>
      <c r="F37" s="16"/>
      <c r="G37" s="20" t="s">
        <v>3</v>
      </c>
      <c r="H37" s="16"/>
      <c r="I37" s="20" t="s">
        <v>2</v>
      </c>
      <c r="J37" s="18"/>
      <c r="K37" s="20" t="s">
        <v>3</v>
      </c>
    </row>
    <row r="38" spans="1:11" ht="21.75" customHeight="1">
      <c r="C38" s="19"/>
      <c r="D38" s="16"/>
      <c r="E38" s="20" t="s">
        <v>4</v>
      </c>
      <c r="F38" s="16"/>
      <c r="G38" s="20"/>
      <c r="H38" s="16"/>
      <c r="I38" s="20" t="s">
        <v>4</v>
      </c>
      <c r="J38" s="18"/>
      <c r="K38" s="20"/>
    </row>
    <row r="39" spans="1:11" s="22" customFormat="1" ht="23.25">
      <c r="A39" s="21" t="s">
        <v>18</v>
      </c>
      <c r="C39" s="23"/>
    </row>
    <row r="40" spans="1:11" s="22" customFormat="1" ht="23.25">
      <c r="A40" s="21" t="s">
        <v>19</v>
      </c>
      <c r="C40" s="23"/>
    </row>
    <row r="41" spans="1:11" s="22" customFormat="1" ht="23.25">
      <c r="A41" s="27" t="s">
        <v>143</v>
      </c>
      <c r="B41" s="28"/>
      <c r="C41" s="24">
        <v>8</v>
      </c>
      <c r="D41" s="34"/>
      <c r="E41" s="34">
        <v>1224208</v>
      </c>
      <c r="F41" s="34"/>
      <c r="G41" s="34">
        <v>1517589</v>
      </c>
      <c r="H41" s="34"/>
      <c r="I41" s="34">
        <v>1181095</v>
      </c>
      <c r="J41" s="34"/>
      <c r="K41" s="34">
        <v>1495541</v>
      </c>
    </row>
    <row r="42" spans="1:11" s="22" customFormat="1" ht="23.25">
      <c r="A42" s="27" t="s">
        <v>156</v>
      </c>
      <c r="B42" s="28"/>
      <c r="C42" s="24"/>
      <c r="D42" s="34"/>
      <c r="E42" s="34">
        <v>1257931</v>
      </c>
      <c r="F42" s="34"/>
      <c r="G42" s="34">
        <v>1141061</v>
      </c>
      <c r="H42" s="34"/>
      <c r="I42" s="34">
        <v>1257112</v>
      </c>
      <c r="J42" s="34"/>
      <c r="K42" s="34">
        <v>1131280</v>
      </c>
    </row>
    <row r="43" spans="1:11" s="22" customFormat="1" ht="23.25">
      <c r="A43" s="30" t="s">
        <v>123</v>
      </c>
      <c r="B43" s="28"/>
      <c r="C43" s="24"/>
      <c r="D43" s="34"/>
      <c r="E43" s="34"/>
      <c r="F43" s="34"/>
      <c r="G43" s="34"/>
      <c r="H43" s="34"/>
      <c r="I43" s="34"/>
      <c r="J43" s="34"/>
      <c r="K43" s="34"/>
    </row>
    <row r="44" spans="1:11" s="22" customFormat="1" ht="23.25">
      <c r="A44" s="30" t="s">
        <v>118</v>
      </c>
      <c r="B44" s="28"/>
      <c r="C44" s="24"/>
      <c r="D44" s="34"/>
      <c r="E44" s="34">
        <v>3937</v>
      </c>
      <c r="F44" s="34"/>
      <c r="G44" s="34">
        <v>5551</v>
      </c>
      <c r="H44" s="34"/>
      <c r="I44" s="35">
        <v>0</v>
      </c>
      <c r="J44" s="34"/>
      <c r="K44" s="35">
        <v>0</v>
      </c>
    </row>
    <row r="45" spans="1:11" s="22" customFormat="1" ht="23.25">
      <c r="A45" s="30" t="s">
        <v>124</v>
      </c>
      <c r="B45" s="28"/>
      <c r="C45" s="24"/>
      <c r="D45" s="34"/>
      <c r="E45" s="34"/>
      <c r="F45" s="34"/>
      <c r="G45" s="34"/>
      <c r="H45" s="34"/>
      <c r="I45" s="34"/>
      <c r="J45" s="34"/>
      <c r="K45" s="34"/>
    </row>
    <row r="46" spans="1:11" s="22" customFormat="1" ht="23.25">
      <c r="A46" s="30" t="s">
        <v>125</v>
      </c>
      <c r="B46" s="28"/>
      <c r="C46" s="24">
        <v>9</v>
      </c>
      <c r="D46" s="34"/>
      <c r="E46" s="34">
        <v>51251</v>
      </c>
      <c r="F46" s="34"/>
      <c r="G46" s="34">
        <v>56466</v>
      </c>
      <c r="H46" s="34"/>
      <c r="I46" s="34">
        <v>51061</v>
      </c>
      <c r="J46" s="34"/>
      <c r="K46" s="34">
        <v>56134</v>
      </c>
    </row>
    <row r="47" spans="1:11" s="22" customFormat="1" ht="23.25">
      <c r="A47" s="30" t="s">
        <v>157</v>
      </c>
      <c r="B47" s="28"/>
      <c r="C47" s="24"/>
      <c r="D47" s="34"/>
      <c r="E47" s="34">
        <v>85491</v>
      </c>
      <c r="F47" s="34"/>
      <c r="G47" s="34">
        <v>57755</v>
      </c>
      <c r="H47" s="34"/>
      <c r="I47" s="34">
        <v>85491</v>
      </c>
      <c r="J47" s="34"/>
      <c r="K47" s="34">
        <v>57755</v>
      </c>
    </row>
    <row r="48" spans="1:11" s="22" customFormat="1" ht="23.25">
      <c r="A48" s="30" t="s">
        <v>96</v>
      </c>
      <c r="B48" s="28"/>
      <c r="C48" s="24"/>
      <c r="D48" s="34"/>
      <c r="E48" s="34">
        <v>1034</v>
      </c>
      <c r="F48" s="34"/>
      <c r="G48" s="34">
        <v>3042</v>
      </c>
      <c r="H48" s="34"/>
      <c r="I48" s="34">
        <v>1034</v>
      </c>
      <c r="J48" s="34"/>
      <c r="K48" s="34">
        <v>2983</v>
      </c>
    </row>
    <row r="49" spans="1:11" s="22" customFormat="1" ht="23.25">
      <c r="A49" s="23" t="s">
        <v>20</v>
      </c>
      <c r="C49" s="24"/>
      <c r="D49" s="34"/>
      <c r="E49" s="34">
        <v>25059</v>
      </c>
      <c r="F49" s="34"/>
      <c r="G49" s="34">
        <v>26087</v>
      </c>
      <c r="H49" s="34"/>
      <c r="I49" s="34">
        <v>25005</v>
      </c>
      <c r="J49" s="34"/>
      <c r="K49" s="34">
        <v>26027</v>
      </c>
    </row>
    <row r="50" spans="1:11" s="22" customFormat="1" ht="23.25">
      <c r="A50" s="21" t="s">
        <v>21</v>
      </c>
      <c r="C50" s="24"/>
      <c r="D50" s="34"/>
      <c r="E50" s="29">
        <f>SUM(E41:E49)</f>
        <v>2648911</v>
      </c>
      <c r="F50" s="34"/>
      <c r="G50" s="29">
        <f>SUM(G41:G49)</f>
        <v>2807551</v>
      </c>
      <c r="H50" s="34"/>
      <c r="I50" s="29">
        <f>SUM(I41:I49)</f>
        <v>2600798</v>
      </c>
      <c r="J50" s="34"/>
      <c r="K50" s="29">
        <f>SUM(K41:K49)</f>
        <v>2769720</v>
      </c>
    </row>
    <row r="51" spans="1:11" s="22" customFormat="1" ht="23.25">
      <c r="A51" s="21" t="s">
        <v>22</v>
      </c>
      <c r="C51" s="24"/>
      <c r="D51" s="34"/>
      <c r="E51" s="34"/>
      <c r="F51" s="34"/>
      <c r="G51" s="34"/>
      <c r="H51" s="34"/>
      <c r="I51" s="34"/>
      <c r="J51" s="34"/>
      <c r="K51" s="34"/>
    </row>
    <row r="52" spans="1:11" s="22" customFormat="1" ht="23.25">
      <c r="A52" s="23" t="s">
        <v>141</v>
      </c>
      <c r="C52" s="24"/>
      <c r="D52" s="34"/>
      <c r="E52" s="34"/>
      <c r="F52" s="34"/>
      <c r="G52" s="34"/>
      <c r="H52" s="34"/>
      <c r="I52" s="34"/>
      <c r="J52" s="34"/>
      <c r="K52" s="34"/>
    </row>
    <row r="53" spans="1:11" s="22" customFormat="1" ht="23.25">
      <c r="A53" s="23" t="s">
        <v>118</v>
      </c>
      <c r="C53" s="24">
        <v>9</v>
      </c>
      <c r="D53" s="34"/>
      <c r="E53" s="34">
        <v>57215</v>
      </c>
      <c r="F53" s="34"/>
      <c r="G53" s="34">
        <v>59026</v>
      </c>
      <c r="H53" s="34"/>
      <c r="I53" s="34">
        <v>57215</v>
      </c>
      <c r="J53" s="34"/>
      <c r="K53" s="34">
        <v>59026</v>
      </c>
    </row>
    <row r="54" spans="1:11" s="22" customFormat="1" ht="23.25">
      <c r="A54" s="23" t="s">
        <v>175</v>
      </c>
      <c r="C54" s="24"/>
      <c r="D54" s="34"/>
      <c r="E54" s="34"/>
      <c r="F54" s="34"/>
      <c r="G54" s="34"/>
      <c r="H54" s="34"/>
      <c r="I54" s="34"/>
      <c r="J54" s="34"/>
      <c r="K54" s="34"/>
    </row>
    <row r="55" spans="1:11" s="22" customFormat="1" ht="23.25">
      <c r="A55" s="23" t="s">
        <v>176</v>
      </c>
      <c r="C55" s="24"/>
      <c r="D55" s="34"/>
      <c r="E55" s="34">
        <v>95690</v>
      </c>
      <c r="F55" s="34"/>
      <c r="G55" s="34">
        <v>95231</v>
      </c>
      <c r="H55" s="34"/>
      <c r="I55" s="34">
        <v>95234</v>
      </c>
      <c r="J55" s="34"/>
      <c r="K55" s="34">
        <v>94782</v>
      </c>
    </row>
    <row r="56" spans="1:11" s="22" customFormat="1" ht="23.25">
      <c r="A56" s="36" t="s">
        <v>23</v>
      </c>
      <c r="C56" s="24"/>
      <c r="D56" s="34"/>
      <c r="E56" s="37">
        <v>94686</v>
      </c>
      <c r="F56" s="34"/>
      <c r="G56" s="37">
        <v>90560</v>
      </c>
      <c r="H56" s="34"/>
      <c r="I56" s="37">
        <v>94362</v>
      </c>
      <c r="J56" s="34"/>
      <c r="K56" s="37">
        <v>90235</v>
      </c>
    </row>
    <row r="57" spans="1:11" s="22" customFormat="1" ht="23.25">
      <c r="A57" s="21" t="s">
        <v>24</v>
      </c>
      <c r="C57" s="24"/>
      <c r="D57" s="34"/>
      <c r="E57" s="34">
        <f>SUM(E52:E56)</f>
        <v>247591</v>
      </c>
      <c r="F57" s="34"/>
      <c r="G57" s="34">
        <f>SUM(G52:G56)</f>
        <v>244817</v>
      </c>
      <c r="H57" s="34"/>
      <c r="I57" s="34">
        <f>SUM(I52:I56)</f>
        <v>246811</v>
      </c>
      <c r="J57" s="34"/>
      <c r="K57" s="34">
        <f>SUM(K52:K56)</f>
        <v>244043</v>
      </c>
    </row>
    <row r="58" spans="1:11" s="22" customFormat="1" ht="23.25">
      <c r="A58" s="21" t="s">
        <v>25</v>
      </c>
      <c r="C58" s="23"/>
      <c r="D58" s="34"/>
      <c r="E58" s="29">
        <f>E50+E57</f>
        <v>2896502</v>
      </c>
      <c r="F58" s="34"/>
      <c r="G58" s="29">
        <f>G50+G57</f>
        <v>3052368</v>
      </c>
      <c r="H58" s="34"/>
      <c r="I58" s="29">
        <f>I50+I57</f>
        <v>2847609</v>
      </c>
      <c r="J58" s="34"/>
      <c r="K58" s="29">
        <f>K50+K57</f>
        <v>3013763</v>
      </c>
    </row>
    <row r="59" spans="1:11" ht="21.75" customHeight="1">
      <c r="I59" s="38"/>
      <c r="J59" s="38"/>
      <c r="K59" s="38"/>
    </row>
    <row r="60" spans="1:11" ht="21.75" customHeight="1">
      <c r="A60" s="14" t="s">
        <v>117</v>
      </c>
      <c r="I60" s="38"/>
      <c r="J60" s="38"/>
      <c r="K60" s="38"/>
    </row>
    <row r="61" spans="1:11" s="7" customFormat="1" ht="21.75" customHeight="1">
      <c r="A61" s="3" t="s">
        <v>112</v>
      </c>
      <c r="B61" s="4"/>
      <c r="C61" s="5"/>
      <c r="D61" s="6"/>
      <c r="E61" s="6"/>
      <c r="F61" s="6"/>
      <c r="G61" s="6"/>
      <c r="H61" s="6"/>
      <c r="I61" s="6"/>
      <c r="J61" s="6"/>
      <c r="K61" s="6"/>
    </row>
    <row r="62" spans="1:11" s="7" customFormat="1" ht="21.75" customHeight="1">
      <c r="A62" s="33" t="s">
        <v>133</v>
      </c>
      <c r="B62" s="4"/>
      <c r="C62" s="5"/>
      <c r="D62" s="6"/>
      <c r="E62" s="6"/>
      <c r="F62" s="6"/>
      <c r="G62" s="6"/>
      <c r="H62" s="6"/>
      <c r="I62" s="4"/>
      <c r="J62" s="6"/>
      <c r="K62" s="4"/>
    </row>
    <row r="63" spans="1:11" s="10" customFormat="1" ht="21.75" customHeight="1">
      <c r="A63" s="9" t="s">
        <v>152</v>
      </c>
      <c r="B63" s="9"/>
      <c r="C63" s="9"/>
      <c r="D63" s="9"/>
      <c r="E63" s="9"/>
      <c r="F63" s="9"/>
      <c r="G63" s="9"/>
      <c r="H63" s="9"/>
      <c r="I63" s="9"/>
      <c r="J63" s="9"/>
      <c r="K63" s="9"/>
    </row>
    <row r="64" spans="1:11" ht="21.75" customHeight="1">
      <c r="A64" s="5"/>
      <c r="B64" s="6"/>
      <c r="C64" s="5"/>
      <c r="D64" s="6"/>
      <c r="E64" s="6"/>
      <c r="F64" s="6"/>
      <c r="G64" s="6"/>
      <c r="H64" s="6"/>
      <c r="I64" s="6"/>
      <c r="J64" s="6"/>
      <c r="K64" s="11" t="s">
        <v>0</v>
      </c>
    </row>
    <row r="65" spans="1:11" ht="21.75" customHeight="1">
      <c r="A65" s="5"/>
      <c r="B65" s="6"/>
      <c r="C65" s="5"/>
      <c r="D65" s="6"/>
      <c r="E65" s="108" t="s">
        <v>103</v>
      </c>
      <c r="F65" s="108"/>
      <c r="G65" s="108"/>
      <c r="H65" s="6"/>
      <c r="I65" s="108" t="s">
        <v>104</v>
      </c>
      <c r="J65" s="108"/>
      <c r="K65" s="108"/>
    </row>
    <row r="66" spans="1:11" ht="21.75" customHeight="1">
      <c r="C66" s="9"/>
      <c r="D66" s="16"/>
      <c r="E66" s="17" t="s">
        <v>153</v>
      </c>
      <c r="F66" s="16"/>
      <c r="G66" s="17" t="s">
        <v>154</v>
      </c>
      <c r="H66" s="16"/>
      <c r="I66" s="17" t="s">
        <v>153</v>
      </c>
      <c r="J66" s="18"/>
      <c r="K66" s="17" t="s">
        <v>154</v>
      </c>
    </row>
    <row r="67" spans="1:11" ht="21.75" customHeight="1">
      <c r="C67" s="19"/>
      <c r="D67" s="16"/>
      <c r="E67" s="20" t="s">
        <v>2</v>
      </c>
      <c r="F67" s="16"/>
      <c r="G67" s="20" t="s">
        <v>3</v>
      </c>
      <c r="H67" s="16"/>
      <c r="I67" s="20" t="s">
        <v>2</v>
      </c>
      <c r="J67" s="18"/>
      <c r="K67" s="20" t="s">
        <v>3</v>
      </c>
    </row>
    <row r="68" spans="1:11" ht="21.75" customHeight="1">
      <c r="C68" s="19"/>
      <c r="D68" s="16"/>
      <c r="E68" s="20" t="s">
        <v>4</v>
      </c>
      <c r="F68" s="16"/>
      <c r="G68" s="20"/>
      <c r="H68" s="16"/>
      <c r="I68" s="20" t="s">
        <v>4</v>
      </c>
      <c r="J68" s="18"/>
      <c r="K68" s="20"/>
    </row>
    <row r="69" spans="1:11" s="22" customFormat="1" ht="23.25">
      <c r="A69" s="21" t="s">
        <v>26</v>
      </c>
      <c r="C69" s="23"/>
      <c r="E69" s="39"/>
      <c r="G69" s="39"/>
      <c r="H69" s="39"/>
      <c r="I69" s="39"/>
      <c r="J69" s="39"/>
      <c r="K69" s="39"/>
    </row>
    <row r="70" spans="1:11" s="22" customFormat="1" ht="23.25">
      <c r="A70" s="23" t="s">
        <v>27</v>
      </c>
      <c r="C70" s="24"/>
      <c r="E70" s="39"/>
      <c r="G70" s="39"/>
      <c r="H70" s="39"/>
      <c r="I70" s="39"/>
      <c r="J70" s="39"/>
      <c r="K70" s="39"/>
    </row>
    <row r="71" spans="1:11" s="22" customFormat="1" ht="23.25">
      <c r="A71" s="30" t="s">
        <v>28</v>
      </c>
      <c r="B71" s="28"/>
      <c r="C71" s="24"/>
      <c r="E71" s="39"/>
      <c r="G71" s="39"/>
      <c r="H71" s="39"/>
      <c r="I71" s="39"/>
      <c r="J71" s="39"/>
      <c r="K71" s="39"/>
    </row>
    <row r="72" spans="1:11" s="22" customFormat="1" ht="24" thickBot="1">
      <c r="A72" s="30" t="s">
        <v>126</v>
      </c>
      <c r="B72" s="28"/>
      <c r="C72" s="24"/>
      <c r="E72" s="40">
        <v>545000</v>
      </c>
      <c r="F72"/>
      <c r="G72" s="40">
        <v>545000</v>
      </c>
      <c r="H72" s="39"/>
      <c r="I72" s="40">
        <v>545000</v>
      </c>
      <c r="J72" s="39"/>
      <c r="K72" s="40">
        <v>545000</v>
      </c>
    </row>
    <row r="73" spans="1:11" s="22" customFormat="1" ht="24" thickTop="1">
      <c r="A73" s="30" t="s">
        <v>29</v>
      </c>
      <c r="B73" s="41"/>
      <c r="C73" s="24"/>
      <c r="E73" s="39"/>
      <c r="G73" s="39"/>
      <c r="H73" s="39"/>
      <c r="I73" s="39"/>
      <c r="J73" s="39"/>
      <c r="K73" s="39"/>
    </row>
    <row r="74" spans="1:11" s="22" customFormat="1" ht="23.25">
      <c r="A74" s="30" t="s">
        <v>126</v>
      </c>
      <c r="B74" s="41"/>
      <c r="C74" s="24"/>
      <c r="E74" s="39">
        <v>545000</v>
      </c>
      <c r="F74"/>
      <c r="G74" s="39">
        <v>545000</v>
      </c>
      <c r="H74" s="39"/>
      <c r="I74" s="39">
        <v>545000</v>
      </c>
      <c r="J74" s="39"/>
      <c r="K74" s="39">
        <v>545000</v>
      </c>
    </row>
    <row r="75" spans="1:11" s="22" customFormat="1" ht="23.25">
      <c r="A75" s="30" t="s">
        <v>127</v>
      </c>
      <c r="B75" s="41"/>
      <c r="C75" s="24"/>
      <c r="D75"/>
      <c r="E75" s="39">
        <v>1137201</v>
      </c>
      <c r="F75"/>
      <c r="G75" s="39">
        <v>1137201</v>
      </c>
      <c r="H75" s="39"/>
      <c r="I75" s="39">
        <v>1137201</v>
      </c>
      <c r="J75" s="39"/>
      <c r="K75" s="39">
        <v>1137201</v>
      </c>
    </row>
    <row r="76" spans="1:11" s="22" customFormat="1" ht="23.25">
      <c r="A76" s="30" t="s">
        <v>30</v>
      </c>
      <c r="B76" s="28"/>
      <c r="C76" s="23"/>
      <c r="E76" s="39"/>
      <c r="G76" s="39"/>
      <c r="H76" s="39"/>
      <c r="I76" s="39"/>
      <c r="J76" s="39"/>
      <c r="K76" s="39"/>
    </row>
    <row r="77" spans="1:11" s="22" customFormat="1" ht="23.25">
      <c r="A77" s="30" t="s">
        <v>31</v>
      </c>
      <c r="B77" s="41"/>
      <c r="C77" s="24"/>
      <c r="E77" s="39">
        <v>56000</v>
      </c>
      <c r="G77" s="39">
        <v>56000</v>
      </c>
      <c r="H77" s="39"/>
      <c r="I77" s="39">
        <v>56000</v>
      </c>
      <c r="J77" s="39"/>
      <c r="K77" s="39">
        <v>56000</v>
      </c>
    </row>
    <row r="78" spans="1:11" s="22" customFormat="1" ht="23.25">
      <c r="A78" s="30" t="s">
        <v>32</v>
      </c>
      <c r="B78" s="41"/>
      <c r="C78" s="23"/>
      <c r="E78" s="39">
        <v>789336</v>
      </c>
      <c r="G78" s="39">
        <v>667181</v>
      </c>
      <c r="H78" s="39"/>
      <c r="I78" s="39">
        <v>802542</v>
      </c>
      <c r="J78" s="39"/>
      <c r="K78" s="39">
        <v>680581</v>
      </c>
    </row>
    <row r="79" spans="1:11" s="22" customFormat="1" ht="23.25">
      <c r="A79" s="30" t="s">
        <v>33</v>
      </c>
      <c r="B79" s="41"/>
      <c r="C79" s="23"/>
      <c r="E79" s="39">
        <v>534561</v>
      </c>
      <c r="G79" s="39">
        <v>536025</v>
      </c>
      <c r="H79" s="39"/>
      <c r="I79" s="39">
        <v>534561</v>
      </c>
      <c r="J79" s="39"/>
      <c r="K79" s="39">
        <v>536025</v>
      </c>
    </row>
    <row r="80" spans="1:11" s="22" customFormat="1" ht="23.25" customHeight="1">
      <c r="A80" s="42" t="s">
        <v>34</v>
      </c>
      <c r="B80" s="41"/>
      <c r="C80" s="23"/>
      <c r="E80" s="43">
        <f>SUM(E74:E79)</f>
        <v>3062098</v>
      </c>
      <c r="G80" s="43">
        <f>SUM(G74:G79)</f>
        <v>2941407</v>
      </c>
      <c r="H80" s="39"/>
      <c r="I80" s="43">
        <f>SUM(I74:I79)</f>
        <v>3075304</v>
      </c>
      <c r="J80" s="39"/>
      <c r="K80" s="43">
        <f>SUM(K74:K79)</f>
        <v>2954807</v>
      </c>
    </row>
    <row r="81" spans="1:11" s="22" customFormat="1" ht="23.25" customHeight="1" thickBot="1">
      <c r="A81" s="21" t="s">
        <v>35</v>
      </c>
      <c r="C81" s="23"/>
      <c r="E81" s="40">
        <f>SUM(E80,E58)</f>
        <v>5958600</v>
      </c>
      <c r="G81" s="40">
        <f>SUM(G80,G58)</f>
        <v>5993775</v>
      </c>
      <c r="H81" s="39"/>
      <c r="I81" s="40">
        <f>SUM(I80,I58)</f>
        <v>5922913</v>
      </c>
      <c r="J81" s="39"/>
      <c r="K81" s="40">
        <f>SUM(K80,K58)</f>
        <v>5968570</v>
      </c>
    </row>
    <row r="82" spans="1:11" s="22" customFormat="1" ht="23.25" customHeight="1" thickTop="1">
      <c r="A82" s="23"/>
      <c r="C82" s="44"/>
      <c r="E82" s="39">
        <f>E81-E28</f>
        <v>0</v>
      </c>
      <c r="G82" s="39">
        <f>G81-G28</f>
        <v>0</v>
      </c>
      <c r="I82" s="39">
        <f>I81-I28</f>
        <v>0</v>
      </c>
      <c r="K82" s="39">
        <f>K81-K28</f>
        <v>0</v>
      </c>
    </row>
    <row r="83" spans="1:11" s="22" customFormat="1" ht="23.25" customHeight="1">
      <c r="A83" s="14" t="s">
        <v>117</v>
      </c>
      <c r="C83" s="44"/>
      <c r="E83" s="39"/>
      <c r="G83" s="39"/>
      <c r="I83" s="39"/>
      <c r="K83" s="39"/>
    </row>
    <row r="84" spans="1:11" s="22" customFormat="1" ht="23.25" customHeight="1">
      <c r="A84" s="23"/>
      <c r="C84" s="44"/>
      <c r="E84" s="39"/>
      <c r="G84" s="39"/>
      <c r="I84" s="39"/>
      <c r="K84" s="39"/>
    </row>
    <row r="85" spans="1:11" s="22" customFormat="1" ht="23.25" customHeight="1">
      <c r="A85" s="45"/>
      <c r="B85" s="45"/>
      <c r="C85" s="45"/>
      <c r="D85" s="45"/>
      <c r="E85" s="45"/>
      <c r="G85" s="39"/>
      <c r="I85" s="39"/>
      <c r="K85" s="39"/>
    </row>
    <row r="86" spans="1:11" s="22" customFormat="1" ht="23.25" customHeight="1">
      <c r="A86" s="14"/>
      <c r="C86" s="44"/>
      <c r="E86" s="39"/>
      <c r="G86" s="39"/>
      <c r="I86" s="39"/>
      <c r="K86" s="39"/>
    </row>
    <row r="87" spans="1:11" ht="23.25" customHeight="1">
      <c r="F87" s="46" t="s">
        <v>36</v>
      </c>
    </row>
    <row r="88" spans="1:11" ht="21.75" customHeight="1">
      <c r="A88" s="45"/>
      <c r="B88" s="45"/>
      <c r="C88" s="45"/>
      <c r="D88" s="45"/>
      <c r="E88" s="45"/>
    </row>
  </sheetData>
  <mergeCells count="6">
    <mergeCell ref="I5:K5"/>
    <mergeCell ref="I35:K35"/>
    <mergeCell ref="I65:K65"/>
    <mergeCell ref="E5:G5"/>
    <mergeCell ref="E35:G35"/>
    <mergeCell ref="E65:G65"/>
  </mergeCells>
  <pageMargins left="0.62992125984251968" right="0.39370078740157483" top="0.78740157480314965" bottom="0.39370078740157483" header="0.19685039370078741" footer="0.19685039370078741"/>
  <pageSetup paperSize="9" scale="83" fitToWidth="0" fitToHeight="0" orientation="portrait" r:id="rId1"/>
  <headerFooter>
    <evenHeader>&amp;R&amp;"Arial,Italic"&amp;12For internal use only</evenHeader>
  </headerFooter>
  <rowBreaks count="2" manualBreakCount="2">
    <brk id="30" max="9" man="1"/>
    <brk id="6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9AFE2-7B5A-4588-A160-BCA94A084B07}">
  <dimension ref="A1:K110"/>
  <sheetViews>
    <sheetView showGridLines="0" view="pageBreakPreview" zoomScale="90" zoomScaleNormal="100" zoomScaleSheetLayoutView="90" workbookViewId="0">
      <selection activeCell="U69" sqref="U69"/>
    </sheetView>
  </sheetViews>
  <sheetFormatPr defaultColWidth="10.7109375" defaultRowHeight="21.75" customHeight="1"/>
  <cols>
    <col min="1" max="1" width="37" style="14" customWidth="1"/>
    <col min="2" max="2" width="1.42578125" style="12" customWidth="1"/>
    <col min="3" max="3" width="9.42578125" style="14" customWidth="1"/>
    <col min="4" max="4" width="1.42578125" style="12" customWidth="1"/>
    <col min="5" max="5" width="11.7109375" style="12" customWidth="1"/>
    <col min="6" max="6" width="2.28515625" style="12" customWidth="1"/>
    <col min="7" max="7" width="11.7109375" style="12" customWidth="1"/>
    <col min="8" max="8" width="2.28515625" style="12" customWidth="1"/>
    <col min="9" max="9" width="11.7109375" style="12" customWidth="1"/>
    <col min="10" max="10" width="2.28515625" style="12" customWidth="1"/>
    <col min="11" max="11" width="11.7109375" style="12" customWidth="1"/>
    <col min="12" max="12" width="3" style="12" customWidth="1"/>
    <col min="13" max="16384" width="10.7109375" style="12"/>
  </cols>
  <sheetData>
    <row r="1" spans="1:11" ht="21.75" customHeight="1">
      <c r="K1" s="73" t="s">
        <v>37</v>
      </c>
    </row>
    <row r="2" spans="1:11" s="7" customFormat="1" ht="21.75" customHeight="1">
      <c r="A2" s="3" t="s">
        <v>112</v>
      </c>
      <c r="B2" s="4"/>
      <c r="C2" s="5"/>
      <c r="D2" s="6"/>
      <c r="E2" s="6"/>
      <c r="F2" s="6"/>
      <c r="G2" s="6"/>
      <c r="H2" s="6"/>
      <c r="I2" s="6"/>
      <c r="J2" s="6"/>
      <c r="K2" s="6"/>
    </row>
    <row r="3" spans="1:11" s="7" customFormat="1" ht="21.75" customHeight="1">
      <c r="A3" s="3" t="s">
        <v>38</v>
      </c>
      <c r="B3" s="4"/>
      <c r="C3" s="5"/>
      <c r="D3" s="6"/>
      <c r="E3" s="6"/>
      <c r="F3" s="6"/>
      <c r="G3" s="6"/>
      <c r="H3" s="6"/>
      <c r="I3" s="6"/>
      <c r="J3" s="6"/>
      <c r="K3" s="6"/>
    </row>
    <row r="4" spans="1:11" s="7" customFormat="1" ht="21.75" customHeight="1">
      <c r="A4" s="3" t="s">
        <v>149</v>
      </c>
      <c r="B4" s="4"/>
      <c r="C4" s="5"/>
      <c r="D4" s="6"/>
      <c r="E4" s="6"/>
      <c r="F4" s="6"/>
      <c r="G4" s="6"/>
      <c r="H4" s="6"/>
      <c r="I4" s="6"/>
      <c r="J4" s="6"/>
      <c r="K4" s="6"/>
    </row>
    <row r="5" spans="1:11" s="74" customFormat="1" ht="21.75" customHeight="1">
      <c r="C5" s="75"/>
      <c r="D5" s="6"/>
      <c r="E5" s="6"/>
      <c r="F5" s="6"/>
      <c r="G5" s="6"/>
      <c r="H5" s="6"/>
      <c r="I5" s="4"/>
      <c r="J5" s="6"/>
      <c r="K5" s="11" t="s">
        <v>0</v>
      </c>
    </row>
    <row r="6" spans="1:11" s="74" customFormat="1" ht="21.75" customHeight="1">
      <c r="C6" s="75"/>
      <c r="D6" s="6"/>
      <c r="E6" s="108" t="s">
        <v>103</v>
      </c>
      <c r="F6" s="108"/>
      <c r="G6" s="108"/>
      <c r="H6" s="6"/>
      <c r="I6" s="109" t="s">
        <v>104</v>
      </c>
      <c r="J6" s="109"/>
      <c r="K6" s="109"/>
    </row>
    <row r="7" spans="1:11" ht="21.75" customHeight="1">
      <c r="C7" s="15" t="s">
        <v>1</v>
      </c>
      <c r="D7" s="47"/>
      <c r="E7" s="15">
        <v>2568</v>
      </c>
      <c r="F7" s="18"/>
      <c r="G7" s="15">
        <v>2567</v>
      </c>
      <c r="H7" s="47"/>
      <c r="I7" s="15">
        <v>2568</v>
      </c>
      <c r="J7" s="18"/>
      <c r="K7" s="15">
        <v>2567</v>
      </c>
    </row>
    <row r="8" spans="1:11" ht="21.75" customHeight="1">
      <c r="A8" s="9" t="s">
        <v>39</v>
      </c>
    </row>
    <row r="9" spans="1:11" ht="21.75" customHeight="1">
      <c r="A9" s="46" t="s">
        <v>40</v>
      </c>
      <c r="B9" s="50"/>
      <c r="C9" s="76"/>
      <c r="E9" s="48">
        <v>2036529</v>
      </c>
      <c r="G9" s="48">
        <v>1785465</v>
      </c>
      <c r="I9" s="48">
        <v>2004410</v>
      </c>
      <c r="J9" s="48"/>
      <c r="K9" s="48">
        <v>1768658</v>
      </c>
    </row>
    <row r="10" spans="1:11" ht="21.75" customHeight="1">
      <c r="A10" s="46" t="s">
        <v>41</v>
      </c>
      <c r="B10" s="50"/>
      <c r="C10" s="76"/>
      <c r="E10" s="48">
        <v>5278</v>
      </c>
      <c r="G10" s="48">
        <v>5364</v>
      </c>
      <c r="I10" s="48">
        <v>5665</v>
      </c>
      <c r="J10" s="48"/>
      <c r="K10" s="48">
        <v>5105</v>
      </c>
    </row>
    <row r="11" spans="1:11" ht="21.75" customHeight="1">
      <c r="A11" s="46" t="s">
        <v>42</v>
      </c>
      <c r="B11" s="50"/>
      <c r="C11" s="77"/>
      <c r="E11" s="48">
        <v>3625</v>
      </c>
      <c r="G11" s="48">
        <v>6840</v>
      </c>
      <c r="I11" s="48">
        <v>3372</v>
      </c>
      <c r="J11" s="48"/>
      <c r="K11" s="48">
        <v>6952</v>
      </c>
    </row>
    <row r="12" spans="1:11" ht="21.75" customHeight="1">
      <c r="A12" s="9" t="s">
        <v>43</v>
      </c>
      <c r="E12" s="52">
        <f>SUM(E9:E11)</f>
        <v>2045432</v>
      </c>
      <c r="G12" s="52">
        <f>SUM(G9:G11)</f>
        <v>1797669</v>
      </c>
      <c r="I12" s="52">
        <f>SUM(I9:I11)</f>
        <v>2013447</v>
      </c>
      <c r="J12" s="48"/>
      <c r="K12" s="52">
        <f>SUM(K9:K11)</f>
        <v>1780715</v>
      </c>
    </row>
    <row r="13" spans="1:11" ht="21.75" customHeight="1">
      <c r="A13" s="9" t="s">
        <v>44</v>
      </c>
      <c r="E13" s="48"/>
      <c r="F13" s="1"/>
      <c r="G13" s="48"/>
      <c r="H13" s="1"/>
      <c r="I13" s="48"/>
      <c r="J13" s="1"/>
      <c r="K13" s="48"/>
    </row>
    <row r="14" spans="1:11" ht="21.75" customHeight="1">
      <c r="A14" s="46" t="s">
        <v>45</v>
      </c>
      <c r="B14" s="50"/>
      <c r="C14" s="76"/>
      <c r="E14" s="48">
        <v>1403871</v>
      </c>
      <c r="F14" s="1"/>
      <c r="G14" s="48">
        <v>1240441</v>
      </c>
      <c r="H14" s="1"/>
      <c r="I14" s="48">
        <v>1375265</v>
      </c>
      <c r="J14" s="1"/>
      <c r="K14" s="48">
        <v>1226159</v>
      </c>
    </row>
    <row r="15" spans="1:11" ht="21.75" customHeight="1">
      <c r="A15" s="46" t="s">
        <v>46</v>
      </c>
      <c r="B15" s="50"/>
      <c r="C15" s="77"/>
      <c r="E15" s="48">
        <v>321638</v>
      </c>
      <c r="F15" s="1"/>
      <c r="G15" s="48">
        <v>273552</v>
      </c>
      <c r="H15" s="1"/>
      <c r="I15" s="48">
        <v>319913</v>
      </c>
      <c r="J15" s="1"/>
      <c r="K15" s="48">
        <v>272411</v>
      </c>
    </row>
    <row r="16" spans="1:11" ht="21.75" customHeight="1">
      <c r="A16" s="46" t="s">
        <v>47</v>
      </c>
      <c r="B16" s="50"/>
      <c r="C16" s="78"/>
      <c r="E16" s="48">
        <v>153730</v>
      </c>
      <c r="F16" s="1"/>
      <c r="G16" s="48">
        <v>157205</v>
      </c>
      <c r="H16" s="1"/>
      <c r="I16" s="48">
        <v>152599</v>
      </c>
      <c r="J16" s="1"/>
      <c r="K16" s="48">
        <v>156103</v>
      </c>
    </row>
    <row r="17" spans="1:11" ht="21.75" customHeight="1">
      <c r="A17" s="46" t="s">
        <v>131</v>
      </c>
      <c r="B17" s="50"/>
      <c r="C17" s="77"/>
      <c r="E17" s="51">
        <v>0</v>
      </c>
      <c r="F17" s="1"/>
      <c r="G17" s="48">
        <v>21096</v>
      </c>
      <c r="H17" s="1"/>
      <c r="I17" s="51">
        <v>0</v>
      </c>
      <c r="J17" s="1"/>
      <c r="K17" s="48">
        <v>21096</v>
      </c>
    </row>
    <row r="18" spans="1:11" ht="21.75" customHeight="1">
      <c r="A18" s="9" t="s">
        <v>48</v>
      </c>
      <c r="E18" s="79">
        <f>SUM(E14:E17)</f>
        <v>1879239</v>
      </c>
      <c r="F18" s="1"/>
      <c r="G18" s="79">
        <f>SUM(G14:G17)</f>
        <v>1692294</v>
      </c>
      <c r="H18" s="1"/>
      <c r="I18" s="79">
        <f>SUM(I14:I17)</f>
        <v>1847777</v>
      </c>
      <c r="J18" s="1"/>
      <c r="K18" s="79">
        <f>SUM(K14:K17)</f>
        <v>1675769</v>
      </c>
    </row>
    <row r="19" spans="1:11" ht="21.75" customHeight="1">
      <c r="A19" s="33" t="s">
        <v>100</v>
      </c>
      <c r="B19" s="7"/>
      <c r="E19" s="79">
        <f>E12-E18</f>
        <v>166193</v>
      </c>
      <c r="F19" s="1"/>
      <c r="G19" s="79">
        <f>G12-G18</f>
        <v>105375</v>
      </c>
      <c r="H19" s="1"/>
      <c r="I19" s="79">
        <f>I12-I18</f>
        <v>165670</v>
      </c>
      <c r="J19" s="1"/>
      <c r="K19" s="79">
        <f>K12-K18</f>
        <v>104946</v>
      </c>
    </row>
    <row r="20" spans="1:11" ht="21.75" customHeight="1">
      <c r="A20" s="46" t="s">
        <v>95</v>
      </c>
      <c r="B20" s="7"/>
      <c r="E20" s="13">
        <v>-11785</v>
      </c>
      <c r="F20" s="1"/>
      <c r="G20" s="13">
        <v>-14278</v>
      </c>
      <c r="H20" s="1"/>
      <c r="I20" s="13">
        <v>-11456</v>
      </c>
      <c r="J20" s="1"/>
      <c r="K20" s="13">
        <v>-13941</v>
      </c>
    </row>
    <row r="21" spans="1:11" ht="21.75" customHeight="1">
      <c r="A21" s="33" t="s">
        <v>49</v>
      </c>
      <c r="B21" s="7"/>
      <c r="E21" s="48">
        <f>E19+E20</f>
        <v>154408</v>
      </c>
      <c r="F21" s="1"/>
      <c r="G21" s="48">
        <f>G19+G20</f>
        <v>91097</v>
      </c>
      <c r="H21" s="1"/>
      <c r="I21" s="48">
        <f>I19+I20</f>
        <v>154214</v>
      </c>
      <c r="J21" s="1"/>
      <c r="K21" s="48">
        <f>K19+K20</f>
        <v>91005</v>
      </c>
    </row>
    <row r="22" spans="1:11" ht="21.75" customHeight="1">
      <c r="A22" s="46" t="s">
        <v>109</v>
      </c>
      <c r="B22" s="7"/>
      <c r="C22" s="77">
        <v>10</v>
      </c>
      <c r="E22" s="13">
        <v>-32253</v>
      </c>
      <c r="F22" s="1"/>
      <c r="G22" s="13">
        <v>-19485</v>
      </c>
      <c r="H22" s="1"/>
      <c r="I22" s="13">
        <v>-32253</v>
      </c>
      <c r="J22" s="1"/>
      <c r="K22" s="13">
        <v>-19485</v>
      </c>
    </row>
    <row r="23" spans="1:11" ht="21.75" customHeight="1" thickBot="1">
      <c r="A23" s="9" t="s">
        <v>50</v>
      </c>
      <c r="E23" s="80">
        <f>E21+E22</f>
        <v>122155</v>
      </c>
      <c r="F23" s="1"/>
      <c r="G23" s="80">
        <f>G21+G22</f>
        <v>71612</v>
      </c>
      <c r="H23" s="1"/>
      <c r="I23" s="80">
        <f>I21+I22</f>
        <v>121961</v>
      </c>
      <c r="J23" s="1"/>
      <c r="K23" s="80">
        <f>K21+K22</f>
        <v>71520</v>
      </c>
    </row>
    <row r="24" spans="1:11" ht="21.75" customHeight="1" thickTop="1">
      <c r="E24" s="48"/>
      <c r="G24" s="48"/>
      <c r="I24" s="48"/>
      <c r="J24" s="48"/>
      <c r="K24" s="48"/>
    </row>
    <row r="25" spans="1:11" ht="21.75" customHeight="1">
      <c r="E25" s="48"/>
      <c r="G25" s="48"/>
      <c r="I25" s="48"/>
      <c r="J25" s="48"/>
      <c r="K25" s="11" t="s">
        <v>115</v>
      </c>
    </row>
    <row r="26" spans="1:11" ht="21.75" customHeight="1">
      <c r="A26" s="9" t="s">
        <v>51</v>
      </c>
      <c r="C26" s="81"/>
      <c r="E26" s="38"/>
      <c r="G26" s="38"/>
      <c r="I26" s="38"/>
      <c r="J26" s="38"/>
      <c r="K26" s="38"/>
    </row>
    <row r="27" spans="1:11" ht="21.75" customHeight="1" thickBot="1">
      <c r="A27" s="46" t="s">
        <v>52</v>
      </c>
      <c r="B27" s="50"/>
      <c r="E27" s="2">
        <f>E23/545000</f>
        <v>0.22413761467889909</v>
      </c>
      <c r="G27" s="2">
        <f>G23/545000</f>
        <v>0.13139816513761468</v>
      </c>
      <c r="I27" s="2">
        <f>I23/545000</f>
        <v>0.22378165137614678</v>
      </c>
      <c r="J27" s="38"/>
      <c r="K27" s="2">
        <f>K23/545000</f>
        <v>0.13122935779816514</v>
      </c>
    </row>
    <row r="28" spans="1:11" ht="21.75" customHeight="1" thickTop="1">
      <c r="A28" s="46"/>
      <c r="B28" s="7"/>
      <c r="I28" s="38"/>
      <c r="J28" s="38"/>
      <c r="K28" s="38"/>
    </row>
    <row r="29" spans="1:11" ht="21.75" customHeight="1">
      <c r="A29" s="14" t="s">
        <v>117</v>
      </c>
      <c r="C29" s="20"/>
      <c r="I29" s="38"/>
      <c r="J29" s="38"/>
      <c r="K29" s="38"/>
    </row>
    <row r="30" spans="1:11" ht="21.75" customHeight="1">
      <c r="C30" s="20"/>
      <c r="I30" s="38"/>
      <c r="J30" s="38"/>
      <c r="K30" s="38"/>
    </row>
    <row r="31" spans="1:11" s="74" customFormat="1" ht="21.75" customHeight="1">
      <c r="I31" s="36"/>
      <c r="J31" s="36"/>
      <c r="K31" s="11"/>
    </row>
    <row r="32" spans="1:11" s="74" customFormat="1" ht="21.75" customHeight="1">
      <c r="I32" s="36"/>
      <c r="J32" s="36"/>
      <c r="K32" s="73" t="s">
        <v>37</v>
      </c>
    </row>
    <row r="33" spans="1:11" s="74" customFormat="1" ht="21.75" customHeight="1">
      <c r="A33" s="3" t="s">
        <v>112</v>
      </c>
      <c r="I33" s="36"/>
      <c r="J33" s="36"/>
      <c r="K33" s="11"/>
    </row>
    <row r="34" spans="1:11" s="74" customFormat="1" ht="21.75" customHeight="1">
      <c r="A34" s="3" t="s">
        <v>53</v>
      </c>
      <c r="I34" s="36"/>
      <c r="J34" s="36"/>
      <c r="K34" s="11"/>
    </row>
    <row r="35" spans="1:11" s="74" customFormat="1" ht="21.75" customHeight="1">
      <c r="A35" s="3" t="s">
        <v>149</v>
      </c>
      <c r="I35" s="36"/>
      <c r="J35" s="36"/>
      <c r="K35" s="11"/>
    </row>
    <row r="36" spans="1:11" s="74" customFormat="1" ht="21.75" customHeight="1">
      <c r="C36" s="75"/>
      <c r="D36" s="6"/>
      <c r="E36" s="6"/>
      <c r="F36" s="6"/>
      <c r="G36" s="6"/>
      <c r="H36" s="6"/>
      <c r="I36" s="4"/>
      <c r="J36" s="6"/>
      <c r="K36" s="11" t="s">
        <v>0</v>
      </c>
    </row>
    <row r="37" spans="1:11" s="74" customFormat="1" ht="21.75" customHeight="1">
      <c r="C37" s="75"/>
      <c r="D37" s="6"/>
      <c r="E37" s="108" t="s">
        <v>103</v>
      </c>
      <c r="F37" s="108"/>
      <c r="G37" s="108"/>
      <c r="H37" s="6"/>
      <c r="I37" s="109" t="s">
        <v>104</v>
      </c>
      <c r="J37" s="109"/>
      <c r="K37" s="109"/>
    </row>
    <row r="38" spans="1:11" ht="21.75" customHeight="1">
      <c r="C38" s="75"/>
      <c r="D38" s="47"/>
      <c r="E38" s="15">
        <v>2568</v>
      </c>
      <c r="F38" s="18"/>
      <c r="G38" s="15">
        <v>2567</v>
      </c>
      <c r="H38" s="47"/>
      <c r="I38" s="15">
        <v>2568</v>
      </c>
      <c r="J38" s="18"/>
      <c r="K38" s="15">
        <v>2567</v>
      </c>
    </row>
    <row r="39" spans="1:11" s="74" customFormat="1" ht="21.75" customHeight="1">
      <c r="C39" s="75"/>
      <c r="D39" s="47"/>
      <c r="E39" s="82"/>
      <c r="F39" s="47"/>
      <c r="G39" s="82"/>
      <c r="H39" s="47"/>
      <c r="I39" s="82"/>
      <c r="J39" s="18"/>
      <c r="K39" s="20"/>
    </row>
    <row r="40" spans="1:11" s="74" customFormat="1" ht="21.75" customHeight="1">
      <c r="A40" s="83" t="s">
        <v>50</v>
      </c>
      <c r="C40" s="75"/>
      <c r="D40" s="84"/>
      <c r="E40" s="85">
        <f>E23</f>
        <v>122155</v>
      </c>
      <c r="F40" s="84"/>
      <c r="G40" s="85">
        <f>G23</f>
        <v>71612</v>
      </c>
      <c r="H40" s="84"/>
      <c r="I40" s="85">
        <f>I23</f>
        <v>121961</v>
      </c>
      <c r="J40" s="86"/>
      <c r="K40" s="85">
        <f>K23</f>
        <v>71520</v>
      </c>
    </row>
    <row r="41" spans="1:11" s="74" customFormat="1" ht="21.75" customHeight="1">
      <c r="A41" s="83" t="s">
        <v>54</v>
      </c>
      <c r="C41" s="75"/>
      <c r="D41" s="84"/>
      <c r="E41" s="87"/>
      <c r="F41" s="84"/>
      <c r="G41" s="87"/>
      <c r="H41" s="84"/>
      <c r="I41" s="87"/>
      <c r="J41" s="86"/>
      <c r="K41" s="87"/>
    </row>
    <row r="42" spans="1:11" s="74" customFormat="1" ht="21.75" customHeight="1">
      <c r="A42" s="88" t="s">
        <v>105</v>
      </c>
      <c r="C42" s="75"/>
      <c r="D42" s="84"/>
      <c r="E42" s="87"/>
      <c r="F42" s="84"/>
      <c r="G42" s="87"/>
      <c r="H42" s="84"/>
      <c r="I42" s="87"/>
      <c r="J42" s="86"/>
      <c r="K42" s="87"/>
    </row>
    <row r="43" spans="1:11" s="74" customFormat="1" ht="21.75" customHeight="1">
      <c r="A43" s="88" t="s">
        <v>106</v>
      </c>
      <c r="C43" s="75"/>
      <c r="D43" s="84"/>
      <c r="E43" s="49"/>
      <c r="F43" s="84"/>
      <c r="G43" s="49"/>
      <c r="H43" s="84"/>
      <c r="I43" s="49"/>
      <c r="J43" s="49"/>
      <c r="K43" s="49"/>
    </row>
    <row r="44" spans="1:11" s="74" customFormat="1" ht="21.75" customHeight="1">
      <c r="A44" s="36" t="s">
        <v>165</v>
      </c>
      <c r="C44" s="75"/>
      <c r="D44" s="84"/>
      <c r="E44" s="49"/>
      <c r="F44" s="84"/>
      <c r="G44" s="49"/>
      <c r="H44" s="84"/>
      <c r="I44" s="49"/>
      <c r="J44" s="49"/>
      <c r="K44" s="49"/>
    </row>
    <row r="45" spans="1:11" s="74" customFormat="1" ht="21.75" customHeight="1">
      <c r="A45" s="36" t="s">
        <v>166</v>
      </c>
      <c r="C45" s="75"/>
      <c r="D45" s="84"/>
      <c r="E45" s="49"/>
      <c r="F45" s="84"/>
      <c r="G45" s="49"/>
      <c r="H45" s="84"/>
      <c r="I45" s="49"/>
      <c r="J45" s="49"/>
      <c r="K45" s="49"/>
    </row>
    <row r="46" spans="1:11" s="74" customFormat="1" ht="21.75" customHeight="1">
      <c r="A46" s="36" t="s">
        <v>167</v>
      </c>
      <c r="C46" s="75"/>
      <c r="D46" s="84"/>
      <c r="E46" s="49">
        <v>-1829</v>
      </c>
      <c r="F46" s="84"/>
      <c r="G46" s="49">
        <v>2018</v>
      </c>
      <c r="H46" s="84"/>
      <c r="I46" s="49">
        <v>-1829</v>
      </c>
      <c r="J46" s="49"/>
      <c r="K46" s="49">
        <v>2018</v>
      </c>
    </row>
    <row r="47" spans="1:11" s="74" customFormat="1" ht="21.75" customHeight="1">
      <c r="A47" s="36" t="s">
        <v>55</v>
      </c>
      <c r="C47" s="75"/>
      <c r="D47" s="84"/>
      <c r="E47" s="89">
        <v>365</v>
      </c>
      <c r="F47" s="84"/>
      <c r="G47" s="89">
        <v>-403</v>
      </c>
      <c r="H47" s="84"/>
      <c r="I47" s="89">
        <v>365</v>
      </c>
      <c r="J47" s="49"/>
      <c r="K47" s="89">
        <v>-403</v>
      </c>
    </row>
    <row r="48" spans="1:11" s="74" customFormat="1" ht="21.75" customHeight="1">
      <c r="A48" s="36" t="s">
        <v>105</v>
      </c>
      <c r="C48" s="75"/>
      <c r="D48" s="84"/>
      <c r="F48" s="84"/>
      <c r="H48" s="84"/>
    </row>
    <row r="49" spans="1:11" s="74" customFormat="1" ht="21.75" customHeight="1">
      <c r="A49" s="36" t="s">
        <v>144</v>
      </c>
      <c r="C49" s="75"/>
      <c r="D49" s="84"/>
      <c r="E49" s="89">
        <f>+SUM(E46:E47)</f>
        <v>-1464</v>
      </c>
      <c r="F49" s="84"/>
      <c r="G49" s="89">
        <f>+SUM(G46:G47)</f>
        <v>1615</v>
      </c>
      <c r="H49" s="84"/>
      <c r="I49" s="89">
        <f>+SUM(I46:I47)</f>
        <v>-1464</v>
      </c>
      <c r="J49" s="49"/>
      <c r="K49" s="89">
        <f>+SUM(K46:K47)</f>
        <v>1615</v>
      </c>
    </row>
    <row r="50" spans="1:11" s="74" customFormat="1" ht="21.75" customHeight="1">
      <c r="A50" s="90" t="s">
        <v>56</v>
      </c>
      <c r="C50" s="91"/>
      <c r="D50" s="92"/>
      <c r="E50" s="89">
        <f>SUM(E49)</f>
        <v>-1464</v>
      </c>
      <c r="F50" s="92"/>
      <c r="G50" s="89">
        <f>SUM(G49)</f>
        <v>1615</v>
      </c>
      <c r="H50" s="92"/>
      <c r="I50" s="89">
        <f>SUM(I49)</f>
        <v>-1464</v>
      </c>
      <c r="J50" s="49"/>
      <c r="K50" s="89">
        <f>SUM(K49)</f>
        <v>1615</v>
      </c>
    </row>
    <row r="51" spans="1:11" s="74" customFormat="1" ht="21.75" customHeight="1" thickBot="1">
      <c r="A51" s="83" t="s">
        <v>57</v>
      </c>
      <c r="C51" s="93"/>
      <c r="D51" s="84"/>
      <c r="E51" s="94">
        <f>+E40+E50</f>
        <v>120691</v>
      </c>
      <c r="F51" s="84"/>
      <c r="G51" s="94">
        <f>+G40+G50</f>
        <v>73227</v>
      </c>
      <c r="H51" s="84"/>
      <c r="I51" s="94">
        <f>+I40+I50</f>
        <v>120497</v>
      </c>
      <c r="J51" s="86"/>
      <c r="K51" s="94">
        <f>+K40+K50</f>
        <v>73135</v>
      </c>
    </row>
    <row r="52" spans="1:11" s="74" customFormat="1" ht="21.75" customHeight="1" thickTop="1">
      <c r="A52" s="95"/>
      <c r="C52" s="86"/>
      <c r="D52" s="92"/>
      <c r="E52" s="92"/>
      <c r="F52" s="92"/>
      <c r="G52" s="92"/>
      <c r="H52" s="92"/>
      <c r="I52" s="87"/>
      <c r="J52" s="86"/>
      <c r="K52" s="87"/>
    </row>
    <row r="53" spans="1:11" s="74" customFormat="1" ht="21.75" customHeight="1">
      <c r="A53" s="14" t="s">
        <v>117</v>
      </c>
      <c r="I53" s="36"/>
      <c r="J53" s="36"/>
      <c r="K53" s="11"/>
    </row>
    <row r="59" spans="1:11" s="14" customFormat="1" ht="21.75" customHeight="1">
      <c r="B59" s="12"/>
      <c r="D59" s="12"/>
      <c r="E59" s="12"/>
      <c r="F59" s="12"/>
      <c r="G59" s="12"/>
      <c r="H59" s="12"/>
      <c r="I59" s="12"/>
      <c r="J59" s="12"/>
      <c r="K59" s="12"/>
    </row>
    <row r="60" spans="1:11" s="14" customFormat="1" ht="21.75" customHeight="1">
      <c r="B60" s="12"/>
      <c r="D60" s="12"/>
      <c r="E60" s="12"/>
      <c r="F60" s="12"/>
      <c r="G60" s="12"/>
      <c r="H60" s="12"/>
      <c r="I60" s="12"/>
      <c r="J60" s="12"/>
      <c r="K60" s="12"/>
    </row>
    <row r="61" spans="1:11" s="14" customFormat="1" ht="21.75" customHeight="1">
      <c r="B61" s="12"/>
      <c r="D61" s="12"/>
      <c r="E61" s="12"/>
      <c r="F61" s="12"/>
      <c r="G61" s="12"/>
      <c r="H61" s="12"/>
      <c r="I61" s="12"/>
      <c r="J61" s="12"/>
      <c r="K61" s="12"/>
    </row>
    <row r="62" spans="1:11" s="14" customFormat="1" ht="21.75" customHeight="1">
      <c r="B62" s="12"/>
      <c r="D62" s="12"/>
      <c r="E62" s="12"/>
      <c r="F62" s="12"/>
      <c r="G62" s="12"/>
      <c r="H62" s="12"/>
      <c r="I62" s="12"/>
      <c r="J62" s="12"/>
      <c r="K62" s="12"/>
    </row>
    <row r="63" spans="1:11" s="14" customFormat="1" ht="21.75" customHeight="1">
      <c r="B63" s="12"/>
      <c r="D63" s="12"/>
      <c r="E63" s="12"/>
      <c r="F63" s="12"/>
      <c r="G63" s="12"/>
      <c r="H63" s="12"/>
      <c r="I63" s="12"/>
      <c r="J63" s="12"/>
      <c r="K63" s="12"/>
    </row>
    <row r="64" spans="1:11" s="14" customFormat="1" ht="21.75" customHeight="1">
      <c r="B64" s="12"/>
      <c r="D64" s="12"/>
      <c r="E64" s="12"/>
      <c r="F64" s="12"/>
      <c r="G64" s="12"/>
      <c r="H64" s="12"/>
      <c r="I64" s="12"/>
      <c r="J64" s="12"/>
      <c r="K64" s="12"/>
    </row>
    <row r="65" spans="2:11" s="14" customFormat="1" ht="21.75" customHeight="1">
      <c r="B65" s="12"/>
      <c r="D65" s="12"/>
      <c r="E65" s="12"/>
      <c r="F65" s="12"/>
      <c r="G65" s="12"/>
      <c r="H65" s="12"/>
      <c r="I65" s="12"/>
      <c r="J65" s="12"/>
      <c r="K65" s="12"/>
    </row>
    <row r="66" spans="2:11" s="14" customFormat="1" ht="21.75" customHeight="1">
      <c r="B66" s="12"/>
      <c r="D66" s="12"/>
      <c r="E66" s="12"/>
      <c r="F66" s="12"/>
      <c r="G66" s="12"/>
      <c r="H66" s="12"/>
      <c r="I66" s="12"/>
      <c r="J66" s="12"/>
      <c r="K66" s="12"/>
    </row>
    <row r="67" spans="2:11" s="14" customFormat="1" ht="21.75" customHeight="1">
      <c r="B67" s="12"/>
      <c r="D67" s="12"/>
      <c r="E67" s="12"/>
      <c r="F67" s="12"/>
      <c r="G67" s="12"/>
      <c r="H67" s="12"/>
      <c r="I67" s="12"/>
      <c r="J67" s="12"/>
      <c r="K67" s="12"/>
    </row>
    <row r="68" spans="2:11" s="14" customFormat="1" ht="21.75" customHeight="1">
      <c r="B68" s="12"/>
      <c r="D68" s="12"/>
      <c r="E68" s="12"/>
      <c r="F68" s="12"/>
      <c r="G68" s="12"/>
      <c r="H68" s="12"/>
      <c r="I68" s="12"/>
      <c r="J68" s="12"/>
      <c r="K68" s="12"/>
    </row>
    <row r="69" spans="2:11" s="14" customFormat="1" ht="21.75" customHeight="1">
      <c r="B69" s="12"/>
      <c r="D69" s="12"/>
      <c r="E69" s="12"/>
      <c r="F69" s="12"/>
      <c r="G69" s="12"/>
      <c r="H69" s="12"/>
      <c r="I69" s="12"/>
      <c r="J69" s="12"/>
      <c r="K69" s="12"/>
    </row>
    <row r="70" spans="2:11" s="14" customFormat="1" ht="21.75" customHeight="1">
      <c r="B70" s="12"/>
      <c r="D70" s="12"/>
      <c r="E70" s="12"/>
      <c r="F70" s="12"/>
      <c r="G70" s="12"/>
      <c r="H70" s="12"/>
      <c r="I70" s="12"/>
      <c r="J70" s="12"/>
      <c r="K70" s="12"/>
    </row>
    <row r="71" spans="2:11" s="14" customFormat="1" ht="21.75" customHeight="1">
      <c r="B71" s="12"/>
      <c r="D71" s="12"/>
      <c r="E71" s="12"/>
      <c r="F71" s="12"/>
      <c r="G71" s="12"/>
      <c r="H71" s="12"/>
      <c r="I71" s="12"/>
      <c r="J71" s="12"/>
      <c r="K71" s="12"/>
    </row>
    <row r="72" spans="2:11" s="14" customFormat="1" ht="21.75" customHeight="1">
      <c r="B72" s="12"/>
      <c r="D72" s="12"/>
      <c r="E72" s="12"/>
      <c r="F72" s="12"/>
      <c r="G72" s="12"/>
      <c r="H72" s="12"/>
      <c r="I72" s="12"/>
      <c r="J72" s="12"/>
      <c r="K72" s="12"/>
    </row>
    <row r="73" spans="2:11" s="14" customFormat="1" ht="21.75" customHeight="1">
      <c r="B73" s="12"/>
      <c r="D73" s="12"/>
      <c r="E73" s="12"/>
      <c r="F73" s="12"/>
      <c r="G73" s="12"/>
      <c r="H73" s="12"/>
      <c r="I73" s="12"/>
      <c r="J73" s="12"/>
      <c r="K73" s="12"/>
    </row>
    <row r="74" spans="2:11" s="14" customFormat="1" ht="21.75" customHeight="1">
      <c r="B74" s="12"/>
      <c r="D74" s="12"/>
      <c r="E74" s="12"/>
      <c r="F74" s="12"/>
      <c r="G74" s="12"/>
      <c r="H74" s="12"/>
      <c r="I74" s="12"/>
      <c r="J74" s="12"/>
      <c r="K74" s="12"/>
    </row>
    <row r="75" spans="2:11" s="14" customFormat="1" ht="21.75" customHeight="1">
      <c r="B75" s="12"/>
      <c r="D75" s="12"/>
      <c r="E75" s="12"/>
      <c r="F75" s="12"/>
      <c r="G75" s="12"/>
      <c r="H75" s="12"/>
      <c r="I75" s="12"/>
      <c r="J75" s="12"/>
      <c r="K75" s="12"/>
    </row>
    <row r="76" spans="2:11" s="14" customFormat="1" ht="21.75" customHeight="1">
      <c r="B76" s="12"/>
      <c r="D76" s="12"/>
      <c r="E76" s="12"/>
      <c r="F76" s="12"/>
      <c r="G76" s="12"/>
      <c r="H76" s="12"/>
      <c r="I76" s="12"/>
      <c r="J76" s="12"/>
      <c r="K76" s="12"/>
    </row>
    <row r="77" spans="2:11" s="14" customFormat="1" ht="21.75" customHeight="1">
      <c r="B77" s="12"/>
      <c r="D77" s="12"/>
      <c r="E77" s="12"/>
      <c r="F77" s="12"/>
      <c r="G77" s="12"/>
      <c r="H77" s="12"/>
      <c r="I77" s="12"/>
      <c r="J77" s="12"/>
      <c r="K77" s="12"/>
    </row>
    <row r="78" spans="2:11" s="14" customFormat="1" ht="21.75" customHeight="1">
      <c r="B78" s="12"/>
      <c r="D78" s="12"/>
      <c r="E78" s="12"/>
      <c r="F78" s="12"/>
      <c r="G78" s="12"/>
      <c r="H78" s="12"/>
      <c r="I78" s="12"/>
      <c r="J78" s="12"/>
      <c r="K78" s="12"/>
    </row>
    <row r="79" spans="2:11" s="14" customFormat="1" ht="21.75" customHeight="1">
      <c r="B79" s="12"/>
      <c r="D79" s="12"/>
      <c r="E79" s="12"/>
      <c r="F79" s="12"/>
      <c r="G79" s="12"/>
      <c r="H79" s="12"/>
      <c r="I79" s="12"/>
      <c r="J79" s="12"/>
      <c r="K79" s="12"/>
    </row>
    <row r="80" spans="2:11" s="14" customFormat="1" ht="21.75" customHeight="1">
      <c r="B80" s="12"/>
      <c r="D80" s="12"/>
      <c r="E80" s="12"/>
      <c r="F80" s="12"/>
      <c r="G80" s="12"/>
      <c r="H80" s="12"/>
      <c r="I80" s="12"/>
      <c r="J80" s="12"/>
      <c r="K80" s="12"/>
    </row>
    <row r="81" spans="2:11" s="14" customFormat="1" ht="21.75" customHeight="1">
      <c r="B81" s="12"/>
      <c r="D81" s="12"/>
      <c r="E81" s="12"/>
      <c r="F81" s="12"/>
      <c r="G81" s="12"/>
      <c r="H81" s="12"/>
      <c r="I81" s="12"/>
      <c r="J81" s="12"/>
      <c r="K81" s="12"/>
    </row>
    <row r="82" spans="2:11" s="14" customFormat="1" ht="21.75" customHeight="1">
      <c r="B82" s="12"/>
      <c r="D82" s="12"/>
      <c r="E82" s="12"/>
      <c r="F82" s="12"/>
      <c r="G82" s="12"/>
      <c r="H82" s="12"/>
      <c r="I82" s="12"/>
      <c r="J82" s="12"/>
      <c r="K82" s="12"/>
    </row>
    <row r="83" spans="2:11" s="14" customFormat="1" ht="21.75" customHeight="1">
      <c r="B83" s="12"/>
      <c r="D83" s="12"/>
      <c r="E83" s="12"/>
      <c r="F83" s="12"/>
      <c r="G83" s="12"/>
      <c r="H83" s="12"/>
      <c r="I83" s="12"/>
      <c r="J83" s="12"/>
      <c r="K83" s="12"/>
    </row>
    <row r="84" spans="2:11" s="14" customFormat="1" ht="21.75" customHeight="1">
      <c r="B84" s="12"/>
      <c r="D84" s="12"/>
      <c r="E84" s="12"/>
      <c r="F84" s="12"/>
      <c r="G84" s="12"/>
      <c r="H84" s="12"/>
      <c r="I84" s="12"/>
      <c r="J84" s="12"/>
      <c r="K84" s="12"/>
    </row>
    <row r="85" spans="2:11" s="14" customFormat="1" ht="21.75" customHeight="1">
      <c r="B85" s="12"/>
      <c r="D85" s="12"/>
      <c r="E85" s="12"/>
      <c r="F85" s="12"/>
      <c r="G85" s="12"/>
      <c r="H85" s="12"/>
      <c r="I85" s="12"/>
      <c r="J85" s="12"/>
      <c r="K85" s="12"/>
    </row>
    <row r="86" spans="2:11" s="14" customFormat="1" ht="21.75" customHeight="1">
      <c r="B86" s="12"/>
      <c r="D86" s="12"/>
      <c r="E86" s="12"/>
      <c r="F86" s="12"/>
      <c r="G86" s="12"/>
      <c r="H86" s="12"/>
      <c r="I86" s="12"/>
      <c r="J86" s="12"/>
      <c r="K86" s="12"/>
    </row>
    <row r="87" spans="2:11" s="14" customFormat="1" ht="21.75" customHeight="1">
      <c r="B87" s="12"/>
      <c r="D87" s="12"/>
      <c r="E87" s="12"/>
      <c r="F87" s="12"/>
      <c r="G87" s="12"/>
      <c r="H87" s="12"/>
      <c r="I87" s="12"/>
      <c r="J87" s="12"/>
      <c r="K87" s="12"/>
    </row>
    <row r="88" spans="2:11" s="14" customFormat="1" ht="21.75" customHeight="1">
      <c r="B88" s="12"/>
      <c r="D88" s="12"/>
      <c r="E88" s="12"/>
      <c r="F88" s="12"/>
      <c r="G88" s="12"/>
      <c r="H88" s="12"/>
      <c r="I88" s="12"/>
      <c r="J88" s="12"/>
      <c r="K88" s="12"/>
    </row>
    <row r="89" spans="2:11" s="14" customFormat="1" ht="21.75" customHeight="1">
      <c r="B89" s="12"/>
      <c r="D89" s="12"/>
      <c r="E89" s="12"/>
      <c r="F89" s="12"/>
      <c r="G89" s="12"/>
      <c r="H89" s="12"/>
      <c r="I89" s="12"/>
      <c r="J89" s="12"/>
      <c r="K89" s="12"/>
    </row>
    <row r="90" spans="2:11" s="14" customFormat="1" ht="21.75" customHeight="1">
      <c r="B90" s="12"/>
      <c r="D90" s="12"/>
      <c r="E90" s="12"/>
      <c r="F90" s="12"/>
      <c r="G90" s="12"/>
      <c r="H90" s="12"/>
      <c r="I90" s="12"/>
      <c r="J90" s="12"/>
      <c r="K90" s="12"/>
    </row>
    <row r="91" spans="2:11" s="14" customFormat="1" ht="21.75" customHeight="1">
      <c r="B91" s="12"/>
      <c r="D91" s="12"/>
      <c r="E91" s="12"/>
      <c r="F91" s="12"/>
      <c r="G91" s="12"/>
      <c r="H91" s="12"/>
      <c r="I91" s="12"/>
      <c r="J91" s="12"/>
      <c r="K91" s="12"/>
    </row>
    <row r="92" spans="2:11" s="14" customFormat="1" ht="21.75" customHeight="1">
      <c r="B92" s="12"/>
      <c r="D92" s="12"/>
      <c r="E92" s="12"/>
      <c r="F92" s="12"/>
      <c r="G92" s="12"/>
      <c r="H92" s="12"/>
      <c r="I92" s="12"/>
      <c r="J92" s="12"/>
      <c r="K92" s="12"/>
    </row>
    <row r="93" spans="2:11" s="14" customFormat="1" ht="21.75" customHeight="1">
      <c r="B93" s="12"/>
      <c r="D93" s="12"/>
      <c r="E93" s="12"/>
      <c r="F93" s="12"/>
      <c r="G93" s="12"/>
      <c r="H93" s="12"/>
      <c r="I93" s="12"/>
      <c r="J93" s="12"/>
      <c r="K93" s="12"/>
    </row>
    <row r="94" spans="2:11" s="14" customFormat="1" ht="21.75" customHeight="1">
      <c r="B94" s="12"/>
      <c r="D94" s="12"/>
      <c r="E94" s="12"/>
      <c r="F94" s="12"/>
      <c r="G94" s="12"/>
      <c r="H94" s="12"/>
      <c r="I94" s="12"/>
      <c r="J94" s="12"/>
      <c r="K94" s="12"/>
    </row>
    <row r="95" spans="2:11" s="14" customFormat="1" ht="21.75" customHeight="1">
      <c r="B95" s="12"/>
      <c r="D95" s="12"/>
      <c r="E95" s="12"/>
      <c r="F95" s="12"/>
      <c r="G95" s="12"/>
      <c r="H95" s="12"/>
      <c r="I95" s="12"/>
      <c r="J95" s="12"/>
      <c r="K95" s="12"/>
    </row>
    <row r="96" spans="2:11" s="14" customFormat="1" ht="21.75" customHeight="1">
      <c r="B96" s="12"/>
      <c r="D96" s="12"/>
      <c r="E96" s="12"/>
      <c r="F96" s="12"/>
      <c r="G96" s="12"/>
      <c r="H96" s="12"/>
      <c r="I96" s="12"/>
      <c r="J96" s="12"/>
      <c r="K96" s="12"/>
    </row>
    <row r="97" spans="2:11" s="14" customFormat="1" ht="21.75" customHeight="1">
      <c r="B97" s="12"/>
      <c r="D97" s="12"/>
      <c r="E97" s="12"/>
      <c r="F97" s="12"/>
      <c r="G97" s="12"/>
      <c r="H97" s="12"/>
      <c r="I97" s="12"/>
      <c r="J97" s="12"/>
      <c r="K97" s="12"/>
    </row>
    <row r="98" spans="2:11" s="14" customFormat="1" ht="21.75" customHeight="1">
      <c r="B98" s="12"/>
      <c r="D98" s="12"/>
      <c r="E98" s="12"/>
      <c r="F98" s="12"/>
      <c r="G98" s="12"/>
      <c r="H98" s="12"/>
      <c r="I98" s="12"/>
      <c r="J98" s="12"/>
      <c r="K98" s="12"/>
    </row>
    <row r="99" spans="2:11" s="14" customFormat="1" ht="21.75" customHeight="1">
      <c r="B99" s="12"/>
      <c r="D99" s="12"/>
      <c r="E99" s="12"/>
      <c r="F99" s="12"/>
      <c r="G99" s="12"/>
      <c r="H99" s="12"/>
      <c r="I99" s="12"/>
      <c r="J99" s="12"/>
      <c r="K99" s="12"/>
    </row>
    <row r="100" spans="2:11" s="14" customFormat="1" ht="21.75" customHeight="1">
      <c r="B100" s="12"/>
      <c r="D100" s="12"/>
      <c r="E100" s="12"/>
      <c r="F100" s="12"/>
      <c r="G100" s="12"/>
      <c r="H100" s="12"/>
      <c r="I100" s="12"/>
      <c r="J100" s="12"/>
      <c r="K100" s="12"/>
    </row>
    <row r="101" spans="2:11" s="14" customFormat="1" ht="21.75" customHeight="1">
      <c r="B101" s="12"/>
      <c r="D101" s="12"/>
      <c r="E101" s="12"/>
      <c r="F101" s="12"/>
      <c r="G101" s="12"/>
      <c r="H101" s="12"/>
      <c r="I101" s="12"/>
      <c r="J101" s="12"/>
      <c r="K101" s="12"/>
    </row>
    <row r="102" spans="2:11" s="14" customFormat="1" ht="21.75" customHeight="1">
      <c r="B102" s="12"/>
      <c r="D102" s="12"/>
      <c r="E102" s="12"/>
      <c r="F102" s="12"/>
      <c r="G102" s="12"/>
      <c r="H102" s="12"/>
      <c r="I102" s="12"/>
      <c r="J102" s="12"/>
      <c r="K102" s="12"/>
    </row>
    <row r="103" spans="2:11" s="14" customFormat="1" ht="21.75" customHeight="1">
      <c r="B103" s="12"/>
      <c r="D103" s="12"/>
      <c r="E103" s="12"/>
      <c r="F103" s="12"/>
      <c r="G103" s="12"/>
      <c r="H103" s="12"/>
      <c r="I103" s="12"/>
      <c r="J103" s="12"/>
      <c r="K103" s="12"/>
    </row>
    <row r="104" spans="2:11" s="14" customFormat="1" ht="21.75" customHeight="1">
      <c r="B104" s="12"/>
      <c r="D104" s="12"/>
      <c r="E104" s="12"/>
      <c r="F104" s="12"/>
      <c r="G104" s="12"/>
      <c r="H104" s="12"/>
      <c r="I104" s="12"/>
      <c r="J104" s="12"/>
      <c r="K104" s="12"/>
    </row>
    <row r="105" spans="2:11" s="14" customFormat="1" ht="21.75" customHeight="1">
      <c r="B105" s="12"/>
      <c r="D105" s="12"/>
      <c r="E105" s="12"/>
      <c r="F105" s="12"/>
      <c r="G105" s="12"/>
      <c r="H105" s="12"/>
      <c r="I105" s="12"/>
      <c r="J105" s="12"/>
      <c r="K105" s="12"/>
    </row>
    <row r="106" spans="2:11" s="14" customFormat="1" ht="21.75" customHeight="1">
      <c r="B106" s="12"/>
      <c r="D106" s="12"/>
      <c r="E106" s="12"/>
      <c r="F106" s="12"/>
      <c r="G106" s="12"/>
      <c r="H106" s="12"/>
      <c r="I106" s="12"/>
      <c r="J106" s="12"/>
      <c r="K106" s="12"/>
    </row>
    <row r="107" spans="2:11" s="14" customFormat="1" ht="21.75" customHeight="1">
      <c r="B107" s="12"/>
      <c r="D107" s="12"/>
      <c r="E107" s="12"/>
      <c r="F107" s="12"/>
      <c r="G107" s="12"/>
      <c r="H107" s="12"/>
      <c r="I107" s="12"/>
      <c r="J107" s="12"/>
      <c r="K107" s="12"/>
    </row>
    <row r="108" spans="2:11" s="14" customFormat="1" ht="21.75" customHeight="1">
      <c r="B108" s="12"/>
      <c r="D108" s="12"/>
      <c r="E108" s="12"/>
      <c r="F108" s="12"/>
      <c r="G108" s="12"/>
      <c r="H108" s="12"/>
      <c r="I108" s="12"/>
      <c r="J108" s="12"/>
      <c r="K108" s="12"/>
    </row>
    <row r="109" spans="2:11" s="14" customFormat="1" ht="21.75" customHeight="1">
      <c r="B109" s="12"/>
      <c r="D109" s="12"/>
      <c r="E109" s="12"/>
      <c r="F109" s="12"/>
      <c r="G109" s="12"/>
      <c r="H109" s="12"/>
      <c r="I109" s="12"/>
      <c r="J109" s="12"/>
      <c r="K109" s="12"/>
    </row>
    <row r="110" spans="2:11" s="14" customFormat="1" ht="21.75" customHeight="1">
      <c r="B110" s="12"/>
      <c r="D110" s="12"/>
      <c r="E110" s="12"/>
      <c r="F110" s="12"/>
      <c r="G110" s="12"/>
      <c r="H110" s="12"/>
      <c r="I110" s="12"/>
      <c r="J110" s="12"/>
      <c r="K110" s="12"/>
    </row>
  </sheetData>
  <mergeCells count="4">
    <mergeCell ref="I6:K6"/>
    <mergeCell ref="I37:K37"/>
    <mergeCell ref="E6:G6"/>
    <mergeCell ref="E37:G37"/>
  </mergeCells>
  <pageMargins left="0.71" right="0.39370078740157483" top="0.78740157480314965" bottom="0.39370078740157483" header="0.31496062992125984" footer="0.31496062992125984"/>
  <pageSetup paperSize="9" scale="89" fitToWidth="0" fitToHeight="0" orientation="portrait" r:id="rId1"/>
  <headerFooter>
    <evenHeader>&amp;R&amp;"Arial,Italic"&amp;12For internal use only</evenHeader>
  </headerFooter>
  <rowBreaks count="1" manualBreakCount="1">
    <brk id="31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3199B-E8F8-49CB-AB40-9FC60666141D}">
  <dimension ref="A1:Q25"/>
  <sheetViews>
    <sheetView showGridLines="0" view="pageBreakPreview" zoomScale="90" zoomScaleNormal="70" zoomScaleSheetLayoutView="90" workbookViewId="0">
      <selection activeCell="G19" sqref="G19"/>
    </sheetView>
  </sheetViews>
  <sheetFormatPr defaultColWidth="10.85546875" defaultRowHeight="21.75"/>
  <cols>
    <col min="1" max="1" width="29.42578125" style="56" customWidth="1"/>
    <col min="2" max="2" width="4" style="56" customWidth="1"/>
    <col min="3" max="3" width="13.28515625" style="56" customWidth="1"/>
    <col min="4" max="4" width="2.85546875" style="56" customWidth="1"/>
    <col min="5" max="5" width="13.28515625" style="56" customWidth="1"/>
    <col min="6" max="6" width="2.140625" style="56" customWidth="1"/>
    <col min="7" max="7" width="17.7109375" style="56" customWidth="1"/>
    <col min="8" max="8" width="1.7109375" style="56" customWidth="1"/>
    <col min="9" max="9" width="16.5703125" style="56" customWidth="1"/>
    <col min="10" max="10" width="1.7109375" style="56" customWidth="1"/>
    <col min="11" max="11" width="16.5703125" style="56" customWidth="1"/>
    <col min="12" max="12" width="1.7109375" style="56" customWidth="1"/>
    <col min="13" max="13" width="16.5703125" style="56" customWidth="1"/>
    <col min="14" max="14" width="1.7109375" style="56" customWidth="1"/>
    <col min="15" max="15" width="17.7109375" style="56" customWidth="1"/>
    <col min="16" max="16" width="1.7109375" style="56" customWidth="1"/>
    <col min="17" max="17" width="15.7109375" style="56" customWidth="1"/>
    <col min="18" max="16384" width="10.85546875" style="56"/>
  </cols>
  <sheetData>
    <row r="1" spans="1:17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 t="s">
        <v>37</v>
      </c>
    </row>
    <row r="2" spans="1:17">
      <c r="A2" s="57" t="s">
        <v>112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</row>
    <row r="3" spans="1:17">
      <c r="A3" s="57" t="s">
        <v>134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</row>
    <row r="4" spans="1:17">
      <c r="A4" s="57" t="s">
        <v>149</v>
      </c>
      <c r="B4" s="54"/>
      <c r="C4" s="54"/>
      <c r="D4" s="54"/>
      <c r="E4" s="54"/>
      <c r="F4" s="54"/>
      <c r="G4" s="54"/>
      <c r="H4" s="54"/>
      <c r="I4" s="54"/>
      <c r="J4" s="54"/>
      <c r="K4" s="58"/>
      <c r="L4" s="54"/>
      <c r="M4" s="54"/>
      <c r="N4" s="54"/>
      <c r="O4" s="54"/>
      <c r="P4" s="54"/>
      <c r="Q4" s="54"/>
    </row>
    <row r="5" spans="1:17">
      <c r="A5" s="53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5" t="s">
        <v>0</v>
      </c>
    </row>
    <row r="6" spans="1:17">
      <c r="A6" s="53"/>
      <c r="B6" s="54"/>
      <c r="C6" s="110" t="s">
        <v>103</v>
      </c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1:17">
      <c r="A7" s="54"/>
      <c r="B7" s="54"/>
      <c r="C7" s="54"/>
      <c r="D7" s="54"/>
      <c r="E7" s="54"/>
      <c r="F7" s="54"/>
      <c r="G7" s="54"/>
      <c r="H7" s="54"/>
      <c r="I7" s="54"/>
      <c r="J7" s="54"/>
      <c r="K7" s="110" t="s">
        <v>33</v>
      </c>
      <c r="L7" s="110"/>
      <c r="M7" s="110"/>
      <c r="N7" s="110"/>
      <c r="O7" s="110"/>
      <c r="P7" s="58"/>
      <c r="Q7" s="58"/>
    </row>
    <row r="8" spans="1:17">
      <c r="A8" s="54"/>
      <c r="B8" s="54"/>
      <c r="C8" s="54"/>
      <c r="D8" s="54"/>
      <c r="E8" s="54"/>
      <c r="F8" s="54"/>
      <c r="G8" s="54"/>
      <c r="H8" s="54"/>
      <c r="I8" s="54"/>
      <c r="J8" s="54"/>
      <c r="K8" s="111" t="s">
        <v>101</v>
      </c>
      <c r="L8" s="111"/>
      <c r="M8" s="111"/>
      <c r="N8" s="58"/>
      <c r="O8" s="54"/>
      <c r="P8" s="58"/>
      <c r="Q8" s="54"/>
    </row>
    <row r="9" spans="1:17">
      <c r="A9" s="54"/>
      <c r="B9" s="54"/>
      <c r="C9" s="58" t="s">
        <v>27</v>
      </c>
      <c r="D9" s="58"/>
      <c r="E9" s="58"/>
      <c r="F9" s="54"/>
      <c r="G9" s="110" t="s">
        <v>30</v>
      </c>
      <c r="H9" s="110"/>
      <c r="I9" s="110"/>
      <c r="J9" s="54"/>
      <c r="K9" s="58"/>
      <c r="L9" s="54"/>
      <c r="M9" s="58" t="s">
        <v>84</v>
      </c>
      <c r="N9" s="54"/>
      <c r="O9" s="58" t="s">
        <v>85</v>
      </c>
      <c r="P9" s="54"/>
    </row>
    <row r="10" spans="1:17">
      <c r="B10" s="58"/>
      <c r="C10" s="58" t="s">
        <v>86</v>
      </c>
      <c r="D10" s="58"/>
      <c r="E10" s="58" t="s">
        <v>128</v>
      </c>
      <c r="F10" s="58"/>
      <c r="G10" s="58" t="s">
        <v>177</v>
      </c>
      <c r="J10" s="60"/>
      <c r="K10" s="58" t="s">
        <v>113</v>
      </c>
      <c r="L10" s="60"/>
      <c r="M10" s="54" t="s">
        <v>87</v>
      </c>
      <c r="N10" s="60"/>
      <c r="O10" s="58" t="s">
        <v>88</v>
      </c>
      <c r="P10" s="60"/>
      <c r="Q10" s="58" t="s">
        <v>85</v>
      </c>
    </row>
    <row r="11" spans="1:17">
      <c r="C11" s="59" t="s">
        <v>89</v>
      </c>
      <c r="D11" s="58"/>
      <c r="E11" s="59" t="s">
        <v>129</v>
      </c>
      <c r="F11" s="58"/>
      <c r="G11" s="59" t="s">
        <v>119</v>
      </c>
      <c r="I11" s="59" t="s">
        <v>90</v>
      </c>
      <c r="K11" s="59" t="s">
        <v>114</v>
      </c>
      <c r="M11" s="59" t="s">
        <v>5</v>
      </c>
      <c r="O11" s="59" t="s">
        <v>91</v>
      </c>
      <c r="Q11" s="59" t="s">
        <v>26</v>
      </c>
    </row>
    <row r="12" spans="1:17">
      <c r="A12" s="57" t="s">
        <v>121</v>
      </c>
      <c r="C12" s="61">
        <v>545000</v>
      </c>
      <c r="D12" s="61"/>
      <c r="E12" s="61">
        <v>1137201</v>
      </c>
      <c r="F12" s="62"/>
      <c r="G12" s="61">
        <v>56000</v>
      </c>
      <c r="H12" s="62"/>
      <c r="I12" s="61">
        <v>424847</v>
      </c>
      <c r="J12" s="62"/>
      <c r="K12" s="61">
        <v>2486</v>
      </c>
      <c r="L12" s="62"/>
      <c r="M12" s="61">
        <v>528371</v>
      </c>
      <c r="N12" s="62"/>
      <c r="O12" s="62">
        <f>SUM(K12:M12)</f>
        <v>530857</v>
      </c>
      <c r="P12" s="62"/>
      <c r="Q12" s="62">
        <f>SUM(C12:I12,O12)</f>
        <v>2693905</v>
      </c>
    </row>
    <row r="13" spans="1:17">
      <c r="A13" s="56" t="s">
        <v>50</v>
      </c>
      <c r="C13" s="62">
        <v>0</v>
      </c>
      <c r="D13" s="62"/>
      <c r="E13" s="63">
        <v>0</v>
      </c>
      <c r="F13" s="62"/>
      <c r="G13" s="63">
        <v>0</v>
      </c>
      <c r="H13" s="62"/>
      <c r="I13" s="63">
        <v>71612</v>
      </c>
      <c r="J13" s="62"/>
      <c r="K13" s="61">
        <v>0</v>
      </c>
      <c r="L13" s="62"/>
      <c r="M13" s="62">
        <v>0</v>
      </c>
      <c r="N13" s="62"/>
      <c r="O13" s="62">
        <f>SUM(K13:M13)</f>
        <v>0</v>
      </c>
      <c r="P13" s="62"/>
      <c r="Q13" s="62">
        <f>SUM(C13:I13,O13)</f>
        <v>71612</v>
      </c>
    </row>
    <row r="14" spans="1:17">
      <c r="A14" s="56" t="s">
        <v>56</v>
      </c>
      <c r="C14" s="64">
        <v>0</v>
      </c>
      <c r="D14" s="62"/>
      <c r="E14" s="65">
        <v>0</v>
      </c>
      <c r="F14" s="62"/>
      <c r="G14" s="65">
        <v>0</v>
      </c>
      <c r="H14" s="62"/>
      <c r="I14" s="65">
        <v>0</v>
      </c>
      <c r="J14" s="62"/>
      <c r="K14" s="66">
        <v>1615</v>
      </c>
      <c r="L14" s="62"/>
      <c r="M14" s="64">
        <v>0</v>
      </c>
      <c r="N14" s="62"/>
      <c r="O14" s="64">
        <f>SUM(K14:M14)</f>
        <v>1615</v>
      </c>
      <c r="P14" s="62"/>
      <c r="Q14" s="64">
        <f>SUM(C14:I14,O14)</f>
        <v>1615</v>
      </c>
    </row>
    <row r="15" spans="1:17">
      <c r="A15" s="56" t="s">
        <v>57</v>
      </c>
      <c r="C15" s="67">
        <f>SUM(C13:C14)</f>
        <v>0</v>
      </c>
      <c r="D15" s="61"/>
      <c r="E15" s="67">
        <f>SUM(E13:E14)</f>
        <v>0</v>
      </c>
      <c r="F15" s="62"/>
      <c r="G15" s="67">
        <f>SUM(G13:G14)</f>
        <v>0</v>
      </c>
      <c r="H15" s="62"/>
      <c r="I15" s="67">
        <f>SUM(I13:I14)</f>
        <v>71612</v>
      </c>
      <c r="J15" s="62"/>
      <c r="K15" s="67">
        <f>SUM(K13:K14)</f>
        <v>1615</v>
      </c>
      <c r="L15" s="62"/>
      <c r="M15" s="67">
        <f>SUM(M13:M14)</f>
        <v>0</v>
      </c>
      <c r="N15" s="62"/>
      <c r="O15" s="67">
        <f>SUM(O13:O14)</f>
        <v>1615</v>
      </c>
      <c r="P15" s="62"/>
      <c r="Q15" s="67">
        <f>SUM(Q13:Q14)</f>
        <v>73227</v>
      </c>
    </row>
    <row r="16" spans="1:17" ht="22.5" thickBot="1">
      <c r="A16" s="57" t="s">
        <v>122</v>
      </c>
      <c r="C16" s="68">
        <f>SUM(C12,C15:C15)</f>
        <v>545000</v>
      </c>
      <c r="D16" s="62"/>
      <c r="E16" s="68">
        <f>SUM(E12,E15:E15)</f>
        <v>1137201</v>
      </c>
      <c r="F16" s="62"/>
      <c r="G16" s="68">
        <f>SUM(G12,G15:G15)</f>
        <v>56000</v>
      </c>
      <c r="H16" s="62"/>
      <c r="I16" s="68">
        <f>SUM(I12,I15:I15)</f>
        <v>496459</v>
      </c>
      <c r="J16" s="62"/>
      <c r="K16" s="68">
        <f>SUM(K12,K15:K15)</f>
        <v>4101</v>
      </c>
      <c r="L16" s="62"/>
      <c r="M16" s="68">
        <f>SUM(M12,M15:M15)</f>
        <v>528371</v>
      </c>
      <c r="N16" s="62"/>
      <c r="O16" s="68">
        <f>SUM(O12,O15:O15)</f>
        <v>532472</v>
      </c>
      <c r="P16" s="62"/>
      <c r="Q16" s="68">
        <f>SUM(Q12,Q15:Q15)</f>
        <v>2767132</v>
      </c>
    </row>
    <row r="17" spans="1:17" ht="22.5" thickTop="1">
      <c r="A17" s="57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</row>
    <row r="18" spans="1:17">
      <c r="A18" s="57" t="s">
        <v>150</v>
      </c>
      <c r="C18" s="61">
        <v>545000</v>
      </c>
      <c r="D18" s="61"/>
      <c r="E18" s="62">
        <v>1137201</v>
      </c>
      <c r="F18" s="62"/>
      <c r="G18" s="61">
        <v>56000</v>
      </c>
      <c r="H18" s="62"/>
      <c r="I18" s="61">
        <v>667181</v>
      </c>
      <c r="J18" s="62"/>
      <c r="K18" s="61">
        <v>7654</v>
      </c>
      <c r="L18" s="62"/>
      <c r="M18" s="61">
        <v>528371</v>
      </c>
      <c r="N18" s="62"/>
      <c r="O18" s="62">
        <f>SUM(K18:M18)</f>
        <v>536025</v>
      </c>
      <c r="P18" s="62"/>
      <c r="Q18" s="62">
        <f>SUM(C18:I18,O18)</f>
        <v>2941407</v>
      </c>
    </row>
    <row r="19" spans="1:17">
      <c r="A19" s="56" t="s">
        <v>50</v>
      </c>
      <c r="C19" s="62">
        <v>0</v>
      </c>
      <c r="D19" s="62"/>
      <c r="E19" s="62">
        <v>0</v>
      </c>
      <c r="F19" s="62"/>
      <c r="G19" s="63">
        <v>0</v>
      </c>
      <c r="H19" s="62"/>
      <c r="I19" s="63">
        <f>PL!E23</f>
        <v>122155</v>
      </c>
      <c r="J19" s="62"/>
      <c r="K19" s="61">
        <v>0</v>
      </c>
      <c r="L19" s="62"/>
      <c r="M19" s="62">
        <v>0</v>
      </c>
      <c r="N19" s="62"/>
      <c r="O19" s="62">
        <f>SUM(K19:M19)</f>
        <v>0</v>
      </c>
      <c r="P19" s="62"/>
      <c r="Q19" s="62">
        <f>SUM(C19:I19,O19)</f>
        <v>122155</v>
      </c>
    </row>
    <row r="20" spans="1:17">
      <c r="A20" s="56" t="s">
        <v>56</v>
      </c>
      <c r="C20" s="64">
        <v>0</v>
      </c>
      <c r="D20" s="62"/>
      <c r="E20" s="64">
        <v>0</v>
      </c>
      <c r="F20" s="62"/>
      <c r="G20" s="65">
        <v>0</v>
      </c>
      <c r="H20" s="62"/>
      <c r="I20" s="65">
        <v>0</v>
      </c>
      <c r="J20" s="62"/>
      <c r="K20" s="66">
        <f>PL!E49</f>
        <v>-1464</v>
      </c>
      <c r="L20" s="62"/>
      <c r="M20" s="64">
        <v>0</v>
      </c>
      <c r="N20" s="62"/>
      <c r="O20" s="64">
        <f>SUM(K20:M20)</f>
        <v>-1464</v>
      </c>
      <c r="P20" s="62"/>
      <c r="Q20" s="64">
        <f>SUM(C20:I20,O20)</f>
        <v>-1464</v>
      </c>
    </row>
    <row r="21" spans="1:17">
      <c r="A21" s="56" t="s">
        <v>57</v>
      </c>
      <c r="C21" s="69">
        <f>SUM(C19:C20)</f>
        <v>0</v>
      </c>
      <c r="D21" s="61"/>
      <c r="E21" s="69">
        <v>0</v>
      </c>
      <c r="F21" s="62"/>
      <c r="G21" s="69">
        <f>SUM(G19:G20)</f>
        <v>0</v>
      </c>
      <c r="H21" s="62"/>
      <c r="I21" s="69">
        <f>SUM(I19:I20)</f>
        <v>122155</v>
      </c>
      <c r="J21" s="62"/>
      <c r="K21" s="69">
        <f>SUM(K19:K20)</f>
        <v>-1464</v>
      </c>
      <c r="L21" s="62"/>
      <c r="M21" s="69">
        <f>SUM(M19:M20)</f>
        <v>0</v>
      </c>
      <c r="N21" s="62"/>
      <c r="O21" s="69">
        <f>SUM(O19:O20)</f>
        <v>-1464</v>
      </c>
      <c r="P21" s="62"/>
      <c r="Q21" s="69">
        <f>SUM(Q19:Q20)</f>
        <v>120691</v>
      </c>
    </row>
    <row r="22" spans="1:17" ht="22.5" thickBot="1">
      <c r="A22" s="57" t="s">
        <v>151</v>
      </c>
      <c r="C22" s="71">
        <f>SUM(C18,C21:C21)</f>
        <v>545000</v>
      </c>
      <c r="D22" s="62"/>
      <c r="E22" s="71">
        <f>SUM(E18,E21:E21)</f>
        <v>1137201</v>
      </c>
      <c r="F22" s="62"/>
      <c r="G22" s="71">
        <f>SUM(G18,G21:G21)</f>
        <v>56000</v>
      </c>
      <c r="H22" s="62"/>
      <c r="I22" s="71">
        <f>SUM(I18,I21:I21)</f>
        <v>789336</v>
      </c>
      <c r="J22" s="62"/>
      <c r="K22" s="71">
        <f>SUM(K18,K21:K21)</f>
        <v>6190</v>
      </c>
      <c r="L22" s="62"/>
      <c r="M22" s="71">
        <f>SUM(M18,M21:M21)</f>
        <v>528371</v>
      </c>
      <c r="N22" s="62"/>
      <c r="O22" s="71">
        <f>SUM(O18,O21:O21)</f>
        <v>534561</v>
      </c>
      <c r="P22" s="62"/>
      <c r="Q22" s="71">
        <f>SUM(Q18,Q21:Q21)</f>
        <v>3062098</v>
      </c>
    </row>
    <row r="23" spans="1:17" ht="22.5" thickTop="1">
      <c r="A23" s="57"/>
      <c r="C23" s="62">
        <f>C18-BS!G74</f>
        <v>0</v>
      </c>
      <c r="D23" s="62"/>
      <c r="E23" s="62">
        <f>E18-BS!G75</f>
        <v>0</v>
      </c>
      <c r="F23" s="62"/>
      <c r="G23" s="62">
        <f>G18-BS!G77</f>
        <v>0</v>
      </c>
      <c r="H23" s="62"/>
      <c r="I23" s="62">
        <f>I18-BS!G78</f>
        <v>0</v>
      </c>
      <c r="J23" s="62"/>
      <c r="K23" s="62"/>
      <c r="L23" s="62"/>
      <c r="M23" s="62"/>
      <c r="N23" s="62"/>
      <c r="O23" s="62">
        <f>O18-BS!G79</f>
        <v>0</v>
      </c>
      <c r="P23" s="62"/>
      <c r="Q23" s="62">
        <f>Q18-BS!G80</f>
        <v>0</v>
      </c>
    </row>
    <row r="24" spans="1:17">
      <c r="C24" s="62">
        <f>C22-BS!E74</f>
        <v>0</v>
      </c>
      <c r="D24" s="62"/>
      <c r="E24" s="62">
        <f>E22-BS!E75</f>
        <v>0</v>
      </c>
      <c r="F24" s="62"/>
      <c r="G24" s="62">
        <f>G22-BS!E77</f>
        <v>0</v>
      </c>
      <c r="H24" s="62"/>
      <c r="I24" s="62">
        <f>I22-BS!E78</f>
        <v>0</v>
      </c>
      <c r="J24" s="62"/>
      <c r="K24" s="62"/>
      <c r="L24" s="62"/>
      <c r="M24" s="62"/>
      <c r="N24" s="62"/>
      <c r="O24" s="62">
        <f>O22-BS!E79</f>
        <v>0</v>
      </c>
      <c r="P24" s="62"/>
      <c r="Q24" s="62">
        <f>Q22-BS!E80</f>
        <v>0</v>
      </c>
    </row>
    <row r="25" spans="1:17">
      <c r="A25" s="72" t="s">
        <v>117</v>
      </c>
    </row>
  </sheetData>
  <mergeCells count="4">
    <mergeCell ref="K7:O7"/>
    <mergeCell ref="K8:M8"/>
    <mergeCell ref="G9:I9"/>
    <mergeCell ref="C6:Q6"/>
  </mergeCells>
  <pageMargins left="0.70866141732283472" right="0.39370078740157483" top="0.78740157480314965" bottom="0.39370078740157483" header="0.19685039370078741" footer="0.19685039370078741"/>
  <pageSetup paperSize="9" scale="7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5"/>
  <sheetViews>
    <sheetView showGridLines="0" view="pageBreakPreview" zoomScale="90" zoomScaleNormal="70" zoomScaleSheetLayoutView="90" workbookViewId="0">
      <selection activeCell="G16" sqref="G16"/>
    </sheetView>
  </sheetViews>
  <sheetFormatPr defaultColWidth="10.85546875" defaultRowHeight="21.75"/>
  <cols>
    <col min="1" max="1" width="31.140625" style="56" customWidth="1"/>
    <col min="2" max="2" width="2.42578125" style="56" customWidth="1"/>
    <col min="3" max="3" width="14.140625" style="56" customWidth="1"/>
    <col min="4" max="4" width="3" style="56" customWidth="1"/>
    <col min="5" max="5" width="13.85546875" style="56" customWidth="1"/>
    <col min="6" max="6" width="1.7109375" style="56" customWidth="1"/>
    <col min="7" max="7" width="18" style="56" customWidth="1"/>
    <col min="8" max="8" width="1.7109375" style="56" customWidth="1"/>
    <col min="9" max="9" width="13.5703125" style="56" customWidth="1"/>
    <col min="10" max="10" width="1.7109375" style="56" customWidth="1"/>
    <col min="11" max="11" width="17.7109375" style="56" customWidth="1"/>
    <col min="12" max="12" width="1.7109375" style="56" customWidth="1"/>
    <col min="13" max="13" width="17.7109375" style="56" customWidth="1"/>
    <col min="14" max="14" width="1.7109375" style="56" customWidth="1"/>
    <col min="15" max="15" width="17.7109375" style="56" customWidth="1"/>
    <col min="16" max="16" width="1.7109375" style="56" customWidth="1"/>
    <col min="17" max="17" width="15.7109375" style="56" customWidth="1"/>
    <col min="18" max="16384" width="10.85546875" style="56"/>
  </cols>
  <sheetData>
    <row r="1" spans="1:17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5" t="s">
        <v>37</v>
      </c>
    </row>
    <row r="2" spans="1:17">
      <c r="A2" s="57" t="s">
        <v>112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</row>
    <row r="3" spans="1:17">
      <c r="A3" s="57" t="s">
        <v>135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</row>
    <row r="4" spans="1:17">
      <c r="A4" s="57" t="s">
        <v>149</v>
      </c>
      <c r="B4" s="54"/>
      <c r="C4" s="54"/>
      <c r="D4" s="54"/>
      <c r="E4" s="54"/>
      <c r="F4" s="54"/>
      <c r="G4" s="54"/>
      <c r="H4" s="54"/>
      <c r="I4" s="54"/>
      <c r="J4" s="54"/>
      <c r="K4" s="58"/>
      <c r="L4" s="54"/>
      <c r="M4" s="54"/>
      <c r="N4" s="54"/>
      <c r="O4" s="54"/>
      <c r="P4" s="54"/>
      <c r="Q4" s="54"/>
    </row>
    <row r="5" spans="1:17">
      <c r="A5" s="53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5" t="s">
        <v>0</v>
      </c>
    </row>
    <row r="6" spans="1:17">
      <c r="A6" s="53"/>
      <c r="B6" s="54"/>
      <c r="C6" s="110" t="s">
        <v>104</v>
      </c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1:17">
      <c r="A7" s="54"/>
      <c r="B7" s="54"/>
      <c r="C7" s="54"/>
      <c r="D7" s="54"/>
      <c r="E7" s="54"/>
      <c r="F7" s="54"/>
      <c r="G7" s="54"/>
      <c r="H7" s="54"/>
      <c r="I7" s="54"/>
      <c r="J7" s="54"/>
      <c r="K7" s="110" t="s">
        <v>33</v>
      </c>
      <c r="L7" s="110"/>
      <c r="M7" s="110"/>
      <c r="N7" s="110"/>
      <c r="O7" s="110"/>
      <c r="P7" s="58"/>
      <c r="Q7" s="58"/>
    </row>
    <row r="8" spans="1:17">
      <c r="A8" s="54"/>
      <c r="B8" s="54"/>
      <c r="C8" s="54"/>
      <c r="D8" s="54"/>
      <c r="E8" s="54"/>
      <c r="F8" s="54"/>
      <c r="G8" s="54"/>
      <c r="H8" s="54"/>
      <c r="I8" s="54"/>
      <c r="J8" s="54"/>
      <c r="K8" s="111" t="s">
        <v>101</v>
      </c>
      <c r="L8" s="111"/>
      <c r="M8" s="111"/>
      <c r="N8" s="58"/>
      <c r="O8" s="54"/>
      <c r="P8" s="58"/>
      <c r="Q8" s="58"/>
    </row>
    <row r="9" spans="1:17">
      <c r="A9" s="54"/>
      <c r="B9" s="54"/>
      <c r="C9" s="58" t="s">
        <v>27</v>
      </c>
      <c r="D9" s="58"/>
      <c r="E9" s="58"/>
      <c r="F9" s="54"/>
      <c r="G9" s="110" t="s">
        <v>30</v>
      </c>
      <c r="H9" s="110"/>
      <c r="I9" s="110"/>
      <c r="J9" s="54"/>
      <c r="K9" s="58"/>
      <c r="L9" s="54"/>
      <c r="M9" s="58" t="s">
        <v>84</v>
      </c>
      <c r="N9" s="54"/>
      <c r="O9" s="58" t="s">
        <v>85</v>
      </c>
      <c r="P9" s="54"/>
      <c r="Q9" s="55"/>
    </row>
    <row r="10" spans="1:17">
      <c r="B10" s="58"/>
      <c r="C10" s="58" t="s">
        <v>86</v>
      </c>
      <c r="D10" s="58"/>
      <c r="E10" s="58" t="s">
        <v>128</v>
      </c>
      <c r="F10" s="58"/>
      <c r="G10" s="58" t="s">
        <v>178</v>
      </c>
      <c r="J10" s="60"/>
      <c r="K10" s="58" t="s">
        <v>113</v>
      </c>
      <c r="L10" s="60"/>
      <c r="M10" s="54" t="s">
        <v>87</v>
      </c>
      <c r="N10" s="60"/>
      <c r="O10" s="58" t="s">
        <v>88</v>
      </c>
      <c r="P10" s="60"/>
      <c r="Q10" s="60" t="s">
        <v>85</v>
      </c>
    </row>
    <row r="11" spans="1:17">
      <c r="C11" s="59" t="s">
        <v>89</v>
      </c>
      <c r="D11" s="58"/>
      <c r="E11" s="59" t="s">
        <v>129</v>
      </c>
      <c r="F11" s="58"/>
      <c r="G11" s="59" t="s">
        <v>119</v>
      </c>
      <c r="I11" s="59" t="s">
        <v>90</v>
      </c>
      <c r="K11" s="59" t="s">
        <v>114</v>
      </c>
      <c r="M11" s="59" t="s">
        <v>5</v>
      </c>
      <c r="O11" s="59" t="s">
        <v>91</v>
      </c>
      <c r="Q11" s="59" t="s">
        <v>26</v>
      </c>
    </row>
    <row r="12" spans="1:17">
      <c r="A12" s="57" t="s">
        <v>121</v>
      </c>
      <c r="C12" s="61">
        <v>545000</v>
      </c>
      <c r="D12" s="61"/>
      <c r="E12" s="61">
        <v>1137201</v>
      </c>
      <c r="F12" s="62"/>
      <c r="G12" s="61">
        <v>56000</v>
      </c>
      <c r="H12" s="62"/>
      <c r="I12" s="61">
        <v>432813</v>
      </c>
      <c r="J12" s="62"/>
      <c r="K12" s="61">
        <v>2486</v>
      </c>
      <c r="L12" s="62"/>
      <c r="M12" s="61">
        <v>528371</v>
      </c>
      <c r="N12" s="62"/>
      <c r="O12" s="62">
        <f>SUM(K12:M12)</f>
        <v>530857</v>
      </c>
      <c r="P12" s="62"/>
      <c r="Q12" s="62">
        <f>SUM(C12:I12,O12)</f>
        <v>2701871</v>
      </c>
    </row>
    <row r="13" spans="1:17">
      <c r="A13" s="56" t="s">
        <v>50</v>
      </c>
      <c r="C13" s="62">
        <v>0</v>
      </c>
      <c r="D13" s="62"/>
      <c r="E13" s="63">
        <v>0</v>
      </c>
      <c r="F13" s="62"/>
      <c r="G13" s="63">
        <v>0</v>
      </c>
      <c r="H13" s="62"/>
      <c r="I13" s="63">
        <v>71520</v>
      </c>
      <c r="J13" s="62"/>
      <c r="K13" s="61">
        <v>0</v>
      </c>
      <c r="L13" s="62"/>
      <c r="M13" s="62">
        <v>0</v>
      </c>
      <c r="N13" s="62"/>
      <c r="O13" s="62">
        <f>SUM(K13:M13)</f>
        <v>0</v>
      </c>
      <c r="P13" s="62"/>
      <c r="Q13" s="62">
        <f>SUM(C13:I13,O13)</f>
        <v>71520</v>
      </c>
    </row>
    <row r="14" spans="1:17">
      <c r="A14" s="56" t="s">
        <v>56</v>
      </c>
      <c r="C14" s="64">
        <v>0</v>
      </c>
      <c r="D14" s="62"/>
      <c r="E14" s="65">
        <v>0</v>
      </c>
      <c r="F14" s="62"/>
      <c r="G14" s="65">
        <v>0</v>
      </c>
      <c r="H14" s="62"/>
      <c r="I14" s="65">
        <v>0</v>
      </c>
      <c r="J14" s="62"/>
      <c r="K14" s="66">
        <v>1615</v>
      </c>
      <c r="L14" s="62"/>
      <c r="M14" s="64">
        <v>0</v>
      </c>
      <c r="N14" s="62"/>
      <c r="O14" s="64">
        <f>SUM(K14:M14)</f>
        <v>1615</v>
      </c>
      <c r="P14" s="62"/>
      <c r="Q14" s="64">
        <f>SUM(C14:I14,O14)</f>
        <v>1615</v>
      </c>
    </row>
    <row r="15" spans="1:17">
      <c r="A15" s="56" t="s">
        <v>57</v>
      </c>
      <c r="C15" s="67">
        <f>SUM(C13:C14)</f>
        <v>0</v>
      </c>
      <c r="D15" s="61"/>
      <c r="E15" s="67">
        <f>SUM(E13:E14)</f>
        <v>0</v>
      </c>
      <c r="F15" s="62"/>
      <c r="G15" s="67">
        <f>SUM(G13:G14)</f>
        <v>0</v>
      </c>
      <c r="H15" s="62"/>
      <c r="I15" s="67">
        <f>SUM(I13:I14)</f>
        <v>71520</v>
      </c>
      <c r="J15" s="62"/>
      <c r="K15" s="67">
        <f>SUM(K13:K14)</f>
        <v>1615</v>
      </c>
      <c r="L15" s="62"/>
      <c r="M15" s="67">
        <f>SUM(M13:M14)</f>
        <v>0</v>
      </c>
      <c r="N15" s="62"/>
      <c r="O15" s="67">
        <f>SUM(O13:O14)</f>
        <v>1615</v>
      </c>
      <c r="P15" s="62"/>
      <c r="Q15" s="67">
        <f>SUM(Q13:Q14)</f>
        <v>73135</v>
      </c>
    </row>
    <row r="16" spans="1:17" ht="22.5" thickBot="1">
      <c r="A16" s="57" t="s">
        <v>122</v>
      </c>
      <c r="C16" s="68">
        <f>SUM(C12,C15:C15)</f>
        <v>545000</v>
      </c>
      <c r="D16" s="62"/>
      <c r="E16" s="68">
        <f>SUM(E12,E15:E15)</f>
        <v>1137201</v>
      </c>
      <c r="F16" s="62"/>
      <c r="G16" s="68">
        <f>SUM(G12,G15:G15)</f>
        <v>56000</v>
      </c>
      <c r="H16" s="62"/>
      <c r="I16" s="68">
        <f>SUM(I12,I15:I15)</f>
        <v>504333</v>
      </c>
      <c r="J16" s="62"/>
      <c r="K16" s="68">
        <f>SUM(K12,K15:K15)</f>
        <v>4101</v>
      </c>
      <c r="L16" s="62"/>
      <c r="M16" s="68">
        <f>SUM(M12,M15:M15)</f>
        <v>528371</v>
      </c>
      <c r="N16" s="62"/>
      <c r="O16" s="68">
        <f>SUM(O12,O15:O15)</f>
        <v>532472</v>
      </c>
      <c r="P16" s="62"/>
      <c r="Q16" s="68">
        <f>SUM(Q12,Q15:Q15)</f>
        <v>2775006</v>
      </c>
    </row>
    <row r="17" spans="1:17" ht="22.5" thickTop="1">
      <c r="A17" s="57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</row>
    <row r="18" spans="1:17">
      <c r="A18" s="57" t="s">
        <v>150</v>
      </c>
      <c r="C18" s="62">
        <v>545000</v>
      </c>
      <c r="D18" s="62"/>
      <c r="E18" s="62">
        <v>1137201</v>
      </c>
      <c r="F18" s="62"/>
      <c r="G18" s="63">
        <v>56000</v>
      </c>
      <c r="H18" s="62"/>
      <c r="I18" s="63">
        <v>680581</v>
      </c>
      <c r="J18" s="62"/>
      <c r="K18" s="61">
        <v>7654</v>
      </c>
      <c r="L18" s="62"/>
      <c r="M18" s="62">
        <v>528371</v>
      </c>
      <c r="N18" s="62"/>
      <c r="O18" s="62">
        <f>SUM(K18:M18)</f>
        <v>536025</v>
      </c>
      <c r="P18" s="62"/>
      <c r="Q18" s="62">
        <f>SUM(C18:I18,O18)</f>
        <v>2954807</v>
      </c>
    </row>
    <row r="19" spans="1:17">
      <c r="A19" s="56" t="s">
        <v>50</v>
      </c>
      <c r="C19" s="62">
        <v>0</v>
      </c>
      <c r="D19" s="62"/>
      <c r="E19" s="62">
        <v>0</v>
      </c>
      <c r="F19" s="62"/>
      <c r="G19" s="63">
        <v>0</v>
      </c>
      <c r="H19" s="62"/>
      <c r="I19" s="63">
        <f>PL!I23</f>
        <v>121961</v>
      </c>
      <c r="J19" s="62"/>
      <c r="K19" s="61">
        <v>0</v>
      </c>
      <c r="L19" s="62"/>
      <c r="M19" s="62">
        <v>0</v>
      </c>
      <c r="N19" s="62"/>
      <c r="O19" s="62">
        <f>SUM(K19:M19)</f>
        <v>0</v>
      </c>
      <c r="P19" s="62"/>
      <c r="Q19" s="62">
        <f>SUM(C19:I19,O19)</f>
        <v>121961</v>
      </c>
    </row>
    <row r="20" spans="1:17">
      <c r="A20" s="56" t="s">
        <v>56</v>
      </c>
      <c r="C20" s="64">
        <v>0</v>
      </c>
      <c r="D20" s="62"/>
      <c r="E20" s="64">
        <v>0</v>
      </c>
      <c r="F20" s="62"/>
      <c r="G20" s="65">
        <v>0</v>
      </c>
      <c r="H20" s="62"/>
      <c r="I20" s="65">
        <v>0</v>
      </c>
      <c r="J20" s="62"/>
      <c r="K20" s="66">
        <f>PL!I49</f>
        <v>-1464</v>
      </c>
      <c r="L20" s="62"/>
      <c r="M20" s="64">
        <v>0</v>
      </c>
      <c r="N20" s="62"/>
      <c r="O20" s="64">
        <f>SUM(K20:M20)</f>
        <v>-1464</v>
      </c>
      <c r="P20" s="62"/>
      <c r="Q20" s="64">
        <f>SUM(C20:I20,O20)</f>
        <v>-1464</v>
      </c>
    </row>
    <row r="21" spans="1:17">
      <c r="A21" s="56" t="s">
        <v>57</v>
      </c>
      <c r="C21" s="69">
        <f>SUM(C19:C20)</f>
        <v>0</v>
      </c>
      <c r="D21" s="61"/>
      <c r="E21" s="69">
        <f>SUM(E19:E20)</f>
        <v>0</v>
      </c>
      <c r="F21" s="62"/>
      <c r="G21" s="69">
        <f>SUM(G19:G20)</f>
        <v>0</v>
      </c>
      <c r="H21" s="62"/>
      <c r="I21" s="69">
        <f>SUM(I19:I20)</f>
        <v>121961</v>
      </c>
      <c r="J21" s="62"/>
      <c r="K21" s="69">
        <f>SUM(K19:K20)</f>
        <v>-1464</v>
      </c>
      <c r="L21" s="62"/>
      <c r="M21" s="69">
        <f>SUM(M19:M20)</f>
        <v>0</v>
      </c>
      <c r="N21" s="62"/>
      <c r="O21" s="69">
        <f>SUM(O19:O20)</f>
        <v>-1464</v>
      </c>
      <c r="P21" s="62"/>
      <c r="Q21" s="70">
        <f>SUM(C21:I21,O21)</f>
        <v>120497</v>
      </c>
    </row>
    <row r="22" spans="1:17" ht="22.5" thickBot="1">
      <c r="A22" s="57" t="s">
        <v>151</v>
      </c>
      <c r="C22" s="71">
        <f>SUM(C18,C21:C21)</f>
        <v>545000</v>
      </c>
      <c r="D22" s="62"/>
      <c r="E22" s="71">
        <f>SUM(E18,E21:E21)</f>
        <v>1137201</v>
      </c>
      <c r="F22" s="62"/>
      <c r="G22" s="71">
        <f>SUM(G18,G21:G21)</f>
        <v>56000</v>
      </c>
      <c r="H22" s="62"/>
      <c r="I22" s="71">
        <f>SUM(I18,I21:I21)</f>
        <v>802542</v>
      </c>
      <c r="J22" s="62"/>
      <c r="K22" s="71">
        <f>SUM(K18,K21:K21)</f>
        <v>6190</v>
      </c>
      <c r="L22" s="62"/>
      <c r="M22" s="71">
        <f>SUM(M18,M21:M21)</f>
        <v>528371</v>
      </c>
      <c r="N22" s="62"/>
      <c r="O22" s="71">
        <f>SUM(O18,O21:O21)</f>
        <v>534561</v>
      </c>
      <c r="P22" s="62"/>
      <c r="Q22" s="71">
        <f>SUM(Q18,Q21:Q21)</f>
        <v>3075304</v>
      </c>
    </row>
    <row r="23" spans="1:17" ht="22.5" thickTop="1">
      <c r="A23" s="57"/>
      <c r="C23" s="62">
        <f>C18-BS!K74</f>
        <v>0</v>
      </c>
      <c r="D23" s="62"/>
      <c r="E23" s="62">
        <f>E18-BS!K75</f>
        <v>0</v>
      </c>
      <c r="F23" s="62"/>
      <c r="G23" s="62">
        <f>G18-BS!K77</f>
        <v>0</v>
      </c>
      <c r="H23" s="62"/>
      <c r="I23" s="62">
        <f>I18-BS!K78</f>
        <v>0</v>
      </c>
      <c r="J23" s="62"/>
      <c r="K23" s="62"/>
      <c r="L23" s="62"/>
      <c r="M23" s="62"/>
      <c r="N23" s="62"/>
      <c r="O23" s="62">
        <f>O18-BS!K79</f>
        <v>0</v>
      </c>
      <c r="P23" s="62"/>
      <c r="Q23" s="62">
        <f>Q18-BS!K80</f>
        <v>0</v>
      </c>
    </row>
    <row r="24" spans="1:17">
      <c r="C24" s="62">
        <f>C22-BS!I74</f>
        <v>0</v>
      </c>
      <c r="D24" s="62"/>
      <c r="E24" s="62">
        <f>E22-BS!I75</f>
        <v>0</v>
      </c>
      <c r="F24" s="62"/>
      <c r="G24" s="62">
        <f>G22-BS!I77</f>
        <v>0</v>
      </c>
      <c r="H24" s="62"/>
      <c r="I24" s="62">
        <f>I22-BS!I78</f>
        <v>0</v>
      </c>
      <c r="J24" s="62"/>
      <c r="K24" s="62"/>
      <c r="L24" s="62"/>
      <c r="M24" s="62"/>
      <c r="N24" s="62"/>
      <c r="O24" s="62">
        <f>O22-BS!I79</f>
        <v>0</v>
      </c>
      <c r="P24" s="62"/>
      <c r="Q24" s="62">
        <f>Q22-BS!I80</f>
        <v>0</v>
      </c>
    </row>
    <row r="25" spans="1:17">
      <c r="A25" s="72" t="s">
        <v>117</v>
      </c>
    </row>
  </sheetData>
  <mergeCells count="4">
    <mergeCell ref="K7:O7"/>
    <mergeCell ref="K8:M8"/>
    <mergeCell ref="G9:I9"/>
    <mergeCell ref="C6:Q6"/>
  </mergeCells>
  <pageMargins left="0.70866141732283472" right="0.39370078740157483" top="0.78740157480314965" bottom="0.39370078740157483" header="0.19685039370078741" footer="0.19685039370078741"/>
  <pageSetup paperSize="9" scale="7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E4D12-C1CF-451D-8F56-7F0100BA3650}">
  <dimension ref="A1:K132"/>
  <sheetViews>
    <sheetView showGridLines="0" view="pageBreakPreview" zoomScale="80" zoomScaleNormal="100" zoomScaleSheetLayoutView="80" workbookViewId="0">
      <selection activeCell="M77" sqref="M77"/>
    </sheetView>
  </sheetViews>
  <sheetFormatPr defaultColWidth="10.7109375" defaultRowHeight="21.75" customHeight="1"/>
  <cols>
    <col min="1" max="1" width="43" style="14" customWidth="1"/>
    <col min="2" max="2" width="1.42578125" style="12" customWidth="1"/>
    <col min="3" max="3" width="8.42578125" style="14" customWidth="1"/>
    <col min="4" max="4" width="1.42578125" style="12" customWidth="1"/>
    <col min="5" max="5" width="12.85546875" style="12" customWidth="1"/>
    <col min="6" max="6" width="2.42578125" style="12" customWidth="1"/>
    <col min="7" max="7" width="12.85546875" style="12" customWidth="1"/>
    <col min="8" max="8" width="1.42578125" style="12" customWidth="1"/>
    <col min="9" max="9" width="12.85546875" style="12" customWidth="1"/>
    <col min="10" max="10" width="2.42578125" style="12" customWidth="1"/>
    <col min="11" max="11" width="12.85546875" style="12" customWidth="1"/>
    <col min="12" max="16384" width="10.7109375" style="12"/>
  </cols>
  <sheetData>
    <row r="1" spans="1:11" s="36" customFormat="1" ht="21" customHeight="1">
      <c r="A1" s="14"/>
      <c r="K1" s="96" t="s">
        <v>37</v>
      </c>
    </row>
    <row r="2" spans="1:11" s="7" customFormat="1" ht="21" customHeight="1">
      <c r="A2" s="3" t="s">
        <v>112</v>
      </c>
      <c r="B2" s="6"/>
      <c r="C2" s="5"/>
      <c r="D2" s="6"/>
      <c r="E2" s="6"/>
      <c r="F2" s="6"/>
      <c r="G2" s="6"/>
      <c r="H2" s="6"/>
      <c r="I2" s="6"/>
      <c r="J2" s="6"/>
      <c r="K2" s="6"/>
    </row>
    <row r="3" spans="1:11" s="7" customFormat="1" ht="21" customHeight="1">
      <c r="A3" s="33" t="s">
        <v>58</v>
      </c>
      <c r="B3" s="4"/>
      <c r="C3" s="5"/>
      <c r="D3" s="6"/>
      <c r="E3" s="6"/>
      <c r="F3" s="6"/>
      <c r="G3" s="6"/>
      <c r="H3" s="6"/>
      <c r="I3" s="6"/>
      <c r="J3" s="6"/>
    </row>
    <row r="4" spans="1:11" s="7" customFormat="1" ht="21" customHeight="1">
      <c r="A4" s="3" t="s">
        <v>149</v>
      </c>
      <c r="B4" s="4"/>
      <c r="C4" s="5"/>
      <c r="D4" s="6"/>
      <c r="E4" s="6"/>
      <c r="F4" s="6"/>
      <c r="G4" s="6"/>
      <c r="H4" s="6"/>
      <c r="I4" s="6"/>
      <c r="J4" s="6"/>
      <c r="K4" s="6"/>
    </row>
    <row r="5" spans="1:11" s="7" customFormat="1" ht="21" customHeight="1">
      <c r="B5" s="4"/>
      <c r="C5" s="5"/>
      <c r="D5" s="6"/>
      <c r="E5" s="6"/>
      <c r="F5" s="6"/>
      <c r="G5" s="6"/>
      <c r="H5" s="6"/>
      <c r="I5" s="4"/>
      <c r="J5" s="6"/>
      <c r="K5" s="11" t="s">
        <v>0</v>
      </c>
    </row>
    <row r="6" spans="1:11" s="7" customFormat="1" ht="21" customHeight="1">
      <c r="B6" s="4"/>
      <c r="C6" s="5"/>
      <c r="D6" s="6"/>
      <c r="E6" s="108" t="s">
        <v>103</v>
      </c>
      <c r="F6" s="108"/>
      <c r="G6" s="108"/>
      <c r="H6" s="6"/>
      <c r="I6" s="109" t="s">
        <v>104</v>
      </c>
      <c r="J6" s="109"/>
      <c r="K6" s="109"/>
    </row>
    <row r="7" spans="1:11" ht="21" customHeight="1">
      <c r="C7" s="5"/>
      <c r="D7" s="47"/>
      <c r="E7" s="15">
        <v>2568</v>
      </c>
      <c r="F7" s="18"/>
      <c r="G7" s="15">
        <v>2567</v>
      </c>
      <c r="H7" s="47"/>
      <c r="I7" s="15">
        <v>2568</v>
      </c>
      <c r="J7" s="18"/>
      <c r="K7" s="15">
        <v>2567</v>
      </c>
    </row>
    <row r="8" spans="1:11" ht="21" customHeight="1">
      <c r="A8" s="9" t="s">
        <v>59</v>
      </c>
      <c r="B8" s="97"/>
      <c r="C8" s="19"/>
      <c r="I8" s="48"/>
      <c r="J8" s="48"/>
      <c r="K8" s="48"/>
    </row>
    <row r="9" spans="1:11" ht="21" customHeight="1">
      <c r="A9" s="14" t="s">
        <v>60</v>
      </c>
      <c r="C9" s="19"/>
      <c r="E9" s="48">
        <f>PL!E21</f>
        <v>154408</v>
      </c>
      <c r="G9" s="48">
        <f>PL!G21</f>
        <v>91097</v>
      </c>
      <c r="I9" s="48">
        <f>PL!I21</f>
        <v>154214</v>
      </c>
      <c r="J9" s="48"/>
      <c r="K9" s="48">
        <f>PL!K21</f>
        <v>91005</v>
      </c>
    </row>
    <row r="10" spans="1:11" ht="21" customHeight="1">
      <c r="A10" s="14" t="s">
        <v>97</v>
      </c>
      <c r="C10" s="19"/>
      <c r="E10" s="48"/>
      <c r="G10" s="48"/>
      <c r="I10" s="48"/>
      <c r="J10" s="48"/>
      <c r="K10" s="48"/>
    </row>
    <row r="11" spans="1:11" ht="21" customHeight="1">
      <c r="A11" s="14" t="s">
        <v>61</v>
      </c>
      <c r="C11" s="19"/>
      <c r="E11" s="48"/>
      <c r="G11" s="48"/>
      <c r="I11" s="48"/>
      <c r="J11" s="48"/>
      <c r="K11" s="48"/>
    </row>
    <row r="12" spans="1:11" ht="21" customHeight="1">
      <c r="A12" s="46" t="s">
        <v>62</v>
      </c>
      <c r="C12" s="5"/>
      <c r="E12" s="48">
        <v>56092</v>
      </c>
      <c r="G12" s="48">
        <v>51321</v>
      </c>
      <c r="I12" s="48">
        <v>55739</v>
      </c>
      <c r="J12" s="48"/>
      <c r="K12" s="48">
        <v>50899</v>
      </c>
    </row>
    <row r="13" spans="1:11" ht="21" customHeight="1">
      <c r="A13" s="46" t="s">
        <v>140</v>
      </c>
      <c r="C13" s="19"/>
      <c r="E13" s="48">
        <v>-6055</v>
      </c>
      <c r="G13" s="48">
        <v>-319</v>
      </c>
      <c r="I13" s="48">
        <v>-6076</v>
      </c>
      <c r="J13" s="48"/>
      <c r="K13" s="48">
        <v>-295</v>
      </c>
    </row>
    <row r="14" spans="1:11" ht="21" customHeight="1">
      <c r="A14" s="46" t="s">
        <v>159</v>
      </c>
      <c r="C14" s="19"/>
      <c r="E14" s="48">
        <v>-12403</v>
      </c>
      <c r="G14" s="48">
        <v>44512</v>
      </c>
      <c r="I14" s="48">
        <v>-11943</v>
      </c>
      <c r="J14" s="48"/>
      <c r="K14" s="48">
        <v>44817</v>
      </c>
    </row>
    <row r="15" spans="1:11" ht="21" customHeight="1">
      <c r="A15" s="46" t="s">
        <v>168</v>
      </c>
      <c r="C15" s="19"/>
      <c r="E15" s="48">
        <v>-937</v>
      </c>
      <c r="G15" s="48">
        <v>-1437</v>
      </c>
      <c r="I15" s="49">
        <v>-937</v>
      </c>
      <c r="J15" s="48"/>
      <c r="K15" s="49">
        <v>-1437</v>
      </c>
    </row>
    <row r="16" spans="1:11" ht="21" customHeight="1">
      <c r="A16" s="14" t="s">
        <v>173</v>
      </c>
      <c r="C16" s="19"/>
      <c r="E16" s="48">
        <v>5623</v>
      </c>
      <c r="G16" s="48">
        <v>-425</v>
      </c>
      <c r="I16" s="48">
        <v>5623</v>
      </c>
      <c r="J16" s="48"/>
      <c r="K16" s="48">
        <v>-149</v>
      </c>
    </row>
    <row r="17" spans="1:11" ht="21" customHeight="1">
      <c r="A17" s="14" t="s">
        <v>147</v>
      </c>
      <c r="C17" s="19"/>
      <c r="E17" s="48"/>
      <c r="G17" s="48"/>
      <c r="I17" s="48"/>
      <c r="J17" s="48"/>
      <c r="K17" s="48"/>
    </row>
    <row r="18" spans="1:11" ht="19.5" customHeight="1">
      <c r="A18" s="14" t="s">
        <v>148</v>
      </c>
      <c r="C18" s="19"/>
      <c r="E18" s="48">
        <v>-300</v>
      </c>
      <c r="G18" s="48">
        <v>-100</v>
      </c>
      <c r="I18" s="48">
        <v>-300</v>
      </c>
      <c r="J18" s="48"/>
      <c r="K18" s="48">
        <v>-100</v>
      </c>
    </row>
    <row r="19" spans="1:11" ht="21" customHeight="1">
      <c r="A19" s="98" t="s">
        <v>139</v>
      </c>
      <c r="C19" s="19"/>
      <c r="E19" s="48">
        <v>-209</v>
      </c>
      <c r="G19" s="48">
        <v>21096</v>
      </c>
      <c r="I19" s="51">
        <v>0</v>
      </c>
      <c r="J19" s="48"/>
      <c r="K19" s="48">
        <v>21096</v>
      </c>
    </row>
    <row r="20" spans="1:11" ht="21" customHeight="1">
      <c r="A20" s="14" t="s">
        <v>163</v>
      </c>
      <c r="B20" s="7"/>
      <c r="C20" s="19"/>
      <c r="E20" s="48">
        <v>3415</v>
      </c>
      <c r="G20" s="48">
        <v>3152</v>
      </c>
      <c r="I20" s="48">
        <v>3408</v>
      </c>
      <c r="J20" s="48"/>
      <c r="K20" s="48">
        <v>3368</v>
      </c>
    </row>
    <row r="21" spans="1:11" ht="21" customHeight="1">
      <c r="A21" s="14" t="s">
        <v>110</v>
      </c>
      <c r="B21" s="7"/>
      <c r="C21" s="19"/>
      <c r="E21" s="48">
        <v>2643</v>
      </c>
      <c r="G21" s="48">
        <v>-2344</v>
      </c>
      <c r="I21" s="48">
        <v>2651</v>
      </c>
      <c r="J21" s="48"/>
      <c r="K21" s="48">
        <v>-2444</v>
      </c>
    </row>
    <row r="22" spans="1:11" ht="21" customHeight="1">
      <c r="A22" s="14" t="s">
        <v>63</v>
      </c>
      <c r="B22" s="7"/>
      <c r="C22" s="19"/>
      <c r="E22" s="48">
        <v>-13</v>
      </c>
      <c r="G22" s="48">
        <v>-7</v>
      </c>
      <c r="I22" s="48">
        <v>-293</v>
      </c>
      <c r="J22" s="48"/>
      <c r="K22" s="48">
        <v>-121</v>
      </c>
    </row>
    <row r="23" spans="1:11" ht="21" customHeight="1">
      <c r="A23" s="14" t="s">
        <v>98</v>
      </c>
      <c r="B23" s="7"/>
      <c r="C23" s="19"/>
      <c r="E23" s="13">
        <v>11785</v>
      </c>
      <c r="G23" s="13">
        <v>14271</v>
      </c>
      <c r="I23" s="13">
        <v>11456</v>
      </c>
      <c r="J23" s="48"/>
      <c r="K23" s="13">
        <v>13941</v>
      </c>
    </row>
    <row r="24" spans="1:11" ht="21" customHeight="1">
      <c r="A24" s="14" t="s">
        <v>64</v>
      </c>
      <c r="C24" s="19"/>
    </row>
    <row r="25" spans="1:11" ht="21" customHeight="1">
      <c r="A25" s="14" t="s">
        <v>65</v>
      </c>
      <c r="C25" s="19"/>
      <c r="E25" s="48">
        <f>SUM(E9:E23)</f>
        <v>214049</v>
      </c>
      <c r="G25" s="48">
        <f>SUM(G9:G23)</f>
        <v>220817</v>
      </c>
      <c r="I25" s="48">
        <f>SUM(I9:I23)</f>
        <v>213542</v>
      </c>
      <c r="J25" s="48"/>
      <c r="K25" s="48">
        <f>SUM(K9:K23)</f>
        <v>220580</v>
      </c>
    </row>
    <row r="26" spans="1:11" ht="21" customHeight="1">
      <c r="A26" s="14" t="s">
        <v>66</v>
      </c>
      <c r="C26" s="19"/>
      <c r="E26" s="48"/>
      <c r="G26" s="48"/>
      <c r="I26" s="48"/>
      <c r="J26" s="48"/>
      <c r="K26" s="48"/>
    </row>
    <row r="27" spans="1:11" ht="21" customHeight="1">
      <c r="A27" s="14" t="s">
        <v>169</v>
      </c>
      <c r="C27" s="19"/>
      <c r="E27" s="48">
        <v>516318</v>
      </c>
      <c r="G27" s="48">
        <v>372247</v>
      </c>
      <c r="I27" s="48">
        <v>511594</v>
      </c>
      <c r="J27" s="48"/>
      <c r="K27" s="48">
        <v>370832</v>
      </c>
    </row>
    <row r="28" spans="1:11" ht="21" customHeight="1">
      <c r="A28" s="14" t="s">
        <v>67</v>
      </c>
      <c r="C28" s="19"/>
      <c r="E28" s="48">
        <v>-298490</v>
      </c>
      <c r="G28" s="48">
        <v>47510</v>
      </c>
      <c r="I28" s="48">
        <v>-293888</v>
      </c>
      <c r="J28" s="48"/>
      <c r="K28" s="48">
        <v>49261</v>
      </c>
    </row>
    <row r="29" spans="1:11" ht="21" customHeight="1">
      <c r="A29" s="46" t="s">
        <v>68</v>
      </c>
      <c r="B29" s="50"/>
      <c r="C29" s="19"/>
      <c r="E29" s="48">
        <v>-28725</v>
      </c>
      <c r="G29" s="48">
        <v>-32142</v>
      </c>
      <c r="I29" s="48">
        <v>-28756</v>
      </c>
      <c r="J29" s="48"/>
      <c r="K29" s="48">
        <v>-32193</v>
      </c>
    </row>
    <row r="30" spans="1:11" ht="21" customHeight="1">
      <c r="A30" s="14" t="s">
        <v>69</v>
      </c>
      <c r="C30" s="19"/>
      <c r="E30" s="48">
        <v>1160</v>
      </c>
      <c r="G30" s="48">
        <v>5756</v>
      </c>
      <c r="I30" s="48">
        <v>2795</v>
      </c>
      <c r="J30" s="48"/>
      <c r="K30" s="48">
        <v>7415</v>
      </c>
    </row>
    <row r="31" spans="1:11" ht="21" customHeight="1">
      <c r="A31" s="14" t="s">
        <v>70</v>
      </c>
      <c r="C31" s="19"/>
      <c r="E31" s="48"/>
      <c r="G31" s="48"/>
      <c r="I31" s="48"/>
      <c r="J31" s="48"/>
      <c r="K31" s="48"/>
    </row>
    <row r="32" spans="1:11" ht="21" customHeight="1">
      <c r="A32" s="46" t="s">
        <v>170</v>
      </c>
      <c r="B32" s="7"/>
      <c r="C32" s="19"/>
      <c r="E32" s="48">
        <v>116706</v>
      </c>
      <c r="G32" s="48">
        <v>-42292</v>
      </c>
      <c r="I32" s="48">
        <v>125755</v>
      </c>
      <c r="J32" s="48"/>
      <c r="K32" s="48">
        <v>-39823</v>
      </c>
    </row>
    <row r="33" spans="1:11" ht="21" customHeight="1">
      <c r="A33" s="46" t="s">
        <v>71</v>
      </c>
      <c r="B33" s="7"/>
      <c r="C33" s="19"/>
      <c r="E33" s="48">
        <v>-91</v>
      </c>
      <c r="F33" s="99"/>
      <c r="G33" s="48">
        <v>-4611</v>
      </c>
      <c r="I33" s="48">
        <v>-84</v>
      </c>
      <c r="J33" s="48"/>
      <c r="K33" s="48">
        <v>-4573</v>
      </c>
    </row>
    <row r="34" spans="1:11" ht="21" customHeight="1">
      <c r="A34" s="46" t="s">
        <v>171</v>
      </c>
      <c r="B34" s="7"/>
      <c r="C34" s="19"/>
      <c r="E34" s="13">
        <v>-2956</v>
      </c>
      <c r="G34" s="13">
        <v>-794</v>
      </c>
      <c r="I34" s="13">
        <v>-2956</v>
      </c>
      <c r="J34" s="48"/>
      <c r="K34" s="13">
        <v>-794</v>
      </c>
    </row>
    <row r="35" spans="1:11" ht="21" customHeight="1">
      <c r="A35" s="46" t="s">
        <v>138</v>
      </c>
      <c r="B35" s="7"/>
      <c r="C35" s="19"/>
      <c r="E35" s="48">
        <f>SUM(E25:E34)</f>
        <v>517971</v>
      </c>
      <c r="G35" s="48">
        <f>SUM(G25:G34)</f>
        <v>566491</v>
      </c>
      <c r="I35" s="48">
        <f>SUM(I25:I34)</f>
        <v>528002</v>
      </c>
      <c r="J35" s="48"/>
      <c r="K35" s="48">
        <f>SUM(K25:K34)</f>
        <v>570705</v>
      </c>
    </row>
    <row r="36" spans="1:11" ht="21" customHeight="1">
      <c r="A36" s="46" t="s">
        <v>99</v>
      </c>
      <c r="B36" s="7"/>
      <c r="C36" s="19"/>
      <c r="E36" s="48">
        <v>13</v>
      </c>
      <c r="G36" s="48">
        <v>7</v>
      </c>
      <c r="I36" s="48">
        <v>293</v>
      </c>
      <c r="J36" s="48"/>
      <c r="K36" s="48">
        <v>121</v>
      </c>
    </row>
    <row r="37" spans="1:11" ht="21" customHeight="1">
      <c r="A37" s="46" t="s">
        <v>72</v>
      </c>
      <c r="C37" s="19"/>
      <c r="E37" s="13">
        <v>-25</v>
      </c>
      <c r="F37" s="100"/>
      <c r="G37" s="13">
        <v>-19</v>
      </c>
      <c r="I37" s="13">
        <v>-25</v>
      </c>
      <c r="J37" s="100"/>
      <c r="K37" s="13">
        <v>-19</v>
      </c>
    </row>
    <row r="38" spans="1:11" ht="21" customHeight="1">
      <c r="A38" s="33" t="s">
        <v>137</v>
      </c>
      <c r="B38" s="50"/>
      <c r="C38" s="19"/>
      <c r="E38" s="13">
        <f>SUM(E35:E37)</f>
        <v>517959</v>
      </c>
      <c r="G38" s="13">
        <f>SUM(G35:G37)</f>
        <v>566479</v>
      </c>
      <c r="I38" s="13">
        <f>SUM(I35:I37)</f>
        <v>528270</v>
      </c>
      <c r="J38" s="48"/>
      <c r="K38" s="13">
        <f>SUM(K35:K37)</f>
        <v>570807</v>
      </c>
    </row>
    <row r="39" spans="1:11" ht="21" customHeight="1">
      <c r="C39" s="19"/>
      <c r="J39" s="38"/>
      <c r="K39" s="38"/>
    </row>
    <row r="40" spans="1:11" ht="21" customHeight="1">
      <c r="A40" s="14" t="s">
        <v>117</v>
      </c>
      <c r="B40" s="50"/>
      <c r="C40" s="19"/>
    </row>
    <row r="41" spans="1:11" ht="21.75" customHeight="1">
      <c r="A41" s="101"/>
      <c r="B41" s="50"/>
      <c r="C41" s="19"/>
      <c r="K41" s="96" t="s">
        <v>37</v>
      </c>
    </row>
    <row r="42" spans="1:11" s="7" customFormat="1" ht="21.75" customHeight="1">
      <c r="A42" s="3" t="s">
        <v>112</v>
      </c>
      <c r="B42" s="4"/>
      <c r="C42" s="5"/>
      <c r="D42" s="6"/>
      <c r="E42" s="6"/>
      <c r="F42" s="6"/>
      <c r="G42" s="6"/>
      <c r="H42" s="6"/>
      <c r="I42" s="6"/>
      <c r="J42" s="6"/>
      <c r="K42" s="6"/>
    </row>
    <row r="43" spans="1:11" s="7" customFormat="1" ht="21.75" customHeight="1">
      <c r="A43" s="33" t="s">
        <v>73</v>
      </c>
      <c r="B43" s="6"/>
      <c r="C43" s="5"/>
      <c r="D43" s="6"/>
      <c r="E43" s="6"/>
      <c r="F43" s="6"/>
      <c r="G43" s="6"/>
      <c r="H43" s="6"/>
      <c r="I43" s="6"/>
      <c r="J43" s="6"/>
      <c r="K43" s="6"/>
    </row>
    <row r="44" spans="1:11" s="7" customFormat="1" ht="21.75" customHeight="1">
      <c r="A44" s="3" t="s">
        <v>149</v>
      </c>
      <c r="B44" s="4"/>
      <c r="C44" s="5"/>
      <c r="D44" s="6"/>
      <c r="E44" s="6"/>
      <c r="F44" s="6"/>
      <c r="G44" s="6"/>
      <c r="H44" s="6"/>
      <c r="I44" s="6"/>
      <c r="J44" s="6"/>
      <c r="K44" s="6"/>
    </row>
    <row r="45" spans="1:11" s="7" customFormat="1" ht="21.75" customHeight="1">
      <c r="B45" s="4"/>
      <c r="C45" s="5"/>
      <c r="D45" s="6"/>
      <c r="E45" s="6"/>
      <c r="F45" s="6"/>
      <c r="G45" s="6"/>
      <c r="H45" s="6"/>
      <c r="I45" s="4"/>
      <c r="J45" s="6"/>
      <c r="K45" s="11" t="s">
        <v>0</v>
      </c>
    </row>
    <row r="46" spans="1:11" s="7" customFormat="1" ht="21" customHeight="1">
      <c r="B46" s="4"/>
      <c r="C46" s="5"/>
      <c r="D46" s="6"/>
      <c r="E46" s="108" t="s">
        <v>103</v>
      </c>
      <c r="F46" s="108"/>
      <c r="G46" s="108"/>
      <c r="H46" s="6"/>
      <c r="I46" s="109" t="s">
        <v>104</v>
      </c>
      <c r="J46" s="109"/>
      <c r="K46" s="109"/>
    </row>
    <row r="47" spans="1:11" ht="21" customHeight="1">
      <c r="C47" s="5"/>
      <c r="D47" s="47"/>
      <c r="E47" s="15">
        <v>2568</v>
      </c>
      <c r="F47" s="18"/>
      <c r="G47" s="15">
        <v>2567</v>
      </c>
      <c r="H47" s="47"/>
      <c r="I47" s="15">
        <v>2568</v>
      </c>
      <c r="J47" s="18"/>
      <c r="K47" s="15">
        <v>2567</v>
      </c>
    </row>
    <row r="48" spans="1:11" ht="21.75" customHeight="1">
      <c r="A48" s="9" t="s">
        <v>74</v>
      </c>
      <c r="B48" s="97"/>
      <c r="C48" s="19"/>
      <c r="I48" s="38"/>
      <c r="J48" s="38"/>
      <c r="K48" s="38"/>
    </row>
    <row r="49" spans="1:11" ht="21.75" customHeight="1">
      <c r="A49" s="14" t="s">
        <v>75</v>
      </c>
      <c r="C49" s="19"/>
      <c r="E49" s="48">
        <v>-13</v>
      </c>
      <c r="G49" s="48">
        <v>-7</v>
      </c>
      <c r="I49" s="48">
        <v>-13</v>
      </c>
      <c r="J49" s="48"/>
      <c r="K49" s="48">
        <v>-7</v>
      </c>
    </row>
    <row r="50" spans="1:11" ht="21.75" customHeight="1">
      <c r="A50" s="14" t="s">
        <v>179</v>
      </c>
      <c r="B50" s="102"/>
      <c r="C50" s="103"/>
      <c r="D50" s="102"/>
      <c r="E50" s="51">
        <v>0</v>
      </c>
      <c r="G50" s="51">
        <v>0</v>
      </c>
      <c r="I50" s="48">
        <v>6500</v>
      </c>
      <c r="J50" s="48"/>
      <c r="K50" s="48">
        <v>-1500</v>
      </c>
    </row>
    <row r="51" spans="1:11" ht="21.75" customHeight="1">
      <c r="A51" s="14" t="s">
        <v>145</v>
      </c>
      <c r="B51" s="102"/>
      <c r="C51" s="103"/>
      <c r="D51" s="102"/>
      <c r="E51" s="51">
        <v>-1084400</v>
      </c>
      <c r="G51" s="51">
        <v>-372000</v>
      </c>
      <c r="I51" s="48">
        <v>-1084400</v>
      </c>
      <c r="J51" s="48"/>
      <c r="K51" s="48">
        <v>-372000</v>
      </c>
    </row>
    <row r="52" spans="1:11" ht="21.75" customHeight="1">
      <c r="A52" s="14" t="s">
        <v>146</v>
      </c>
      <c r="B52" s="102"/>
      <c r="C52" s="103"/>
      <c r="D52" s="102"/>
      <c r="E52" s="51">
        <v>1019200</v>
      </c>
      <c r="G52" s="51">
        <v>372000</v>
      </c>
      <c r="I52" s="48">
        <v>1019200</v>
      </c>
      <c r="J52" s="48"/>
      <c r="K52" s="48">
        <v>372000</v>
      </c>
    </row>
    <row r="53" spans="1:11" ht="21.75" customHeight="1">
      <c r="A53" s="14" t="s">
        <v>130</v>
      </c>
      <c r="C53" s="5"/>
      <c r="E53" s="48">
        <v>-41036</v>
      </c>
      <c r="G53" s="48">
        <v>-114168</v>
      </c>
      <c r="I53" s="48">
        <v>-41031</v>
      </c>
      <c r="J53" s="48"/>
      <c r="K53" s="48">
        <v>-114060</v>
      </c>
    </row>
    <row r="54" spans="1:11" ht="21.75" customHeight="1">
      <c r="A54" s="14" t="s">
        <v>120</v>
      </c>
      <c r="C54" s="5"/>
      <c r="E54" s="48">
        <v>-6843</v>
      </c>
      <c r="G54" s="48">
        <v>-2000</v>
      </c>
      <c r="I54" s="48">
        <v>-6843</v>
      </c>
      <c r="J54" s="48"/>
      <c r="K54" s="48">
        <v>-2000</v>
      </c>
    </row>
    <row r="55" spans="1:11" ht="21.75" customHeight="1">
      <c r="A55" s="14" t="s">
        <v>76</v>
      </c>
      <c r="C55" s="5"/>
      <c r="E55" s="48">
        <v>481</v>
      </c>
      <c r="G55" s="48">
        <v>547</v>
      </c>
      <c r="I55" s="48">
        <v>481</v>
      </c>
      <c r="J55" s="48"/>
      <c r="K55" s="48">
        <v>268</v>
      </c>
    </row>
    <row r="56" spans="1:11" ht="21.75" customHeight="1">
      <c r="A56" s="9" t="s">
        <v>77</v>
      </c>
      <c r="C56" s="19"/>
      <c r="E56" s="52">
        <f>SUM(E49:E55)</f>
        <v>-112611</v>
      </c>
      <c r="G56" s="52">
        <f>SUM(G49:G55)</f>
        <v>-115628</v>
      </c>
      <c r="I56" s="52">
        <f>SUM(I49:I55)</f>
        <v>-106106</v>
      </c>
      <c r="J56" s="48"/>
      <c r="K56" s="52">
        <f>SUM(K49:K55)</f>
        <v>-117299</v>
      </c>
    </row>
    <row r="57" spans="1:11" ht="21.75" customHeight="1">
      <c r="A57" s="9" t="s">
        <v>78</v>
      </c>
      <c r="B57" s="97"/>
      <c r="C57" s="19"/>
      <c r="E57" s="48"/>
      <c r="G57" s="48"/>
      <c r="I57" s="48"/>
      <c r="J57" s="48"/>
      <c r="K57" s="48"/>
    </row>
    <row r="58" spans="1:11" ht="21.75" customHeight="1">
      <c r="A58" s="101" t="s">
        <v>160</v>
      </c>
      <c r="B58" s="50"/>
      <c r="C58" s="19"/>
      <c r="E58" s="48">
        <v>-293381</v>
      </c>
      <c r="F58" s="100"/>
      <c r="G58" s="48">
        <v>-587772</v>
      </c>
      <c r="I58" s="48">
        <v>-314446</v>
      </c>
      <c r="J58" s="100"/>
      <c r="K58" s="48">
        <v>-588369</v>
      </c>
    </row>
    <row r="59" spans="1:11" ht="21.75" customHeight="1">
      <c r="A59" s="14" t="s">
        <v>162</v>
      </c>
      <c r="B59" s="50"/>
      <c r="C59" s="5"/>
      <c r="E59" s="48">
        <v>-14917</v>
      </c>
      <c r="G59" s="48">
        <v>-14083</v>
      </c>
      <c r="I59" s="48">
        <v>-14775</v>
      </c>
      <c r="J59" s="100"/>
      <c r="K59" s="48">
        <v>-13948</v>
      </c>
    </row>
    <row r="60" spans="1:11" ht="21.75" customHeight="1">
      <c r="A60" s="14" t="s">
        <v>161</v>
      </c>
      <c r="C60" s="19"/>
      <c r="E60" s="48">
        <v>-1614</v>
      </c>
      <c r="F60" s="99"/>
      <c r="G60" s="48">
        <v>-1517</v>
      </c>
      <c r="I60" s="51">
        <v>0</v>
      </c>
      <c r="J60" s="48"/>
      <c r="K60" s="51">
        <v>0</v>
      </c>
    </row>
    <row r="61" spans="1:11" ht="21.75" customHeight="1">
      <c r="A61" s="14" t="s">
        <v>79</v>
      </c>
      <c r="C61" s="19"/>
      <c r="E61" s="48">
        <v>-12692</v>
      </c>
      <c r="G61" s="48">
        <v>-15229</v>
      </c>
      <c r="I61" s="48">
        <v>-12400</v>
      </c>
      <c r="J61" s="100"/>
      <c r="K61" s="48">
        <v>-15161</v>
      </c>
    </row>
    <row r="62" spans="1:11" ht="21.75" customHeight="1">
      <c r="A62" s="9" t="s">
        <v>80</v>
      </c>
      <c r="C62" s="19"/>
      <c r="E62" s="52">
        <f>SUM(E58:E61)</f>
        <v>-322604</v>
      </c>
      <c r="G62" s="52">
        <f>SUM(G58:G61)</f>
        <v>-618601</v>
      </c>
      <c r="I62" s="52">
        <f>SUM(I58:I61)</f>
        <v>-341621</v>
      </c>
      <c r="J62" s="48"/>
      <c r="K62" s="52">
        <f>SUM(K58:K61)</f>
        <v>-617478</v>
      </c>
    </row>
    <row r="63" spans="1:11" ht="21.75" customHeight="1">
      <c r="A63" s="9" t="s">
        <v>164</v>
      </c>
      <c r="C63" s="19"/>
      <c r="E63" s="48">
        <f>E38+E56+E62</f>
        <v>82744</v>
      </c>
      <c r="G63" s="48">
        <f>G38+G56+G62</f>
        <v>-167750</v>
      </c>
      <c r="I63" s="48">
        <f>I38+I56+I62</f>
        <v>80543</v>
      </c>
      <c r="J63" s="48"/>
      <c r="K63" s="48">
        <f>K38+K56+K62</f>
        <v>-163970</v>
      </c>
    </row>
    <row r="64" spans="1:11" ht="21.75" customHeight="1">
      <c r="A64" s="46" t="s">
        <v>81</v>
      </c>
      <c r="B64" s="7"/>
      <c r="C64" s="19"/>
      <c r="E64" s="13">
        <v>64010</v>
      </c>
      <c r="G64" s="13">
        <v>334486</v>
      </c>
      <c r="H64" s="7"/>
      <c r="I64" s="13">
        <v>57784</v>
      </c>
      <c r="J64" s="48"/>
      <c r="K64" s="13">
        <v>326232</v>
      </c>
    </row>
    <row r="65" spans="1:11" ht="21.75" customHeight="1" thickBot="1">
      <c r="A65" s="3" t="s">
        <v>82</v>
      </c>
      <c r="B65" s="50"/>
      <c r="C65" s="19"/>
      <c r="E65" s="104">
        <f>SUM(E63:E64)</f>
        <v>146754</v>
      </c>
      <c r="G65" s="104">
        <f>SUM(G63:G64)</f>
        <v>166736</v>
      </c>
      <c r="I65" s="104">
        <f>SUM(I63:I64)</f>
        <v>138327</v>
      </c>
      <c r="J65" s="48"/>
      <c r="K65" s="104">
        <f>SUM(K63:K64)</f>
        <v>162262</v>
      </c>
    </row>
    <row r="66" spans="1:11" ht="21.75" customHeight="1" thickTop="1">
      <c r="C66" s="19"/>
      <c r="D66" s="48"/>
      <c r="E66" s="48">
        <f>E65-BS!E11</f>
        <v>0</v>
      </c>
      <c r="F66" s="48"/>
      <c r="G66" s="48"/>
      <c r="H66" s="48"/>
      <c r="I66" s="48">
        <f>I65-BS!I11</f>
        <v>0</v>
      </c>
      <c r="J66" s="48"/>
      <c r="K66" s="48"/>
    </row>
    <row r="67" spans="1:11" ht="21.75" customHeight="1">
      <c r="A67" s="9" t="s">
        <v>83</v>
      </c>
      <c r="C67" s="19"/>
      <c r="D67" s="48"/>
      <c r="E67" s="48"/>
      <c r="F67" s="48"/>
      <c r="G67" s="48"/>
      <c r="H67" s="48"/>
      <c r="I67" s="48"/>
      <c r="J67" s="48"/>
      <c r="K67" s="48"/>
    </row>
    <row r="68" spans="1:11" ht="21.75" customHeight="1">
      <c r="A68" s="14" t="s">
        <v>102</v>
      </c>
      <c r="C68" s="19"/>
      <c r="D68" s="48"/>
      <c r="E68" s="48"/>
      <c r="F68" s="48"/>
      <c r="G68" s="48"/>
      <c r="H68" s="48"/>
      <c r="I68" s="48"/>
      <c r="J68" s="48"/>
      <c r="K68" s="48"/>
    </row>
    <row r="69" spans="1:11" ht="21.75" customHeight="1">
      <c r="A69" s="14" t="s">
        <v>136</v>
      </c>
      <c r="C69" s="19"/>
      <c r="D69" s="48"/>
      <c r="E69" s="48"/>
      <c r="F69" s="48"/>
      <c r="G69" s="48"/>
      <c r="H69" s="48"/>
      <c r="I69" s="48"/>
      <c r="J69" s="48"/>
      <c r="K69" s="48"/>
    </row>
    <row r="70" spans="1:11" ht="21.75" customHeight="1">
      <c r="A70" s="14" t="s">
        <v>107</v>
      </c>
      <c r="C70" s="19"/>
      <c r="D70" s="48"/>
      <c r="E70" s="48">
        <v>1829</v>
      </c>
      <c r="F70" s="48"/>
      <c r="G70" s="48">
        <v>-2018</v>
      </c>
      <c r="H70" s="48"/>
      <c r="I70" s="12">
        <v>1829</v>
      </c>
      <c r="J70" s="48"/>
      <c r="K70" s="12">
        <v>-2018</v>
      </c>
    </row>
    <row r="71" spans="1:11" ht="21.75" customHeight="1">
      <c r="A71" s="14" t="s">
        <v>174</v>
      </c>
      <c r="C71" s="19"/>
      <c r="D71" s="48"/>
      <c r="E71" s="12">
        <v>-4446</v>
      </c>
      <c r="F71" s="48"/>
      <c r="G71" s="12">
        <v>-2856</v>
      </c>
      <c r="H71" s="48"/>
      <c r="I71" s="12">
        <v>-4446</v>
      </c>
      <c r="J71" s="48"/>
      <c r="K71" s="12">
        <v>-2856</v>
      </c>
    </row>
    <row r="72" spans="1:11" ht="21.75" customHeight="1">
      <c r="A72" s="14" t="s">
        <v>172</v>
      </c>
      <c r="C72" s="19"/>
      <c r="D72" s="48"/>
      <c r="E72" s="48">
        <v>7891</v>
      </c>
      <c r="F72" s="48"/>
      <c r="G72" s="48">
        <v>12171</v>
      </c>
      <c r="H72" s="48"/>
      <c r="I72" s="12">
        <v>7891</v>
      </c>
      <c r="J72" s="48"/>
      <c r="K72" s="12">
        <v>12171</v>
      </c>
    </row>
    <row r="73" spans="1:11" ht="21.75" customHeight="1">
      <c r="A73" s="14" t="s">
        <v>158</v>
      </c>
      <c r="C73" s="19"/>
      <c r="D73" s="48"/>
      <c r="E73" s="105">
        <v>0</v>
      </c>
      <c r="F73" s="48"/>
      <c r="G73" s="48">
        <v>10250</v>
      </c>
      <c r="H73" s="48"/>
      <c r="I73" s="105">
        <v>0</v>
      </c>
      <c r="J73" s="48"/>
      <c r="K73" s="12">
        <v>10250</v>
      </c>
    </row>
    <row r="74" spans="1:11" ht="21.75" customHeight="1">
      <c r="C74" s="19"/>
      <c r="D74" s="48"/>
      <c r="E74" s="48"/>
      <c r="F74" s="48"/>
      <c r="G74" s="48"/>
      <c r="H74" s="48"/>
      <c r="I74" s="48"/>
      <c r="J74" s="48"/>
      <c r="K74" s="51"/>
    </row>
    <row r="75" spans="1:11" ht="21.75" customHeight="1">
      <c r="A75" s="14" t="s">
        <v>117</v>
      </c>
      <c r="B75" s="50"/>
      <c r="C75" s="19"/>
    </row>
    <row r="78" spans="1:11" ht="21.75" customHeight="1">
      <c r="C78" s="106"/>
    </row>
    <row r="80" spans="1:11" ht="21.75" customHeight="1">
      <c r="I80" s="107"/>
    </row>
    <row r="81" spans="2:11" s="14" customFormat="1" ht="21.75" customHeight="1">
      <c r="B81" s="12"/>
      <c r="D81" s="12"/>
      <c r="E81" s="12"/>
      <c r="F81" s="12"/>
      <c r="G81" s="12"/>
      <c r="H81" s="12"/>
      <c r="I81" s="12"/>
      <c r="J81" s="12"/>
      <c r="K81" s="12"/>
    </row>
    <row r="82" spans="2:11" s="14" customFormat="1" ht="21.75" customHeight="1">
      <c r="B82" s="12"/>
      <c r="D82" s="12"/>
      <c r="E82" s="12"/>
      <c r="F82" s="12"/>
      <c r="G82" s="12"/>
      <c r="H82" s="12"/>
      <c r="I82" s="12"/>
      <c r="J82" s="12"/>
      <c r="K82" s="12"/>
    </row>
    <row r="83" spans="2:11" s="14" customFormat="1" ht="21.75" customHeight="1">
      <c r="B83" s="12"/>
      <c r="D83" s="12"/>
      <c r="E83" s="12"/>
      <c r="F83" s="12"/>
      <c r="G83" s="12"/>
      <c r="H83" s="12"/>
      <c r="I83" s="12"/>
      <c r="J83" s="12"/>
      <c r="K83" s="12"/>
    </row>
    <row r="84" spans="2:11" s="14" customFormat="1" ht="21.75" customHeight="1">
      <c r="B84" s="12"/>
      <c r="D84" s="12"/>
      <c r="E84" s="12"/>
      <c r="F84" s="12"/>
      <c r="G84" s="12"/>
      <c r="H84" s="12"/>
      <c r="I84" s="12"/>
      <c r="J84" s="12"/>
      <c r="K84" s="12"/>
    </row>
    <row r="85" spans="2:11" s="14" customFormat="1" ht="21.75" customHeight="1">
      <c r="B85" s="12"/>
      <c r="D85" s="12"/>
      <c r="E85" s="12"/>
      <c r="F85" s="12"/>
      <c r="G85" s="12"/>
      <c r="H85" s="12"/>
      <c r="I85" s="12"/>
      <c r="J85" s="12"/>
      <c r="K85" s="12"/>
    </row>
    <row r="86" spans="2:11" s="14" customFormat="1" ht="21.75" customHeight="1">
      <c r="B86" s="12"/>
      <c r="D86" s="12"/>
      <c r="E86" s="12"/>
      <c r="F86" s="12"/>
      <c r="G86" s="12"/>
      <c r="H86" s="12"/>
      <c r="I86" s="12"/>
      <c r="J86" s="12"/>
      <c r="K86" s="12"/>
    </row>
    <row r="87" spans="2:11" s="14" customFormat="1" ht="21.75" customHeight="1">
      <c r="B87" s="12"/>
      <c r="D87" s="12"/>
      <c r="E87" s="12"/>
      <c r="F87" s="12"/>
      <c r="G87" s="12"/>
      <c r="H87" s="12"/>
      <c r="I87" s="12"/>
      <c r="J87" s="12"/>
      <c r="K87" s="12"/>
    </row>
    <row r="88" spans="2:11" s="14" customFormat="1" ht="21.75" customHeight="1">
      <c r="B88" s="12"/>
      <c r="D88" s="12"/>
      <c r="E88" s="12"/>
      <c r="F88" s="12"/>
      <c r="G88" s="12"/>
      <c r="H88" s="12"/>
      <c r="I88" s="12"/>
      <c r="J88" s="12"/>
      <c r="K88" s="12"/>
    </row>
    <row r="89" spans="2:11" s="14" customFormat="1" ht="21.75" customHeight="1">
      <c r="B89" s="12"/>
      <c r="D89" s="12"/>
      <c r="E89" s="12"/>
      <c r="F89" s="12"/>
      <c r="G89" s="12"/>
      <c r="H89" s="12"/>
      <c r="I89" s="12"/>
      <c r="J89" s="12"/>
      <c r="K89" s="12"/>
    </row>
    <row r="90" spans="2:11" s="14" customFormat="1" ht="21.75" customHeight="1">
      <c r="B90" s="12"/>
      <c r="D90" s="12"/>
      <c r="E90" s="12"/>
      <c r="F90" s="12"/>
      <c r="G90" s="12"/>
      <c r="H90" s="12"/>
      <c r="I90" s="12"/>
      <c r="J90" s="12"/>
      <c r="K90" s="12"/>
    </row>
    <row r="91" spans="2:11" s="14" customFormat="1" ht="21.75" customHeight="1">
      <c r="B91" s="12"/>
      <c r="D91" s="12"/>
      <c r="E91" s="12"/>
      <c r="F91" s="12"/>
      <c r="G91" s="12"/>
      <c r="H91" s="12"/>
      <c r="I91" s="12"/>
      <c r="J91" s="12"/>
      <c r="K91" s="12"/>
    </row>
    <row r="92" spans="2:11" s="14" customFormat="1" ht="21.75" customHeight="1">
      <c r="B92" s="12"/>
      <c r="D92" s="12"/>
      <c r="E92" s="12"/>
      <c r="F92" s="12"/>
      <c r="G92" s="12"/>
      <c r="H92" s="12"/>
      <c r="I92" s="12"/>
      <c r="J92" s="12"/>
      <c r="K92" s="12"/>
    </row>
    <row r="93" spans="2:11" s="14" customFormat="1" ht="21.75" customHeight="1">
      <c r="B93" s="12"/>
      <c r="D93" s="12"/>
      <c r="E93" s="12"/>
      <c r="F93" s="12"/>
      <c r="G93" s="12"/>
      <c r="H93" s="12"/>
      <c r="I93" s="12"/>
      <c r="J93" s="12"/>
      <c r="K93" s="12"/>
    </row>
    <row r="94" spans="2:11" s="14" customFormat="1" ht="21.75" customHeight="1">
      <c r="B94" s="12"/>
      <c r="D94" s="12"/>
      <c r="E94" s="12"/>
      <c r="F94" s="12"/>
      <c r="G94" s="12"/>
      <c r="H94" s="12"/>
      <c r="I94" s="12"/>
      <c r="J94" s="12"/>
      <c r="K94" s="12"/>
    </row>
    <row r="95" spans="2:11" s="14" customFormat="1" ht="21.75" customHeight="1">
      <c r="B95" s="12"/>
      <c r="D95" s="12"/>
      <c r="E95" s="12"/>
      <c r="F95" s="12"/>
      <c r="G95" s="12"/>
      <c r="H95" s="12"/>
      <c r="I95" s="12"/>
      <c r="J95" s="12"/>
      <c r="K95" s="12"/>
    </row>
    <row r="96" spans="2:11" s="14" customFormat="1" ht="21.75" customHeight="1">
      <c r="B96" s="12"/>
      <c r="D96" s="12"/>
      <c r="E96" s="12"/>
      <c r="F96" s="12"/>
      <c r="G96" s="12"/>
      <c r="H96" s="12"/>
      <c r="I96" s="12"/>
      <c r="J96" s="12"/>
      <c r="K96" s="12"/>
    </row>
    <row r="97" spans="2:11" s="14" customFormat="1" ht="21.75" customHeight="1">
      <c r="B97" s="12"/>
      <c r="D97" s="12"/>
      <c r="E97" s="12"/>
      <c r="F97" s="12"/>
      <c r="G97" s="12"/>
      <c r="H97" s="12"/>
      <c r="I97" s="12"/>
      <c r="J97" s="12"/>
      <c r="K97" s="12"/>
    </row>
    <row r="98" spans="2:11" s="14" customFormat="1" ht="21.75" customHeight="1">
      <c r="B98" s="12"/>
      <c r="D98" s="12"/>
      <c r="E98" s="12"/>
      <c r="F98" s="12"/>
      <c r="G98" s="12"/>
      <c r="H98" s="12"/>
      <c r="I98" s="12"/>
      <c r="J98" s="12"/>
      <c r="K98" s="12"/>
    </row>
    <row r="99" spans="2:11" s="14" customFormat="1" ht="21.75" customHeight="1">
      <c r="B99" s="12"/>
      <c r="D99" s="12"/>
      <c r="E99" s="12"/>
      <c r="F99" s="12"/>
      <c r="G99" s="12"/>
      <c r="H99" s="12"/>
      <c r="I99" s="12"/>
      <c r="J99" s="12"/>
      <c r="K99" s="12"/>
    </row>
    <row r="100" spans="2:11" s="14" customFormat="1" ht="21.75" customHeight="1">
      <c r="B100" s="12"/>
      <c r="D100" s="12"/>
      <c r="E100" s="12"/>
      <c r="F100" s="12"/>
      <c r="G100" s="12"/>
      <c r="H100" s="12"/>
      <c r="I100" s="12"/>
      <c r="J100" s="12"/>
      <c r="K100" s="12"/>
    </row>
    <row r="101" spans="2:11" s="14" customFormat="1" ht="21.75" customHeight="1">
      <c r="B101" s="12"/>
      <c r="D101" s="12"/>
      <c r="E101" s="12"/>
      <c r="F101" s="12"/>
      <c r="G101" s="12"/>
      <c r="H101" s="12"/>
      <c r="I101" s="12"/>
      <c r="J101" s="12"/>
      <c r="K101" s="12"/>
    </row>
    <row r="102" spans="2:11" s="14" customFormat="1" ht="21.75" customHeight="1">
      <c r="B102" s="12"/>
      <c r="D102" s="12"/>
      <c r="E102" s="12"/>
      <c r="F102" s="12"/>
      <c r="G102" s="12"/>
      <c r="H102" s="12"/>
      <c r="I102" s="12"/>
      <c r="J102" s="12"/>
      <c r="K102" s="12"/>
    </row>
    <row r="103" spans="2:11" s="14" customFormat="1" ht="21.75" customHeight="1">
      <c r="B103" s="12"/>
      <c r="D103" s="12"/>
      <c r="E103" s="12"/>
      <c r="F103" s="12"/>
      <c r="G103" s="12"/>
      <c r="H103" s="12"/>
      <c r="I103" s="12"/>
      <c r="J103" s="12"/>
      <c r="K103" s="12"/>
    </row>
    <row r="104" spans="2:11" s="14" customFormat="1" ht="21.75" customHeight="1">
      <c r="B104" s="12"/>
      <c r="D104" s="12"/>
      <c r="E104" s="12"/>
      <c r="F104" s="12"/>
      <c r="G104" s="12"/>
      <c r="H104" s="12"/>
      <c r="I104" s="12"/>
      <c r="J104" s="12"/>
      <c r="K104" s="12"/>
    </row>
    <row r="105" spans="2:11" s="14" customFormat="1" ht="21.75" customHeight="1">
      <c r="B105" s="12"/>
      <c r="D105" s="12"/>
      <c r="E105" s="12"/>
      <c r="F105" s="12"/>
      <c r="G105" s="12"/>
      <c r="H105" s="12"/>
      <c r="I105" s="12"/>
      <c r="J105" s="12"/>
      <c r="K105" s="12"/>
    </row>
    <row r="106" spans="2:11" s="14" customFormat="1" ht="21.75" customHeight="1">
      <c r="B106" s="12"/>
      <c r="D106" s="12"/>
      <c r="E106" s="12"/>
      <c r="F106" s="12"/>
      <c r="G106" s="12"/>
      <c r="H106" s="12"/>
      <c r="I106" s="12"/>
      <c r="J106" s="12"/>
      <c r="K106" s="12"/>
    </row>
    <row r="107" spans="2:11" s="14" customFormat="1" ht="21.75" customHeight="1">
      <c r="B107" s="12"/>
      <c r="D107" s="12"/>
      <c r="E107" s="12"/>
      <c r="F107" s="12"/>
      <c r="G107" s="12"/>
      <c r="H107" s="12"/>
      <c r="I107" s="12"/>
      <c r="J107" s="12"/>
      <c r="K107" s="12"/>
    </row>
    <row r="108" spans="2:11" s="14" customFormat="1" ht="21.75" customHeight="1">
      <c r="B108" s="12"/>
      <c r="D108" s="12"/>
      <c r="E108" s="12"/>
      <c r="F108" s="12"/>
      <c r="G108" s="12"/>
      <c r="H108" s="12"/>
      <c r="I108" s="12"/>
      <c r="J108" s="12"/>
      <c r="K108" s="12"/>
    </row>
    <row r="109" spans="2:11" s="14" customFormat="1" ht="21.75" customHeight="1">
      <c r="B109" s="12"/>
      <c r="D109" s="12"/>
      <c r="E109" s="12"/>
      <c r="F109" s="12"/>
      <c r="G109" s="12"/>
      <c r="H109" s="12"/>
      <c r="I109" s="12"/>
      <c r="J109" s="12"/>
      <c r="K109" s="12"/>
    </row>
    <row r="110" spans="2:11" s="14" customFormat="1" ht="21.75" customHeight="1">
      <c r="B110" s="12"/>
      <c r="D110" s="12"/>
      <c r="E110" s="12"/>
      <c r="F110" s="12"/>
      <c r="G110" s="12"/>
      <c r="H110" s="12"/>
      <c r="I110" s="12"/>
      <c r="J110" s="12"/>
      <c r="K110" s="12"/>
    </row>
    <row r="111" spans="2:11" s="14" customFormat="1" ht="21.75" customHeight="1">
      <c r="B111" s="12"/>
      <c r="D111" s="12"/>
      <c r="E111" s="12"/>
      <c r="F111" s="12"/>
      <c r="G111" s="12"/>
      <c r="H111" s="12"/>
      <c r="I111" s="12"/>
      <c r="J111" s="12"/>
      <c r="K111" s="12"/>
    </row>
    <row r="112" spans="2:11" s="14" customFormat="1" ht="21.75" customHeight="1">
      <c r="B112" s="12"/>
      <c r="D112" s="12"/>
      <c r="E112" s="12"/>
      <c r="F112" s="12"/>
      <c r="G112" s="12"/>
      <c r="H112" s="12"/>
      <c r="I112" s="12"/>
      <c r="J112" s="12"/>
      <c r="K112" s="12"/>
    </row>
    <row r="113" spans="2:11" s="14" customFormat="1" ht="21.75" customHeight="1">
      <c r="B113" s="12"/>
      <c r="D113" s="12"/>
      <c r="E113" s="12"/>
      <c r="F113" s="12"/>
      <c r="G113" s="12"/>
      <c r="H113" s="12"/>
      <c r="I113" s="12"/>
      <c r="J113" s="12"/>
      <c r="K113" s="12"/>
    </row>
    <row r="114" spans="2:11" s="14" customFormat="1" ht="21.75" customHeight="1">
      <c r="B114" s="12"/>
      <c r="D114" s="12"/>
      <c r="E114" s="12"/>
      <c r="F114" s="12"/>
      <c r="G114" s="12"/>
      <c r="H114" s="12"/>
      <c r="I114" s="12"/>
      <c r="J114" s="12"/>
      <c r="K114" s="12"/>
    </row>
    <row r="115" spans="2:11" s="14" customFormat="1" ht="21.75" customHeight="1">
      <c r="B115" s="12"/>
      <c r="D115" s="12"/>
      <c r="E115" s="12"/>
      <c r="F115" s="12"/>
      <c r="G115" s="12"/>
      <c r="H115" s="12"/>
      <c r="I115" s="12"/>
      <c r="J115" s="12"/>
      <c r="K115" s="12"/>
    </row>
    <row r="116" spans="2:11" s="14" customFormat="1" ht="21.75" customHeight="1">
      <c r="B116" s="12"/>
      <c r="D116" s="12"/>
      <c r="E116" s="12"/>
      <c r="F116" s="12"/>
      <c r="G116" s="12"/>
      <c r="H116" s="12"/>
      <c r="I116" s="12"/>
      <c r="J116" s="12"/>
      <c r="K116" s="12"/>
    </row>
    <row r="117" spans="2:11" s="14" customFormat="1" ht="21.75" customHeight="1">
      <c r="B117" s="12"/>
      <c r="D117" s="12"/>
      <c r="E117" s="12"/>
      <c r="F117" s="12"/>
      <c r="G117" s="12"/>
      <c r="H117" s="12"/>
      <c r="I117" s="12"/>
      <c r="J117" s="12"/>
      <c r="K117" s="12"/>
    </row>
    <row r="118" spans="2:11" s="14" customFormat="1" ht="21.75" customHeight="1">
      <c r="B118" s="12"/>
      <c r="D118" s="12"/>
      <c r="E118" s="12"/>
      <c r="F118" s="12"/>
      <c r="G118" s="12"/>
      <c r="H118" s="12"/>
      <c r="I118" s="12"/>
      <c r="J118" s="12"/>
      <c r="K118" s="12"/>
    </row>
    <row r="119" spans="2:11" s="14" customFormat="1" ht="21.75" customHeight="1">
      <c r="B119" s="12"/>
      <c r="D119" s="12"/>
      <c r="E119" s="12"/>
      <c r="F119" s="12"/>
      <c r="G119" s="12"/>
      <c r="H119" s="12"/>
      <c r="I119" s="12"/>
      <c r="J119" s="12"/>
      <c r="K119" s="12"/>
    </row>
    <row r="120" spans="2:11" s="14" customFormat="1" ht="21.75" customHeight="1">
      <c r="B120" s="12"/>
      <c r="D120" s="12"/>
      <c r="E120" s="12"/>
      <c r="F120" s="12"/>
      <c r="G120" s="12"/>
      <c r="H120" s="12"/>
      <c r="I120" s="12"/>
      <c r="J120" s="12"/>
      <c r="K120" s="12"/>
    </row>
    <row r="121" spans="2:11" s="14" customFormat="1" ht="21.75" customHeight="1">
      <c r="B121" s="12"/>
      <c r="D121" s="12"/>
      <c r="E121" s="12"/>
      <c r="F121" s="12"/>
      <c r="G121" s="12"/>
      <c r="H121" s="12"/>
      <c r="I121" s="12"/>
      <c r="J121" s="12"/>
      <c r="K121" s="12"/>
    </row>
    <row r="122" spans="2:11" s="14" customFormat="1" ht="21.75" customHeight="1">
      <c r="B122" s="12"/>
      <c r="D122" s="12"/>
      <c r="E122" s="12"/>
      <c r="F122" s="12"/>
      <c r="G122" s="12"/>
      <c r="H122" s="12"/>
      <c r="I122" s="12"/>
      <c r="J122" s="12"/>
      <c r="K122" s="12"/>
    </row>
    <row r="123" spans="2:11" s="14" customFormat="1" ht="21.75" customHeight="1">
      <c r="B123" s="12"/>
      <c r="D123" s="12"/>
      <c r="E123" s="12"/>
      <c r="F123" s="12"/>
      <c r="G123" s="12"/>
      <c r="H123" s="12"/>
      <c r="I123" s="12"/>
      <c r="J123" s="12"/>
      <c r="K123" s="12"/>
    </row>
    <row r="124" spans="2:11" s="14" customFormat="1" ht="21.75" customHeight="1">
      <c r="B124" s="12"/>
      <c r="D124" s="12"/>
      <c r="E124" s="12"/>
      <c r="F124" s="12"/>
      <c r="G124" s="12"/>
      <c r="H124" s="12"/>
      <c r="I124" s="12"/>
      <c r="J124" s="12"/>
      <c r="K124" s="12"/>
    </row>
    <row r="125" spans="2:11" s="14" customFormat="1" ht="21.75" customHeight="1">
      <c r="B125" s="12"/>
      <c r="D125" s="12"/>
      <c r="E125" s="12"/>
      <c r="F125" s="12"/>
      <c r="G125" s="12"/>
      <c r="H125" s="12"/>
      <c r="I125" s="12"/>
      <c r="J125" s="12"/>
      <c r="K125" s="12"/>
    </row>
    <row r="126" spans="2:11" s="14" customFormat="1" ht="21.75" customHeight="1">
      <c r="B126" s="12"/>
      <c r="D126" s="12"/>
      <c r="E126" s="12"/>
      <c r="F126" s="12"/>
      <c r="G126" s="12"/>
      <c r="H126" s="12"/>
      <c r="I126" s="12"/>
      <c r="J126" s="12"/>
      <c r="K126" s="12"/>
    </row>
    <row r="127" spans="2:11" s="14" customFormat="1" ht="21.75" customHeight="1">
      <c r="B127" s="12"/>
      <c r="D127" s="12"/>
      <c r="E127" s="12"/>
      <c r="F127" s="12"/>
      <c r="G127" s="12"/>
      <c r="H127" s="12"/>
      <c r="I127" s="12"/>
      <c r="J127" s="12"/>
      <c r="K127" s="12"/>
    </row>
    <row r="128" spans="2:11" s="14" customFormat="1" ht="21.75" customHeight="1">
      <c r="B128" s="12"/>
      <c r="D128" s="12"/>
      <c r="E128" s="12"/>
      <c r="F128" s="12"/>
      <c r="G128" s="12"/>
      <c r="H128" s="12"/>
      <c r="I128" s="12"/>
      <c r="J128" s="12"/>
      <c r="K128" s="12"/>
    </row>
    <row r="129" spans="2:11" s="14" customFormat="1" ht="21.75" customHeight="1">
      <c r="B129" s="12"/>
      <c r="D129" s="12"/>
      <c r="E129" s="12"/>
      <c r="F129" s="12"/>
      <c r="G129" s="12"/>
      <c r="H129" s="12"/>
      <c r="I129" s="12"/>
      <c r="J129" s="12"/>
      <c r="K129" s="12"/>
    </row>
    <row r="130" spans="2:11" s="14" customFormat="1" ht="21.75" customHeight="1">
      <c r="B130" s="12"/>
      <c r="D130" s="12"/>
      <c r="E130" s="12"/>
      <c r="F130" s="12"/>
      <c r="G130" s="12"/>
      <c r="H130" s="12"/>
      <c r="I130" s="12"/>
      <c r="J130" s="12"/>
      <c r="K130" s="12"/>
    </row>
    <row r="131" spans="2:11" s="14" customFormat="1" ht="21.75" customHeight="1">
      <c r="B131" s="12"/>
      <c r="D131" s="12"/>
      <c r="E131" s="12"/>
      <c r="F131" s="12"/>
      <c r="G131" s="12"/>
      <c r="H131" s="12"/>
      <c r="I131" s="12"/>
      <c r="J131" s="12"/>
      <c r="K131" s="12"/>
    </row>
    <row r="132" spans="2:11" s="14" customFormat="1" ht="21.75" customHeight="1">
      <c r="B132" s="12"/>
      <c r="D132" s="12"/>
      <c r="E132" s="12"/>
      <c r="F132" s="12"/>
      <c r="G132" s="12"/>
      <c r="H132" s="12"/>
      <c r="I132" s="12"/>
      <c r="J132" s="12"/>
      <c r="K132" s="12"/>
    </row>
  </sheetData>
  <mergeCells count="4">
    <mergeCell ref="I6:K6"/>
    <mergeCell ref="I46:K46"/>
    <mergeCell ref="E6:G6"/>
    <mergeCell ref="E46:G46"/>
  </mergeCells>
  <pageMargins left="0.70866141732283472" right="0.39370078740157483" top="0.78740157480314965" bottom="0.39370078740157483" header="0.19685039370078741" footer="0.19685039370078741"/>
  <pageSetup paperSize="9" scale="81" fitToHeight="7" orientation="portrait" r:id="rId1"/>
  <headerFooter>
    <evenHeader>&amp;R&amp;"Arial,Italic"&amp;12For internal use only</evenHeader>
  </headerFooter>
  <rowBreaks count="1" manualBreakCount="1">
    <brk id="40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c908b1-f277-4340-90a9-4611d0b0f078" xsi:nil="true"/>
    <lcf76f155ced4ddcb4097134ff3c332f xmlns="2aa572f4-d6e9-4da1-9f46-b67b84a521e3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56E7E56058424EA04EDDABA300D21E" ma:contentTypeVersion="19" ma:contentTypeDescription="Create a new document." ma:contentTypeScope="" ma:versionID="11f86ea9c24a181e3fff8d2088b02e98">
  <xsd:schema xmlns:xsd="http://www.w3.org/2001/XMLSchema" xmlns:xs="http://www.w3.org/2001/XMLSchema" xmlns:p="http://schemas.microsoft.com/office/2006/metadata/properties" xmlns:ns2="2aa572f4-d6e9-4da1-9f46-b67b84a521e3" xmlns:ns3="50c908b1-f277-4340-90a9-4611d0b0f078" xmlns:ns4="566f2f32-291c-4030-a4e3-9657f7fab566" targetNamespace="http://schemas.microsoft.com/office/2006/metadata/properties" ma:root="true" ma:fieldsID="0f75c31973e257fb87ccc8c982d5721a" ns2:_="" ns3:_="" ns4:_="">
    <xsd:import namespace="2aa572f4-d6e9-4da1-9f46-b67b84a521e3"/>
    <xsd:import namespace="50c908b1-f277-4340-90a9-4611d0b0f078"/>
    <xsd:import namespace="566f2f32-291c-4030-a4e3-9657f7fab56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a572f4-d6e9-4da1-9f46-b67b84a521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35120702-c306-4988-87b2-247bf882efd7}" ma:internalName="TaxCatchAll" ma:showField="CatchAllData" ma:web="566f2f32-291c-4030-a4e3-9657f7fab5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6f2f32-291c-4030-a4e3-9657f7fab566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835C02-894A-42CD-8603-E5853715915F}">
  <ds:schemaRefs>
    <ds:schemaRef ds:uri="http://schemas.microsoft.com/office/2006/metadata/properties"/>
    <ds:schemaRef ds:uri="http://schemas.microsoft.com/office/infopath/2007/PartnerControls"/>
    <ds:schemaRef ds:uri="50c908b1-f277-4340-90a9-4611d0b0f078"/>
    <ds:schemaRef ds:uri="2aa572f4-d6e9-4da1-9f46-b67b84a521e3"/>
    <ds:schemaRef ds:uri="5c4b94b2-62c0-4af4-8495-e451e050fe23"/>
    <ds:schemaRef ds:uri="3ca9d13c-f1c0-46d4-9d39-52198c346ed1"/>
  </ds:schemaRefs>
</ds:datastoreItem>
</file>

<file path=customXml/itemProps2.xml><?xml version="1.0" encoding="utf-8"?>
<ds:datastoreItem xmlns:ds="http://schemas.openxmlformats.org/officeDocument/2006/customXml" ds:itemID="{321D559A-42A8-45FC-8A59-7B6F7278AA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a572f4-d6e9-4da1-9f46-b67b84a521e3"/>
    <ds:schemaRef ds:uri="50c908b1-f277-4340-90a9-4611d0b0f078"/>
    <ds:schemaRef ds:uri="566f2f32-291c-4030-a4e3-9657f7fab5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662A122-B655-4713-A57E-7D01BA72440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Conso</vt:lpstr>
      <vt:lpstr>Company</vt:lpstr>
      <vt:lpstr>CF</vt:lpstr>
      <vt:lpstr>BS!Print_Area</vt:lpstr>
      <vt:lpstr>CF!Print_Area</vt:lpstr>
      <vt:lpstr>Company!Print_Area</vt:lpstr>
      <vt:lpstr>Conso!Print_Area</vt:lpstr>
      <vt:lpstr>PL!Print_Area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Chayaporn Intakornudom</dc:creator>
  <cp:lastModifiedBy>Atcha Prompayat</cp:lastModifiedBy>
  <cp:lastPrinted>2025-05-07T08:00:45Z</cp:lastPrinted>
  <dcterms:created xsi:type="dcterms:W3CDTF">2020-04-10T09:06:10Z</dcterms:created>
  <dcterms:modified xsi:type="dcterms:W3CDTF">2025-05-13T01:52:12Z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0x010100E056E7E56058424EA04EDDABA300D21E</vt:lpwstr>
  </property>
  <property fmtid="{D5CDD505-2E9C-101B-9397-08002B2CF9AE}" pid="3" name="MediaServiceImageTags">
    <vt:lpwstr/>
  </property>
</Properties>
</file>