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L:\ABAS-Listed\Jenkongklai Co., Ltd\Jenkongklai Public_ Q2 June2025\"/>
    </mc:Choice>
  </mc:AlternateContent>
  <xr:revisionPtr revIDLastSave="0" documentId="13_ncr:1_{716D538C-975E-4389-8CEA-5EAA7DA361DF}" xr6:coauthVersionLast="47" xr6:coauthVersionMax="47" xr10:uidLastSave="{00000000-0000-0000-0000-000000000000}"/>
  <bookViews>
    <workbookView xWindow="-120" yWindow="-120" windowWidth="21840" windowHeight="13020" activeTab="4" xr2:uid="{7304538F-3DCF-4E4B-A443-0192EFEEC927}"/>
  </bookViews>
  <sheets>
    <sheet name="2-3" sheetId="9" r:id="rId1"/>
    <sheet name="4 (3m)" sheetId="23" r:id="rId2"/>
    <sheet name="5 (6m)" sheetId="27" r:id="rId3"/>
    <sheet name="6" sheetId="25" r:id="rId4"/>
    <sheet name="7-8" sheetId="26" r:id="rId5"/>
  </sheets>
  <definedNames>
    <definedName name="_xlnm.Print_Area" localSheetId="3">'6'!$A$1:$O$28</definedName>
    <definedName name="Text1" localSheetId="3">'6'!#REF!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67" i="26" l="1"/>
  <c r="G67" i="26"/>
  <c r="I50" i="26"/>
  <c r="G50" i="26"/>
  <c r="O21" i="25" l="1"/>
  <c r="J23" i="27" l="1"/>
  <c r="H23" i="27"/>
  <c r="H13" i="23"/>
  <c r="H17" i="23" s="1"/>
  <c r="J22" i="23"/>
  <c r="H22" i="23"/>
  <c r="J77" i="9"/>
  <c r="J32" i="9"/>
  <c r="A3" i="26" l="1"/>
  <c r="A3" i="25"/>
  <c r="J13" i="27"/>
  <c r="J18" i="27" s="1"/>
  <c r="H13" i="27"/>
  <c r="H18" i="27" s="1"/>
  <c r="H25" i="27" l="1"/>
  <c r="H28" i="27" s="1"/>
  <c r="J25" i="27"/>
  <c r="J28" i="27" s="1"/>
  <c r="J31" i="27" s="1"/>
  <c r="J34" i="27" s="1"/>
  <c r="H31" i="27" l="1"/>
  <c r="G10" i="26"/>
  <c r="G94" i="26"/>
  <c r="J94" i="9"/>
  <c r="L77" i="9"/>
  <c r="L65" i="9"/>
  <c r="J65" i="9"/>
  <c r="J79" i="9" s="1"/>
  <c r="L32" i="9"/>
  <c r="J19" i="9"/>
  <c r="J34" i="9" s="1"/>
  <c r="L19" i="9"/>
  <c r="H34" i="27" l="1"/>
  <c r="K22" i="25"/>
  <c r="J13" i="23"/>
  <c r="J17" i="23" s="1"/>
  <c r="L79" i="9" l="1"/>
  <c r="G17" i="25" l="1"/>
  <c r="G24" i="25" s="1"/>
  <c r="I17" i="25"/>
  <c r="I24" i="25" s="1"/>
  <c r="E17" i="25"/>
  <c r="M17" i="25"/>
  <c r="M24" i="25" s="1"/>
  <c r="K17" i="25"/>
  <c r="I94" i="26"/>
  <c r="I23" i="26"/>
  <c r="I34" i="26" s="1"/>
  <c r="A54" i="26"/>
  <c r="A55" i="26"/>
  <c r="A53" i="26"/>
  <c r="E24" i="25" l="1"/>
  <c r="I39" i="26"/>
  <c r="I69" i="26" s="1"/>
  <c r="I72" i="26" s="1"/>
  <c r="H24" i="23"/>
  <c r="H27" i="23" s="1"/>
  <c r="H30" i="23" s="1"/>
  <c r="H33" i="23" s="1"/>
  <c r="J24" i="23"/>
  <c r="J27" i="23" s="1"/>
  <c r="J30" i="23" s="1"/>
  <c r="J33" i="23" s="1"/>
  <c r="O17" i="25"/>
  <c r="G23" i="26" l="1"/>
  <c r="G34" i="26" s="1"/>
  <c r="G39" i="26" l="1"/>
  <c r="G69" i="26" s="1"/>
  <c r="G72" i="26" s="1"/>
  <c r="K24" i="25"/>
  <c r="J96" i="9"/>
  <c r="O22" i="25" l="1"/>
  <c r="O24" i="25" s="1"/>
  <c r="L94" i="9"/>
  <c r="L96" i="9" s="1"/>
  <c r="A47" i="9"/>
  <c r="A49" i="9" l="1"/>
  <c r="L34" i="9"/>
  <c r="A98" i="9"/>
  <c r="A44" i="27" s="1"/>
  <c r="A48" i="9"/>
  <c r="A52" i="26" l="1"/>
  <c r="A44" i="23"/>
  <c r="A28" i="25"/>
  <c r="A97" i="26"/>
</calcChain>
</file>

<file path=xl/sharedStrings.xml><?xml version="1.0" encoding="utf-8"?>
<sst xmlns="http://schemas.openxmlformats.org/spreadsheetml/2006/main" count="278" uniqueCount="160">
  <si>
    <t>บริษัท เจนก้องไกล จำกัด (มหาชน)</t>
  </si>
  <si>
    <t>งบฐานะการเงิน</t>
  </si>
  <si>
    <t>(ยังไม่ได้ตรวจสอบ)</t>
  </si>
  <si>
    <t>(ตรวจสอบแล้ว)</t>
  </si>
  <si>
    <t>31 ธันวาคม</t>
  </si>
  <si>
    <t>พ.ศ. 2568</t>
  </si>
  <si>
    <t>พ.ศ. 2567</t>
  </si>
  <si>
    <t>หมายเหตุ</t>
  </si>
  <si>
    <t>บาท</t>
  </si>
  <si>
    <t>สินทรัพย์</t>
  </si>
  <si>
    <t>สินทรัพย์หมุนเวียน</t>
  </si>
  <si>
    <t>เงินสดและรายการเทียบเท่าเงินสด</t>
  </si>
  <si>
    <t>เงินลงทุนระยะสั้น</t>
  </si>
  <si>
    <t>ลูกหนี้การค้าและลูกหนี้หมุนเวียนอื่น (สุทธิ)</t>
  </si>
  <si>
    <t>ลูกหนี้ตามสัญญาเช่าการเงินส่วนที่ถึงกำหนดได้รับชำระภายในหนึ่งปี (สุทธิ)</t>
  </si>
  <si>
    <t>รวมสินทรัพย์หมุนเวียน</t>
  </si>
  <si>
    <t>สินทรัพย์ไม่หมุนเวียน</t>
  </si>
  <si>
    <t>เงินฝากสถาบันการเงินที่ใช้เป็นหลักประกัน</t>
  </si>
  <si>
    <t>ลูกหนี้ตามสัญญาเช่าการเงิน (สุทธิ)</t>
  </si>
  <si>
    <t>อาคารและอุปกรณ์ (สุทธิ)</t>
  </si>
  <si>
    <t>เงินจ่ายล่วงหน้าเพื่อซื้อสินทรัพย์</t>
  </si>
  <si>
    <t>สินทรัพย์สิทธิการใช้ (สุทธิ)</t>
  </si>
  <si>
    <t>สินทรัพย์ไม่มีตัวตน (สุทธิ)</t>
  </si>
  <si>
    <t>เงินประกันผลงาน</t>
  </si>
  <si>
    <t>เงินค้ำประกัน</t>
  </si>
  <si>
    <t>รวมสินทรัพย์ไม่หมุนเวียน</t>
  </si>
  <si>
    <t>รวมสินทรัพย์</t>
  </si>
  <si>
    <t>กรรมการ ___________________________________  กรรมการ ___________________________________</t>
  </si>
  <si>
    <t>หนี้สินและส่วนของเจ้าของ</t>
  </si>
  <si>
    <t>หนี้สินหมุนเวียน</t>
  </si>
  <si>
    <t>เจ้าหนี้การค้าและเจ้าหนี้หมุนเวียนอื่น</t>
  </si>
  <si>
    <t>ส่วนของเงินกู้ยืมระยะยาวจากสถาบันการเงินที่ถึงกำหนดชำระภายในหนึ่งปี (สุทธิ)</t>
  </si>
  <si>
    <t>ส่วนที่ถึงกำหนดชำระภายในหนึ่งปีของหนี้สินตามสัญญาเช่า (สุทธิ)</t>
  </si>
  <si>
    <t>ภาษีเงินได้นิติบุคคลค้างจ่าย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</si>
  <si>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</si>
  <si>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</si>
  <si>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</si>
  <si>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รายได้รอการรับรู้ระยะยาว</t>
  </si>
  <si>
    <t>เงินกู้ยืมระยะยาวจากสถาบันการเงิน (สุทธิ)</t>
  </si>
  <si>
    <t>หนี้สินตามสัญญาเช่า (สุทธิ)</t>
  </si>
  <si>
    <t>ภาระผูกพันผลประโยชน์พนักงาน</t>
  </si>
  <si>
    <t>ประมาณการหนี้สินค่ารื้อถอนสินทรัพย์ถาวร</t>
  </si>
  <si>
    <t>หนี้สินภาษีเงินได้รอการตัดบัญชี (สุทธิ)</t>
  </si>
  <si>
    <t>เงินประกันผลงานระยะยาว</t>
  </si>
  <si>
    <t>รวมหนี้สินไม่หมุนเวียน</t>
  </si>
  <si>
    <t>รวมหนี้สิน</t>
  </si>
  <si>
    <t>ส่วนของเจ้าของ</t>
  </si>
  <si>
    <t>ทุนเรือนหุ้น</t>
  </si>
  <si>
    <t>ทุนจดทะเบียน</t>
  </si>
  <si>
    <t>หุ้นสามัญจำนวน 400,000,000 หุ้น มูลค่าที่ตราไว้หุ้นละ 0.50 บาท</t>
  </si>
  <si>
    <t xml:space="preserve">  </t>
  </si>
  <si>
    <t>ทุนที่ออกและเรียกชำระเต็มมูลค่าแล้ว</t>
  </si>
  <si>
    <t>หุ้นสามัญจำนวน 400,000,000 หุ้น จ่ายชำระแล้วหุ้นละ 0.50 บาท</t>
  </si>
  <si>
    <t>ส่วนเกินมูลค่าหุ้นสามัญ (สุทธิ)</t>
  </si>
  <si>
    <t>กำไรสะสม</t>
  </si>
  <si>
    <t>จัดสรรแล้ว - ทุนสำรองตามกฎหมาย</t>
  </si>
  <si>
    <t>ยังไม่ได้จัดสรร</t>
  </si>
  <si>
    <t>กำไรจากการวัดมูลค่าใหม่ของภาระผูกพันผลประโยชน์พนักงาน</t>
  </si>
  <si>
    <t>รวมส่วนของเจ้าของ</t>
  </si>
  <si>
    <t>รวมหนี้สินและส่วนของเจ้าของ</t>
  </si>
  <si>
    <t>งบกำไรขาดทุนเบ็ดเสร็จ (ยังไม่ได้ตรวจสอบ)</t>
  </si>
  <si>
    <t>รายได้จากการให้บริการ</t>
  </si>
  <si>
    <t>ต้นทุนจากการให้บริการ</t>
  </si>
  <si>
    <t>กำไรขั้นต้น</t>
  </si>
  <si>
    <t>กำไรจากสัญญาให้เช่าช่วง</t>
  </si>
  <si>
    <t>รายได้อื่น</t>
  </si>
  <si>
    <t>ดอกเบี้ยรับ</t>
  </si>
  <si>
    <t>กำไรก่อนค่าใช้จ่าย</t>
  </si>
  <si>
    <t>ค่าใช้จ่ายในการบริหาร</t>
  </si>
  <si>
    <t>รวมค่าใช้จ่าย</t>
  </si>
  <si>
    <t>กำไรก่อนต้นทุนทางการเงินและภาษีเงินได้</t>
  </si>
  <si>
    <t>ต้นทุนทางการเงิน (สุทธิ)</t>
  </si>
  <si>
    <t>กำไรก่อนภาษีเงินได้</t>
  </si>
  <si>
    <t>กำไรสุทธิสำหรับรอบระยะเวลา</t>
  </si>
  <si>
    <t>กำไรเบ็ดเสร็จอื่น</t>
  </si>
  <si>
    <t>กำไรเบ็ดเสร็จรวมสำหรับรอบระยะเวลา</t>
  </si>
  <si>
    <t>กำไรต่อหุ้น</t>
  </si>
  <si>
    <t>กำไรต่อหุ้นขั้นพื้นฐาน (บาท)</t>
  </si>
  <si>
    <t>งบการเปลี่ยนแปลงส่วนของเจ้าของ</t>
  </si>
  <si>
    <t>กำไรจากการ</t>
  </si>
  <si>
    <t xml:space="preserve"> ทุนจดทะเบียน</t>
  </si>
  <si>
    <t>ส่วนเกิน</t>
  </si>
  <si>
    <t>จัดสรรแล้ว</t>
  </si>
  <si>
    <t>วัดมูลค่าใหม่ของ</t>
  </si>
  <si>
    <t>ที่ออกและ</t>
  </si>
  <si>
    <t>มูลค่าหุ้นสามัญ</t>
  </si>
  <si>
    <t>- ทุนสำรอง</t>
  </si>
  <si>
    <t>ภาระผูกพันผลประโยชน์</t>
  </si>
  <si>
    <t>รวม</t>
  </si>
  <si>
    <t>ชำระเต็มมูลค่าแล้ว</t>
  </si>
  <si>
    <t>(สุทธิ)</t>
  </si>
  <si>
    <t>ตามกฎหมาย</t>
  </si>
  <si>
    <t>พนักงาน (สุทธิ)</t>
  </si>
  <si>
    <t>ยอดคงเหลือ ณ วันที่ 1 มกราคม พ.ศ. 2567</t>
  </si>
  <si>
    <t>การเปลี่ยนแปลงในส่วนของเจ้าของสำหรับรอบระยะเวลา</t>
  </si>
  <si>
    <t>ยอดคงเหลือ ณ วันที่ 1 มกราคม พ.ศ. 2568</t>
  </si>
  <si>
    <t>งบกระแสเงินสด (ยังไม่ได้ตรวจสอบ)</t>
  </si>
  <si>
    <t>กระแสเงินสดจากกิจกรรมดำเนินงาน</t>
  </si>
  <si>
    <t>รายการปรับปรุง</t>
  </si>
  <si>
    <t>ค่าเสื่อมราคา</t>
  </si>
  <si>
    <t>10, 11</t>
  </si>
  <si>
    <t>ค่าตัดจำหน่าย</t>
  </si>
  <si>
    <t>ผลกำไรจากสัญญาให้เช่าช่วง</t>
  </si>
  <si>
    <t>ผลขาดทุนด้านเครดิตที่คาดว่าจะเกิดขึ้น</t>
  </si>
  <si>
    <t>กำไรจากการจำหน่ายอุปกรณ์</t>
  </si>
  <si>
    <t>ขาดทุนจากการตัดจำหน่ายอุปกรณ์และสินทรัพย์ไม่มีตัวตน</t>
  </si>
  <si>
    <t>ต้นทุนทางการเงิน</t>
  </si>
  <si>
    <t>การเปลี่ยนแปลงในเงินทุนหมุนเวียน</t>
  </si>
  <si>
    <t>ลูกหนี้การค้าและลูกหนี้หมุนเวียนอื่น</t>
  </si>
  <si>
    <t>ลูกหนี้ตามสัญญาเช่าการเงิน</t>
  </si>
  <si>
    <t>รายได้รอรับรู้ระยะยาว</t>
  </si>
  <si>
    <t>จ่ายผลประโยชน์ของพนักงาน</t>
  </si>
  <si>
    <t>เงินสดได้มาจากการดำเนินงานก่อนดอกเบี้ยรับ ดอกเบี้ยจ่ายและภาษีเงินได้จ่าย</t>
  </si>
  <si>
    <t>เงินสดสุทธิได้มาจากกิจกรรมดำเนินงาน</t>
  </si>
  <si>
    <t>กระแสเงินสดจากกิจกรรมลงทุน</t>
  </si>
  <si>
    <t>เงินสดจ่ายซื้ออาคารและอุปกรณ์</t>
  </si>
  <si>
    <t>เงินสดรับจากการจำหน่ายอาคารและอุปกรณ์</t>
  </si>
  <si>
    <t>เงินสดจ่ายสำหรับสินทรัพย์สิทธิการใช้</t>
  </si>
  <si>
    <t>เงินสดจ่ายซื้อสินทรัพย์ไม่มีตัวตน</t>
  </si>
  <si>
    <t>เงินสดรับคืนเงินค้ำประกัน</t>
  </si>
  <si>
    <t>เงินสดจ่ายเงินค้ำประกัน</t>
  </si>
  <si>
    <t>เงินสดสุทธิใช้ไปในกิจกรรมลงทุน</t>
  </si>
  <si>
    <t>กระแสเงินสดจากกิจกรรมจัดหาเงิน</t>
  </si>
  <si>
    <t>เงินสดจ่ายชำระเงินกู้ยืมระยะยาวจากสถาบันการเงิน</t>
  </si>
  <si>
    <t>เงินสดจ่ายชำระหนี้สินภายใต้สัญญาเช่า</t>
  </si>
  <si>
    <t>ดอกเบี้ยจ่ายหนี้สินตามสัญญาเช่า</t>
  </si>
  <si>
    <t>เงินสดและรายการเทียบเท่าเงินสดต้นรอบระยะเวลา</t>
  </si>
  <si>
    <t>เงินสดและรายการเทียบเท่าเงินสดสิ้นรอบระยะเวลา</t>
  </si>
  <si>
    <t>ข้อมูลเพิ่มเติมสำหรับงบกระแสเงินสด</t>
  </si>
  <si>
    <t>ค่าใช้จ่ายค้างจ่ายค่าธรรมเนียมสัญญาเช่า</t>
  </si>
  <si>
    <t>การเปลี่ยนแปลงหนี้สินที่เกิดจากกิจกรรมจัดหาเงิน</t>
  </si>
  <si>
    <t>- ณ วันที่ 1 มกราคม</t>
  </si>
  <si>
    <t>- เพิ่มขึ้นระหว่างรอบระยะเวลา</t>
  </si>
  <si>
    <t>- ยกเลิกระหว่างรอบระยะเวลา</t>
  </si>
  <si>
    <t>- เปลี่ยนแปลงสัญญาเช่าระหว่างรอบระยะเวลา</t>
  </si>
  <si>
    <t>- ดอกเบี้ยภายใต้หนี้สินตามสัญญาเช่า</t>
  </si>
  <si>
    <t>- กระแสเงินสดจ่าย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</si>
  <si>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</si>
  <si>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</si>
  <si>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>โอนสินทรัพย์สิทธิการใช้ไปเป็นลูกหนี้ตามสัญญาเช่าการเงิน</t>
  </si>
  <si>
    <t>ผลกำไรจากการยกเลิกสัญญาเช่า</t>
  </si>
  <si>
    <t>จ่ายดอกเบี้ย</t>
  </si>
  <si>
    <t>จ่ายภาษีเงินได้</t>
  </si>
  <si>
    <t>ค่าใช้จ่ายค้างจ่ายสินทรัพย์</t>
  </si>
  <si>
    <t>ณ วันที่ 30 มิถุนายน พ.ศ. 2568</t>
  </si>
  <si>
    <t>30 มิถุนายน</t>
  </si>
  <si>
    <t>ยอดคงเหลือ ณ วันที่ 30 มิถุนายน พ.ศ. 2567</t>
  </si>
  <si>
    <t>ยอดคงเหลือ ณ วันที่ 30 มิถุนายน พ.ศ. 2568</t>
  </si>
  <si>
    <t>เจ้าหนี้สินทรัพย์ถาวร ณ วันที่ 30 มิถุนายน</t>
  </si>
  <si>
    <t>เจ้าหนี้สินทรัพย์ไม่มีตัวตน ณ วันที่ 30 มิถุนายน</t>
  </si>
  <si>
    <t>- ณ วันที่ 30 มิถุนายน</t>
  </si>
  <si>
    <t>หมายเหตุประกอบข้อมูลทางการเงินระหว่างกาลในหน้า 9 ถึง 24 เป็นส่วนหนึ่งของข้อมูลทางการเงินระหว่างกาลนี้</t>
  </si>
  <si>
    <t>เงินปันผลจ่าย</t>
  </si>
  <si>
    <t>สำหรับรอบระยะเวลาสามเดือนสิ้นสุดวันที่ 30 มิถุนายน พ.ศ. 2568</t>
  </si>
  <si>
    <t>สำหรับรอบระยะเวลาหกเดือนสิ้นสุดวันที่ 30 มิถุนายน พ.ศ. 2568</t>
  </si>
  <si>
    <t>เงินลงทุนระยะสั้นเพิ่มขึ้น</t>
  </si>
  <si>
    <t>ขาดทุนจากการจำหน่ายสินทรัพย์ถาวร</t>
  </si>
  <si>
    <t>ค่าใช้จ่ายภาษีเงินได้</t>
  </si>
  <si>
    <t>สำหรับรอบระยะเวลาหกเดือนสิ้นสุดวันที่ 30 มิถุนายน มีดังนี้</t>
  </si>
  <si>
    <t>รายได้ค้างรับค่าติดตั้งระบบ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</si>
</sst>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8">
    <numFmt numFmtId="41" formatCode="_-* #,##0_-;\-* #,##0_-;_-* &quot;-&quot;_-;_-@_-"/>
    <numFmt numFmtId="43" formatCode="_-* #,##0.00_-;\-* #,##0.00_-;_-* &quot;-&quot;??_-;_-@_-"/>
    <numFmt numFmtId="164" formatCode="_(* #,##0.00_);_(* \(#,##0.00\);_(* &quot;-&quot;??_);_(@_)"/>
    <numFmt numFmtId="165" formatCode="#,##0;\(#,##0\)"/>
    <numFmt numFmtId="166" formatCode="_(* #,##0_);_(* \(#,##0\);_(* &quot;-&quot;???\ _);_(@_)"/>
    <numFmt numFmtId="167" formatCode="_(* #,##0.00_);_(* \(#,##0.00\);_(* &quot;-&quot;???\ _);_(@_)"/>
    <numFmt numFmtId="168" formatCode="_(* #,##0_);_(* \(#,##0\);_(* &quot;-&quot;??_);_(@_)"/>
    <numFmt numFmtId="169" formatCode="_-* #,##0.000_-;\-* #,##0.000_-;_-* &quot;-&quot;??_-;_-@_-"/>
    <numFmt numFmtId="170" formatCode="0.0000"/>
    <numFmt numFmtId="171" formatCode="\t&quot;฿&quot;#,##0_);\(\t&quot;฿&quot;#,##0\)"/>
    <numFmt numFmtId="172" formatCode="#,##0.00;&quot;-&quot;#,##0.00"/>
    <numFmt numFmtId="173" formatCode="#,##0.00&quot; &quot;;[Red]&quot;-&quot;#,##0.00&quot; &quot;"/>
    <numFmt numFmtId="174" formatCode="&quot; &quot;#,##0.00&quot; &quot;;&quot;-&quot;#,##0.00&quot; &quot;;&quot; -&quot;00&quot; &quot;;&quot; &quot;@&quot; &quot;"/>
    <numFmt numFmtId="175" formatCode="[$-C09]mmm/yy;@"/>
    <numFmt numFmtId="176" formatCode="[$-C09]dd\-mmm\-yy;@"/>
    <numFmt numFmtId="177" formatCode="_ * #,##0.00_ ;_ * \-#,##0.00_ ;_ * &quot;-&quot;??_ ;_ @_ "/>
    <numFmt numFmtId="178" formatCode="_-* #,##0.00\ _€_-;\-* #,##0.00\ _€_-;_-* &quot;-&quot;??\ _€_-;_-@_-"/>
    <numFmt numFmtId="179" formatCode="_-* #,##0.00\ &quot;€&quot;_-;\-* #,##0.00\ &quot;€&quot;_-;_-* &quot;-&quot;??\ &quot;€&quot;_-;_-@_-"/>
  </numFmts>
  <fonts count="4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ordia New"/>
      <family val="2"/>
    </font>
    <font>
      <sz val="12"/>
      <name val="Times New Roman"/>
      <family val="1"/>
    </font>
    <font>
      <sz val="10"/>
      <name val="Times New Roman"/>
      <family val="1"/>
      <charset val="222"/>
    </font>
    <font>
      <sz val="10"/>
      <name val="ApFont"/>
      <charset val="222"/>
    </font>
    <font>
      <sz val="10"/>
      <name val="Cordia New"/>
      <family val="2"/>
    </font>
    <font>
      <b/>
      <sz val="13"/>
      <name val="Browallia New"/>
      <family val="2"/>
    </font>
    <font>
      <sz val="13"/>
      <name val="Browallia New"/>
      <family val="2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Arial"/>
      <family val="2"/>
    </font>
    <font>
      <sz val="11"/>
      <color rgb="FF9C6500"/>
      <name val="Calibri"/>
      <family val="2"/>
      <scheme val="minor"/>
    </font>
    <font>
      <sz val="10"/>
      <color theme="1"/>
      <name val="Arial"/>
      <family val="2"/>
    </font>
    <font>
      <sz val="11"/>
      <color theme="1"/>
      <name val="Calibri"/>
      <family val="2"/>
      <charset val="222"/>
      <scheme val="minor"/>
    </font>
    <font>
      <sz val="8"/>
      <name val="Arial"/>
      <family val="2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indexed="8"/>
      <name val="Tahoma"/>
      <family val="2"/>
      <charset val="222"/>
    </font>
    <font>
      <sz val="11"/>
      <color rgb="FF000000"/>
      <name val="Tahoma"/>
      <family val="2"/>
    </font>
    <font>
      <sz val="11"/>
      <color theme="1"/>
      <name val="Tahoma"/>
      <family val="2"/>
      <charset val="134"/>
    </font>
    <font>
      <sz val="10"/>
      <color theme="1"/>
      <name val="Arial Unicode MS"/>
      <family val="2"/>
    </font>
    <font>
      <sz val="11"/>
      <color indexed="8"/>
      <name val="Calibri"/>
      <family val="2"/>
      <charset val="222"/>
    </font>
    <font>
      <sz val="11"/>
      <color indexed="8"/>
      <name val="Tahoma"/>
      <family val="2"/>
      <charset val="134"/>
    </font>
    <font>
      <sz val="11"/>
      <color theme="1"/>
      <name val="Arial"/>
      <family val="2"/>
    </font>
    <font>
      <u/>
      <sz val="10"/>
      <color theme="10"/>
      <name val="Georgia"/>
      <family val="1"/>
    </font>
    <font>
      <sz val="10"/>
      <color rgb="FF0000FF"/>
      <name val="Arial"/>
      <family val="2"/>
    </font>
    <font>
      <u/>
      <sz val="10"/>
      <color rgb="FF0000FF"/>
      <name val="Georgia"/>
      <family val="1"/>
    </font>
    <font>
      <sz val="10"/>
      <color rgb="FF0000FF"/>
      <name val="Arial Unicode MS"/>
      <family val="2"/>
    </font>
    <font>
      <u/>
      <sz val="10"/>
      <color theme="10"/>
      <name val="Arial Unicode MS"/>
      <family val="2"/>
    </font>
    <font>
      <u/>
      <sz val="10"/>
      <color theme="10"/>
      <name val="Arial"/>
      <family val="2"/>
    </font>
    <font>
      <u/>
      <sz val="11"/>
      <color theme="10"/>
      <name val="Calibri"/>
      <family val="2"/>
    </font>
    <font>
      <sz val="10"/>
      <name val="Microsoft Sans Serif"/>
      <family val="2"/>
    </font>
    <font>
      <u/>
      <sz val="11"/>
      <color theme="10"/>
      <name val="Calibri"/>
      <family val="2"/>
      <charset val="222"/>
    </font>
    <font>
      <b/>
      <sz val="13"/>
      <color theme="1"/>
      <name val="Browallia New"/>
      <family val="2"/>
    </font>
    <font>
      <sz val="13"/>
      <color theme="1"/>
      <name val="Browallia Ne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</borders>
  <cellStyleXfs count="232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37" fontId="3" fillId="0" borderId="0"/>
    <xf numFmtId="0" fontId="4" fillId="0" borderId="0"/>
    <xf numFmtId="4" fontId="5" fillId="0" borderId="0" applyFont="0" applyFill="0" applyBorder="0" applyAlignment="0" applyProtection="0"/>
    <xf numFmtId="0" fontId="6" fillId="0" borderId="0"/>
    <xf numFmtId="164" fontId="1" fillId="0" borderId="0" applyFon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3" applyNumberFormat="0" applyFill="0" applyAlignment="0" applyProtection="0"/>
    <xf numFmtId="0" fontId="11" fillId="0" borderId="4" applyNumberFormat="0" applyFill="0" applyAlignment="0" applyProtection="0"/>
    <xf numFmtId="0" fontId="12" fillId="0" borderId="5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5" borderId="6" applyNumberFormat="0" applyAlignment="0" applyProtection="0"/>
    <xf numFmtId="0" fontId="16" fillId="6" borderId="7" applyNumberFormat="0" applyAlignment="0" applyProtection="0"/>
    <xf numFmtId="0" fontId="17" fillId="6" borderId="6" applyNumberFormat="0" applyAlignment="0" applyProtection="0"/>
    <xf numFmtId="0" fontId="18" fillId="0" borderId="8" applyNumberFormat="0" applyFill="0" applyAlignment="0" applyProtection="0"/>
    <xf numFmtId="0" fontId="19" fillId="7" borderId="9" applyNumberFormat="0" applyAlignment="0" applyProtection="0"/>
    <xf numFmtId="0" fontId="20" fillId="0" borderId="0" applyNumberFormat="0" applyFill="0" applyBorder="0" applyAlignment="0" applyProtection="0"/>
    <xf numFmtId="0" fontId="1" fillId="8" borderId="10" applyNumberFormat="0" applyFont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23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23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23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23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23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4" fillId="0" borderId="0"/>
    <xf numFmtId="0" fontId="23" fillId="12" borderId="0" applyNumberFormat="0" applyBorder="0" applyAlignment="0" applyProtection="0"/>
    <xf numFmtId="0" fontId="23" fillId="16" borderId="0" applyNumberFormat="0" applyBorder="0" applyAlignment="0" applyProtection="0"/>
    <xf numFmtId="0" fontId="23" fillId="20" borderId="0" applyNumberFormat="0" applyBorder="0" applyAlignment="0" applyProtection="0"/>
    <xf numFmtId="0" fontId="23" fillId="24" borderId="0" applyNumberFormat="0" applyBorder="0" applyAlignment="0" applyProtection="0"/>
    <xf numFmtId="0" fontId="23" fillId="28" borderId="0" applyNumberFormat="0" applyBorder="0" applyAlignment="0" applyProtection="0"/>
    <xf numFmtId="0" fontId="23" fillId="32" borderId="0" applyNumberFormat="0" applyBorder="0" applyAlignment="0" applyProtection="0"/>
    <xf numFmtId="43" fontId="24" fillId="0" borderId="0" applyFont="0" applyFill="0" applyBorder="0" applyAlignment="0" applyProtection="0"/>
    <xf numFmtId="0" fontId="25" fillId="4" borderId="0" applyNumberFormat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173" fontId="32" fillId="0" borderId="0" applyFont="0" applyFill="0" applyBorder="0" applyAlignment="0" applyProtection="0"/>
    <xf numFmtId="169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7" fillId="0" borderId="0" applyFont="0" applyFill="0" applyBorder="0" applyAlignment="0" applyProtection="0"/>
    <xf numFmtId="174" fontId="32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17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9" fillId="0" borderId="0" applyFont="0" applyFill="0" applyBorder="0" applyAlignment="0" applyProtection="0"/>
    <xf numFmtId="43" fontId="31" fillId="0" borderId="0" applyFont="0" applyFill="0" applyBorder="0" applyAlignment="0" applyProtection="0"/>
    <xf numFmtId="43" fontId="1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7" fillId="0" borderId="0"/>
    <xf numFmtId="0" fontId="29" fillId="0" borderId="0"/>
    <xf numFmtId="0" fontId="27" fillId="0" borderId="0"/>
    <xf numFmtId="0" fontId="27" fillId="0" borderId="0"/>
    <xf numFmtId="0" fontId="33" fillId="0" borderId="0"/>
    <xf numFmtId="0" fontId="29" fillId="0" borderId="0"/>
    <xf numFmtId="0" fontId="26" fillId="0" borderId="0"/>
    <xf numFmtId="0" fontId="27" fillId="0" borderId="0"/>
    <xf numFmtId="0" fontId="27" fillId="0" borderId="0"/>
    <xf numFmtId="0" fontId="32" fillId="0" borderId="0"/>
    <xf numFmtId="0" fontId="34" fillId="0" borderId="0"/>
    <xf numFmtId="0" fontId="1" fillId="0" borderId="0"/>
    <xf numFmtId="0" fontId="1" fillId="0" borderId="0"/>
    <xf numFmtId="9" fontId="27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28" fillId="0" borderId="0"/>
    <xf numFmtId="9" fontId="1" fillId="0" borderId="0" applyFont="0" applyFill="0" applyBorder="0" applyAlignment="0" applyProtection="0"/>
    <xf numFmtId="0" fontId="27" fillId="0" borderId="0"/>
    <xf numFmtId="43" fontId="35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43" fontId="31" fillId="0" borderId="0" applyFont="0" applyFill="0" applyBorder="0" applyAlignment="0" applyProtection="0"/>
    <xf numFmtId="43" fontId="35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76" fontId="29" fillId="0" borderId="0"/>
    <xf numFmtId="41" fontId="1" fillId="0" borderId="0" applyFont="0" applyFill="0" applyBorder="0" applyAlignment="0" applyProtection="0"/>
    <xf numFmtId="0" fontId="30" fillId="0" borderId="0"/>
    <xf numFmtId="0" fontId="27" fillId="0" borderId="0"/>
    <xf numFmtId="43" fontId="27" fillId="0" borderId="0" applyFont="0" applyFill="0" applyBorder="0" applyAlignment="0" applyProtection="0"/>
    <xf numFmtId="177" fontId="36" fillId="0" borderId="0" applyFont="0" applyFill="0" applyBorder="0" applyAlignment="0" applyProtection="0"/>
    <xf numFmtId="41" fontId="27" fillId="0" borderId="0" applyFont="0" applyFill="0" applyBorder="0" applyAlignment="0" applyProtection="0"/>
    <xf numFmtId="0" fontId="37" fillId="0" borderId="0"/>
    <xf numFmtId="0" fontId="26" fillId="0" borderId="0"/>
    <xf numFmtId="43" fontId="29" fillId="0" borderId="0" applyFont="0" applyFill="0" applyBorder="0" applyAlignment="0" applyProtection="0"/>
    <xf numFmtId="178" fontId="29" fillId="0" borderId="0" applyFont="0" applyFill="0" applyBorder="0" applyAlignment="0" applyProtection="0"/>
    <xf numFmtId="179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7" fillId="0" borderId="0"/>
    <xf numFmtId="0" fontId="38" fillId="0" borderId="12" applyNumberFormat="0" applyFill="0" applyAlignment="0">
      <protection locked="0"/>
    </xf>
    <xf numFmtId="43" fontId="29" fillId="0" borderId="0" applyFont="0" applyFill="0" applyBorder="0" applyAlignment="0" applyProtection="0"/>
    <xf numFmtId="0" fontId="40" fillId="0" borderId="0" applyNumberFormat="0" applyFill="0" applyBorder="0" applyAlignment="0" applyProtection="0"/>
    <xf numFmtId="0" fontId="39" fillId="0" borderId="0"/>
    <xf numFmtId="0" fontId="34" fillId="0" borderId="0"/>
    <xf numFmtId="0" fontId="29" fillId="0" borderId="0"/>
    <xf numFmtId="0" fontId="26" fillId="0" borderId="0"/>
    <xf numFmtId="0" fontId="1" fillId="0" borderId="0"/>
    <xf numFmtId="0" fontId="34" fillId="0" borderId="0"/>
    <xf numFmtId="0" fontId="34" fillId="0" borderId="0"/>
    <xf numFmtId="0" fontId="26" fillId="0" borderId="0"/>
    <xf numFmtId="0" fontId="41" fillId="0" borderId="0"/>
    <xf numFmtId="43" fontId="26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29" fillId="0" borderId="0"/>
    <xf numFmtId="0" fontId="31" fillId="0" borderId="0"/>
    <xf numFmtId="43" fontId="27" fillId="0" borderId="0" applyFont="0" applyFill="0" applyBorder="0" applyAlignment="0" applyProtection="0"/>
    <xf numFmtId="0" fontId="34" fillId="0" borderId="0"/>
    <xf numFmtId="43" fontId="37" fillId="0" borderId="0" applyFont="0" applyFill="0" applyBorder="0" applyAlignment="0" applyProtection="0"/>
    <xf numFmtId="0" fontId="27" fillId="0" borderId="0"/>
    <xf numFmtId="0" fontId="34" fillId="0" borderId="0"/>
    <xf numFmtId="43" fontId="27" fillId="0" borderId="0" applyFont="0" applyFill="0" applyBorder="0" applyAlignment="0" applyProtection="0"/>
    <xf numFmtId="43" fontId="29" fillId="0" borderId="0" applyFont="0" applyFill="0" applyBorder="0" applyAlignment="0" applyProtection="0"/>
    <xf numFmtId="0" fontId="26" fillId="0" borderId="0"/>
    <xf numFmtId="0" fontId="38" fillId="0" borderId="12" applyNumberFormat="0" applyFill="0" applyAlignment="0">
      <protection locked="0"/>
    </xf>
    <xf numFmtId="0" fontId="43" fillId="0" borderId="0" applyNumberFormat="0" applyFill="0" applyBorder="0" applyAlignment="0" applyProtection="0"/>
    <xf numFmtId="0" fontId="38" fillId="0" borderId="12" applyNumberFormat="0" applyFill="0" applyAlignment="0">
      <alignment wrapText="1"/>
      <protection locked="0"/>
    </xf>
    <xf numFmtId="43" fontId="1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9" fillId="0" borderId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43" fontId="31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169" fontId="27" fillId="0" borderId="0" applyFont="0" applyFill="0" applyBorder="0" applyAlignment="0" applyProtection="0"/>
    <xf numFmtId="172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170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9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41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43" fontId="27" fillId="0" borderId="0" applyFont="0" applyFill="0" applyBorder="0" applyAlignment="0" applyProtection="0"/>
    <xf numFmtId="0" fontId="27" fillId="0" borderId="0"/>
    <xf numFmtId="0" fontId="27" fillId="0" borderId="0"/>
    <xf numFmtId="0" fontId="27" fillId="0" borderId="0"/>
    <xf numFmtId="43" fontId="27" fillId="0" borderId="0" applyFont="0" applyFill="0" applyBorder="0" applyAlignment="0" applyProtection="0"/>
    <xf numFmtId="175" fontId="29" fillId="0" borderId="0"/>
    <xf numFmtId="175" fontId="44" fillId="0" borderId="0" applyNumberFormat="0" applyFill="0" applyBorder="0" applyAlignment="0" applyProtection="0">
      <alignment vertical="top"/>
      <protection locked="0"/>
    </xf>
    <xf numFmtId="43" fontId="24" fillId="0" borderId="0" applyFont="0" applyFill="0" applyBorder="0" applyAlignment="0" applyProtection="0"/>
    <xf numFmtId="0" fontId="45" fillId="0" borderId="0"/>
    <xf numFmtId="0" fontId="27" fillId="0" borderId="0"/>
    <xf numFmtId="43" fontId="27" fillId="0" borderId="0" applyFont="0" applyFill="0" applyBorder="0" applyAlignment="0" applyProtection="0"/>
    <xf numFmtId="41" fontId="35" fillId="0" borderId="0" applyFont="0" applyFill="0" applyBorder="0" applyAlignment="0" applyProtection="0"/>
    <xf numFmtId="0" fontId="46" fillId="0" borderId="0" applyNumberFormat="0" applyFill="0" applyBorder="0" applyAlignment="0" applyProtection="0">
      <alignment vertical="top"/>
      <protection locked="0"/>
    </xf>
    <xf numFmtId="0" fontId="24" fillId="0" borderId="0"/>
    <xf numFmtId="43" fontId="24" fillId="0" borderId="0" applyFont="0" applyFill="0" applyBorder="0" applyAlignment="0" applyProtection="0"/>
    <xf numFmtId="0" fontId="1" fillId="0" borderId="0"/>
  </cellStyleXfs>
  <cellXfs count="137">
    <xf numFmtId="0" fontId="0" fillId="0" borderId="0" xfId="0"/>
    <xf numFmtId="166" fontId="8" fillId="0" borderId="0" xfId="1" applyNumberFormat="1" applyFont="1" applyFill="1" applyAlignment="1">
      <alignment vertical="center"/>
    </xf>
    <xf numFmtId="166" fontId="8" fillId="0" borderId="1" xfId="1" applyNumberFormat="1" applyFont="1" applyFill="1" applyBorder="1" applyAlignment="1">
      <alignment vertical="center"/>
    </xf>
    <xf numFmtId="166" fontId="7" fillId="0" borderId="0" xfId="1" applyNumberFormat="1" applyFont="1" applyFill="1" applyAlignment="1">
      <alignment horizontal="right" vertical="center"/>
    </xf>
    <xf numFmtId="166" fontId="7" fillId="0" borderId="1" xfId="1" applyNumberFormat="1" applyFont="1" applyFill="1" applyBorder="1" applyAlignment="1">
      <alignment horizontal="right" vertical="center"/>
    </xf>
    <xf numFmtId="166" fontId="8" fillId="0" borderId="0" xfId="1" applyNumberFormat="1" applyFont="1" applyFill="1" applyBorder="1" applyAlignment="1">
      <alignment horizontal="center" vertical="center"/>
    </xf>
    <xf numFmtId="166" fontId="7" fillId="0" borderId="0" xfId="1" applyNumberFormat="1" applyFont="1" applyFill="1" applyBorder="1" applyAlignment="1">
      <alignment horizontal="center" vertical="center"/>
    </xf>
    <xf numFmtId="164" fontId="8" fillId="0" borderId="0" xfId="1" applyFont="1" applyFill="1" applyAlignment="1">
      <alignment horizontal="center" vertical="center"/>
    </xf>
    <xf numFmtId="164" fontId="8" fillId="0" borderId="1" xfId="1" applyFont="1" applyFill="1" applyBorder="1" applyAlignment="1">
      <alignment horizontal="center" vertical="center"/>
    </xf>
    <xf numFmtId="166" fontId="8" fillId="0" borderId="1" xfId="5" applyNumberFormat="1" applyFont="1" applyFill="1" applyBorder="1" applyAlignment="1">
      <alignment horizontal="right" vertical="center"/>
    </xf>
    <xf numFmtId="166" fontId="8" fillId="0" borderId="1" xfId="1" applyNumberFormat="1" applyFont="1" applyFill="1" applyBorder="1" applyAlignment="1">
      <alignment horizontal="center" vertical="center"/>
    </xf>
    <xf numFmtId="164" fontId="7" fillId="0" borderId="0" xfId="1" applyFont="1" applyFill="1" applyAlignment="1">
      <alignment horizontal="right" vertical="center"/>
    </xf>
    <xf numFmtId="166" fontId="7" fillId="0" borderId="0" xfId="1" quotePrefix="1" applyNumberFormat="1" applyFont="1" applyFill="1" applyAlignment="1">
      <alignment horizontal="right" vertical="center"/>
    </xf>
    <xf numFmtId="164" fontId="7" fillId="0" borderId="1" xfId="1" applyFont="1" applyFill="1" applyBorder="1" applyAlignment="1">
      <alignment horizontal="right" vertical="center"/>
    </xf>
    <xf numFmtId="166" fontId="8" fillId="0" borderId="0" xfId="1" applyNumberFormat="1" applyFont="1" applyFill="1" applyAlignment="1">
      <alignment horizontal="center" vertical="center"/>
    </xf>
    <xf numFmtId="166" fontId="8" fillId="0" borderId="2" xfId="1" applyNumberFormat="1" applyFont="1" applyFill="1" applyBorder="1" applyAlignment="1">
      <alignment horizontal="center" vertical="center"/>
    </xf>
    <xf numFmtId="164" fontId="8" fillId="0" borderId="0" xfId="1" applyFont="1" applyFill="1" applyAlignment="1">
      <alignment horizontal="center"/>
    </xf>
    <xf numFmtId="164" fontId="7" fillId="0" borderId="0" xfId="1" applyFont="1" applyFill="1" applyAlignment="1">
      <alignment horizontal="right"/>
    </xf>
    <xf numFmtId="164" fontId="7" fillId="0" borderId="1" xfId="1" applyFont="1" applyFill="1" applyBorder="1" applyAlignment="1">
      <alignment horizontal="right"/>
    </xf>
    <xf numFmtId="164" fontId="8" fillId="0" borderId="0" xfId="1" applyFont="1" applyFill="1" applyAlignment="1"/>
    <xf numFmtId="166" fontId="8" fillId="0" borderId="0" xfId="1" applyNumberFormat="1" applyFont="1" applyFill="1" applyAlignment="1">
      <alignment horizontal="center"/>
    </xf>
    <xf numFmtId="166" fontId="8" fillId="0" borderId="0" xfId="1" applyNumberFormat="1" applyFont="1" applyFill="1" applyAlignment="1"/>
    <xf numFmtId="166" fontId="8" fillId="0" borderId="1" xfId="1" applyNumberFormat="1" applyFont="1" applyFill="1" applyBorder="1" applyAlignment="1"/>
    <xf numFmtId="166" fontId="8" fillId="0" borderId="0" xfId="1" applyNumberFormat="1" applyFont="1" applyFill="1" applyAlignment="1">
      <alignment horizontal="right"/>
    </xf>
    <xf numFmtId="166" fontId="8" fillId="0" borderId="2" xfId="1" applyNumberFormat="1" applyFont="1" applyFill="1" applyBorder="1" applyAlignment="1"/>
    <xf numFmtId="166" fontId="8" fillId="0" borderId="0" xfId="1" applyNumberFormat="1" applyFont="1" applyFill="1" applyBorder="1" applyAlignment="1">
      <alignment horizontal="center"/>
    </xf>
    <xf numFmtId="166" fontId="8" fillId="0" borderId="0" xfId="1" applyNumberFormat="1" applyFont="1" applyFill="1" applyBorder="1" applyAlignment="1"/>
    <xf numFmtId="166" fontId="8" fillId="0" borderId="1" xfId="1" applyNumberFormat="1" applyFont="1" applyFill="1" applyBorder="1" applyAlignment="1">
      <alignment horizontal="center"/>
    </xf>
    <xf numFmtId="166" fontId="8" fillId="0" borderId="0" xfId="5" applyNumberFormat="1" applyFont="1" applyFill="1" applyAlignment="1">
      <alignment horizontal="right" vertical="center"/>
    </xf>
    <xf numFmtId="166" fontId="8" fillId="0" borderId="0" xfId="5" applyNumberFormat="1" applyFont="1" applyFill="1" applyBorder="1" applyAlignment="1">
      <alignment horizontal="right" vertical="center"/>
    </xf>
    <xf numFmtId="166" fontId="8" fillId="0" borderId="0" xfId="1" applyNumberFormat="1" applyFont="1" applyFill="1" applyBorder="1" applyAlignment="1">
      <alignment vertical="center"/>
    </xf>
    <xf numFmtId="168" fontId="48" fillId="0" borderId="0" xfId="1" applyNumberFormat="1" applyFont="1" applyFill="1" applyAlignment="1">
      <alignment horizontal="center" vertical="center"/>
    </xf>
    <xf numFmtId="168" fontId="48" fillId="0" borderId="1" xfId="1" applyNumberFormat="1" applyFont="1" applyFill="1" applyBorder="1" applyAlignment="1">
      <alignment horizontal="center" vertical="center"/>
    </xf>
    <xf numFmtId="168" fontId="47" fillId="0" borderId="0" xfId="1" applyNumberFormat="1" applyFont="1" applyFill="1" applyAlignment="1">
      <alignment horizontal="right" vertical="center"/>
    </xf>
    <xf numFmtId="164" fontId="47" fillId="0" borderId="1" xfId="1" applyFont="1" applyFill="1" applyBorder="1" applyAlignment="1">
      <alignment horizontal="right" vertical="center"/>
    </xf>
    <xf numFmtId="0" fontId="48" fillId="0" borderId="0" xfId="1" applyNumberFormat="1" applyFont="1" applyFill="1" applyAlignment="1">
      <alignment vertical="center"/>
    </xf>
    <xf numFmtId="166" fontId="48" fillId="0" borderId="0" xfId="1" applyNumberFormat="1" applyFont="1" applyFill="1" applyAlignment="1">
      <alignment vertical="center"/>
    </xf>
    <xf numFmtId="166" fontId="48" fillId="0" borderId="1" xfId="1" applyNumberFormat="1" applyFont="1" applyFill="1" applyBorder="1" applyAlignment="1">
      <alignment vertical="center"/>
    </xf>
    <xf numFmtId="0" fontId="48" fillId="0" borderId="0" xfId="1" applyNumberFormat="1" applyFont="1" applyFill="1" applyBorder="1" applyAlignment="1">
      <alignment vertical="center"/>
    </xf>
    <xf numFmtId="166" fontId="48" fillId="0" borderId="0" xfId="1" applyNumberFormat="1" applyFont="1" applyFill="1" applyBorder="1" applyAlignment="1">
      <alignment vertical="center"/>
    </xf>
    <xf numFmtId="166" fontId="48" fillId="0" borderId="0" xfId="1" applyNumberFormat="1" applyFont="1" applyFill="1" applyAlignment="1">
      <alignment horizontal="center" vertical="center"/>
    </xf>
    <xf numFmtId="166" fontId="48" fillId="0" borderId="1" xfId="1" applyNumberFormat="1" applyFont="1" applyFill="1" applyBorder="1" applyAlignment="1">
      <alignment horizontal="center" vertical="center"/>
    </xf>
    <xf numFmtId="166" fontId="48" fillId="0" borderId="0" xfId="1" applyNumberFormat="1" applyFont="1" applyFill="1" applyAlignment="1">
      <alignment horizontal="right" vertical="center"/>
    </xf>
    <xf numFmtId="166" fontId="48" fillId="0" borderId="2" xfId="1" applyNumberFormat="1" applyFont="1" applyFill="1" applyBorder="1" applyAlignment="1">
      <alignment horizontal="right" vertical="center"/>
    </xf>
    <xf numFmtId="168" fontId="48" fillId="0" borderId="1" xfId="1" applyNumberFormat="1" applyFont="1" applyFill="1" applyBorder="1" applyAlignment="1">
      <alignment vertical="center"/>
    </xf>
    <xf numFmtId="166" fontId="8" fillId="0" borderId="0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Alignment="1">
      <alignment horizontal="right" vertical="center" wrapText="1"/>
    </xf>
    <xf numFmtId="166" fontId="7" fillId="0" borderId="0" xfId="1" applyNumberFormat="1" applyFont="1" applyFill="1" applyBorder="1" applyAlignment="1">
      <alignment horizontal="right" vertical="center"/>
    </xf>
    <xf numFmtId="166" fontId="7" fillId="0" borderId="0" xfId="1" applyNumberFormat="1" applyFont="1" applyFill="1" applyBorder="1" applyAlignment="1">
      <alignment horizontal="right" vertical="center" wrapText="1"/>
    </xf>
    <xf numFmtId="0" fontId="8" fillId="0" borderId="0" xfId="1" applyNumberFormat="1" applyFont="1" applyFill="1" applyBorder="1" applyAlignment="1">
      <alignment horizontal="right" vertical="center"/>
    </xf>
    <xf numFmtId="167" fontId="48" fillId="0" borderId="2" xfId="1" applyNumberFormat="1" applyFont="1" applyFill="1" applyBorder="1" applyAlignment="1">
      <alignment vertical="center"/>
    </xf>
    <xf numFmtId="166" fontId="48" fillId="0" borderId="1" xfId="1" applyNumberFormat="1" applyFont="1" applyFill="1" applyBorder="1" applyAlignment="1">
      <alignment horizontal="right" vertical="center"/>
    </xf>
    <xf numFmtId="166" fontId="7" fillId="0" borderId="1" xfId="1" applyNumberFormat="1" applyFont="1" applyFill="1" applyBorder="1" applyAlignment="1">
      <alignment horizontal="center" vertical="center"/>
    </xf>
    <xf numFmtId="166" fontId="7" fillId="0" borderId="0" xfId="1" applyNumberFormat="1" applyFont="1" applyFill="1" applyAlignment="1">
      <alignment horizontal="center" vertical="center"/>
    </xf>
    <xf numFmtId="0" fontId="8" fillId="0" borderId="0" xfId="1" applyNumberFormat="1" applyFont="1" applyFill="1" applyAlignment="1">
      <alignment vertical="center"/>
    </xf>
    <xf numFmtId="166" fontId="8" fillId="0" borderId="0" xfId="1" applyNumberFormat="1" applyFont="1" applyFill="1" applyAlignment="1">
      <alignment horizontal="right" vertical="center"/>
    </xf>
    <xf numFmtId="0" fontId="8" fillId="0" borderId="0" xfId="5" applyNumberFormat="1" applyFont="1" applyFill="1" applyAlignment="1">
      <alignment horizontal="right" vertical="center"/>
    </xf>
    <xf numFmtId="166" fontId="8" fillId="0" borderId="1" xfId="1" applyNumberFormat="1" applyFont="1" applyFill="1" applyBorder="1" applyAlignment="1">
      <alignment horizontal="right" vertical="center"/>
    </xf>
    <xf numFmtId="0" fontId="8" fillId="0" borderId="0" xfId="5" applyNumberFormat="1" applyFont="1" applyFill="1" applyBorder="1" applyAlignment="1">
      <alignment horizontal="right" vertical="center"/>
    </xf>
    <xf numFmtId="166" fontId="8" fillId="0" borderId="0" xfId="1" quotePrefix="1" applyNumberFormat="1" applyFont="1" applyFill="1" applyBorder="1" applyAlignment="1">
      <alignment horizontal="center" vertical="center"/>
    </xf>
    <xf numFmtId="166" fontId="8" fillId="0" borderId="2" xfId="5" applyNumberFormat="1" applyFont="1" applyFill="1" applyBorder="1" applyAlignment="1">
      <alignment horizontal="right" vertical="center"/>
    </xf>
    <xf numFmtId="166" fontId="7" fillId="0" borderId="1" xfId="1" applyNumberFormat="1" applyFont="1" applyFill="1" applyBorder="1" applyAlignment="1">
      <alignment horizontal="center" vertical="center"/>
    </xf>
    <xf numFmtId="0" fontId="7" fillId="0" borderId="0" xfId="2" applyFont="1" applyFill="1" applyAlignment="1">
      <alignment vertical="center"/>
    </xf>
    <xf numFmtId="0" fontId="8" fillId="0" borderId="0" xfId="2" applyFont="1" applyFill="1" applyAlignment="1">
      <alignment vertical="center"/>
    </xf>
    <xf numFmtId="0" fontId="8" fillId="0" borderId="0" xfId="2" applyFont="1" applyFill="1" applyAlignment="1">
      <alignment horizontal="center" vertical="center"/>
    </xf>
    <xf numFmtId="0" fontId="7" fillId="0" borderId="1" xfId="2" applyFont="1" applyFill="1" applyBorder="1" applyAlignment="1">
      <alignment vertical="center"/>
    </xf>
    <xf numFmtId="0" fontId="8" fillId="0" borderId="1" xfId="2" applyFont="1" applyFill="1" applyBorder="1" applyAlignment="1">
      <alignment vertical="center"/>
    </xf>
    <xf numFmtId="0" fontId="8" fillId="0" borderId="1" xfId="2" applyFont="1" applyFill="1" applyBorder="1" applyAlignment="1">
      <alignment horizontal="center" vertical="center"/>
    </xf>
    <xf numFmtId="0" fontId="7" fillId="0" borderId="0" xfId="2" applyFont="1" applyFill="1" applyAlignment="1">
      <alignment horizontal="center" vertical="center"/>
    </xf>
    <xf numFmtId="0" fontId="7" fillId="0" borderId="1" xfId="2" applyFont="1" applyFill="1" applyBorder="1" applyAlignment="1">
      <alignment horizontal="center" vertical="center"/>
    </xf>
    <xf numFmtId="165" fontId="7" fillId="0" borderId="0" xfId="2" applyNumberFormat="1" applyFont="1" applyFill="1" applyAlignment="1">
      <alignment vertical="center"/>
    </xf>
    <xf numFmtId="166" fontId="8" fillId="0" borderId="0" xfId="2" applyNumberFormat="1" applyFont="1" applyFill="1" applyAlignment="1">
      <alignment horizontal="center" vertical="center"/>
    </xf>
    <xf numFmtId="166" fontId="8" fillId="0" borderId="0" xfId="2" applyNumberFormat="1" applyFont="1" applyFill="1" applyAlignment="1">
      <alignment vertical="center"/>
    </xf>
    <xf numFmtId="166" fontId="8" fillId="0" borderId="1" xfId="2" applyNumberFormat="1" applyFont="1" applyFill="1" applyBorder="1" applyAlignment="1">
      <alignment horizontal="center" vertical="center"/>
    </xf>
    <xf numFmtId="0" fontId="8" fillId="0" borderId="0" xfId="2" applyFont="1" applyFill="1" applyAlignment="1">
      <alignment horizontal="center" vertical="center"/>
    </xf>
    <xf numFmtId="0" fontId="8" fillId="0" borderId="0" xfId="2" applyFont="1" applyFill="1"/>
    <xf numFmtId="0" fontId="8" fillId="0" borderId="0" xfId="2" applyFont="1" applyFill="1" applyAlignment="1">
      <alignment horizontal="center"/>
    </xf>
    <xf numFmtId="0" fontId="7" fillId="0" borderId="0" xfId="2" applyFont="1" applyFill="1" applyAlignment="1">
      <alignment horizontal="center"/>
    </xf>
    <xf numFmtId="0" fontId="7" fillId="0" borderId="1" xfId="2" applyFont="1" applyFill="1" applyBorder="1" applyAlignment="1">
      <alignment horizontal="center"/>
    </xf>
    <xf numFmtId="0" fontId="7" fillId="0" borderId="0" xfId="2" applyFont="1" applyFill="1"/>
    <xf numFmtId="0" fontId="8" fillId="0" borderId="0" xfId="2" quotePrefix="1" applyFont="1" applyFill="1"/>
    <xf numFmtId="166" fontId="8" fillId="0" borderId="0" xfId="2" applyNumberFormat="1" applyFont="1" applyFill="1" applyAlignment="1">
      <alignment horizontal="center"/>
    </xf>
    <xf numFmtId="0" fontId="8" fillId="0" borderId="0" xfId="0" applyFont="1" applyFill="1" applyAlignment="1">
      <alignment vertical="center"/>
    </xf>
    <xf numFmtId="166" fontId="8" fillId="0" borderId="0" xfId="2" applyNumberFormat="1" applyFont="1" applyFill="1"/>
    <xf numFmtId="37" fontId="8" fillId="0" borderId="0" xfId="3" applyFont="1" applyFill="1"/>
    <xf numFmtId="37" fontId="8" fillId="0" borderId="0" xfId="3" applyFont="1" applyFill="1" applyAlignment="1">
      <alignment horizontal="center"/>
    </xf>
    <xf numFmtId="37" fontId="8" fillId="0" borderId="0" xfId="3" quotePrefix="1" applyFont="1" applyFill="1"/>
    <xf numFmtId="0" fontId="8" fillId="0" borderId="0" xfId="0" applyFont="1" applyFill="1"/>
    <xf numFmtId="0" fontId="47" fillId="0" borderId="0" xfId="2" applyFont="1" applyFill="1" applyAlignment="1">
      <alignment vertical="center"/>
    </xf>
    <xf numFmtId="0" fontId="48" fillId="0" borderId="0" xfId="2" applyFont="1" applyFill="1" applyAlignment="1">
      <alignment vertical="center"/>
    </xf>
    <xf numFmtId="0" fontId="47" fillId="0" borderId="1" xfId="2" applyFont="1" applyFill="1" applyBorder="1" applyAlignment="1">
      <alignment vertical="center"/>
    </xf>
    <xf numFmtId="0" fontId="48" fillId="0" borderId="1" xfId="2" applyFont="1" applyFill="1" applyBorder="1" applyAlignment="1">
      <alignment vertical="center"/>
    </xf>
    <xf numFmtId="0" fontId="47" fillId="0" borderId="1" xfId="2" applyFont="1" applyFill="1" applyBorder="1" applyAlignment="1">
      <alignment horizontal="center" vertical="center"/>
    </xf>
    <xf numFmtId="165" fontId="47" fillId="0" borderId="0" xfId="2" applyNumberFormat="1" applyFont="1" applyFill="1" applyAlignment="1">
      <alignment vertical="center"/>
    </xf>
    <xf numFmtId="0" fontId="48" fillId="0" borderId="0" xfId="2" applyFont="1" applyFill="1" applyAlignment="1">
      <alignment horizontal="center" vertical="center"/>
    </xf>
    <xf numFmtId="0" fontId="48" fillId="0" borderId="0" xfId="0" applyFont="1" applyFill="1" applyAlignment="1">
      <alignment vertical="center"/>
    </xf>
    <xf numFmtId="0" fontId="48" fillId="0" borderId="0" xfId="4" applyFont="1" applyFill="1" applyAlignment="1">
      <alignment vertical="center"/>
    </xf>
    <xf numFmtId="0" fontId="47" fillId="0" borderId="0" xfId="4" applyFont="1" applyFill="1" applyAlignment="1">
      <alignment vertical="center"/>
    </xf>
    <xf numFmtId="0" fontId="47" fillId="0" borderId="0" xfId="0" applyFont="1" applyFill="1" applyAlignment="1">
      <alignment vertical="center"/>
    </xf>
    <xf numFmtId="165" fontId="8" fillId="0" borderId="0" xfId="2" applyNumberFormat="1" applyFont="1" applyFill="1" applyAlignment="1">
      <alignment vertical="center"/>
    </xf>
    <xf numFmtId="165" fontId="8" fillId="0" borderId="0" xfId="2" applyNumberFormat="1" applyFont="1" applyFill="1" applyAlignment="1">
      <alignment horizontal="center" vertical="center"/>
    </xf>
    <xf numFmtId="165" fontId="7" fillId="0" borderId="1" xfId="2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vertical="center"/>
    </xf>
    <xf numFmtId="165" fontId="8" fillId="0" borderId="1" xfId="2" applyNumberFormat="1" applyFont="1" applyFill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66" fontId="7" fillId="0" borderId="0" xfId="0" applyNumberFormat="1" applyFont="1" applyFill="1" applyAlignment="1">
      <alignment horizontal="right" vertical="center"/>
    </xf>
    <xf numFmtId="164" fontId="7" fillId="0" borderId="0" xfId="4" applyNumberFormat="1" applyFont="1" applyFill="1" applyAlignment="1">
      <alignment horizontal="right" vertical="center"/>
    </xf>
    <xf numFmtId="166" fontId="8" fillId="0" borderId="0" xfId="2" applyNumberFormat="1" applyFont="1" applyFill="1" applyAlignment="1">
      <alignment horizontal="right" vertical="center"/>
    </xf>
    <xf numFmtId="166" fontId="8" fillId="0" borderId="1" xfId="2" applyNumberFormat="1" applyFont="1" applyFill="1" applyBorder="1" applyAlignment="1">
      <alignment horizontal="right" vertical="center"/>
    </xf>
    <xf numFmtId="166" fontId="8" fillId="0" borderId="1" xfId="2" applyNumberFormat="1" applyFont="1" applyFill="1" applyBorder="1" applyAlignment="1">
      <alignment vertical="center"/>
    </xf>
    <xf numFmtId="166" fontId="8" fillId="0" borderId="2" xfId="2" applyNumberFormat="1" applyFont="1" applyFill="1" applyBorder="1" applyAlignment="1">
      <alignment horizontal="right" vertical="center"/>
    </xf>
    <xf numFmtId="0" fontId="8" fillId="0" borderId="1" xfId="0" applyFont="1" applyFill="1" applyBorder="1" applyAlignment="1">
      <alignment vertical="center"/>
    </xf>
    <xf numFmtId="0" fontId="8" fillId="0" borderId="1" xfId="0" applyFont="1" applyFill="1" applyBorder="1" applyAlignment="1">
      <alignment horizontal="center" vertical="center"/>
    </xf>
    <xf numFmtId="0" fontId="7" fillId="0" borderId="0" xfId="4" applyFont="1" applyFill="1" applyAlignment="1">
      <alignment horizontal="left" vertical="center"/>
    </xf>
    <xf numFmtId="166" fontId="8" fillId="0" borderId="0" xfId="0" applyNumberFormat="1" applyFont="1" applyFill="1" applyAlignment="1">
      <alignment horizontal="right" vertical="center"/>
    </xf>
    <xf numFmtId="166" fontId="8" fillId="0" borderId="0" xfId="0" applyNumberFormat="1" applyFont="1" applyFill="1" applyAlignment="1">
      <alignment vertical="center"/>
    </xf>
    <xf numFmtId="0" fontId="8" fillId="0" borderId="0" xfId="0" applyFont="1" applyFill="1" applyAlignment="1">
      <alignment horizontal="centerContinuous" vertical="center"/>
    </xf>
    <xf numFmtId="166" fontId="8" fillId="0" borderId="0" xfId="0" applyNumberFormat="1" applyFont="1" applyFill="1" applyAlignment="1">
      <alignment horizontal="centerContinuous" vertical="center"/>
    </xf>
    <xf numFmtId="0" fontId="8" fillId="0" borderId="1" xfId="0" applyFont="1" applyFill="1" applyBorder="1" applyAlignment="1">
      <alignment horizontal="centerContinuous" vertical="center"/>
    </xf>
    <xf numFmtId="166" fontId="8" fillId="0" borderId="1" xfId="0" applyNumberFormat="1" applyFont="1" applyFill="1" applyBorder="1" applyAlignment="1">
      <alignment horizontal="right" vertical="center"/>
    </xf>
    <xf numFmtId="166" fontId="8" fillId="0" borderId="1" xfId="0" applyNumberFormat="1" applyFont="1" applyFill="1" applyBorder="1" applyAlignment="1">
      <alignment horizontal="centerContinuous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8" fillId="0" borderId="0" xfId="4" applyFont="1" applyFill="1" applyAlignment="1">
      <alignment vertical="center"/>
    </xf>
    <xf numFmtId="0" fontId="8" fillId="0" borderId="0" xfId="0" quotePrefix="1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165" fontId="8" fillId="0" borderId="0" xfId="0" applyNumberFormat="1" applyFont="1" applyFill="1" applyAlignment="1">
      <alignment vertical="center"/>
    </xf>
    <xf numFmtId="165" fontId="8" fillId="0" borderId="0" xfId="0" quotePrefix="1" applyNumberFormat="1" applyFont="1" applyFill="1" applyAlignment="1">
      <alignment vertical="center"/>
    </xf>
    <xf numFmtId="0" fontId="8" fillId="0" borderId="0" xfId="4" quotePrefix="1" applyFont="1" applyFill="1" applyAlignment="1">
      <alignment vertical="center"/>
    </xf>
    <xf numFmtId="166" fontId="7" fillId="0" borderId="0" xfId="4" applyNumberFormat="1" applyFont="1" applyFill="1" applyAlignment="1">
      <alignment horizontal="right" vertical="center" wrapText="1"/>
    </xf>
    <xf numFmtId="0" fontId="8" fillId="0" borderId="0" xfId="0" applyFont="1" applyFill="1" applyAlignment="1">
      <alignment horizontal="left" vertical="center"/>
    </xf>
    <xf numFmtId="0" fontId="8" fillId="0" borderId="0" xfId="0" quotePrefix="1" applyFont="1" applyFill="1" applyAlignment="1">
      <alignment horizontal="left" vertical="center"/>
    </xf>
    <xf numFmtId="0" fontId="7" fillId="0" borderId="0" xfId="4" applyFont="1" applyFill="1" applyAlignment="1">
      <alignment vertical="center"/>
    </xf>
    <xf numFmtId="0" fontId="8" fillId="0" borderId="1" xfId="0" applyFont="1" applyFill="1" applyBorder="1" applyAlignment="1">
      <alignment horizontal="left" vertical="center"/>
    </xf>
    <xf numFmtId="166" fontId="8" fillId="0" borderId="1" xfId="0" applyNumberFormat="1" applyFont="1" applyFill="1" applyBorder="1" applyAlignment="1">
      <alignment horizontal="center" vertical="center"/>
    </xf>
    <xf numFmtId="0" fontId="7" fillId="0" borderId="1" xfId="4" applyFont="1" applyFill="1" applyBorder="1" applyAlignment="1">
      <alignment horizontal="left" vertical="center"/>
    </xf>
  </cellXfs>
  <cellStyles count="232">
    <cellStyle name="20% - Accent1" xfId="25" builtinId="30" customBuiltin="1"/>
    <cellStyle name="20% - Accent2" xfId="28" builtinId="34" customBuiltin="1"/>
    <cellStyle name="20% - Accent3" xfId="31" builtinId="38" customBuiltin="1"/>
    <cellStyle name="20% - Accent4" xfId="34" builtinId="42" customBuiltin="1"/>
    <cellStyle name="20% - Accent5" xfId="37" builtinId="46" customBuiltin="1"/>
    <cellStyle name="20% - Accent6" xfId="40" builtinId="50" customBuiltin="1"/>
    <cellStyle name="40% - Accent1" xfId="26" builtinId="31" customBuiltin="1"/>
    <cellStyle name="40% - Accent2" xfId="29" builtinId="35" customBuiltin="1"/>
    <cellStyle name="40% - Accent3" xfId="32" builtinId="39" customBuiltin="1"/>
    <cellStyle name="40% - Accent4" xfId="35" builtinId="43" customBuiltin="1"/>
    <cellStyle name="40% - Accent5" xfId="38" builtinId="47" customBuiltin="1"/>
    <cellStyle name="40% - Accent6" xfId="41" builtinId="51" customBuiltin="1"/>
    <cellStyle name="60% - Accent1 2" xfId="43" xr:uid="{FD251194-71C7-4DC2-8AC6-C193CC3155D3}"/>
    <cellStyle name="60% - Accent2 2" xfId="44" xr:uid="{81D6536D-8739-422C-B58D-DC7C25C07A07}"/>
    <cellStyle name="60% - Accent3 2" xfId="45" xr:uid="{BED0CCEE-8DE5-43F8-8138-7F820348D540}"/>
    <cellStyle name="60% - Accent4 2" xfId="46" xr:uid="{9850CD87-3076-4919-A815-F832058E812D}"/>
    <cellStyle name="60% - Accent5 2" xfId="47" xr:uid="{668B08B2-45DC-475A-8185-A735C4592C67}"/>
    <cellStyle name="60% - Accent6 2" xfId="48" xr:uid="{D322FC42-6B7F-48D9-92F7-B9BC9FE05DB9}"/>
    <cellStyle name="Accent1" xfId="24" builtinId="29" customBuiltin="1"/>
    <cellStyle name="Accent2" xfId="27" builtinId="33" customBuiltin="1"/>
    <cellStyle name="Accent3" xfId="30" builtinId="37" customBuiltin="1"/>
    <cellStyle name="Accent4" xfId="33" builtinId="41" customBuiltin="1"/>
    <cellStyle name="Accent5" xfId="36" builtinId="45" customBuiltin="1"/>
    <cellStyle name="Accent6" xfId="39" builtinId="49" customBuiltin="1"/>
    <cellStyle name="Bad" xfId="14" builtinId="27" customBuiltin="1"/>
    <cellStyle name="Calculation" xfId="17" builtinId="22" customBuiltin="1"/>
    <cellStyle name="Check Cell" xfId="19" builtinId="23" customBuiltin="1"/>
    <cellStyle name="Comma" xfId="1" builtinId="3"/>
    <cellStyle name="Comma [0] 2" xfId="55" xr:uid="{45E442A3-6C04-48D0-8783-D04778CCAEBF}"/>
    <cellStyle name="Comma [0] 2 2" xfId="154" xr:uid="{06033BB0-793E-4ED3-8FE6-3AADDA9ACE51}"/>
    <cellStyle name="Comma [0] 2 3" xfId="189" xr:uid="{DECD58BD-4149-4D6F-ADD4-4D8B5E4F3DB2}"/>
    <cellStyle name="Comma [0] 3" xfId="56" xr:uid="{9BA7F33B-EE15-4CFE-B528-A86519823377}"/>
    <cellStyle name="Comma [0] 4" xfId="112" xr:uid="{DB567E98-7253-4A8B-9A94-37B13130437D}"/>
    <cellStyle name="Comma [0] 4 2" xfId="175" xr:uid="{9C86AFBC-7F87-4878-A29B-4FB510B3A6C9}"/>
    <cellStyle name="Comma [0] 4 3" xfId="210" xr:uid="{302B9CB8-3997-42A6-928E-EEA53E128A15}"/>
    <cellStyle name="Comma [0] 5" xfId="227" xr:uid="{DBBB020E-DA83-438A-9B6D-9FF39827D61C}"/>
    <cellStyle name="Comma [0] 6" xfId="57" xr:uid="{E14887E0-F611-4837-9B6F-CF7076C1D460}"/>
    <cellStyle name="Comma [0] 6 2" xfId="155" xr:uid="{88725B2B-2303-4BF5-AAED-FD74D207EA7B}"/>
    <cellStyle name="Comma [0] 6 3" xfId="190" xr:uid="{0A9C4F45-1231-4CF6-A893-257A204B6673}"/>
    <cellStyle name="Comma [0] 7" xfId="107" xr:uid="{77B3B2AA-B010-4972-978B-846B7E3E060F}"/>
    <cellStyle name="Comma [0] 9" xfId="58" xr:uid="{EBAD206F-25D5-4795-8989-551051123794}"/>
    <cellStyle name="Comma [0] 9 2" xfId="156" xr:uid="{D977890E-3A0F-40A1-A3C5-E8704110973A}"/>
    <cellStyle name="Comma [0] 9 3" xfId="191" xr:uid="{377C42FB-3DCC-416D-9CE4-61EDD00EF697}"/>
    <cellStyle name="Comma 10" xfId="149" xr:uid="{E19111A5-9A5D-463F-BDC7-9B97111053F2}"/>
    <cellStyle name="Comma 10 2" xfId="180" xr:uid="{A545DB40-AA69-47E4-969F-6C68E004D699}"/>
    <cellStyle name="Comma 10 2 2 2" xfId="59" xr:uid="{70D46A7C-4B1F-4012-A843-A3EA0B293A12}"/>
    <cellStyle name="Comma 10 2 2 2 2" xfId="60" xr:uid="{AF7C06C1-0B5C-41C7-83DD-370EA5B49302}"/>
    <cellStyle name="Comma 10 3" xfId="101" xr:uid="{F3AB32AF-48A0-4BE1-9F6B-50D96B02DF9A}"/>
    <cellStyle name="Comma 10 4" xfId="215" xr:uid="{4E3421CF-AC23-45AD-81E1-AF87FD80C717}"/>
    <cellStyle name="Comma 104 6" xfId="61" xr:uid="{37650879-7FA6-4549-BA56-77D9452CB82B}"/>
    <cellStyle name="Comma 104 6 2" xfId="157" xr:uid="{75E2CCB5-3534-4EE2-9AC7-A02BDB1567AD}"/>
    <cellStyle name="Comma 104 6 3" xfId="62" xr:uid="{6E9DF8A4-2E5E-40F1-A4BD-C608FD18E1CD}"/>
    <cellStyle name="Comma 104 6 3 2" xfId="158" xr:uid="{E586772D-12E1-47A0-AE20-5A3894B86B65}"/>
    <cellStyle name="Comma 104 6 3 3" xfId="193" xr:uid="{09BF4F94-5B53-4034-B86F-6502FB6623EC}"/>
    <cellStyle name="Comma 104 6 4" xfId="192" xr:uid="{451C32D8-F4AA-49FB-B03F-5290CD7D8D9D}"/>
    <cellStyle name="Comma 11" xfId="226" xr:uid="{7A19A0DE-4025-453F-97EB-EF6D9416D318}"/>
    <cellStyle name="Comma 11 2 8" xfId="132" xr:uid="{05C81102-8526-43FD-A562-723C2F5DE0E3}"/>
    <cellStyle name="Comma 12" xfId="52" xr:uid="{BBB5009F-7E09-45C5-89D6-C48CE93E199F}"/>
    <cellStyle name="Comma 120" xfId="97" xr:uid="{06993683-74E9-4592-9D89-B6C067F95A95}"/>
    <cellStyle name="Comma 13" xfId="49" xr:uid="{28B852AC-9942-4927-93F4-BEA51319CE62}"/>
    <cellStyle name="Comma 16" xfId="7" xr:uid="{E9F07528-45F0-4C3D-9F6E-1488ED3E8321}"/>
    <cellStyle name="Comma 171 3 2" xfId="136" xr:uid="{58F7497C-012C-41FD-B082-8696A351898A}"/>
    <cellStyle name="Comma 171 3 2 2" xfId="176" xr:uid="{4E5DA055-8BD5-46F7-9FB6-D170D9DC122E}"/>
    <cellStyle name="Comma 171 3 2 3" xfId="211" xr:uid="{1DA70E2A-A3A0-4274-AFC4-EC4DECA9B96B}"/>
    <cellStyle name="Comma 19" xfId="63" xr:uid="{4D195BBB-F63F-4343-B61A-F2215055E84D}"/>
    <cellStyle name="Comma 19 2" xfId="159" xr:uid="{E637E9AE-5CB9-4559-AE40-F85ED7AA0D6A}"/>
    <cellStyle name="Comma 19 3" xfId="194" xr:uid="{FEC185D7-0C41-450A-B415-206AB7A03680}"/>
    <cellStyle name="Comma 2" xfId="64" xr:uid="{BDC51634-7747-441B-B647-E07233844666}"/>
    <cellStyle name="Comma 2 2" xfId="65" xr:uid="{5AA76678-29F6-45F2-8222-A273D47B8D69}"/>
    <cellStyle name="Comma 2 2 3 2 2" xfId="66" xr:uid="{8CD11D3B-6A8F-4FD5-A43F-497E4909B564}"/>
    <cellStyle name="Comma 2 3" xfId="111" xr:uid="{60EA921A-833D-45C4-B7BC-8BE861FCC928}"/>
    <cellStyle name="Comma 2 4" xfId="116" xr:uid="{405C8DCE-E25A-47EF-94C5-5C015C611DB2}"/>
    <cellStyle name="Comma 2 5" xfId="230" xr:uid="{4F21842D-1E19-42FA-8838-5C2D5E7BC422}"/>
    <cellStyle name="Comma 20" xfId="67" xr:uid="{18027D71-ECA2-4AD6-BA3B-6E9F214F0884}"/>
    <cellStyle name="Comma 20 2" xfId="160" xr:uid="{B1AA8E8C-9716-491F-8FB2-DDD1F77AD6C9}"/>
    <cellStyle name="Comma 20 3" xfId="195" xr:uid="{45B4CACF-71E8-4894-B4FF-678C9F5FDE17}"/>
    <cellStyle name="Comma 23" xfId="151" xr:uid="{A3DDD2A3-562D-4EBB-A4DE-5C16CFB72121}"/>
    <cellStyle name="Comma 23 2" xfId="181" xr:uid="{ED4F3D52-4DDE-4FB6-977B-12191B0D4EF3}"/>
    <cellStyle name="Comma 23 3" xfId="216" xr:uid="{27F50CD9-8AD0-4A01-B43C-8A4AFFA37D22}"/>
    <cellStyle name="Comma 3" xfId="68" xr:uid="{A4F0FEA9-C6A1-4572-81A9-3F181D0D6940}"/>
    <cellStyle name="Comma 3 2" xfId="69" xr:uid="{1FF5C906-9457-4CD6-A8CB-BCE7157F6727}"/>
    <cellStyle name="Comma 3 2 2" xfId="121" xr:uid="{BADB69B6-B261-4E2A-8BAD-1C867DFE107E}"/>
    <cellStyle name="Comma 3 2 3" xfId="161" xr:uid="{C1EABD94-F16C-4969-A7D5-1DCEEFAC9E9C}"/>
    <cellStyle name="Comma 3 2 4" xfId="196" xr:uid="{11DE3006-FA84-4F61-9AEF-E8E9B07519C2}"/>
    <cellStyle name="Comma 3 3" xfId="142" xr:uid="{A7CF2B13-7FD6-4DDB-8C63-5451951C3D8D}"/>
    <cellStyle name="Comma 3 4" xfId="115" xr:uid="{66965C77-20C5-41F2-88DD-E153C2FB3548}"/>
    <cellStyle name="Comma 4" xfId="70" xr:uid="{45912CC7-1F94-447B-B21B-D0E09E422C80}"/>
    <cellStyle name="Comma 4 2" xfId="147" xr:uid="{73FBA33B-28B8-40AC-AB2D-001D4444CB4F}"/>
    <cellStyle name="Comma 4 2 2" xfId="71" xr:uid="{D92818A6-9B8E-40E9-8D94-0D28A2564BEF}"/>
    <cellStyle name="Comma 4 27" xfId="72" xr:uid="{819D3052-71B2-4596-825D-AB59444D7528}"/>
    <cellStyle name="Comma 4 3" xfId="73" xr:uid="{202432AC-224C-4623-8EA9-BE17414ED3BF}"/>
    <cellStyle name="Comma 4 4" xfId="138" xr:uid="{BB2114BE-7DA1-4EAD-8478-7A0363D83B5A}"/>
    <cellStyle name="Comma 4 5" xfId="184" xr:uid="{BA2A4671-E05E-421D-9CC3-128180C00C8B}"/>
    <cellStyle name="Comma 4 7 4" xfId="74" xr:uid="{EF1A1ECC-5637-49B5-9962-5EC59924016A}"/>
    <cellStyle name="Comma 5" xfId="75" xr:uid="{05332B13-B480-4096-8789-A30BCA7023A7}"/>
    <cellStyle name="Comma 5 2" xfId="141" xr:uid="{B4B98823-6590-407F-885F-77950E66AB4F}"/>
    <cellStyle name="Comma 5 2 2" xfId="178" xr:uid="{94D1EE4B-D425-49BB-BC4A-39779A6A1CF9}"/>
    <cellStyle name="Comma 5 2 3" xfId="213" xr:uid="{19E1AF21-C4CC-4A93-8001-82241A560345}"/>
    <cellStyle name="Comma 6" xfId="93" xr:uid="{43EA7B2C-D762-4BCD-95A9-92D1177445E5}"/>
    <cellStyle name="Comma 6 2" xfId="148" xr:uid="{309562E6-ECBA-423B-8C8A-707ED537DDE6}"/>
    <cellStyle name="Comma 6 2 2" xfId="179" xr:uid="{F074B149-AF9A-48F3-8DED-BC9CFDE55EB3}"/>
    <cellStyle name="Comma 6 2 3" xfId="214" xr:uid="{F25E9EDD-B1F2-4442-87FA-AA681A4FC7A1}"/>
    <cellStyle name="Comma 65 2" xfId="76" xr:uid="{4C1D6CC5-261B-4AC0-A581-AF0619298E1B}"/>
    <cellStyle name="Comma 7" xfId="54" xr:uid="{A401BF0C-F8DE-4101-BAA8-F4165D9833DF}"/>
    <cellStyle name="Comma 7 2" xfId="153" xr:uid="{04A696B4-1F24-4977-B4AD-57F701D71378}"/>
    <cellStyle name="Comma 7 3" xfId="188" xr:uid="{DE0A385B-DC27-4B22-BBB2-1C431F2F2032}"/>
    <cellStyle name="Comma 71" xfId="102" xr:uid="{634316E1-231F-45AA-82C1-C8208A424331}"/>
    <cellStyle name="Comma 72" xfId="104" xr:uid="{219C2154-DD22-4EDB-A14E-12384BE52D4A}"/>
    <cellStyle name="Comma 8" xfId="110" xr:uid="{AB5739F0-A5C3-465F-BA57-6C1B9FC66656}"/>
    <cellStyle name="Comma 8 2" xfId="186" xr:uid="{486602E4-EA77-4AB5-8B2B-ED02069627E5}"/>
    <cellStyle name="Comma 8 2 2" xfId="220" xr:uid="{974BB788-D77C-46C8-B9C6-BF80A845F103}"/>
    <cellStyle name="Comma 8 3" xfId="174" xr:uid="{96E0A6DF-BCD6-4E06-9ABB-E5BDE991E6A8}"/>
    <cellStyle name="Comma 8 4" xfId="209" xr:uid="{DE9D19BA-0C47-45BB-82CE-33A566B2212D}"/>
    <cellStyle name="Comma 9" xfId="223" xr:uid="{C485F999-BAA3-453C-8CB6-43E339793810}"/>
    <cellStyle name="Comma 96" xfId="77" xr:uid="{10B1C46E-77DA-4DDA-8E8D-83F0BDC3B6BE}"/>
    <cellStyle name="Comma 96 2" xfId="162" xr:uid="{8BF8C5DC-8435-4989-9ABD-FDAED340D755}"/>
    <cellStyle name="Comma 96 3" xfId="197" xr:uid="{2915A529-8B91-4BE7-BF83-CAD95189EFF8}"/>
    <cellStyle name="Comma_Akara_3 years FS_Eng_v 19 March" xfId="5" xr:uid="{999A1C3A-8E70-446B-9BC3-B9657C5DA64B}"/>
    <cellStyle name="Currency 2" xfId="117" xr:uid="{79BC9F35-1A50-4C0E-ADAB-5C0C50C7FF72}"/>
    <cellStyle name="Explanatory Text" xfId="22" builtinId="53" customBuiltin="1"/>
    <cellStyle name="Followed Hyperlink" xfId="122" xr:uid="{D3E3F41B-67F9-4DD0-B1D9-BB08887EBBD3}"/>
    <cellStyle name="Good" xfId="13" builtinId="26" customBuiltin="1"/>
    <cellStyle name="Heading 1" xfId="9" builtinId="16" customBuiltin="1"/>
    <cellStyle name="Heading 2" xfId="10" builtinId="17" customBuiltin="1"/>
    <cellStyle name="Heading 3" xfId="11" builtinId="18" customBuiltin="1"/>
    <cellStyle name="Heading 4" xfId="12" builtinId="19" customBuiltin="1"/>
    <cellStyle name="Hyperlink" xfId="120" xr:uid="{E3D41EFE-D405-4E74-9663-253BC92D43FB}"/>
    <cellStyle name="Hyperlink 2" xfId="131" xr:uid="{3D357CBD-3ED3-42C5-91B6-00313C4F9CE6}"/>
    <cellStyle name="Hyperlink 2 2" xfId="133" xr:uid="{96E5FAA6-8A2D-42E8-ADF4-7EF538E383B4}"/>
    <cellStyle name="Hyperlink 2 2 2" xfId="145" xr:uid="{EE37EB75-AD0A-4942-A5A5-FC5CFE208211}"/>
    <cellStyle name="Hyperlink 2 3" xfId="146" xr:uid="{4FD66D9B-E0D5-4781-9826-008C0AEF421D}"/>
    <cellStyle name="Hyperlink 3" xfId="123" xr:uid="{12FE0AF9-EFB7-44F3-B91B-D88473831B10}"/>
    <cellStyle name="Hyperlink 4" xfId="228" xr:uid="{34EB0389-1F31-48B4-BD04-DF3E70BC6E76}"/>
    <cellStyle name="Hyperlink 6" xfId="222" xr:uid="{F25ADE16-CB06-4DB9-B9FD-CCD0465E5B4A}"/>
    <cellStyle name="Hyperlink 7" xfId="144" xr:uid="{DECF84CC-FF8C-4C06-92F7-8787B57184AC}"/>
    <cellStyle name="Input" xfId="15" builtinId="20" customBuiltin="1"/>
    <cellStyle name="Linked Cell" xfId="18" builtinId="24" customBuiltin="1"/>
    <cellStyle name="Neutral 2" xfId="50" xr:uid="{B39DD83D-A055-4901-8BEF-36A6BE16B767}"/>
    <cellStyle name="Normal" xfId="0" builtinId="0"/>
    <cellStyle name="Normal - Stile7 2" xfId="78" xr:uid="{018E4813-FAF7-43BF-B4AC-C88249C1BF11}"/>
    <cellStyle name="Normal - Stile7 2 2" xfId="163" xr:uid="{90139B44-1F45-44B4-92AE-CC4F33E3BDA5}"/>
    <cellStyle name="Normal - Stile7 2 3" xfId="198" xr:uid="{B7EDA97D-5046-488B-8300-1CAB313B6BC4}"/>
    <cellStyle name="Normal - Style1 2" xfId="79" xr:uid="{D76A0D8B-FB53-498C-A66C-68BAC30FC0B8}"/>
    <cellStyle name="Normal 10" xfId="100" xr:uid="{6E77318A-A3DA-41C6-A40A-BE03513CF153}"/>
    <cellStyle name="Normal 10 2" xfId="80" xr:uid="{6D6EA691-5B5E-4998-8083-84BCED9DBC01}"/>
    <cellStyle name="Normal 10 2 2" xfId="182" xr:uid="{74744B65-4ADC-4573-8056-55299D6D23EC}"/>
    <cellStyle name="Normal 10 2 2 2" xfId="139" xr:uid="{6F8EF2C9-FD62-4E48-AF0B-189AC7E3D897}"/>
    <cellStyle name="Normal 10 2 2 2 2" xfId="177" xr:uid="{326C320E-6123-4731-ACB2-8EFA1EB19289}"/>
    <cellStyle name="Normal 10 2 2 2 3" xfId="212" xr:uid="{3D66EC2C-C402-4DF5-9C21-F94EA875F474}"/>
    <cellStyle name="Normal 10 2 2 3" xfId="217" xr:uid="{361AB073-4681-489B-962A-863B1666E99D}"/>
    <cellStyle name="Normal 10 2 3" xfId="164" xr:uid="{EEF2ED71-E84E-4071-812C-81B35E4E4BEC}"/>
    <cellStyle name="Normal 10 2 4" xfId="199" xr:uid="{6BEAB65E-E57B-4FDD-9A65-DD31FF6ADDB7}"/>
    <cellStyle name="Normal 10 3" xfId="172" xr:uid="{8B86814D-5B44-4D8C-81E9-0125B68537EA}"/>
    <cellStyle name="Normal 10 3 2" xfId="134" xr:uid="{C6F4B1CF-55DC-49CC-AB42-A4B0F37AE7F7}"/>
    <cellStyle name="Normal 10 4" xfId="81" xr:uid="{C18E1B15-0A53-4E23-8A09-872386BC8FD2}"/>
    <cellStyle name="Normal 10 4 2" xfId="165" xr:uid="{902F2833-58B6-42B5-88FC-FA7AEA21C5B2}"/>
    <cellStyle name="Normal 10 4 3" xfId="200" xr:uid="{3E04DDE6-11E5-4962-8283-19C7890C22F2}"/>
    <cellStyle name="Normal 10 5" xfId="207" xr:uid="{4BDD872F-B832-411D-A456-1262B8F21CD1}"/>
    <cellStyle name="Normal 107" xfId="103" xr:uid="{2DE5AE52-B9E3-46BC-B2ED-B4AF02399F13}"/>
    <cellStyle name="Normal 11" xfId="51" xr:uid="{9FA19B9C-4A50-4F91-8C60-7E648F96AE87}"/>
    <cellStyle name="Normal 12" xfId="231" xr:uid="{B9AB3995-EC0F-45C0-B69E-0A46BD223F9C}"/>
    <cellStyle name="Normal 129" xfId="127" xr:uid="{5CE657D0-32EC-449E-9C3D-96B62B3AC87A}"/>
    <cellStyle name="Normal 13" xfId="42" xr:uid="{EC1E51F8-A704-4C96-8042-559A3C7630D8}"/>
    <cellStyle name="Normal 188 5" xfId="94" xr:uid="{C6400D55-C837-490A-BE05-2363C4C66305}"/>
    <cellStyle name="Normal 2" xfId="53" xr:uid="{F963A55E-0E5B-42FF-B885-81576A19136B}"/>
    <cellStyle name="Normal 2 10" xfId="125" xr:uid="{E9372EFD-CBE1-403E-972D-6408819730E5}"/>
    <cellStyle name="Normal 2 13" xfId="143" xr:uid="{8D866D1A-4FE8-49D0-8812-23D566F7AFD3}"/>
    <cellStyle name="Normal 2 16" xfId="82" xr:uid="{31C5F6DA-D0BD-4F91-BD67-AABB123B3C93}"/>
    <cellStyle name="Normal 2 2" xfId="83" xr:uid="{E63A3B24-5947-4D56-A1BA-B46DFBE4DAE5}"/>
    <cellStyle name="Normal 2 2 2 14" xfId="221" xr:uid="{A7F2182F-77F2-42B6-8D87-73BB43D438DA}"/>
    <cellStyle name="Normal 2 2 2 2" xfId="106" xr:uid="{8C548A9A-6779-4C1A-9A6C-25EC6BBC0BC6}"/>
    <cellStyle name="Normal 2 2 2 2 2" xfId="150" xr:uid="{A46997AD-F50E-4E3A-A02D-FEE509D1C444}"/>
    <cellStyle name="Normal 2 3" xfId="130" xr:uid="{6B8C1CAE-1E1D-4528-B147-862AA29BFC16}"/>
    <cellStyle name="Normal 2 4" xfId="152" xr:uid="{D542FCF4-82AA-41FB-99F3-691A8E3FB39C}"/>
    <cellStyle name="Normal 2 5" xfId="187" xr:uid="{3227FF7C-9E18-476D-AD48-D4758565102B}"/>
    <cellStyle name="Normal 2 6" xfId="224" xr:uid="{E3ED043F-8C6C-423D-AECD-D1E0CF26232E}"/>
    <cellStyle name="Normal 248" xfId="84" xr:uid="{E66FC9C8-036F-40BA-94EC-42DFA9E28802}"/>
    <cellStyle name="Normal 25" xfId="183" xr:uid="{340C1DAA-E382-4859-A65A-A6A153A388A2}"/>
    <cellStyle name="Normal 25 2" xfId="218" xr:uid="{BCBCE7F8-D731-4FA0-BF1A-16DC99561EB6}"/>
    <cellStyle name="Normal 26" xfId="99" xr:uid="{FFA1A9F6-E40C-4E57-AEA3-D43D7AFBD66D}"/>
    <cellStyle name="Normal 26 2" xfId="171" xr:uid="{0C8BD6C9-20D7-4759-B045-1174C09D94E3}"/>
    <cellStyle name="Normal 26 3" xfId="206" xr:uid="{CDED0D4E-1762-41E9-AE10-D828FA6C9514}"/>
    <cellStyle name="Normal 27" xfId="96" xr:uid="{05936CAB-CA38-4784-B8B8-5E29AA71F0C8}"/>
    <cellStyle name="Normal 27 2" xfId="169" xr:uid="{CFA7F6D1-C450-4915-BB0D-D38744380D9E}"/>
    <cellStyle name="Normal 27 2 3" xfId="135" xr:uid="{29DF1637-AE9A-452D-BB96-6B9C0DA506C4}"/>
    <cellStyle name="Normal 27 3" xfId="204" xr:uid="{FE669138-45F5-4210-B016-95253487B639}"/>
    <cellStyle name="Normal 3" xfId="6" xr:uid="{2FAB46C1-4FE9-45BF-B92D-BC7AAC2BE009}"/>
    <cellStyle name="Normal 3 2" xfId="114" xr:uid="{891449A7-FFC3-476A-9830-A94A297C3227}"/>
    <cellStyle name="Normal 3 2 5 7" xfId="126" xr:uid="{013A408A-F3FC-4D16-B3E6-3C31B2900832}"/>
    <cellStyle name="Normal 3 3" xfId="113" xr:uid="{F2A49882-41CF-4753-BF14-0A4E5401C2F6}"/>
    <cellStyle name="Normal 3 3 2" xfId="86" xr:uid="{EA266029-ED7A-400F-B8BA-C9CC38138A7D}"/>
    <cellStyle name="Normal 3 3 2 2" xfId="167" xr:uid="{1C35750B-4816-469A-9C26-7807261936EB}"/>
    <cellStyle name="Normal 3 3 2 3" xfId="202" xr:uid="{AB29E71E-2991-4F1A-A7E1-FF5BC8CD8EB0}"/>
    <cellStyle name="Normal 3 4" xfId="166" xr:uid="{362EA74A-7949-4149-888F-8B302611966D}"/>
    <cellStyle name="Normal 3 5" xfId="201" xr:uid="{CF108EEC-253F-495F-9336-088EBDB31FD5}"/>
    <cellStyle name="Normal 3 6" xfId="85" xr:uid="{852B2F58-53AC-4EFA-9448-771F4CA44E6B}"/>
    <cellStyle name="Normal 35" xfId="137" xr:uid="{8D914053-B60F-4C7E-80CA-A7DF58265300}"/>
    <cellStyle name="Normal 37" xfId="140" xr:uid="{5F98CB27-CF8B-497F-9F99-C15B70CD34B6}"/>
    <cellStyle name="Normal 38" xfId="129" xr:uid="{7B0D7985-21F5-4DEE-B372-00D26B679AA1}"/>
    <cellStyle name="Normal 4" xfId="87" xr:uid="{E7C2D865-31BE-4EBA-B1B7-C517F94B10E2}"/>
    <cellStyle name="Normal 4 2" xfId="119" xr:uid="{AD89FA6F-8FDD-4E94-9CF9-8ABC8B8EAA4A}"/>
    <cellStyle name="Normal 4 3" xfId="185" xr:uid="{AE6F5B8F-EBB8-4281-9BCF-6DB543B27717}"/>
    <cellStyle name="Normal 4 3 2" xfId="219" xr:uid="{5E5423A0-105D-46B7-BC70-2802755660F2}"/>
    <cellStyle name="Normal 4 3 2 2" xfId="88" xr:uid="{B1501C35-7DBE-48E2-B731-2F657B46FEA5}"/>
    <cellStyle name="Normal 5" xfId="92" xr:uid="{711B6FA8-FC3E-45BC-9461-EEA8885F65B7}"/>
    <cellStyle name="Normal 5 2" xfId="124" xr:uid="{EC091F75-B459-48A3-8846-98D1C22DB385}"/>
    <cellStyle name="Normal 6" xfId="2" xr:uid="{3FBD2489-F5DD-444D-988C-825E71FB9867}"/>
    <cellStyle name="Normal 6 2" xfId="173" xr:uid="{BE02A0EB-7AB9-4809-95D0-BEC0FA569D42}"/>
    <cellStyle name="Normal 6 3" xfId="208" xr:uid="{F1EF9CAC-5EFE-478F-A9B9-2776B1F0E6CD}"/>
    <cellStyle name="Normal 6 4" xfId="229" xr:uid="{9854CBC7-D14E-44A5-A5B3-72D1112E8EA9}"/>
    <cellStyle name="Normal 6 5" xfId="109" xr:uid="{3F9A649A-A7D9-4CC0-9500-8B6C84454D3D}"/>
    <cellStyle name="Normal 7" xfId="98" xr:uid="{A82774AB-A90C-494E-AC57-F6A2E49BC7F9}"/>
    <cellStyle name="Normal 7 2" xfId="89" xr:uid="{FBEDC86D-3092-42B6-BFB7-492D4CAD9EDB}"/>
    <cellStyle name="Normal 7 2 11" xfId="90" xr:uid="{A4E43521-B566-4CF7-AE5D-8AFF5C8F7557}"/>
    <cellStyle name="Normal 7 3" xfId="170" xr:uid="{02328371-0DA3-43C4-97F0-D78AC5E438C8}"/>
    <cellStyle name="Normal 7 4" xfId="205" xr:uid="{C4B7FDCC-7B8B-4AF2-85C8-4DE8F5CDADA4}"/>
    <cellStyle name="Normal 8" xfId="128" xr:uid="{6EB70986-83B0-471F-80FD-120A5D7808B9}"/>
    <cellStyle name="Normal 9" xfId="225" xr:uid="{4D86C018-4D21-4718-91B8-8C55E89AD83C}"/>
    <cellStyle name="Normal_Akara_June Eng09" xfId="4" xr:uid="{8259DCCE-E207-410C-B588-FC87F16D29DC}"/>
    <cellStyle name="Note" xfId="21" builtinId="10" customBuiltin="1"/>
    <cellStyle name="Output" xfId="16" builtinId="21" customBuiltin="1"/>
    <cellStyle name="Percent 2" xfId="91" xr:uid="{E9291D4B-C2C7-40D6-9655-25F2152C506C}"/>
    <cellStyle name="Percent 2 2" xfId="118" xr:uid="{62015FE3-38A2-4B71-939D-0188319C00CB}"/>
    <cellStyle name="Percent 2 3" xfId="168" xr:uid="{FAF4A3C1-54AA-49A5-94CF-A16EE4479E37}"/>
    <cellStyle name="Percent 2 4" xfId="203" xr:uid="{A2302E85-D485-4242-A8AE-4E6E4BF3A03B}"/>
    <cellStyle name="Percent 29" xfId="105" xr:uid="{425A1514-103D-4F88-A6E0-DC156E8D7E84}"/>
    <cellStyle name="Percent 3" xfId="95" xr:uid="{D1A3A7D7-CEE9-4D68-AC2B-5F20ACBCE895}"/>
    <cellStyle name="pwstyle" xfId="3" xr:uid="{D2D6B84E-99B0-4061-BD36-5406DBFBFF17}"/>
    <cellStyle name="Title" xfId="8" builtinId="15" customBuiltin="1"/>
    <cellStyle name="Total" xfId="23" builtinId="25" customBuiltin="1"/>
    <cellStyle name="Warning Text" xfId="20" builtinId="11" customBuiltin="1"/>
    <cellStyle name="標準_NewPackage2000.12末対応 石本作成分" xfId="108" xr:uid="{91242C6F-D5D3-4C50-A888-D9DADF5022AB}"/>
  </cellStyles>
  <dxfs count="0"/>
  <tableStyles count="0" defaultTableStyle="TableStyleMedium2" defaultPivotStyle="PivotStyleLight16"/>
  <colors>
    <mruColors>
      <color rgb="FFFAFA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56220-442D-4001-99DC-28A616F72A10}">
  <dimension ref="A1:L98"/>
  <sheetViews>
    <sheetView topLeftCell="A84" zoomScaleNormal="100" zoomScaleSheetLayoutView="70" workbookViewId="0">
      <selection activeCell="O96" sqref="O96"/>
    </sheetView>
  </sheetViews>
  <sheetFormatPr defaultColWidth="8" defaultRowHeight="18.75"/>
  <cols>
    <col min="1" max="3" width="1.5703125" style="63" customWidth="1"/>
    <col min="4" max="4" width="16.42578125" style="63" customWidth="1"/>
    <col min="5" max="5" width="2.5703125" style="63" customWidth="1"/>
    <col min="6" max="6" width="10.5703125" style="63" customWidth="1"/>
    <col min="7" max="7" width="22.7109375" style="63" customWidth="1"/>
    <col min="8" max="8" width="8.28515625" style="64" customWidth="1"/>
    <col min="9" max="9" width="0.85546875" style="64" customWidth="1"/>
    <col min="10" max="10" width="15.7109375" style="7" customWidth="1"/>
    <col min="11" max="11" width="0.85546875" style="7" customWidth="1"/>
    <col min="12" max="12" width="14.7109375" style="7" customWidth="1"/>
    <col min="13" max="16384" width="8" style="63"/>
  </cols>
  <sheetData>
    <row r="1" spans="1:12" ht="21" customHeight="1">
      <c r="A1" s="62" t="s">
        <v>0</v>
      </c>
    </row>
    <row r="2" spans="1:12" ht="21" customHeight="1">
      <c r="A2" s="62" t="s">
        <v>1</v>
      </c>
    </row>
    <row r="3" spans="1:12" ht="21" customHeight="1">
      <c r="A3" s="65" t="s">
        <v>144</v>
      </c>
      <c r="B3" s="66"/>
      <c r="C3" s="66"/>
      <c r="D3" s="66"/>
      <c r="E3" s="66"/>
      <c r="F3" s="66"/>
      <c r="G3" s="66"/>
      <c r="H3" s="67"/>
      <c r="I3" s="67"/>
      <c r="J3" s="8"/>
      <c r="K3" s="8"/>
      <c r="L3" s="8"/>
    </row>
    <row r="4" spans="1:12" ht="21" customHeight="1"/>
    <row r="5" spans="1:12" ht="21" customHeight="1">
      <c r="J5" s="11" t="s">
        <v>2</v>
      </c>
      <c r="K5" s="11"/>
      <c r="L5" s="11" t="s">
        <v>3</v>
      </c>
    </row>
    <row r="6" spans="1:12" ht="21" customHeight="1">
      <c r="H6" s="68"/>
      <c r="I6" s="68"/>
      <c r="J6" s="12" t="s">
        <v>145</v>
      </c>
      <c r="K6" s="6"/>
      <c r="L6" s="12" t="s">
        <v>4</v>
      </c>
    </row>
    <row r="7" spans="1:12" ht="21" customHeight="1">
      <c r="H7" s="68"/>
      <c r="I7" s="68"/>
      <c r="J7" s="3" t="s">
        <v>5</v>
      </c>
      <c r="K7" s="3"/>
      <c r="L7" s="3" t="s">
        <v>6</v>
      </c>
    </row>
    <row r="8" spans="1:12" ht="21" customHeight="1">
      <c r="H8" s="69" t="s">
        <v>7</v>
      </c>
      <c r="I8" s="68"/>
      <c r="J8" s="13" t="s">
        <v>8</v>
      </c>
      <c r="L8" s="13" t="s">
        <v>8</v>
      </c>
    </row>
    <row r="9" spans="1:12" ht="21" customHeight="1">
      <c r="A9" s="70" t="s">
        <v>9</v>
      </c>
    </row>
    <row r="10" spans="1:12" ht="6" customHeight="1">
      <c r="A10" s="62"/>
    </row>
    <row r="11" spans="1:12" ht="21" customHeight="1">
      <c r="A11" s="62" t="s">
        <v>10</v>
      </c>
    </row>
    <row r="12" spans="1:12" ht="6" customHeight="1">
      <c r="A12" s="62"/>
    </row>
    <row r="13" spans="1:12" ht="21" customHeight="1">
      <c r="A13" s="63" t="s">
        <v>11</v>
      </c>
      <c r="J13" s="71">
        <v>307599592</v>
      </c>
      <c r="K13" s="72"/>
      <c r="L13" s="30">
        <v>404016200</v>
      </c>
    </row>
    <row r="14" spans="1:12" ht="21" customHeight="1">
      <c r="A14" s="63" t="s">
        <v>12</v>
      </c>
      <c r="J14" s="71">
        <v>1125680</v>
      </c>
      <c r="K14" s="72"/>
      <c r="L14" s="30">
        <v>1125656</v>
      </c>
    </row>
    <row r="15" spans="1:12" ht="21" customHeight="1">
      <c r="A15" s="63" t="s">
        <v>13</v>
      </c>
      <c r="H15" s="64">
        <v>7</v>
      </c>
      <c r="J15" s="71">
        <v>34481144</v>
      </c>
      <c r="K15" s="72"/>
      <c r="L15" s="30">
        <v>33608078</v>
      </c>
    </row>
    <row r="16" spans="1:12" ht="21" customHeight="1">
      <c r="A16" s="63" t="s">
        <v>159</v>
      </c>
      <c r="H16" s="64">
        <v>7</v>
      </c>
      <c r="J16" s="71">
        <v>10915888</v>
      </c>
      <c r="K16" s="72"/>
      <c r="L16" s="30">
        <v>0</v>
      </c>
    </row>
    <row r="17" spans="1:12" ht="21" customHeight="1">
      <c r="A17" s="63" t="s">
        <v>14</v>
      </c>
      <c r="H17" s="64">
        <v>9</v>
      </c>
      <c r="J17" s="73">
        <v>1865768</v>
      </c>
      <c r="K17" s="72"/>
      <c r="L17" s="2">
        <v>2232982</v>
      </c>
    </row>
    <row r="18" spans="1:12" ht="6" customHeight="1">
      <c r="J18" s="14"/>
      <c r="K18" s="14"/>
      <c r="L18" s="14"/>
    </row>
    <row r="19" spans="1:12" ht="21" customHeight="1">
      <c r="A19" s="62" t="s">
        <v>15</v>
      </c>
      <c r="J19" s="10">
        <f>SUM(J13:J17)</f>
        <v>355988072</v>
      </c>
      <c r="K19" s="14"/>
      <c r="L19" s="10">
        <f>SUM(L13:L17)</f>
        <v>440982916</v>
      </c>
    </row>
    <row r="20" spans="1:12" ht="17.100000000000001" customHeight="1">
      <c r="A20" s="62"/>
      <c r="J20" s="14"/>
      <c r="K20" s="14"/>
      <c r="L20" s="14"/>
    </row>
    <row r="21" spans="1:12" ht="21" customHeight="1">
      <c r="A21" s="62" t="s">
        <v>16</v>
      </c>
      <c r="J21" s="14"/>
      <c r="K21" s="14"/>
      <c r="L21" s="14"/>
    </row>
    <row r="22" spans="1:12" ht="6" customHeight="1">
      <c r="A22" s="62"/>
      <c r="J22" s="14"/>
      <c r="K22" s="14"/>
      <c r="L22" s="14"/>
    </row>
    <row r="23" spans="1:12" ht="21" customHeight="1">
      <c r="A23" s="63" t="s">
        <v>17</v>
      </c>
      <c r="H23" s="64">
        <v>8</v>
      </c>
      <c r="J23" s="71">
        <v>53435100</v>
      </c>
      <c r="K23" s="71"/>
      <c r="L23" s="30">
        <v>53435100</v>
      </c>
    </row>
    <row r="24" spans="1:12" ht="21" customHeight="1">
      <c r="A24" s="63" t="s">
        <v>18</v>
      </c>
      <c r="H24" s="64">
        <v>9</v>
      </c>
      <c r="J24" s="71">
        <v>160396921</v>
      </c>
      <c r="K24" s="71"/>
      <c r="L24" s="30">
        <v>156335323</v>
      </c>
    </row>
    <row r="25" spans="1:12" ht="21" customHeight="1">
      <c r="A25" s="63" t="s">
        <v>19</v>
      </c>
      <c r="H25" s="64">
        <v>10</v>
      </c>
      <c r="J25" s="71">
        <v>224171037</v>
      </c>
      <c r="K25" s="71"/>
      <c r="L25" s="30">
        <v>136019985</v>
      </c>
    </row>
    <row r="26" spans="1:12" ht="21" customHeight="1">
      <c r="A26" s="63" t="s">
        <v>20</v>
      </c>
      <c r="J26" s="71">
        <v>4788898</v>
      </c>
      <c r="K26" s="72"/>
      <c r="L26" s="30">
        <v>413125</v>
      </c>
    </row>
    <row r="27" spans="1:12" ht="21" customHeight="1">
      <c r="A27" s="63" t="s">
        <v>21</v>
      </c>
      <c r="H27" s="64">
        <v>11</v>
      </c>
      <c r="J27" s="71">
        <v>348614718</v>
      </c>
      <c r="K27" s="72"/>
      <c r="L27" s="30">
        <v>366419776</v>
      </c>
    </row>
    <row r="28" spans="1:12" ht="21" customHeight="1">
      <c r="A28" s="63" t="s">
        <v>22</v>
      </c>
      <c r="H28" s="64">
        <v>12</v>
      </c>
      <c r="J28" s="71">
        <v>9663103</v>
      </c>
      <c r="K28" s="72"/>
      <c r="L28" s="30">
        <v>9493494</v>
      </c>
    </row>
    <row r="29" spans="1:12" ht="21" customHeight="1">
      <c r="A29" s="63" t="s">
        <v>23</v>
      </c>
      <c r="J29" s="71">
        <v>3075000</v>
      </c>
      <c r="K29" s="72"/>
      <c r="L29" s="30">
        <v>3075000</v>
      </c>
    </row>
    <row r="30" spans="1:12" ht="21" customHeight="1">
      <c r="A30" s="63" t="s">
        <v>24</v>
      </c>
      <c r="J30" s="73">
        <v>7437498</v>
      </c>
      <c r="K30" s="72"/>
      <c r="L30" s="2">
        <v>6435790</v>
      </c>
    </row>
    <row r="31" spans="1:12" ht="6" customHeight="1">
      <c r="J31" s="14"/>
      <c r="K31" s="14"/>
      <c r="L31" s="14"/>
    </row>
    <row r="32" spans="1:12" ht="21" customHeight="1">
      <c r="A32" s="62" t="s">
        <v>25</v>
      </c>
      <c r="J32" s="10">
        <f>SUM(J23:J30)</f>
        <v>811582275</v>
      </c>
      <c r="K32" s="14"/>
      <c r="L32" s="10">
        <f>SUM(L23:L31)</f>
        <v>731627593</v>
      </c>
    </row>
    <row r="33" spans="1:12" ht="6" customHeight="1">
      <c r="A33" s="62"/>
      <c r="J33" s="14"/>
      <c r="K33" s="14"/>
      <c r="L33" s="14"/>
    </row>
    <row r="34" spans="1:12" ht="21" customHeight="1" thickBot="1">
      <c r="A34" s="62" t="s">
        <v>26</v>
      </c>
      <c r="J34" s="15">
        <f>J19+J32</f>
        <v>1167570347</v>
      </c>
      <c r="K34" s="14"/>
      <c r="L34" s="15">
        <f>L19+L32</f>
        <v>1172610509</v>
      </c>
    </row>
    <row r="35" spans="1:12" ht="21" customHeight="1" thickTop="1"/>
    <row r="36" spans="1:12" ht="24" customHeight="1"/>
    <row r="37" spans="1:12" ht="21" customHeight="1"/>
    <row r="38" spans="1:12" ht="21" customHeight="1"/>
    <row r="39" spans="1:12" ht="21" customHeight="1"/>
    <row r="40" spans="1:12" ht="21" customHeight="1"/>
    <row r="41" spans="1:12" ht="15" customHeight="1"/>
    <row r="42" spans="1:12" ht="21" customHeight="1">
      <c r="A42" s="74" t="s">
        <v>27</v>
      </c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</row>
    <row r="43" spans="1:12" ht="21" customHeight="1">
      <c r="A43" s="64"/>
      <c r="B43" s="64"/>
      <c r="C43" s="64"/>
      <c r="D43" s="64"/>
      <c r="E43" s="64"/>
      <c r="F43" s="64"/>
      <c r="G43" s="64"/>
      <c r="J43" s="64"/>
      <c r="K43" s="64"/>
      <c r="L43" s="64"/>
    </row>
    <row r="44" spans="1:12" ht="21" customHeight="1">
      <c r="A44" s="64"/>
      <c r="B44" s="64"/>
      <c r="C44" s="64"/>
      <c r="D44" s="64"/>
      <c r="E44" s="64"/>
      <c r="F44" s="64"/>
      <c r="G44" s="64"/>
      <c r="J44" s="64"/>
      <c r="K44" s="64"/>
      <c r="L44" s="64"/>
    </row>
    <row r="45" spans="1:12" ht="15.75" customHeight="1"/>
    <row r="46" spans="1:12" ht="21.95" customHeight="1">
      <c r="A46" s="66" t="s">
        <v>151</v>
      </c>
      <c r="B46" s="66"/>
      <c r="C46" s="66"/>
      <c r="D46" s="66"/>
      <c r="E46" s="66"/>
      <c r="F46" s="66"/>
      <c r="G46" s="66"/>
      <c r="H46" s="67"/>
      <c r="I46" s="67"/>
      <c r="J46" s="8"/>
      <c r="K46" s="8"/>
      <c r="L46" s="8"/>
    </row>
    <row r="47" spans="1:12" ht="20.100000000000001" customHeight="1">
      <c r="A47" s="62" t="str">
        <f>A1</f>
        <v>บริษัท เจนก้องไกล จำกัด (มหาชน)</v>
      </c>
    </row>
    <row r="48" spans="1:12" ht="20.100000000000001" customHeight="1">
      <c r="A48" s="62" t="str">
        <f>A2</f>
        <v>งบฐานะการเงิน</v>
      </c>
    </row>
    <row r="49" spans="1:12" ht="20.100000000000001" customHeight="1">
      <c r="A49" s="65" t="str">
        <f>+A3</f>
        <v>ณ วันที่ 30 มิถุนายน พ.ศ. 2568</v>
      </c>
      <c r="B49" s="66"/>
      <c r="C49" s="66"/>
      <c r="D49" s="66"/>
      <c r="E49" s="66"/>
      <c r="F49" s="66"/>
      <c r="G49" s="66"/>
      <c r="H49" s="67"/>
      <c r="I49" s="67"/>
      <c r="J49" s="8"/>
      <c r="K49" s="8"/>
      <c r="L49" s="8"/>
    </row>
    <row r="50" spans="1:12" ht="15" customHeight="1">
      <c r="A50" s="62"/>
    </row>
    <row r="51" spans="1:12" s="75" customFormat="1" ht="19.5" customHeight="1">
      <c r="H51" s="76"/>
      <c r="I51" s="76"/>
      <c r="J51" s="17" t="s">
        <v>2</v>
      </c>
      <c r="K51" s="17"/>
      <c r="L51" s="17" t="s">
        <v>3</v>
      </c>
    </row>
    <row r="52" spans="1:12" s="75" customFormat="1" ht="19.5" customHeight="1">
      <c r="H52" s="77"/>
      <c r="I52" s="77"/>
      <c r="J52" s="12" t="s">
        <v>145</v>
      </c>
      <c r="K52" s="6"/>
      <c r="L52" s="12" t="s">
        <v>4</v>
      </c>
    </row>
    <row r="53" spans="1:12" s="75" customFormat="1" ht="19.5" customHeight="1">
      <c r="H53" s="77"/>
      <c r="I53" s="77"/>
      <c r="J53" s="3" t="s">
        <v>5</v>
      </c>
      <c r="K53" s="3"/>
      <c r="L53" s="3" t="s">
        <v>6</v>
      </c>
    </row>
    <row r="54" spans="1:12" s="75" customFormat="1" ht="19.5" customHeight="1">
      <c r="H54" s="78" t="s">
        <v>7</v>
      </c>
      <c r="I54" s="77"/>
      <c r="J54" s="18" t="s">
        <v>8</v>
      </c>
      <c r="K54" s="16"/>
      <c r="L54" s="18" t="s">
        <v>8</v>
      </c>
    </row>
    <row r="55" spans="1:12" s="75" customFormat="1" ht="20.100000000000001" customHeight="1">
      <c r="A55" s="79" t="s">
        <v>28</v>
      </c>
      <c r="H55" s="76"/>
      <c r="I55" s="76"/>
      <c r="J55" s="16"/>
      <c r="K55" s="16"/>
      <c r="L55" s="16"/>
    </row>
    <row r="56" spans="1:12" s="75" customFormat="1" ht="5.0999999999999996" customHeight="1">
      <c r="A56" s="79"/>
      <c r="H56" s="76"/>
      <c r="I56" s="76"/>
      <c r="J56" s="16"/>
      <c r="K56" s="16"/>
      <c r="L56" s="19"/>
    </row>
    <row r="57" spans="1:12" s="75" customFormat="1" ht="20.100000000000001" customHeight="1">
      <c r="A57" s="79" t="s">
        <v>29</v>
      </c>
      <c r="H57" s="76"/>
      <c r="I57" s="76"/>
      <c r="J57" s="16"/>
      <c r="K57" s="16"/>
      <c r="L57" s="19"/>
    </row>
    <row r="58" spans="1:12" s="75" customFormat="1" ht="5.0999999999999996" customHeight="1">
      <c r="A58" s="79"/>
      <c r="H58" s="76"/>
      <c r="I58" s="76"/>
      <c r="J58" s="16"/>
      <c r="K58" s="16"/>
      <c r="L58" s="19"/>
    </row>
    <row r="59" spans="1:12" s="75" customFormat="1" ht="20.100000000000001" customHeight="1">
      <c r="A59" s="75" t="s">
        <v>30</v>
      </c>
      <c r="F59" s="80"/>
      <c r="H59" s="76">
        <v>14</v>
      </c>
      <c r="I59" s="76"/>
      <c r="J59" s="30">
        <v>88706150</v>
      </c>
      <c r="K59" s="81"/>
      <c r="L59" s="30">
        <v>98006589</v>
      </c>
    </row>
    <row r="60" spans="1:12" s="75" customFormat="1" ht="20.100000000000001" customHeight="1">
      <c r="A60" s="82" t="s">
        <v>31</v>
      </c>
      <c r="F60" s="80"/>
      <c r="H60" s="76">
        <v>15</v>
      </c>
      <c r="I60" s="76"/>
      <c r="J60" s="30">
        <v>14550552</v>
      </c>
      <c r="K60" s="81"/>
      <c r="L60" s="30">
        <v>14101983</v>
      </c>
    </row>
    <row r="61" spans="1:12" s="75" customFormat="1" ht="20.100000000000001" customHeight="1">
      <c r="A61" s="75" t="s">
        <v>32</v>
      </c>
      <c r="B61" s="80"/>
      <c r="H61" s="76">
        <v>16</v>
      </c>
      <c r="I61" s="76"/>
      <c r="J61" s="30">
        <v>27049290</v>
      </c>
      <c r="K61" s="81"/>
      <c r="L61" s="30">
        <v>30024457</v>
      </c>
    </row>
    <row r="62" spans="1:12" s="75" customFormat="1" ht="20.100000000000001" customHeight="1">
      <c r="A62" s="75" t="s">
        <v>33</v>
      </c>
      <c r="B62" s="80"/>
      <c r="H62" s="76"/>
      <c r="I62" s="76"/>
      <c r="J62" s="30">
        <v>8490443</v>
      </c>
      <c r="K62" s="81"/>
      <c r="L62" s="30">
        <v>8049081</v>
      </c>
    </row>
    <row r="63" spans="1:12" s="75" customFormat="1" ht="20.100000000000001" customHeight="1">
      <c r="A63" s="75" t="s">
        <v>34</v>
      </c>
      <c r="F63" s="80"/>
      <c r="H63" s="76"/>
      <c r="I63" s="76"/>
      <c r="J63" s="2">
        <v>3541789</v>
      </c>
      <c r="K63" s="81"/>
      <c r="L63" s="2">
        <v>11041172</v>
      </c>
    </row>
    <row r="64" spans="1:12" s="75" customFormat="1" ht="5.0999999999999996" customHeight="1">
      <c r="H64" s="76"/>
      <c r="I64" s="76"/>
      <c r="J64" s="20"/>
      <c r="K64" s="20"/>
      <c r="L64" s="21"/>
    </row>
    <row r="65" spans="1:12" s="75" customFormat="1" ht="20.100000000000001" customHeight="1">
      <c r="A65" s="79" t="s">
        <v>35</v>
      </c>
      <c r="H65" s="76"/>
      <c r="I65" s="76"/>
      <c r="J65" s="22">
        <f>SUM(J59:J63)</f>
        <v>142338224</v>
      </c>
      <c r="K65" s="20"/>
      <c r="L65" s="22">
        <f>SUM(L59:L63)</f>
        <v>161223282</v>
      </c>
    </row>
    <row r="66" spans="1:12" s="75" customFormat="1" ht="6.95" customHeight="1">
      <c r="A66" s="79"/>
      <c r="H66" s="76"/>
      <c r="I66" s="76"/>
      <c r="J66" s="20"/>
      <c r="K66" s="20"/>
      <c r="L66" s="21"/>
    </row>
    <row r="67" spans="1:12" s="75" customFormat="1" ht="20.100000000000001" customHeight="1">
      <c r="A67" s="79" t="s">
        <v>36</v>
      </c>
      <c r="H67" s="76"/>
      <c r="I67" s="76"/>
      <c r="J67" s="20"/>
      <c r="K67" s="20"/>
      <c r="L67" s="21"/>
    </row>
    <row r="68" spans="1:12" s="75" customFormat="1" ht="5.0999999999999996" customHeight="1">
      <c r="A68" s="79"/>
      <c r="H68" s="76"/>
      <c r="I68" s="76"/>
      <c r="J68" s="20"/>
      <c r="K68" s="20"/>
      <c r="L68" s="21"/>
    </row>
    <row r="69" spans="1:12" s="75" customFormat="1" ht="20.100000000000001" customHeight="1">
      <c r="A69" s="75" t="s">
        <v>37</v>
      </c>
      <c r="H69" s="76"/>
      <c r="I69" s="76"/>
      <c r="J69" s="30">
        <v>579398</v>
      </c>
      <c r="K69" s="83"/>
      <c r="L69" s="30">
        <v>2966896</v>
      </c>
    </row>
    <row r="70" spans="1:12" s="75" customFormat="1" ht="20.100000000000001" customHeight="1">
      <c r="A70" s="82" t="s">
        <v>38</v>
      </c>
      <c r="H70" s="76">
        <v>15</v>
      </c>
      <c r="I70" s="76"/>
      <c r="J70" s="30">
        <v>106059603</v>
      </c>
      <c r="K70" s="83"/>
      <c r="L70" s="30">
        <v>113461433</v>
      </c>
    </row>
    <row r="71" spans="1:12" s="75" customFormat="1" ht="20.100000000000001" customHeight="1">
      <c r="A71" s="75" t="s">
        <v>39</v>
      </c>
      <c r="H71" s="76">
        <v>16</v>
      </c>
      <c r="I71" s="76"/>
      <c r="J71" s="30">
        <v>106942076</v>
      </c>
      <c r="K71" s="83"/>
      <c r="L71" s="30">
        <v>110629731</v>
      </c>
    </row>
    <row r="72" spans="1:12" s="75" customFormat="1" ht="20.100000000000001" customHeight="1">
      <c r="A72" s="75" t="s">
        <v>40</v>
      </c>
      <c r="H72" s="76">
        <v>17</v>
      </c>
      <c r="I72" s="76"/>
      <c r="J72" s="30">
        <v>12184813</v>
      </c>
      <c r="K72" s="83"/>
      <c r="L72" s="30">
        <v>11128936</v>
      </c>
    </row>
    <row r="73" spans="1:12" s="75" customFormat="1" ht="20.100000000000001" customHeight="1">
      <c r="A73" s="75" t="s">
        <v>41</v>
      </c>
      <c r="H73" s="76"/>
      <c r="I73" s="76"/>
      <c r="J73" s="30">
        <v>291824</v>
      </c>
      <c r="K73" s="83"/>
      <c r="L73" s="30">
        <v>282307</v>
      </c>
    </row>
    <row r="74" spans="1:12" s="75" customFormat="1" ht="20.100000000000001" customHeight="1">
      <c r="A74" s="75" t="s">
        <v>42</v>
      </c>
      <c r="H74" s="64">
        <v>13</v>
      </c>
      <c r="I74" s="76"/>
      <c r="J74" s="30">
        <v>18097628</v>
      </c>
      <c r="K74" s="83"/>
      <c r="L74" s="30">
        <v>17836373</v>
      </c>
    </row>
    <row r="75" spans="1:12" s="75" customFormat="1" ht="20.100000000000001" customHeight="1">
      <c r="A75" s="75" t="s">
        <v>43</v>
      </c>
      <c r="H75" s="76"/>
      <c r="I75" s="76"/>
      <c r="J75" s="2">
        <v>15171345</v>
      </c>
      <c r="K75" s="83"/>
      <c r="L75" s="2">
        <v>11376103</v>
      </c>
    </row>
    <row r="76" spans="1:12" s="75" customFormat="1" ht="5.0999999999999996" customHeight="1">
      <c r="A76" s="79"/>
      <c r="H76" s="76"/>
      <c r="I76" s="76"/>
      <c r="J76" s="20"/>
      <c r="K76" s="20"/>
      <c r="L76" s="21"/>
    </row>
    <row r="77" spans="1:12" s="75" customFormat="1" ht="20.100000000000001" customHeight="1">
      <c r="A77" s="79" t="s">
        <v>44</v>
      </c>
      <c r="H77" s="76"/>
      <c r="I77" s="76"/>
      <c r="J77" s="22">
        <f>SUM(J69:J75)</f>
        <v>259326687</v>
      </c>
      <c r="K77" s="20"/>
      <c r="L77" s="22">
        <f>SUM(L69:L76)</f>
        <v>267681779</v>
      </c>
    </row>
    <row r="78" spans="1:12" s="75" customFormat="1" ht="5.0999999999999996" customHeight="1">
      <c r="A78" s="79"/>
      <c r="H78" s="76"/>
      <c r="I78" s="76"/>
      <c r="J78" s="20"/>
      <c r="K78" s="20"/>
      <c r="L78" s="21"/>
    </row>
    <row r="79" spans="1:12" s="75" customFormat="1" ht="20.100000000000001" customHeight="1">
      <c r="A79" s="79" t="s">
        <v>45</v>
      </c>
      <c r="B79" s="79"/>
      <c r="H79" s="76"/>
      <c r="I79" s="76"/>
      <c r="J79" s="22">
        <f>SUM(J65+J77)</f>
        <v>401664911</v>
      </c>
      <c r="K79" s="20"/>
      <c r="L79" s="22">
        <f>SUM(L65+L77)</f>
        <v>428905061</v>
      </c>
    </row>
    <row r="80" spans="1:12" s="75" customFormat="1" ht="6.95" customHeight="1">
      <c r="H80" s="76"/>
      <c r="I80" s="76"/>
      <c r="J80" s="20"/>
      <c r="K80" s="20"/>
      <c r="L80" s="21"/>
    </row>
    <row r="81" spans="1:12" s="75" customFormat="1" ht="20.100000000000001" customHeight="1">
      <c r="A81" s="79" t="s">
        <v>46</v>
      </c>
      <c r="H81" s="76"/>
      <c r="I81" s="76"/>
      <c r="J81" s="20"/>
      <c r="K81" s="20"/>
      <c r="L81" s="21"/>
    </row>
    <row r="82" spans="1:12" s="75" customFormat="1" ht="5.0999999999999996" customHeight="1">
      <c r="A82" s="79"/>
      <c r="H82" s="76"/>
      <c r="I82" s="76"/>
      <c r="J82" s="20"/>
      <c r="K82" s="20"/>
      <c r="L82" s="21"/>
    </row>
    <row r="83" spans="1:12" s="75" customFormat="1" ht="20.100000000000001" customHeight="1">
      <c r="A83" s="75" t="s">
        <v>47</v>
      </c>
      <c r="H83" s="76"/>
      <c r="I83" s="76"/>
      <c r="J83" s="20"/>
      <c r="K83" s="20"/>
      <c r="L83" s="21"/>
    </row>
    <row r="84" spans="1:12" s="84" customFormat="1" ht="20.100000000000001" customHeight="1">
      <c r="B84" s="75" t="s">
        <v>48</v>
      </c>
      <c r="H84" s="85"/>
      <c r="I84" s="85"/>
      <c r="J84" s="20"/>
      <c r="K84" s="23"/>
      <c r="L84" s="21"/>
    </row>
    <row r="85" spans="1:12" s="84" customFormat="1" ht="20.100000000000001" customHeight="1" thickBot="1">
      <c r="B85" s="75"/>
      <c r="C85" s="84" t="s">
        <v>49</v>
      </c>
      <c r="H85" s="85"/>
      <c r="I85" s="85"/>
      <c r="J85" s="24">
        <v>200000000</v>
      </c>
      <c r="K85" s="23" t="s">
        <v>50</v>
      </c>
      <c r="L85" s="24">
        <v>200000000</v>
      </c>
    </row>
    <row r="86" spans="1:12" s="84" customFormat="1" ht="20.100000000000001" customHeight="1" thickTop="1">
      <c r="B86" s="84" t="s">
        <v>51</v>
      </c>
      <c r="H86" s="85"/>
      <c r="I86" s="85"/>
      <c r="J86" s="20"/>
      <c r="K86" s="23"/>
      <c r="L86" s="21"/>
    </row>
    <row r="87" spans="1:12" s="84" customFormat="1" ht="20.100000000000001" customHeight="1">
      <c r="C87" s="84" t="s">
        <v>52</v>
      </c>
      <c r="D87" s="86"/>
      <c r="I87" s="85"/>
      <c r="J87" s="20">
        <v>200000000</v>
      </c>
      <c r="K87" s="23"/>
      <c r="L87" s="30">
        <v>200000000</v>
      </c>
    </row>
    <row r="88" spans="1:12" s="84" customFormat="1" ht="20.100000000000001" customHeight="1">
      <c r="A88" s="84" t="s">
        <v>53</v>
      </c>
      <c r="H88" s="76"/>
      <c r="I88" s="85"/>
      <c r="J88" s="21">
        <v>347062552</v>
      </c>
      <c r="K88" s="23"/>
      <c r="L88" s="30">
        <v>347062552</v>
      </c>
    </row>
    <row r="89" spans="1:12" s="75" customFormat="1" ht="20.100000000000001" customHeight="1">
      <c r="A89" s="75" t="s">
        <v>54</v>
      </c>
      <c r="H89" s="76"/>
      <c r="I89" s="76"/>
      <c r="J89" s="20"/>
      <c r="K89" s="20"/>
      <c r="L89" s="30"/>
    </row>
    <row r="90" spans="1:12" s="75" customFormat="1" ht="20.100000000000001" customHeight="1">
      <c r="B90" s="75" t="s">
        <v>55</v>
      </c>
      <c r="H90" s="76"/>
      <c r="I90" s="76"/>
      <c r="J90" s="81">
        <v>20000000</v>
      </c>
      <c r="K90" s="83"/>
      <c r="L90" s="30">
        <v>20000000</v>
      </c>
    </row>
    <row r="91" spans="1:12" s="75" customFormat="1" ht="20.100000000000001" customHeight="1">
      <c r="B91" s="75" t="s">
        <v>56</v>
      </c>
      <c r="H91" s="76"/>
      <c r="I91" s="76"/>
      <c r="J91" s="81">
        <v>195730393</v>
      </c>
      <c r="K91" s="83"/>
      <c r="L91" s="30">
        <v>173530405</v>
      </c>
    </row>
    <row r="92" spans="1:12" s="75" customFormat="1" ht="20.100000000000001" customHeight="1">
      <c r="B92" s="87" t="s">
        <v>57</v>
      </c>
      <c r="C92" s="87"/>
      <c r="D92" s="87"/>
      <c r="H92" s="76"/>
      <c r="I92" s="76"/>
      <c r="J92" s="27">
        <v>3112491</v>
      </c>
      <c r="K92" s="83"/>
      <c r="L92" s="2">
        <v>3112491</v>
      </c>
    </row>
    <row r="93" spans="1:12" s="75" customFormat="1" ht="5.0999999999999996" customHeight="1">
      <c r="H93" s="76"/>
      <c r="I93" s="76"/>
      <c r="J93" s="25"/>
      <c r="K93" s="25"/>
      <c r="L93" s="26"/>
    </row>
    <row r="94" spans="1:12" s="75" customFormat="1" ht="20.100000000000001" customHeight="1">
      <c r="A94" s="79" t="s">
        <v>58</v>
      </c>
      <c r="B94" s="79"/>
      <c r="H94" s="76"/>
      <c r="I94" s="76"/>
      <c r="J94" s="27">
        <f>SUM(J87:J92)</f>
        <v>765905436</v>
      </c>
      <c r="K94" s="25"/>
      <c r="L94" s="27">
        <f>SUM(L87:L92)</f>
        <v>743705448</v>
      </c>
    </row>
    <row r="95" spans="1:12" s="75" customFormat="1" ht="5.0999999999999996" customHeight="1">
      <c r="H95" s="76"/>
      <c r="I95" s="76"/>
      <c r="J95" s="25"/>
      <c r="K95" s="25"/>
      <c r="L95" s="26"/>
    </row>
    <row r="96" spans="1:12" s="75" customFormat="1" ht="20.100000000000001" customHeight="1" thickBot="1">
      <c r="A96" s="79" t="s">
        <v>59</v>
      </c>
      <c r="B96" s="79"/>
      <c r="H96" s="76"/>
      <c r="I96" s="76"/>
      <c r="J96" s="24">
        <f>SUM(J79,J94)</f>
        <v>1167570347</v>
      </c>
      <c r="K96" s="20"/>
      <c r="L96" s="24">
        <f>SUM(L79,L94)</f>
        <v>1172610509</v>
      </c>
    </row>
    <row r="97" spans="1:12" s="75" customFormat="1" ht="8.1" customHeight="1" thickTop="1">
      <c r="A97" s="79"/>
      <c r="B97" s="79"/>
      <c r="H97" s="76"/>
      <c r="I97" s="76"/>
      <c r="J97" s="26"/>
      <c r="K97" s="20"/>
      <c r="L97" s="26"/>
    </row>
    <row r="98" spans="1:12" ht="21.95" customHeight="1">
      <c r="A98" s="66" t="str">
        <f>A46</f>
        <v>หมายเหตุประกอบข้อมูลทางการเงินระหว่างกาลในหน้า 9 ถึง 24 เป็นส่วนหนึ่งของข้อมูลทางการเงินระหว่างกาลนี้</v>
      </c>
      <c r="B98" s="66"/>
      <c r="C98" s="66"/>
      <c r="D98" s="66"/>
      <c r="E98" s="66"/>
      <c r="F98" s="66"/>
      <c r="G98" s="66"/>
      <c r="H98" s="67"/>
      <c r="I98" s="67"/>
      <c r="J98" s="8"/>
      <c r="K98" s="8"/>
      <c r="L98" s="8"/>
    </row>
  </sheetData>
  <mergeCells count="1">
    <mergeCell ref="A42:L42"/>
  </mergeCells>
  <pageMargins left="0.8" right="0.5" top="0.5" bottom="0.6" header="0.49" footer="0.4"/>
  <pageSetup paperSize="9" scale="92" firstPageNumber="2" orientation="portrait" useFirstPageNumber="1" horizontalDpi="1200" verticalDpi="1200" r:id="rId1"/>
  <headerFooter>
    <oddFooter>&amp;R&amp;"Browallia New,Regular"&amp;13&amp;P</oddFooter>
  </headerFooter>
  <rowBreaks count="1" manualBreakCount="1">
    <brk id="46" max="16383" man="1"/>
  </rowBreaks>
  <ignoredErrors>
    <ignoredError sqref="K65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E21F4-FB57-4CB7-BDA8-D3E500C60B96}">
  <dimension ref="A1:J44"/>
  <sheetViews>
    <sheetView topLeftCell="D26" zoomScaleNormal="115" zoomScaleSheetLayoutView="100" workbookViewId="0">
      <selection activeCell="N39" sqref="N39"/>
    </sheetView>
  </sheetViews>
  <sheetFormatPr defaultColWidth="8" defaultRowHeight="18.75"/>
  <cols>
    <col min="1" max="3" width="1.5703125" style="89" customWidth="1"/>
    <col min="4" max="4" width="22.5703125" style="89" customWidth="1"/>
    <col min="5" max="5" width="20.140625" style="89" customWidth="1"/>
    <col min="6" max="6" width="8" style="89" customWidth="1"/>
    <col min="7" max="7" width="0.85546875" style="89" customWidth="1"/>
    <col min="8" max="8" width="16.28515625" style="31" customWidth="1"/>
    <col min="9" max="9" width="0.85546875" style="31" customWidth="1"/>
    <col min="10" max="10" width="16.28515625" style="31" customWidth="1"/>
    <col min="11" max="16384" width="8" style="89"/>
  </cols>
  <sheetData>
    <row r="1" spans="1:10" ht="21" customHeight="1">
      <c r="A1" s="88" t="s">
        <v>0</v>
      </c>
    </row>
    <row r="2" spans="1:10" ht="21" customHeight="1">
      <c r="A2" s="88" t="s">
        <v>60</v>
      </c>
    </row>
    <row r="3" spans="1:10" ht="21" customHeight="1">
      <c r="A3" s="90" t="s">
        <v>153</v>
      </c>
      <c r="B3" s="91"/>
      <c r="C3" s="91"/>
      <c r="D3" s="91"/>
      <c r="E3" s="91"/>
      <c r="F3" s="91"/>
      <c r="G3" s="91"/>
      <c r="H3" s="32"/>
      <c r="I3" s="32"/>
      <c r="J3" s="32"/>
    </row>
    <row r="4" spans="1:10" ht="21" customHeight="1">
      <c r="A4" s="88"/>
    </row>
    <row r="5" spans="1:10" ht="21" customHeight="1">
      <c r="H5" s="33" t="s">
        <v>2</v>
      </c>
      <c r="I5" s="33"/>
      <c r="J5" s="33" t="s">
        <v>2</v>
      </c>
    </row>
    <row r="6" spans="1:10" ht="21" customHeight="1">
      <c r="H6" s="12" t="s">
        <v>145</v>
      </c>
      <c r="I6" s="6"/>
      <c r="J6" s="12" t="s">
        <v>145</v>
      </c>
    </row>
    <row r="7" spans="1:10" ht="21" customHeight="1">
      <c r="H7" s="3" t="s">
        <v>5</v>
      </c>
      <c r="I7" s="3"/>
      <c r="J7" s="3" t="s">
        <v>6</v>
      </c>
    </row>
    <row r="8" spans="1:10" ht="21" customHeight="1">
      <c r="F8" s="92" t="s">
        <v>7</v>
      </c>
      <c r="H8" s="34" t="s">
        <v>8</v>
      </c>
      <c r="J8" s="34" t="s">
        <v>8</v>
      </c>
    </row>
    <row r="9" spans="1:10" ht="8.1" customHeight="1"/>
    <row r="10" spans="1:10" ht="21" customHeight="1">
      <c r="A10" s="89" t="s">
        <v>61</v>
      </c>
      <c r="H10" s="40">
        <v>129227754</v>
      </c>
      <c r="I10" s="35"/>
      <c r="J10" s="40">
        <v>145530466</v>
      </c>
    </row>
    <row r="11" spans="1:10" ht="21" customHeight="1">
      <c r="A11" s="89" t="s">
        <v>62</v>
      </c>
      <c r="H11" s="37">
        <v>-94889997</v>
      </c>
      <c r="I11" s="35"/>
      <c r="J11" s="37">
        <v>-101763697</v>
      </c>
    </row>
    <row r="12" spans="1:10" ht="8.1" customHeight="1">
      <c r="H12" s="36"/>
      <c r="I12" s="36"/>
      <c r="J12" s="36"/>
    </row>
    <row r="13" spans="1:10" ht="21" customHeight="1">
      <c r="A13" s="88" t="s">
        <v>63</v>
      </c>
      <c r="H13" s="36">
        <f>SUM(H10:H11)</f>
        <v>34337757</v>
      </c>
      <c r="I13" s="36"/>
      <c r="J13" s="36">
        <f>SUM(J10:J11)</f>
        <v>43766769</v>
      </c>
    </row>
    <row r="14" spans="1:10" ht="21" customHeight="1">
      <c r="A14" s="89" t="s">
        <v>65</v>
      </c>
      <c r="H14" s="39">
        <v>2593149</v>
      </c>
      <c r="I14" s="35"/>
      <c r="J14" s="39">
        <v>302940</v>
      </c>
    </row>
    <row r="15" spans="1:10" ht="21" customHeight="1">
      <c r="A15" s="89" t="s">
        <v>66</v>
      </c>
      <c r="H15" s="37">
        <v>5262935</v>
      </c>
      <c r="I15" s="35"/>
      <c r="J15" s="37">
        <v>1255642</v>
      </c>
    </row>
    <row r="16" spans="1:10" ht="8.1" customHeight="1">
      <c r="B16" s="88"/>
      <c r="H16" s="36"/>
      <c r="I16" s="36"/>
      <c r="J16" s="36"/>
    </row>
    <row r="17" spans="1:10" ht="21" customHeight="1">
      <c r="A17" s="93" t="s">
        <v>67</v>
      </c>
      <c r="H17" s="37">
        <f>SUM(H13:H15)</f>
        <v>42193841</v>
      </c>
      <c r="I17" s="36"/>
      <c r="J17" s="37">
        <f>SUM(J13:J15)</f>
        <v>45325351</v>
      </c>
    </row>
    <row r="18" spans="1:10" ht="8.1" customHeight="1">
      <c r="A18" s="93"/>
      <c r="H18" s="36"/>
      <c r="I18" s="36"/>
      <c r="J18" s="36"/>
    </row>
    <row r="19" spans="1:10" ht="21" customHeight="1">
      <c r="A19" s="89" t="s">
        <v>68</v>
      </c>
      <c r="H19" s="39">
        <v>-16642077</v>
      </c>
      <c r="I19" s="38"/>
      <c r="J19" s="39">
        <v>-13199308</v>
      </c>
    </row>
    <row r="20" spans="1:10" ht="21" customHeight="1">
      <c r="A20" s="89" t="s">
        <v>156</v>
      </c>
      <c r="H20" s="37">
        <v>0</v>
      </c>
      <c r="I20" s="39"/>
      <c r="J20" s="37">
        <v>-32298</v>
      </c>
    </row>
    <row r="21" spans="1:10" ht="8.1" customHeight="1">
      <c r="H21" s="40"/>
      <c r="I21" s="36"/>
      <c r="J21" s="40"/>
    </row>
    <row r="22" spans="1:10" ht="21" customHeight="1">
      <c r="A22" s="93" t="s">
        <v>69</v>
      </c>
      <c r="H22" s="41">
        <f>SUM(H19:H20)</f>
        <v>-16642077</v>
      </c>
      <c r="I22" s="36"/>
      <c r="J22" s="41">
        <f>SUM(J19:J20)</f>
        <v>-13231606</v>
      </c>
    </row>
    <row r="23" spans="1:10" ht="8.1" customHeight="1">
      <c r="H23" s="40"/>
      <c r="I23" s="36"/>
      <c r="J23" s="40"/>
    </row>
    <row r="24" spans="1:10" ht="21" customHeight="1">
      <c r="A24" s="88" t="s">
        <v>70</v>
      </c>
      <c r="B24" s="88"/>
      <c r="H24" s="40">
        <f>+H17+H22</f>
        <v>25551764</v>
      </c>
      <c r="I24" s="36"/>
      <c r="J24" s="40">
        <f>+J17+J22</f>
        <v>32093745</v>
      </c>
    </row>
    <row r="25" spans="1:10" ht="21" customHeight="1">
      <c r="A25" s="89" t="s">
        <v>71</v>
      </c>
      <c r="H25" s="41">
        <v>-1975449</v>
      </c>
      <c r="I25" s="35"/>
      <c r="J25" s="41">
        <v>-1252213</v>
      </c>
    </row>
    <row r="26" spans="1:10" ht="8.1" customHeight="1">
      <c r="H26" s="40"/>
      <c r="I26" s="36"/>
      <c r="J26" s="40"/>
    </row>
    <row r="27" spans="1:10" ht="21" customHeight="1">
      <c r="A27" s="88" t="s">
        <v>72</v>
      </c>
      <c r="H27" s="36">
        <f>SUM(H24:H26)</f>
        <v>23576315</v>
      </c>
      <c r="I27" s="36"/>
      <c r="J27" s="36">
        <f>SUM(J24:J26)</f>
        <v>30841532</v>
      </c>
    </row>
    <row r="28" spans="1:10" ht="21" customHeight="1">
      <c r="A28" s="89" t="s">
        <v>157</v>
      </c>
      <c r="F28" s="94"/>
      <c r="H28" s="41">
        <v>-4780178</v>
      </c>
      <c r="I28" s="35"/>
      <c r="J28" s="41">
        <v>-4908076</v>
      </c>
    </row>
    <row r="29" spans="1:10" ht="8.1" customHeight="1">
      <c r="H29" s="40"/>
      <c r="I29" s="40"/>
      <c r="J29" s="40"/>
    </row>
    <row r="30" spans="1:10" ht="21" customHeight="1">
      <c r="A30" s="88" t="s">
        <v>73</v>
      </c>
      <c r="H30" s="40">
        <f>SUM(H27:H28)</f>
        <v>18796137</v>
      </c>
      <c r="I30" s="40"/>
      <c r="J30" s="40">
        <f>SUM(J27:J28)</f>
        <v>25933456</v>
      </c>
    </row>
    <row r="31" spans="1:10" ht="21" customHeight="1">
      <c r="A31" s="95" t="s">
        <v>74</v>
      </c>
      <c r="B31" s="96"/>
      <c r="H31" s="41">
        <v>0</v>
      </c>
      <c r="I31" s="42"/>
      <c r="J31" s="51">
        <v>0</v>
      </c>
    </row>
    <row r="32" spans="1:10" ht="8.1" customHeight="1">
      <c r="A32" s="95"/>
      <c r="B32" s="97"/>
      <c r="H32" s="42"/>
      <c r="I32" s="42"/>
      <c r="J32" s="42"/>
    </row>
    <row r="33" spans="1:10" ht="21" customHeight="1" thickBot="1">
      <c r="A33" s="98" t="s">
        <v>75</v>
      </c>
      <c r="B33" s="97"/>
      <c r="H33" s="43">
        <f>SUM(H30:H31)</f>
        <v>18796137</v>
      </c>
      <c r="I33" s="42"/>
      <c r="J33" s="43">
        <f>SUM(J30:J31)</f>
        <v>25933456</v>
      </c>
    </row>
    <row r="34" spans="1:10" ht="21" customHeight="1" thickTop="1">
      <c r="H34" s="40"/>
      <c r="I34" s="40"/>
      <c r="J34" s="40"/>
    </row>
    <row r="35" spans="1:10" ht="21" customHeight="1">
      <c r="A35" s="88" t="s">
        <v>76</v>
      </c>
      <c r="H35" s="42"/>
      <c r="I35" s="42"/>
      <c r="J35" s="42"/>
    </row>
    <row r="36" spans="1:10" ht="8.1" customHeight="1">
      <c r="H36" s="36"/>
      <c r="I36" s="36"/>
      <c r="J36" s="36"/>
    </row>
    <row r="37" spans="1:10" ht="21" customHeight="1" thickBot="1">
      <c r="A37" s="89" t="s">
        <v>77</v>
      </c>
      <c r="F37" s="94">
        <v>20</v>
      </c>
      <c r="H37" s="50">
        <v>4.6990342499999997E-2</v>
      </c>
      <c r="I37" s="35"/>
      <c r="J37" s="50">
        <v>6.4833639999999998E-2</v>
      </c>
    </row>
    <row r="38" spans="1:10" s="63" customFormat="1" ht="21" customHeight="1" thickTop="1">
      <c r="H38" s="45"/>
      <c r="I38" s="49"/>
      <c r="J38" s="45"/>
    </row>
    <row r="39" spans="1:10" s="63" customFormat="1" ht="21" customHeight="1">
      <c r="A39" s="62"/>
      <c r="H39" s="45"/>
      <c r="I39" s="45"/>
      <c r="J39" s="45"/>
    </row>
    <row r="40" spans="1:10" s="63" customFormat="1" ht="21" customHeight="1">
      <c r="A40" s="62"/>
      <c r="H40" s="45"/>
      <c r="I40" s="45"/>
      <c r="J40" s="45"/>
    </row>
    <row r="41" spans="1:10" s="63" customFormat="1" ht="21" customHeight="1">
      <c r="A41" s="62"/>
      <c r="H41" s="45"/>
      <c r="I41" s="45"/>
      <c r="J41" s="45"/>
    </row>
    <row r="42" spans="1:10" s="63" customFormat="1" ht="21" customHeight="1">
      <c r="A42" s="62"/>
      <c r="H42" s="45"/>
      <c r="I42" s="45"/>
      <c r="J42" s="45"/>
    </row>
    <row r="43" spans="1:10" s="63" customFormat="1" ht="20.100000000000001" customHeight="1">
      <c r="H43" s="45"/>
      <c r="I43" s="49"/>
      <c r="J43" s="45"/>
    </row>
    <row r="44" spans="1:10" ht="21.95" customHeight="1">
      <c r="A44" s="91" t="str">
        <f>+'2-3'!A98</f>
        <v>หมายเหตุประกอบข้อมูลทางการเงินระหว่างกาลในหน้า 9 ถึง 24 เป็นส่วนหนึ่งของข้อมูลทางการเงินระหว่างกาลนี้</v>
      </c>
      <c r="B44" s="91"/>
      <c r="C44" s="91"/>
      <c r="D44" s="91"/>
      <c r="E44" s="91"/>
      <c r="F44" s="91"/>
      <c r="G44" s="91"/>
      <c r="H44" s="44"/>
      <c r="I44" s="44"/>
      <c r="J44" s="44"/>
    </row>
  </sheetData>
  <pageMargins left="0.8" right="0.5" top="0.5" bottom="0.6" header="0.49" footer="0.4"/>
  <pageSetup paperSize="9" firstPageNumber="4" orientation="portrait" useFirstPageNumber="1" horizontalDpi="1200" verticalDpi="1200" r:id="rId1"/>
  <headerFooter>
    <oddFooter>&amp;R&amp;"Browallia New,Regular"&amp;13&amp;P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16A35-871B-4351-A52E-EDC079C8483F}">
  <dimension ref="A1:J44"/>
  <sheetViews>
    <sheetView topLeftCell="A32" zoomScaleNormal="100" zoomScaleSheetLayoutView="100" workbookViewId="0">
      <selection activeCell="M44" sqref="M44"/>
    </sheetView>
  </sheetViews>
  <sheetFormatPr defaultColWidth="8" defaultRowHeight="18.75"/>
  <cols>
    <col min="1" max="3" width="1.5703125" style="89" customWidth="1"/>
    <col min="4" max="4" width="22.5703125" style="89" customWidth="1"/>
    <col min="5" max="5" width="20.140625" style="89" customWidth="1"/>
    <col min="6" max="6" width="8" style="89" customWidth="1"/>
    <col min="7" max="7" width="0.85546875" style="89" customWidth="1"/>
    <col min="8" max="8" width="16.28515625" style="31" customWidth="1"/>
    <col min="9" max="9" width="0.85546875" style="31" customWidth="1"/>
    <col min="10" max="10" width="16.28515625" style="31" customWidth="1"/>
    <col min="11" max="16384" width="8" style="89"/>
  </cols>
  <sheetData>
    <row r="1" spans="1:10" ht="21" customHeight="1">
      <c r="A1" s="88" t="s">
        <v>0</v>
      </c>
    </row>
    <row r="2" spans="1:10" ht="21" customHeight="1">
      <c r="A2" s="88" t="s">
        <v>60</v>
      </c>
    </row>
    <row r="3" spans="1:10" ht="21" customHeight="1">
      <c r="A3" s="90" t="s">
        <v>154</v>
      </c>
      <c r="B3" s="91"/>
      <c r="C3" s="91"/>
      <c r="D3" s="91"/>
      <c r="E3" s="91"/>
      <c r="F3" s="91"/>
      <c r="G3" s="91"/>
      <c r="H3" s="32"/>
      <c r="I3" s="32"/>
      <c r="J3" s="32"/>
    </row>
    <row r="4" spans="1:10" ht="21" customHeight="1">
      <c r="A4" s="88"/>
    </row>
    <row r="5" spans="1:10" ht="21" customHeight="1">
      <c r="H5" s="33" t="s">
        <v>2</v>
      </c>
      <c r="I5" s="33"/>
      <c r="J5" s="33" t="s">
        <v>2</v>
      </c>
    </row>
    <row r="6" spans="1:10" ht="21" customHeight="1">
      <c r="H6" s="12" t="s">
        <v>145</v>
      </c>
      <c r="I6" s="6"/>
      <c r="J6" s="12" t="s">
        <v>145</v>
      </c>
    </row>
    <row r="7" spans="1:10" ht="21" customHeight="1">
      <c r="H7" s="3" t="s">
        <v>5</v>
      </c>
      <c r="I7" s="3"/>
      <c r="J7" s="3" t="s">
        <v>6</v>
      </c>
    </row>
    <row r="8" spans="1:10" ht="21" customHeight="1">
      <c r="F8" s="92" t="s">
        <v>7</v>
      </c>
      <c r="H8" s="34" t="s">
        <v>8</v>
      </c>
      <c r="J8" s="34" t="s">
        <v>8</v>
      </c>
    </row>
    <row r="9" spans="1:10" ht="8.1" customHeight="1"/>
    <row r="10" spans="1:10" ht="21" customHeight="1">
      <c r="A10" s="89" t="s">
        <v>61</v>
      </c>
      <c r="H10" s="40">
        <v>263089863</v>
      </c>
      <c r="I10" s="35"/>
      <c r="J10" s="40">
        <v>297694546</v>
      </c>
    </row>
    <row r="11" spans="1:10" ht="21" customHeight="1">
      <c r="A11" s="89" t="s">
        <v>62</v>
      </c>
      <c r="H11" s="37">
        <v>-189284713</v>
      </c>
      <c r="I11" s="35"/>
      <c r="J11" s="37">
        <v>-211845376</v>
      </c>
    </row>
    <row r="12" spans="1:10" ht="8.1" customHeight="1">
      <c r="H12" s="36"/>
      <c r="I12" s="36"/>
      <c r="J12" s="36"/>
    </row>
    <row r="13" spans="1:10" ht="21" customHeight="1">
      <c r="A13" s="88" t="s">
        <v>63</v>
      </c>
      <c r="H13" s="36">
        <f>SUM(H10:H11)</f>
        <v>73805150</v>
      </c>
      <c r="I13" s="36"/>
      <c r="J13" s="36">
        <f>SUM(J10:J11)</f>
        <v>85849170</v>
      </c>
    </row>
    <row r="14" spans="1:10" ht="21" customHeight="1">
      <c r="A14" s="89" t="s">
        <v>64</v>
      </c>
      <c r="F14" s="94">
        <v>9</v>
      </c>
      <c r="H14" s="36">
        <v>1989323</v>
      </c>
      <c r="I14" s="36"/>
      <c r="J14" s="36">
        <v>0</v>
      </c>
    </row>
    <row r="15" spans="1:10" ht="21" customHeight="1">
      <c r="A15" s="89" t="s">
        <v>65</v>
      </c>
      <c r="H15" s="39">
        <v>3039455</v>
      </c>
      <c r="I15" s="35"/>
      <c r="J15" s="39">
        <v>396566</v>
      </c>
    </row>
    <row r="16" spans="1:10" ht="21" customHeight="1">
      <c r="A16" s="89" t="s">
        <v>66</v>
      </c>
      <c r="H16" s="37">
        <v>10554410</v>
      </c>
      <c r="I16" s="35"/>
      <c r="J16" s="37">
        <v>1992666</v>
      </c>
    </row>
    <row r="17" spans="1:10" ht="8.1" customHeight="1">
      <c r="B17" s="88"/>
      <c r="H17" s="36"/>
      <c r="I17" s="36"/>
      <c r="J17" s="36"/>
    </row>
    <row r="18" spans="1:10" ht="21" customHeight="1">
      <c r="A18" s="93" t="s">
        <v>67</v>
      </c>
      <c r="H18" s="37">
        <f>SUM(H13:H16)</f>
        <v>89388338</v>
      </c>
      <c r="I18" s="36"/>
      <c r="J18" s="37">
        <f>SUM(J13:J16)</f>
        <v>88238402</v>
      </c>
    </row>
    <row r="19" spans="1:10" ht="8.1" customHeight="1">
      <c r="A19" s="93"/>
      <c r="H19" s="36"/>
      <c r="I19" s="36"/>
      <c r="J19" s="36"/>
    </row>
    <row r="20" spans="1:10" ht="21" customHeight="1">
      <c r="A20" s="89" t="s">
        <v>68</v>
      </c>
      <c r="H20" s="39">
        <v>-31985410</v>
      </c>
      <c r="I20" s="38"/>
      <c r="J20" s="39">
        <v>-26247826</v>
      </c>
    </row>
    <row r="21" spans="1:10" ht="21" customHeight="1">
      <c r="A21" s="89" t="s">
        <v>156</v>
      </c>
      <c r="H21" s="37">
        <v>-748088</v>
      </c>
      <c r="I21" s="39"/>
      <c r="J21" s="37">
        <v>-31521</v>
      </c>
    </row>
    <row r="22" spans="1:10" ht="8.1" customHeight="1">
      <c r="H22" s="40"/>
      <c r="I22" s="36"/>
      <c r="J22" s="40"/>
    </row>
    <row r="23" spans="1:10" ht="21" customHeight="1">
      <c r="A23" s="93" t="s">
        <v>69</v>
      </c>
      <c r="H23" s="41">
        <f>SUM(H20:H21)</f>
        <v>-32733498</v>
      </c>
      <c r="I23" s="36"/>
      <c r="J23" s="41">
        <f>SUM(J20:J21)</f>
        <v>-26279347</v>
      </c>
    </row>
    <row r="24" spans="1:10" ht="8.1" customHeight="1">
      <c r="H24" s="40"/>
      <c r="I24" s="36"/>
      <c r="J24" s="40"/>
    </row>
    <row r="25" spans="1:10" ht="21" customHeight="1">
      <c r="A25" s="88" t="s">
        <v>70</v>
      </c>
      <c r="B25" s="88"/>
      <c r="H25" s="40">
        <f>+H18+H23</f>
        <v>56654840</v>
      </c>
      <c r="I25" s="36"/>
      <c r="J25" s="40">
        <f>+J18+J23</f>
        <v>61959055</v>
      </c>
    </row>
    <row r="26" spans="1:10" ht="21" customHeight="1">
      <c r="A26" s="89" t="s">
        <v>71</v>
      </c>
      <c r="H26" s="41">
        <v>-4077493</v>
      </c>
      <c r="I26" s="35"/>
      <c r="J26" s="41">
        <v>-2326244</v>
      </c>
    </row>
    <row r="27" spans="1:10" ht="8.1" customHeight="1">
      <c r="H27" s="40"/>
      <c r="I27" s="36"/>
      <c r="J27" s="40"/>
    </row>
    <row r="28" spans="1:10" ht="21" customHeight="1">
      <c r="A28" s="88" t="s">
        <v>72</v>
      </c>
      <c r="H28" s="36">
        <f>SUM(H25:H27)</f>
        <v>52577347</v>
      </c>
      <c r="I28" s="36"/>
      <c r="J28" s="36">
        <f>SUM(J25:J27)</f>
        <v>59632811</v>
      </c>
    </row>
    <row r="29" spans="1:10" ht="21" customHeight="1">
      <c r="A29" s="89" t="s">
        <v>157</v>
      </c>
      <c r="F29" s="94">
        <v>19</v>
      </c>
      <c r="H29" s="41">
        <v>-10377359</v>
      </c>
      <c r="I29" s="35"/>
      <c r="J29" s="41">
        <v>-8934507</v>
      </c>
    </row>
    <row r="30" spans="1:10" ht="8.1" customHeight="1">
      <c r="H30" s="40"/>
      <c r="I30" s="40"/>
      <c r="J30" s="40"/>
    </row>
    <row r="31" spans="1:10" ht="21" customHeight="1">
      <c r="A31" s="88" t="s">
        <v>73</v>
      </c>
      <c r="H31" s="40">
        <f>SUM(H28:H29)</f>
        <v>42199988</v>
      </c>
      <c r="I31" s="40"/>
      <c r="J31" s="40">
        <f>SUM(J28:J29)</f>
        <v>50698304</v>
      </c>
    </row>
    <row r="32" spans="1:10" ht="21" customHeight="1">
      <c r="A32" s="95" t="s">
        <v>74</v>
      </c>
      <c r="B32" s="96"/>
      <c r="H32" s="41">
        <v>0</v>
      </c>
      <c r="I32" s="42"/>
      <c r="J32" s="51">
        <v>0</v>
      </c>
    </row>
    <row r="33" spans="1:10" ht="8.1" customHeight="1">
      <c r="A33" s="95"/>
      <c r="B33" s="97"/>
      <c r="H33" s="42"/>
      <c r="I33" s="42"/>
      <c r="J33" s="42"/>
    </row>
    <row r="34" spans="1:10" ht="21" customHeight="1" thickBot="1">
      <c r="A34" s="98" t="s">
        <v>75</v>
      </c>
      <c r="B34" s="97"/>
      <c r="H34" s="43">
        <f>SUM(H31:H32)</f>
        <v>42199988</v>
      </c>
      <c r="I34" s="42"/>
      <c r="J34" s="43">
        <f>SUM(J31:J32)</f>
        <v>50698304</v>
      </c>
    </row>
    <row r="35" spans="1:10" ht="21" customHeight="1" thickTop="1">
      <c r="H35" s="40"/>
      <c r="I35" s="40"/>
      <c r="J35" s="40"/>
    </row>
    <row r="36" spans="1:10" ht="21" customHeight="1">
      <c r="A36" s="88" t="s">
        <v>76</v>
      </c>
      <c r="H36" s="42"/>
      <c r="I36" s="42"/>
      <c r="J36" s="42"/>
    </row>
    <row r="37" spans="1:10" ht="8.1" customHeight="1">
      <c r="H37" s="36"/>
      <c r="I37" s="36"/>
      <c r="J37" s="36"/>
    </row>
    <row r="38" spans="1:10" ht="21" customHeight="1" thickBot="1">
      <c r="A38" s="89" t="s">
        <v>77</v>
      </c>
      <c r="F38" s="94">
        <v>20</v>
      </c>
      <c r="H38" s="50">
        <v>0.10549997</v>
      </c>
      <c r="I38" s="35"/>
      <c r="J38" s="50">
        <v>0.13</v>
      </c>
    </row>
    <row r="39" spans="1:10" s="63" customFormat="1" ht="21" customHeight="1" thickTop="1">
      <c r="H39" s="45"/>
      <c r="I39" s="49"/>
      <c r="J39" s="45"/>
    </row>
    <row r="40" spans="1:10" s="63" customFormat="1" ht="21" customHeight="1">
      <c r="A40" s="62"/>
      <c r="H40" s="45"/>
      <c r="I40" s="45"/>
      <c r="J40" s="45"/>
    </row>
    <row r="41" spans="1:10" s="63" customFormat="1" ht="21" customHeight="1">
      <c r="A41" s="62"/>
      <c r="H41" s="45"/>
      <c r="I41" s="45"/>
      <c r="J41" s="45"/>
    </row>
    <row r="42" spans="1:10" s="63" customFormat="1" ht="21" customHeight="1">
      <c r="A42" s="62"/>
      <c r="H42" s="45"/>
      <c r="I42" s="45"/>
      <c r="J42" s="45"/>
    </row>
    <row r="43" spans="1:10" s="63" customFormat="1" ht="18.95" customHeight="1">
      <c r="H43" s="45"/>
      <c r="I43" s="49"/>
      <c r="J43" s="45"/>
    </row>
    <row r="44" spans="1:10" ht="21.95" customHeight="1">
      <c r="A44" s="91" t="str">
        <f>+'2-3'!A98</f>
        <v>หมายเหตุประกอบข้อมูลทางการเงินระหว่างกาลในหน้า 9 ถึง 24 เป็นส่วนหนึ่งของข้อมูลทางการเงินระหว่างกาลนี้</v>
      </c>
      <c r="B44" s="91"/>
      <c r="C44" s="91"/>
      <c r="D44" s="91"/>
      <c r="E44" s="91"/>
      <c r="F44" s="91"/>
      <c r="G44" s="91"/>
      <c r="H44" s="44"/>
      <c r="I44" s="44"/>
      <c r="J44" s="44"/>
    </row>
  </sheetData>
  <pageMargins left="0.8" right="0.5" top="0.5" bottom="0.6" header="0.49" footer="0.4"/>
  <pageSetup paperSize="9" firstPageNumber="5" orientation="portrait" useFirstPageNumber="1" horizontalDpi="1200" verticalDpi="1200" r:id="rId1"/>
  <headerFooter>
    <oddFooter>&amp;R&amp;"Browallia New,Regular"&amp;13&amp;P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993C85-94FA-45A4-B8E0-E23F9A368D71}">
  <dimension ref="A1:O28"/>
  <sheetViews>
    <sheetView topLeftCell="A13" zoomScaleNormal="100" zoomScaleSheetLayoutView="100" workbookViewId="0">
      <selection activeCell="K32" sqref="K32"/>
    </sheetView>
  </sheetViews>
  <sheetFormatPr defaultColWidth="9.42578125" defaultRowHeight="19.5" customHeight="1"/>
  <cols>
    <col min="1" max="1" width="1.5703125" style="82" customWidth="1"/>
    <col min="2" max="2" width="40.7109375" style="82" customWidth="1"/>
    <col min="3" max="3" width="7.7109375" style="104" customWidth="1"/>
    <col min="4" max="4" width="0.85546875" style="82" customWidth="1"/>
    <col min="5" max="5" width="15.85546875" style="1" customWidth="1"/>
    <col min="6" max="6" width="0.85546875" style="1" customWidth="1"/>
    <col min="7" max="7" width="12.7109375" style="1" customWidth="1"/>
    <col min="8" max="8" width="0.85546875" style="1" customWidth="1"/>
    <col min="9" max="9" width="11.42578125" style="1" customWidth="1"/>
    <col min="10" max="10" width="0.85546875" style="1" customWidth="1"/>
    <col min="11" max="11" width="12.42578125" style="1" customWidth="1"/>
    <col min="12" max="12" width="0.85546875" style="1" customWidth="1"/>
    <col min="13" max="13" width="19" style="1" customWidth="1"/>
    <col min="14" max="14" width="0.85546875" style="1" customWidth="1"/>
    <col min="15" max="15" width="13.7109375" style="1" customWidth="1"/>
    <col min="16" max="16384" width="9.42578125" style="82"/>
  </cols>
  <sheetData>
    <row r="1" spans="1:15" ht="20.100000000000001" customHeight="1">
      <c r="A1" s="70" t="s">
        <v>0</v>
      </c>
      <c r="B1" s="99"/>
      <c r="C1" s="100"/>
      <c r="D1" s="99"/>
    </row>
    <row r="2" spans="1:15" ht="20.100000000000001" customHeight="1">
      <c r="A2" s="70" t="s">
        <v>78</v>
      </c>
      <c r="B2" s="99"/>
      <c r="C2" s="100"/>
      <c r="D2" s="99"/>
    </row>
    <row r="3" spans="1:15" ht="20.100000000000001" customHeight="1">
      <c r="A3" s="101" t="str">
        <f>'5 (6m)'!A3</f>
        <v>สำหรับรอบระยะเวลาหกเดือนสิ้นสุดวันที่ 30 มิถุนายน พ.ศ. 2568</v>
      </c>
      <c r="B3" s="102"/>
      <c r="C3" s="103"/>
      <c r="D3" s="10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1:15" ht="21" customHeight="1"/>
    <row r="5" spans="1:15" ht="21" customHeight="1">
      <c r="A5" s="99"/>
      <c r="B5" s="99"/>
      <c r="C5" s="100"/>
      <c r="D5" s="99"/>
      <c r="E5" s="82"/>
      <c r="F5" s="3"/>
      <c r="G5" s="82"/>
      <c r="H5" s="3"/>
      <c r="I5" s="61" t="s">
        <v>54</v>
      </c>
      <c r="J5" s="61"/>
      <c r="K5" s="61"/>
      <c r="L5" s="61"/>
      <c r="M5" s="61"/>
      <c r="N5" s="3"/>
      <c r="O5" s="82"/>
    </row>
    <row r="6" spans="1:15" ht="21" customHeight="1">
      <c r="A6" s="99"/>
      <c r="B6" s="99"/>
      <c r="C6" s="100"/>
      <c r="D6" s="99"/>
      <c r="E6" s="3"/>
      <c r="F6" s="3"/>
      <c r="G6" s="3"/>
      <c r="H6" s="3"/>
      <c r="J6" s="3"/>
      <c r="K6" s="46"/>
      <c r="L6" s="46"/>
      <c r="M6" s="105" t="s">
        <v>79</v>
      </c>
      <c r="N6" s="3"/>
      <c r="O6" s="82"/>
    </row>
    <row r="7" spans="1:15" ht="21" customHeight="1">
      <c r="A7" s="99"/>
      <c r="B7" s="99"/>
      <c r="C7" s="100"/>
      <c r="D7" s="99"/>
      <c r="E7" s="3" t="s">
        <v>80</v>
      </c>
      <c r="F7" s="3"/>
      <c r="G7" s="3" t="s">
        <v>81</v>
      </c>
      <c r="H7" s="3"/>
      <c r="I7" s="3" t="s">
        <v>82</v>
      </c>
      <c r="J7" s="3"/>
      <c r="K7" s="46"/>
      <c r="L7" s="46"/>
      <c r="M7" s="105" t="s">
        <v>83</v>
      </c>
      <c r="N7" s="3"/>
      <c r="O7" s="82"/>
    </row>
    <row r="8" spans="1:15" ht="21" customHeight="1">
      <c r="A8" s="99"/>
      <c r="B8" s="99"/>
      <c r="C8" s="100"/>
      <c r="D8" s="99"/>
      <c r="E8" s="3" t="s">
        <v>84</v>
      </c>
      <c r="F8" s="3"/>
      <c r="G8" s="3" t="s">
        <v>85</v>
      </c>
      <c r="H8" s="3"/>
      <c r="I8" s="12" t="s">
        <v>86</v>
      </c>
      <c r="J8" s="82"/>
      <c r="K8" s="82"/>
      <c r="L8" s="6"/>
      <c r="M8" s="105" t="s">
        <v>87</v>
      </c>
      <c r="N8" s="3"/>
      <c r="O8" s="3" t="s">
        <v>88</v>
      </c>
    </row>
    <row r="9" spans="1:15" ht="21" customHeight="1">
      <c r="A9" s="99"/>
      <c r="B9" s="99"/>
      <c r="C9" s="100"/>
      <c r="D9" s="99"/>
      <c r="E9" s="3" t="s">
        <v>89</v>
      </c>
      <c r="F9" s="3"/>
      <c r="G9" s="3" t="s">
        <v>90</v>
      </c>
      <c r="H9" s="3"/>
      <c r="I9" s="3" t="s">
        <v>91</v>
      </c>
      <c r="J9" s="3"/>
      <c r="K9" s="3" t="s">
        <v>56</v>
      </c>
      <c r="L9" s="3"/>
      <c r="M9" s="106" t="s">
        <v>92</v>
      </c>
      <c r="N9" s="3"/>
      <c r="O9" s="3" t="s">
        <v>46</v>
      </c>
    </row>
    <row r="10" spans="1:15" ht="21" customHeight="1">
      <c r="A10" s="99"/>
      <c r="B10" s="99"/>
      <c r="C10" s="52" t="s">
        <v>7</v>
      </c>
      <c r="D10" s="99"/>
      <c r="E10" s="4" t="s">
        <v>8</v>
      </c>
      <c r="F10" s="3"/>
      <c r="G10" s="4" t="s">
        <v>8</v>
      </c>
      <c r="H10" s="3"/>
      <c r="I10" s="4" t="s">
        <v>8</v>
      </c>
      <c r="J10" s="3"/>
      <c r="K10" s="4" t="s">
        <v>8</v>
      </c>
      <c r="L10" s="47"/>
      <c r="M10" s="4" t="s">
        <v>8</v>
      </c>
      <c r="N10" s="3"/>
      <c r="O10" s="4" t="s">
        <v>8</v>
      </c>
    </row>
    <row r="11" spans="1:15" ht="8.1" customHeight="1">
      <c r="A11" s="99"/>
      <c r="B11" s="99"/>
      <c r="C11" s="100"/>
      <c r="D11" s="99"/>
      <c r="E11" s="48"/>
      <c r="F11" s="3"/>
      <c r="G11" s="48"/>
      <c r="H11" s="3"/>
      <c r="I11" s="48"/>
      <c r="J11" s="3"/>
      <c r="K11" s="48"/>
      <c r="L11" s="48"/>
      <c r="M11" s="48"/>
      <c r="N11" s="3"/>
      <c r="O11" s="48"/>
    </row>
    <row r="12" spans="1:15" ht="21" customHeight="1">
      <c r="A12" s="70" t="s">
        <v>93</v>
      </c>
      <c r="B12" s="70"/>
      <c r="C12" s="100"/>
      <c r="D12" s="99"/>
      <c r="E12" s="107">
        <v>200000000</v>
      </c>
      <c r="F12" s="72"/>
      <c r="G12" s="107">
        <v>347062552</v>
      </c>
      <c r="H12" s="72"/>
      <c r="I12" s="107">
        <v>11678105</v>
      </c>
      <c r="J12" s="72"/>
      <c r="K12" s="107">
        <v>31918987</v>
      </c>
      <c r="L12" s="107"/>
      <c r="M12" s="107">
        <v>3190104</v>
      </c>
      <c r="N12" s="72" t="s">
        <v>50</v>
      </c>
      <c r="O12" s="72">
        <v>593849748</v>
      </c>
    </row>
    <row r="13" spans="1:15" ht="21" customHeight="1">
      <c r="A13" s="70" t="s">
        <v>94</v>
      </c>
      <c r="B13" s="70"/>
      <c r="C13" s="100"/>
      <c r="D13" s="99"/>
      <c r="E13" s="5"/>
      <c r="G13" s="5"/>
      <c r="I13" s="5"/>
      <c r="K13" s="5"/>
      <c r="L13" s="5"/>
      <c r="M13" s="5"/>
      <c r="N13" s="72"/>
      <c r="O13" s="72"/>
    </row>
    <row r="14" spans="1:15" ht="21" customHeight="1">
      <c r="A14" s="99" t="s">
        <v>152</v>
      </c>
      <c r="B14" s="70"/>
      <c r="C14" s="100"/>
      <c r="D14" s="99"/>
      <c r="E14" s="5">
        <v>0</v>
      </c>
      <c r="G14" s="5">
        <v>0</v>
      </c>
      <c r="I14" s="5">
        <v>0</v>
      </c>
      <c r="K14" s="5">
        <v>-15000000</v>
      </c>
      <c r="L14" s="5"/>
      <c r="M14" s="5">
        <v>0</v>
      </c>
      <c r="N14" s="72"/>
      <c r="O14" s="72">
        <v>-15000000</v>
      </c>
    </row>
    <row r="15" spans="1:15" ht="21" customHeight="1">
      <c r="A15" s="99" t="s">
        <v>73</v>
      </c>
      <c r="B15" s="99"/>
      <c r="C15" s="100"/>
      <c r="D15" s="99"/>
      <c r="E15" s="10">
        <v>0</v>
      </c>
      <c r="F15" s="72"/>
      <c r="G15" s="10">
        <v>0</v>
      </c>
      <c r="H15" s="72"/>
      <c r="I15" s="10">
        <v>0</v>
      </c>
      <c r="J15" s="72"/>
      <c r="K15" s="108">
        <v>50698304</v>
      </c>
      <c r="L15" s="107"/>
      <c r="M15" s="108">
        <v>0</v>
      </c>
      <c r="N15" s="72"/>
      <c r="O15" s="109">
        <v>50698304</v>
      </c>
    </row>
    <row r="16" spans="1:15" ht="8.1" customHeight="1">
      <c r="A16" s="99"/>
      <c r="B16" s="70"/>
      <c r="C16" s="100"/>
      <c r="D16" s="99"/>
      <c r="E16" s="107" t="s">
        <v>50</v>
      </c>
      <c r="F16" s="72" t="s">
        <v>50</v>
      </c>
      <c r="G16" s="107" t="s">
        <v>50</v>
      </c>
      <c r="H16" s="72" t="s">
        <v>50</v>
      </c>
      <c r="I16" s="107" t="s">
        <v>50</v>
      </c>
      <c r="J16" s="72" t="s">
        <v>50</v>
      </c>
      <c r="K16" s="107" t="s">
        <v>50</v>
      </c>
      <c r="L16" s="72"/>
      <c r="M16" s="107"/>
      <c r="N16" s="72"/>
      <c r="O16" s="107" t="s">
        <v>50</v>
      </c>
    </row>
    <row r="17" spans="1:15" ht="21" customHeight="1" thickBot="1">
      <c r="A17" s="70" t="s">
        <v>146</v>
      </c>
      <c r="B17" s="70"/>
      <c r="C17" s="100"/>
      <c r="D17" s="99"/>
      <c r="E17" s="110">
        <f>SUM(E12:E15)</f>
        <v>200000000</v>
      </c>
      <c r="F17" s="72" t="s">
        <v>50</v>
      </c>
      <c r="G17" s="110">
        <f>SUM(G12:G15)</f>
        <v>347062552</v>
      </c>
      <c r="H17" s="72" t="s">
        <v>50</v>
      </c>
      <c r="I17" s="110">
        <f>SUM(I12:I15)</f>
        <v>11678105</v>
      </c>
      <c r="J17" s="72" t="s">
        <v>50</v>
      </c>
      <c r="K17" s="110">
        <f>SUM(K12:K15)</f>
        <v>67617291</v>
      </c>
      <c r="L17" s="72"/>
      <c r="M17" s="110">
        <f>SUM(M12:M15)</f>
        <v>3190104</v>
      </c>
      <c r="N17" s="72"/>
      <c r="O17" s="110">
        <f>SUM(O12:O15)</f>
        <v>629548052</v>
      </c>
    </row>
    <row r="18" spans="1:15" ht="21" customHeight="1" thickTop="1">
      <c r="A18" s="70"/>
      <c r="B18" s="70"/>
      <c r="C18" s="100"/>
      <c r="D18" s="99"/>
      <c r="E18" s="107"/>
      <c r="F18" s="72"/>
      <c r="G18" s="107"/>
      <c r="H18" s="72"/>
      <c r="I18" s="107"/>
      <c r="J18" s="72"/>
      <c r="K18" s="107"/>
      <c r="L18" s="107"/>
      <c r="M18" s="107"/>
      <c r="N18" s="72"/>
      <c r="O18" s="107"/>
    </row>
    <row r="19" spans="1:15" ht="21" customHeight="1">
      <c r="A19" s="70" t="s">
        <v>95</v>
      </c>
      <c r="B19" s="70"/>
      <c r="C19" s="100"/>
      <c r="D19" s="99"/>
      <c r="E19" s="107">
        <v>200000000</v>
      </c>
      <c r="F19" s="72"/>
      <c r="G19" s="107">
        <v>347062552</v>
      </c>
      <c r="H19" s="72"/>
      <c r="I19" s="107">
        <v>20000000</v>
      </c>
      <c r="J19" s="72"/>
      <c r="K19" s="107">
        <v>173530405</v>
      </c>
      <c r="L19" s="107"/>
      <c r="M19" s="107">
        <v>3112491</v>
      </c>
      <c r="N19" s="72"/>
      <c r="O19" s="72">
        <v>743705448</v>
      </c>
    </row>
    <row r="20" spans="1:15" ht="21" customHeight="1">
      <c r="A20" s="70" t="s">
        <v>94</v>
      </c>
      <c r="B20" s="70"/>
      <c r="C20" s="100"/>
      <c r="D20" s="99"/>
      <c r="E20" s="5"/>
      <c r="G20" s="5"/>
      <c r="I20" s="5"/>
      <c r="K20" s="5"/>
      <c r="L20" s="5"/>
      <c r="M20" s="5"/>
      <c r="N20" s="72"/>
      <c r="O20" s="72"/>
    </row>
    <row r="21" spans="1:15" ht="21" customHeight="1">
      <c r="A21" s="99" t="s">
        <v>152</v>
      </c>
      <c r="B21" s="70"/>
      <c r="C21" s="100">
        <v>18</v>
      </c>
      <c r="D21" s="99"/>
      <c r="E21" s="5">
        <v>0</v>
      </c>
      <c r="G21" s="5">
        <v>0</v>
      </c>
      <c r="I21" s="5">
        <v>0</v>
      </c>
      <c r="K21" s="5">
        <v>-20000000</v>
      </c>
      <c r="L21" s="5"/>
      <c r="M21" s="5">
        <v>0</v>
      </c>
      <c r="N21" s="72"/>
      <c r="O21" s="72">
        <f>SUM(E21:M21)</f>
        <v>-20000000</v>
      </c>
    </row>
    <row r="22" spans="1:15" ht="21" customHeight="1">
      <c r="A22" s="99" t="s">
        <v>73</v>
      </c>
      <c r="B22" s="99"/>
      <c r="C22" s="100"/>
      <c r="D22" s="99"/>
      <c r="E22" s="10">
        <v>0</v>
      </c>
      <c r="F22" s="72"/>
      <c r="G22" s="10">
        <v>0</v>
      </c>
      <c r="H22" s="72"/>
      <c r="I22" s="10">
        <v>0</v>
      </c>
      <c r="J22" s="72"/>
      <c r="K22" s="108">
        <f>'5 (6m)'!H31</f>
        <v>42199988</v>
      </c>
      <c r="L22" s="107"/>
      <c r="M22" s="108">
        <v>0</v>
      </c>
      <c r="N22" s="72"/>
      <c r="O22" s="109">
        <f>SUM(E22:M22)</f>
        <v>42199988</v>
      </c>
    </row>
    <row r="23" spans="1:15" ht="8.1" customHeight="1">
      <c r="A23" s="99"/>
      <c r="B23" s="70"/>
      <c r="C23" s="100"/>
      <c r="D23" s="99"/>
      <c r="E23" s="107" t="s">
        <v>50</v>
      </c>
      <c r="F23" s="72" t="s">
        <v>50</v>
      </c>
      <c r="G23" s="107" t="s">
        <v>50</v>
      </c>
      <c r="H23" s="72" t="s">
        <v>50</v>
      </c>
      <c r="I23" s="107" t="s">
        <v>50</v>
      </c>
      <c r="J23" s="72" t="s">
        <v>50</v>
      </c>
      <c r="K23" s="107" t="s">
        <v>50</v>
      </c>
      <c r="L23" s="72"/>
      <c r="M23" s="107"/>
      <c r="N23" s="72"/>
      <c r="O23" s="107" t="s">
        <v>50</v>
      </c>
    </row>
    <row r="24" spans="1:15" ht="21" customHeight="1" thickBot="1">
      <c r="A24" s="70" t="s">
        <v>147</v>
      </c>
      <c r="B24" s="70"/>
      <c r="C24" s="100"/>
      <c r="D24" s="99"/>
      <c r="E24" s="110">
        <f>SUM(E19:E22)</f>
        <v>200000000</v>
      </c>
      <c r="F24" s="72" t="s">
        <v>50</v>
      </c>
      <c r="G24" s="110">
        <f>SUM(G19:G22)</f>
        <v>347062552</v>
      </c>
      <c r="H24" s="72" t="s">
        <v>50</v>
      </c>
      <c r="I24" s="110">
        <f>SUM(I19:I22)</f>
        <v>20000000</v>
      </c>
      <c r="J24" s="72" t="s">
        <v>50</v>
      </c>
      <c r="K24" s="110">
        <f>SUM(K19:K22)</f>
        <v>195730393</v>
      </c>
      <c r="L24" s="72"/>
      <c r="M24" s="110">
        <f>SUM(M19:M22)</f>
        <v>3112491</v>
      </c>
      <c r="N24" s="72"/>
      <c r="O24" s="110">
        <f>SUM(O19:O22)</f>
        <v>765905436</v>
      </c>
    </row>
    <row r="25" spans="1:15" ht="9.75" customHeight="1" thickTop="1"/>
    <row r="26" spans="1:15" ht="21" customHeight="1"/>
    <row r="27" spans="1:15" ht="21" customHeight="1"/>
    <row r="28" spans="1:15" ht="21.95" customHeight="1">
      <c r="A28" s="111" t="str">
        <f>+'2-3'!A98</f>
        <v>หมายเหตุประกอบข้อมูลทางการเงินระหว่างกาลในหน้า 9 ถึง 24 เป็นส่วนหนึ่งของข้อมูลทางการเงินระหว่างกาลนี้</v>
      </c>
      <c r="B28" s="111"/>
      <c r="C28" s="112"/>
      <c r="D28" s="111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</row>
  </sheetData>
  <mergeCells count="1">
    <mergeCell ref="I5:M5"/>
  </mergeCells>
  <pageMargins left="0.4" right="0.4" top="0.5" bottom="0.6" header="0.49" footer="0.4"/>
  <pageSetup paperSize="9" firstPageNumber="6" orientation="landscape" useFirstPageNumber="1" horizontalDpi="1200" verticalDpi="1200" r:id="rId1"/>
  <headerFooter>
    <oddFooter>&amp;R&amp;"Browallia New,Regular"&amp;13&amp;P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156740-9B36-4CE7-9CA6-BF4449A6B354}">
  <dimension ref="A1:I97"/>
  <sheetViews>
    <sheetView tabSelected="1" topLeftCell="A91" zoomScaleNormal="100" zoomScaleSheetLayoutView="110" workbookViewId="0">
      <selection activeCell="J104" sqref="J104"/>
    </sheetView>
  </sheetViews>
  <sheetFormatPr defaultRowHeight="16.5" customHeight="1"/>
  <cols>
    <col min="1" max="3" width="1.28515625" style="82" customWidth="1"/>
    <col min="4" max="4" width="49.7109375" style="82" customWidth="1"/>
    <col min="5" max="5" width="7.7109375" style="104" customWidth="1"/>
    <col min="6" max="6" width="0.85546875" style="114" customWidth="1"/>
    <col min="7" max="7" width="15.7109375" style="114" customWidth="1"/>
    <col min="8" max="8" width="0.85546875" style="115" customWidth="1"/>
    <col min="9" max="9" width="15.7109375" style="114" customWidth="1"/>
    <col min="10" max="127" width="9.140625" style="82"/>
    <col min="128" max="130" width="0.5703125" style="82" customWidth="1"/>
    <col min="131" max="131" width="26" style="82" customWidth="1"/>
    <col min="132" max="132" width="7.42578125" style="82" customWidth="1"/>
    <col min="133" max="133" width="0.5703125" style="82" customWidth="1"/>
    <col min="134" max="134" width="11.5703125" style="82" customWidth="1"/>
    <col min="135" max="135" width="0.5703125" style="82" customWidth="1"/>
    <col min="136" max="136" width="11.5703125" style="82" customWidth="1"/>
    <col min="137" max="137" width="0.5703125" style="82" customWidth="1"/>
    <col min="138" max="138" width="11.5703125" style="82" customWidth="1"/>
    <col min="139" max="139" width="0.5703125" style="82" customWidth="1"/>
    <col min="140" max="140" width="11.5703125" style="82" customWidth="1"/>
    <col min="141" max="383" width="9.140625" style="82"/>
    <col min="384" max="386" width="0.5703125" style="82" customWidth="1"/>
    <col min="387" max="387" width="26" style="82" customWidth="1"/>
    <col min="388" max="388" width="7.42578125" style="82" customWidth="1"/>
    <col min="389" max="389" width="0.5703125" style="82" customWidth="1"/>
    <col min="390" max="390" width="11.5703125" style="82" customWidth="1"/>
    <col min="391" max="391" width="0.5703125" style="82" customWidth="1"/>
    <col min="392" max="392" width="11.5703125" style="82" customWidth="1"/>
    <col min="393" max="393" width="0.5703125" style="82" customWidth="1"/>
    <col min="394" max="394" width="11.5703125" style="82" customWidth="1"/>
    <col min="395" max="395" width="0.5703125" style="82" customWidth="1"/>
    <col min="396" max="396" width="11.5703125" style="82" customWidth="1"/>
    <col min="397" max="639" width="9.140625" style="82"/>
    <col min="640" max="642" width="0.5703125" style="82" customWidth="1"/>
    <col min="643" max="643" width="26" style="82" customWidth="1"/>
    <col min="644" max="644" width="7.42578125" style="82" customWidth="1"/>
    <col min="645" max="645" width="0.5703125" style="82" customWidth="1"/>
    <col min="646" max="646" width="11.5703125" style="82" customWidth="1"/>
    <col min="647" max="647" width="0.5703125" style="82" customWidth="1"/>
    <col min="648" max="648" width="11.5703125" style="82" customWidth="1"/>
    <col min="649" max="649" width="0.5703125" style="82" customWidth="1"/>
    <col min="650" max="650" width="11.5703125" style="82" customWidth="1"/>
    <col min="651" max="651" width="0.5703125" style="82" customWidth="1"/>
    <col min="652" max="652" width="11.5703125" style="82" customWidth="1"/>
    <col min="653" max="895" width="9.140625" style="82"/>
    <col min="896" max="898" width="0.5703125" style="82" customWidth="1"/>
    <col min="899" max="899" width="26" style="82" customWidth="1"/>
    <col min="900" max="900" width="7.42578125" style="82" customWidth="1"/>
    <col min="901" max="901" width="0.5703125" style="82" customWidth="1"/>
    <col min="902" max="902" width="11.5703125" style="82" customWidth="1"/>
    <col min="903" max="903" width="0.5703125" style="82" customWidth="1"/>
    <col min="904" max="904" width="11.5703125" style="82" customWidth="1"/>
    <col min="905" max="905" width="0.5703125" style="82" customWidth="1"/>
    <col min="906" max="906" width="11.5703125" style="82" customWidth="1"/>
    <col min="907" max="907" width="0.5703125" style="82" customWidth="1"/>
    <col min="908" max="908" width="11.5703125" style="82" customWidth="1"/>
    <col min="909" max="1151" width="9.140625" style="82"/>
    <col min="1152" max="1154" width="0.5703125" style="82" customWidth="1"/>
    <col min="1155" max="1155" width="26" style="82" customWidth="1"/>
    <col min="1156" max="1156" width="7.42578125" style="82" customWidth="1"/>
    <col min="1157" max="1157" width="0.5703125" style="82" customWidth="1"/>
    <col min="1158" max="1158" width="11.5703125" style="82" customWidth="1"/>
    <col min="1159" max="1159" width="0.5703125" style="82" customWidth="1"/>
    <col min="1160" max="1160" width="11.5703125" style="82" customWidth="1"/>
    <col min="1161" max="1161" width="0.5703125" style="82" customWidth="1"/>
    <col min="1162" max="1162" width="11.5703125" style="82" customWidth="1"/>
    <col min="1163" max="1163" width="0.5703125" style="82" customWidth="1"/>
    <col min="1164" max="1164" width="11.5703125" style="82" customWidth="1"/>
    <col min="1165" max="1407" width="9.140625" style="82"/>
    <col min="1408" max="1410" width="0.5703125" style="82" customWidth="1"/>
    <col min="1411" max="1411" width="26" style="82" customWidth="1"/>
    <col min="1412" max="1412" width="7.42578125" style="82" customWidth="1"/>
    <col min="1413" max="1413" width="0.5703125" style="82" customWidth="1"/>
    <col min="1414" max="1414" width="11.5703125" style="82" customWidth="1"/>
    <col min="1415" max="1415" width="0.5703125" style="82" customWidth="1"/>
    <col min="1416" max="1416" width="11.5703125" style="82" customWidth="1"/>
    <col min="1417" max="1417" width="0.5703125" style="82" customWidth="1"/>
    <col min="1418" max="1418" width="11.5703125" style="82" customWidth="1"/>
    <col min="1419" max="1419" width="0.5703125" style="82" customWidth="1"/>
    <col min="1420" max="1420" width="11.5703125" style="82" customWidth="1"/>
    <col min="1421" max="1663" width="9.140625" style="82"/>
    <col min="1664" max="1666" width="0.5703125" style="82" customWidth="1"/>
    <col min="1667" max="1667" width="26" style="82" customWidth="1"/>
    <col min="1668" max="1668" width="7.42578125" style="82" customWidth="1"/>
    <col min="1669" max="1669" width="0.5703125" style="82" customWidth="1"/>
    <col min="1670" max="1670" width="11.5703125" style="82" customWidth="1"/>
    <col min="1671" max="1671" width="0.5703125" style="82" customWidth="1"/>
    <col min="1672" max="1672" width="11.5703125" style="82" customWidth="1"/>
    <col min="1673" max="1673" width="0.5703125" style="82" customWidth="1"/>
    <col min="1674" max="1674" width="11.5703125" style="82" customWidth="1"/>
    <col min="1675" max="1675" width="0.5703125" style="82" customWidth="1"/>
    <col min="1676" max="1676" width="11.5703125" style="82" customWidth="1"/>
    <col min="1677" max="1919" width="9.140625" style="82"/>
    <col min="1920" max="1922" width="0.5703125" style="82" customWidth="1"/>
    <col min="1923" max="1923" width="26" style="82" customWidth="1"/>
    <col min="1924" max="1924" width="7.42578125" style="82" customWidth="1"/>
    <col min="1925" max="1925" width="0.5703125" style="82" customWidth="1"/>
    <col min="1926" max="1926" width="11.5703125" style="82" customWidth="1"/>
    <col min="1927" max="1927" width="0.5703125" style="82" customWidth="1"/>
    <col min="1928" max="1928" width="11.5703125" style="82" customWidth="1"/>
    <col min="1929" max="1929" width="0.5703125" style="82" customWidth="1"/>
    <col min="1930" max="1930" width="11.5703125" style="82" customWidth="1"/>
    <col min="1931" max="1931" width="0.5703125" style="82" customWidth="1"/>
    <col min="1932" max="1932" width="11.5703125" style="82" customWidth="1"/>
    <col min="1933" max="2175" width="9.140625" style="82"/>
    <col min="2176" max="2178" width="0.5703125" style="82" customWidth="1"/>
    <col min="2179" max="2179" width="26" style="82" customWidth="1"/>
    <col min="2180" max="2180" width="7.42578125" style="82" customWidth="1"/>
    <col min="2181" max="2181" width="0.5703125" style="82" customWidth="1"/>
    <col min="2182" max="2182" width="11.5703125" style="82" customWidth="1"/>
    <col min="2183" max="2183" width="0.5703125" style="82" customWidth="1"/>
    <col min="2184" max="2184" width="11.5703125" style="82" customWidth="1"/>
    <col min="2185" max="2185" width="0.5703125" style="82" customWidth="1"/>
    <col min="2186" max="2186" width="11.5703125" style="82" customWidth="1"/>
    <col min="2187" max="2187" width="0.5703125" style="82" customWidth="1"/>
    <col min="2188" max="2188" width="11.5703125" style="82" customWidth="1"/>
    <col min="2189" max="2431" width="9.140625" style="82"/>
    <col min="2432" max="2434" width="0.5703125" style="82" customWidth="1"/>
    <col min="2435" max="2435" width="26" style="82" customWidth="1"/>
    <col min="2436" max="2436" width="7.42578125" style="82" customWidth="1"/>
    <col min="2437" max="2437" width="0.5703125" style="82" customWidth="1"/>
    <col min="2438" max="2438" width="11.5703125" style="82" customWidth="1"/>
    <col min="2439" max="2439" width="0.5703125" style="82" customWidth="1"/>
    <col min="2440" max="2440" width="11.5703125" style="82" customWidth="1"/>
    <col min="2441" max="2441" width="0.5703125" style="82" customWidth="1"/>
    <col min="2442" max="2442" width="11.5703125" style="82" customWidth="1"/>
    <col min="2443" max="2443" width="0.5703125" style="82" customWidth="1"/>
    <col min="2444" max="2444" width="11.5703125" style="82" customWidth="1"/>
    <col min="2445" max="2687" width="9.140625" style="82"/>
    <col min="2688" max="2690" width="0.5703125" style="82" customWidth="1"/>
    <col min="2691" max="2691" width="26" style="82" customWidth="1"/>
    <col min="2692" max="2692" width="7.42578125" style="82" customWidth="1"/>
    <col min="2693" max="2693" width="0.5703125" style="82" customWidth="1"/>
    <col min="2694" max="2694" width="11.5703125" style="82" customWidth="1"/>
    <col min="2695" max="2695" width="0.5703125" style="82" customWidth="1"/>
    <col min="2696" max="2696" width="11.5703125" style="82" customWidth="1"/>
    <col min="2697" max="2697" width="0.5703125" style="82" customWidth="1"/>
    <col min="2698" max="2698" width="11.5703125" style="82" customWidth="1"/>
    <col min="2699" max="2699" width="0.5703125" style="82" customWidth="1"/>
    <col min="2700" max="2700" width="11.5703125" style="82" customWidth="1"/>
    <col min="2701" max="2943" width="9.140625" style="82"/>
    <col min="2944" max="2946" width="0.5703125" style="82" customWidth="1"/>
    <col min="2947" max="2947" width="26" style="82" customWidth="1"/>
    <col min="2948" max="2948" width="7.42578125" style="82" customWidth="1"/>
    <col min="2949" max="2949" width="0.5703125" style="82" customWidth="1"/>
    <col min="2950" max="2950" width="11.5703125" style="82" customWidth="1"/>
    <col min="2951" max="2951" width="0.5703125" style="82" customWidth="1"/>
    <col min="2952" max="2952" width="11.5703125" style="82" customWidth="1"/>
    <col min="2953" max="2953" width="0.5703125" style="82" customWidth="1"/>
    <col min="2954" max="2954" width="11.5703125" style="82" customWidth="1"/>
    <col min="2955" max="2955" width="0.5703125" style="82" customWidth="1"/>
    <col min="2956" max="2956" width="11.5703125" style="82" customWidth="1"/>
    <col min="2957" max="3199" width="9.140625" style="82"/>
    <col min="3200" max="3202" width="0.5703125" style="82" customWidth="1"/>
    <col min="3203" max="3203" width="26" style="82" customWidth="1"/>
    <col min="3204" max="3204" width="7.42578125" style="82" customWidth="1"/>
    <col min="3205" max="3205" width="0.5703125" style="82" customWidth="1"/>
    <col min="3206" max="3206" width="11.5703125" style="82" customWidth="1"/>
    <col min="3207" max="3207" width="0.5703125" style="82" customWidth="1"/>
    <col min="3208" max="3208" width="11.5703125" style="82" customWidth="1"/>
    <col min="3209" max="3209" width="0.5703125" style="82" customWidth="1"/>
    <col min="3210" max="3210" width="11.5703125" style="82" customWidth="1"/>
    <col min="3211" max="3211" width="0.5703125" style="82" customWidth="1"/>
    <col min="3212" max="3212" width="11.5703125" style="82" customWidth="1"/>
    <col min="3213" max="3455" width="9.140625" style="82"/>
    <col min="3456" max="3458" width="0.5703125" style="82" customWidth="1"/>
    <col min="3459" max="3459" width="26" style="82" customWidth="1"/>
    <col min="3460" max="3460" width="7.42578125" style="82" customWidth="1"/>
    <col min="3461" max="3461" width="0.5703125" style="82" customWidth="1"/>
    <col min="3462" max="3462" width="11.5703125" style="82" customWidth="1"/>
    <col min="3463" max="3463" width="0.5703125" style="82" customWidth="1"/>
    <col min="3464" max="3464" width="11.5703125" style="82" customWidth="1"/>
    <col min="3465" max="3465" width="0.5703125" style="82" customWidth="1"/>
    <col min="3466" max="3466" width="11.5703125" style="82" customWidth="1"/>
    <col min="3467" max="3467" width="0.5703125" style="82" customWidth="1"/>
    <col min="3468" max="3468" width="11.5703125" style="82" customWidth="1"/>
    <col min="3469" max="3711" width="9.140625" style="82"/>
    <col min="3712" max="3714" width="0.5703125" style="82" customWidth="1"/>
    <col min="3715" max="3715" width="26" style="82" customWidth="1"/>
    <col min="3716" max="3716" width="7.42578125" style="82" customWidth="1"/>
    <col min="3717" max="3717" width="0.5703125" style="82" customWidth="1"/>
    <col min="3718" max="3718" width="11.5703125" style="82" customWidth="1"/>
    <col min="3719" max="3719" width="0.5703125" style="82" customWidth="1"/>
    <col min="3720" max="3720" width="11.5703125" style="82" customWidth="1"/>
    <col min="3721" max="3721" width="0.5703125" style="82" customWidth="1"/>
    <col min="3722" max="3722" width="11.5703125" style="82" customWidth="1"/>
    <col min="3723" max="3723" width="0.5703125" style="82" customWidth="1"/>
    <col min="3724" max="3724" width="11.5703125" style="82" customWidth="1"/>
    <col min="3725" max="3967" width="9.140625" style="82"/>
    <col min="3968" max="3970" width="0.5703125" style="82" customWidth="1"/>
    <col min="3971" max="3971" width="26" style="82" customWidth="1"/>
    <col min="3972" max="3972" width="7.42578125" style="82" customWidth="1"/>
    <col min="3973" max="3973" width="0.5703125" style="82" customWidth="1"/>
    <col min="3974" max="3974" width="11.5703125" style="82" customWidth="1"/>
    <col min="3975" max="3975" width="0.5703125" style="82" customWidth="1"/>
    <col min="3976" max="3976" width="11.5703125" style="82" customWidth="1"/>
    <col min="3977" max="3977" width="0.5703125" style="82" customWidth="1"/>
    <col min="3978" max="3978" width="11.5703125" style="82" customWidth="1"/>
    <col min="3979" max="3979" width="0.5703125" style="82" customWidth="1"/>
    <col min="3980" max="3980" width="11.5703125" style="82" customWidth="1"/>
    <col min="3981" max="4223" width="9.140625" style="82"/>
    <col min="4224" max="4226" width="0.5703125" style="82" customWidth="1"/>
    <col min="4227" max="4227" width="26" style="82" customWidth="1"/>
    <col min="4228" max="4228" width="7.42578125" style="82" customWidth="1"/>
    <col min="4229" max="4229" width="0.5703125" style="82" customWidth="1"/>
    <col min="4230" max="4230" width="11.5703125" style="82" customWidth="1"/>
    <col min="4231" max="4231" width="0.5703125" style="82" customWidth="1"/>
    <col min="4232" max="4232" width="11.5703125" style="82" customWidth="1"/>
    <col min="4233" max="4233" width="0.5703125" style="82" customWidth="1"/>
    <col min="4234" max="4234" width="11.5703125" style="82" customWidth="1"/>
    <col min="4235" max="4235" width="0.5703125" style="82" customWidth="1"/>
    <col min="4236" max="4236" width="11.5703125" style="82" customWidth="1"/>
    <col min="4237" max="4479" width="9.140625" style="82"/>
    <col min="4480" max="4482" width="0.5703125" style="82" customWidth="1"/>
    <col min="4483" max="4483" width="26" style="82" customWidth="1"/>
    <col min="4484" max="4484" width="7.42578125" style="82" customWidth="1"/>
    <col min="4485" max="4485" width="0.5703125" style="82" customWidth="1"/>
    <col min="4486" max="4486" width="11.5703125" style="82" customWidth="1"/>
    <col min="4487" max="4487" width="0.5703125" style="82" customWidth="1"/>
    <col min="4488" max="4488" width="11.5703125" style="82" customWidth="1"/>
    <col min="4489" max="4489" width="0.5703125" style="82" customWidth="1"/>
    <col min="4490" max="4490" width="11.5703125" style="82" customWidth="1"/>
    <col min="4491" max="4491" width="0.5703125" style="82" customWidth="1"/>
    <col min="4492" max="4492" width="11.5703125" style="82" customWidth="1"/>
    <col min="4493" max="4735" width="9.140625" style="82"/>
    <col min="4736" max="4738" width="0.5703125" style="82" customWidth="1"/>
    <col min="4739" max="4739" width="26" style="82" customWidth="1"/>
    <col min="4740" max="4740" width="7.42578125" style="82" customWidth="1"/>
    <col min="4741" max="4741" width="0.5703125" style="82" customWidth="1"/>
    <col min="4742" max="4742" width="11.5703125" style="82" customWidth="1"/>
    <col min="4743" max="4743" width="0.5703125" style="82" customWidth="1"/>
    <col min="4744" max="4744" width="11.5703125" style="82" customWidth="1"/>
    <col min="4745" max="4745" width="0.5703125" style="82" customWidth="1"/>
    <col min="4746" max="4746" width="11.5703125" style="82" customWidth="1"/>
    <col min="4747" max="4747" width="0.5703125" style="82" customWidth="1"/>
    <col min="4748" max="4748" width="11.5703125" style="82" customWidth="1"/>
    <col min="4749" max="4991" width="9.140625" style="82"/>
    <col min="4992" max="4994" width="0.5703125" style="82" customWidth="1"/>
    <col min="4995" max="4995" width="26" style="82" customWidth="1"/>
    <col min="4996" max="4996" width="7.42578125" style="82" customWidth="1"/>
    <col min="4997" max="4997" width="0.5703125" style="82" customWidth="1"/>
    <col min="4998" max="4998" width="11.5703125" style="82" customWidth="1"/>
    <col min="4999" max="4999" width="0.5703125" style="82" customWidth="1"/>
    <col min="5000" max="5000" width="11.5703125" style="82" customWidth="1"/>
    <col min="5001" max="5001" width="0.5703125" style="82" customWidth="1"/>
    <col min="5002" max="5002" width="11.5703125" style="82" customWidth="1"/>
    <col min="5003" max="5003" width="0.5703125" style="82" customWidth="1"/>
    <col min="5004" max="5004" width="11.5703125" style="82" customWidth="1"/>
    <col min="5005" max="5247" width="9.140625" style="82"/>
    <col min="5248" max="5250" width="0.5703125" style="82" customWidth="1"/>
    <col min="5251" max="5251" width="26" style="82" customWidth="1"/>
    <col min="5252" max="5252" width="7.42578125" style="82" customWidth="1"/>
    <col min="5253" max="5253" width="0.5703125" style="82" customWidth="1"/>
    <col min="5254" max="5254" width="11.5703125" style="82" customWidth="1"/>
    <col min="5255" max="5255" width="0.5703125" style="82" customWidth="1"/>
    <col min="5256" max="5256" width="11.5703125" style="82" customWidth="1"/>
    <col min="5257" max="5257" width="0.5703125" style="82" customWidth="1"/>
    <col min="5258" max="5258" width="11.5703125" style="82" customWidth="1"/>
    <col min="5259" max="5259" width="0.5703125" style="82" customWidth="1"/>
    <col min="5260" max="5260" width="11.5703125" style="82" customWidth="1"/>
    <col min="5261" max="5503" width="9.140625" style="82"/>
    <col min="5504" max="5506" width="0.5703125" style="82" customWidth="1"/>
    <col min="5507" max="5507" width="26" style="82" customWidth="1"/>
    <col min="5508" max="5508" width="7.42578125" style="82" customWidth="1"/>
    <col min="5509" max="5509" width="0.5703125" style="82" customWidth="1"/>
    <col min="5510" max="5510" width="11.5703125" style="82" customWidth="1"/>
    <col min="5511" max="5511" width="0.5703125" style="82" customWidth="1"/>
    <col min="5512" max="5512" width="11.5703125" style="82" customWidth="1"/>
    <col min="5513" max="5513" width="0.5703125" style="82" customWidth="1"/>
    <col min="5514" max="5514" width="11.5703125" style="82" customWidth="1"/>
    <col min="5515" max="5515" width="0.5703125" style="82" customWidth="1"/>
    <col min="5516" max="5516" width="11.5703125" style="82" customWidth="1"/>
    <col min="5517" max="5759" width="9.140625" style="82"/>
    <col min="5760" max="5762" width="0.5703125" style="82" customWidth="1"/>
    <col min="5763" max="5763" width="26" style="82" customWidth="1"/>
    <col min="5764" max="5764" width="7.42578125" style="82" customWidth="1"/>
    <col min="5765" max="5765" width="0.5703125" style="82" customWidth="1"/>
    <col min="5766" max="5766" width="11.5703125" style="82" customWidth="1"/>
    <col min="5767" max="5767" width="0.5703125" style="82" customWidth="1"/>
    <col min="5768" max="5768" width="11.5703125" style="82" customWidth="1"/>
    <col min="5769" max="5769" width="0.5703125" style="82" customWidth="1"/>
    <col min="5770" max="5770" width="11.5703125" style="82" customWidth="1"/>
    <col min="5771" max="5771" width="0.5703125" style="82" customWidth="1"/>
    <col min="5772" max="5772" width="11.5703125" style="82" customWidth="1"/>
    <col min="5773" max="6015" width="9.140625" style="82"/>
    <col min="6016" max="6018" width="0.5703125" style="82" customWidth="1"/>
    <col min="6019" max="6019" width="26" style="82" customWidth="1"/>
    <col min="6020" max="6020" width="7.42578125" style="82" customWidth="1"/>
    <col min="6021" max="6021" width="0.5703125" style="82" customWidth="1"/>
    <col min="6022" max="6022" width="11.5703125" style="82" customWidth="1"/>
    <col min="6023" max="6023" width="0.5703125" style="82" customWidth="1"/>
    <col min="6024" max="6024" width="11.5703125" style="82" customWidth="1"/>
    <col min="6025" max="6025" width="0.5703125" style="82" customWidth="1"/>
    <col min="6026" max="6026" width="11.5703125" style="82" customWidth="1"/>
    <col min="6027" max="6027" width="0.5703125" style="82" customWidth="1"/>
    <col min="6028" max="6028" width="11.5703125" style="82" customWidth="1"/>
    <col min="6029" max="6271" width="9.140625" style="82"/>
    <col min="6272" max="6274" width="0.5703125" style="82" customWidth="1"/>
    <col min="6275" max="6275" width="26" style="82" customWidth="1"/>
    <col min="6276" max="6276" width="7.42578125" style="82" customWidth="1"/>
    <col min="6277" max="6277" width="0.5703125" style="82" customWidth="1"/>
    <col min="6278" max="6278" width="11.5703125" style="82" customWidth="1"/>
    <col min="6279" max="6279" width="0.5703125" style="82" customWidth="1"/>
    <col min="6280" max="6280" width="11.5703125" style="82" customWidth="1"/>
    <col min="6281" max="6281" width="0.5703125" style="82" customWidth="1"/>
    <col min="6282" max="6282" width="11.5703125" style="82" customWidth="1"/>
    <col min="6283" max="6283" width="0.5703125" style="82" customWidth="1"/>
    <col min="6284" max="6284" width="11.5703125" style="82" customWidth="1"/>
    <col min="6285" max="6527" width="9.140625" style="82"/>
    <col min="6528" max="6530" width="0.5703125" style="82" customWidth="1"/>
    <col min="6531" max="6531" width="26" style="82" customWidth="1"/>
    <col min="6532" max="6532" width="7.42578125" style="82" customWidth="1"/>
    <col min="6533" max="6533" width="0.5703125" style="82" customWidth="1"/>
    <col min="6534" max="6534" width="11.5703125" style="82" customWidth="1"/>
    <col min="6535" max="6535" width="0.5703125" style="82" customWidth="1"/>
    <col min="6536" max="6536" width="11.5703125" style="82" customWidth="1"/>
    <col min="6537" max="6537" width="0.5703125" style="82" customWidth="1"/>
    <col min="6538" max="6538" width="11.5703125" style="82" customWidth="1"/>
    <col min="6539" max="6539" width="0.5703125" style="82" customWidth="1"/>
    <col min="6540" max="6540" width="11.5703125" style="82" customWidth="1"/>
    <col min="6541" max="6783" width="9.140625" style="82"/>
    <col min="6784" max="6786" width="0.5703125" style="82" customWidth="1"/>
    <col min="6787" max="6787" width="26" style="82" customWidth="1"/>
    <col min="6788" max="6788" width="7.42578125" style="82" customWidth="1"/>
    <col min="6789" max="6789" width="0.5703125" style="82" customWidth="1"/>
    <col min="6790" max="6790" width="11.5703125" style="82" customWidth="1"/>
    <col min="6791" max="6791" width="0.5703125" style="82" customWidth="1"/>
    <col min="6792" max="6792" width="11.5703125" style="82" customWidth="1"/>
    <col min="6793" max="6793" width="0.5703125" style="82" customWidth="1"/>
    <col min="6794" max="6794" width="11.5703125" style="82" customWidth="1"/>
    <col min="6795" max="6795" width="0.5703125" style="82" customWidth="1"/>
    <col min="6796" max="6796" width="11.5703125" style="82" customWidth="1"/>
    <col min="6797" max="7039" width="9.140625" style="82"/>
    <col min="7040" max="7042" width="0.5703125" style="82" customWidth="1"/>
    <col min="7043" max="7043" width="26" style="82" customWidth="1"/>
    <col min="7044" max="7044" width="7.42578125" style="82" customWidth="1"/>
    <col min="7045" max="7045" width="0.5703125" style="82" customWidth="1"/>
    <col min="7046" max="7046" width="11.5703125" style="82" customWidth="1"/>
    <col min="7047" max="7047" width="0.5703125" style="82" customWidth="1"/>
    <col min="7048" max="7048" width="11.5703125" style="82" customWidth="1"/>
    <col min="7049" max="7049" width="0.5703125" style="82" customWidth="1"/>
    <col min="7050" max="7050" width="11.5703125" style="82" customWidth="1"/>
    <col min="7051" max="7051" width="0.5703125" style="82" customWidth="1"/>
    <col min="7052" max="7052" width="11.5703125" style="82" customWidth="1"/>
    <col min="7053" max="7295" width="9.140625" style="82"/>
    <col min="7296" max="7298" width="0.5703125" style="82" customWidth="1"/>
    <col min="7299" max="7299" width="26" style="82" customWidth="1"/>
    <col min="7300" max="7300" width="7.42578125" style="82" customWidth="1"/>
    <col min="7301" max="7301" width="0.5703125" style="82" customWidth="1"/>
    <col min="7302" max="7302" width="11.5703125" style="82" customWidth="1"/>
    <col min="7303" max="7303" width="0.5703125" style="82" customWidth="1"/>
    <col min="7304" max="7304" width="11.5703125" style="82" customWidth="1"/>
    <col min="7305" max="7305" width="0.5703125" style="82" customWidth="1"/>
    <col min="7306" max="7306" width="11.5703125" style="82" customWidth="1"/>
    <col min="7307" max="7307" width="0.5703125" style="82" customWidth="1"/>
    <col min="7308" max="7308" width="11.5703125" style="82" customWidth="1"/>
    <col min="7309" max="7551" width="9.140625" style="82"/>
    <col min="7552" max="7554" width="0.5703125" style="82" customWidth="1"/>
    <col min="7555" max="7555" width="26" style="82" customWidth="1"/>
    <col min="7556" max="7556" width="7.42578125" style="82" customWidth="1"/>
    <col min="7557" max="7557" width="0.5703125" style="82" customWidth="1"/>
    <col min="7558" max="7558" width="11.5703125" style="82" customWidth="1"/>
    <col min="7559" max="7559" width="0.5703125" style="82" customWidth="1"/>
    <col min="7560" max="7560" width="11.5703125" style="82" customWidth="1"/>
    <col min="7561" max="7561" width="0.5703125" style="82" customWidth="1"/>
    <col min="7562" max="7562" width="11.5703125" style="82" customWidth="1"/>
    <col min="7563" max="7563" width="0.5703125" style="82" customWidth="1"/>
    <col min="7564" max="7564" width="11.5703125" style="82" customWidth="1"/>
    <col min="7565" max="7807" width="9.140625" style="82"/>
    <col min="7808" max="7810" width="0.5703125" style="82" customWidth="1"/>
    <col min="7811" max="7811" width="26" style="82" customWidth="1"/>
    <col min="7812" max="7812" width="7.42578125" style="82" customWidth="1"/>
    <col min="7813" max="7813" width="0.5703125" style="82" customWidth="1"/>
    <col min="7814" max="7814" width="11.5703125" style="82" customWidth="1"/>
    <col min="7815" max="7815" width="0.5703125" style="82" customWidth="1"/>
    <col min="7816" max="7816" width="11.5703125" style="82" customWidth="1"/>
    <col min="7817" max="7817" width="0.5703125" style="82" customWidth="1"/>
    <col min="7818" max="7818" width="11.5703125" style="82" customWidth="1"/>
    <col min="7819" max="7819" width="0.5703125" style="82" customWidth="1"/>
    <col min="7820" max="7820" width="11.5703125" style="82" customWidth="1"/>
    <col min="7821" max="8063" width="9.140625" style="82"/>
    <col min="8064" max="8066" width="0.5703125" style="82" customWidth="1"/>
    <col min="8067" max="8067" width="26" style="82" customWidth="1"/>
    <col min="8068" max="8068" width="7.42578125" style="82" customWidth="1"/>
    <col min="8069" max="8069" width="0.5703125" style="82" customWidth="1"/>
    <col min="8070" max="8070" width="11.5703125" style="82" customWidth="1"/>
    <col min="8071" max="8071" width="0.5703125" style="82" customWidth="1"/>
    <col min="8072" max="8072" width="11.5703125" style="82" customWidth="1"/>
    <col min="8073" max="8073" width="0.5703125" style="82" customWidth="1"/>
    <col min="8074" max="8074" width="11.5703125" style="82" customWidth="1"/>
    <col min="8075" max="8075" width="0.5703125" style="82" customWidth="1"/>
    <col min="8076" max="8076" width="11.5703125" style="82" customWidth="1"/>
    <col min="8077" max="8319" width="9.140625" style="82"/>
    <col min="8320" max="8322" width="0.5703125" style="82" customWidth="1"/>
    <col min="8323" max="8323" width="26" style="82" customWidth="1"/>
    <col min="8324" max="8324" width="7.42578125" style="82" customWidth="1"/>
    <col min="8325" max="8325" width="0.5703125" style="82" customWidth="1"/>
    <col min="8326" max="8326" width="11.5703125" style="82" customWidth="1"/>
    <col min="8327" max="8327" width="0.5703125" style="82" customWidth="1"/>
    <col min="8328" max="8328" width="11.5703125" style="82" customWidth="1"/>
    <col min="8329" max="8329" width="0.5703125" style="82" customWidth="1"/>
    <col min="8330" max="8330" width="11.5703125" style="82" customWidth="1"/>
    <col min="8331" max="8331" width="0.5703125" style="82" customWidth="1"/>
    <col min="8332" max="8332" width="11.5703125" style="82" customWidth="1"/>
    <col min="8333" max="8575" width="9.140625" style="82"/>
    <col min="8576" max="8578" width="0.5703125" style="82" customWidth="1"/>
    <col min="8579" max="8579" width="26" style="82" customWidth="1"/>
    <col min="8580" max="8580" width="7.42578125" style="82" customWidth="1"/>
    <col min="8581" max="8581" width="0.5703125" style="82" customWidth="1"/>
    <col min="8582" max="8582" width="11.5703125" style="82" customWidth="1"/>
    <col min="8583" max="8583" width="0.5703125" style="82" customWidth="1"/>
    <col min="8584" max="8584" width="11.5703125" style="82" customWidth="1"/>
    <col min="8585" max="8585" width="0.5703125" style="82" customWidth="1"/>
    <col min="8586" max="8586" width="11.5703125" style="82" customWidth="1"/>
    <col min="8587" max="8587" width="0.5703125" style="82" customWidth="1"/>
    <col min="8588" max="8588" width="11.5703125" style="82" customWidth="1"/>
    <col min="8589" max="8831" width="9.140625" style="82"/>
    <col min="8832" max="8834" width="0.5703125" style="82" customWidth="1"/>
    <col min="8835" max="8835" width="26" style="82" customWidth="1"/>
    <col min="8836" max="8836" width="7.42578125" style="82" customWidth="1"/>
    <col min="8837" max="8837" width="0.5703125" style="82" customWidth="1"/>
    <col min="8838" max="8838" width="11.5703125" style="82" customWidth="1"/>
    <col min="8839" max="8839" width="0.5703125" style="82" customWidth="1"/>
    <col min="8840" max="8840" width="11.5703125" style="82" customWidth="1"/>
    <col min="8841" max="8841" width="0.5703125" style="82" customWidth="1"/>
    <col min="8842" max="8842" width="11.5703125" style="82" customWidth="1"/>
    <col min="8843" max="8843" width="0.5703125" style="82" customWidth="1"/>
    <col min="8844" max="8844" width="11.5703125" style="82" customWidth="1"/>
    <col min="8845" max="9087" width="9.140625" style="82"/>
    <col min="9088" max="9090" width="0.5703125" style="82" customWidth="1"/>
    <col min="9091" max="9091" width="26" style="82" customWidth="1"/>
    <col min="9092" max="9092" width="7.42578125" style="82" customWidth="1"/>
    <col min="9093" max="9093" width="0.5703125" style="82" customWidth="1"/>
    <col min="9094" max="9094" width="11.5703125" style="82" customWidth="1"/>
    <col min="9095" max="9095" width="0.5703125" style="82" customWidth="1"/>
    <col min="9096" max="9096" width="11.5703125" style="82" customWidth="1"/>
    <col min="9097" max="9097" width="0.5703125" style="82" customWidth="1"/>
    <col min="9098" max="9098" width="11.5703125" style="82" customWidth="1"/>
    <col min="9099" max="9099" width="0.5703125" style="82" customWidth="1"/>
    <col min="9100" max="9100" width="11.5703125" style="82" customWidth="1"/>
    <col min="9101" max="9343" width="9.140625" style="82"/>
    <col min="9344" max="9346" width="0.5703125" style="82" customWidth="1"/>
    <col min="9347" max="9347" width="26" style="82" customWidth="1"/>
    <col min="9348" max="9348" width="7.42578125" style="82" customWidth="1"/>
    <col min="9349" max="9349" width="0.5703125" style="82" customWidth="1"/>
    <col min="9350" max="9350" width="11.5703125" style="82" customWidth="1"/>
    <col min="9351" max="9351" width="0.5703125" style="82" customWidth="1"/>
    <col min="9352" max="9352" width="11.5703125" style="82" customWidth="1"/>
    <col min="9353" max="9353" width="0.5703125" style="82" customWidth="1"/>
    <col min="9354" max="9354" width="11.5703125" style="82" customWidth="1"/>
    <col min="9355" max="9355" width="0.5703125" style="82" customWidth="1"/>
    <col min="9356" max="9356" width="11.5703125" style="82" customWidth="1"/>
    <col min="9357" max="9599" width="9.140625" style="82"/>
    <col min="9600" max="9602" width="0.5703125" style="82" customWidth="1"/>
    <col min="9603" max="9603" width="26" style="82" customWidth="1"/>
    <col min="9604" max="9604" width="7.42578125" style="82" customWidth="1"/>
    <col min="9605" max="9605" width="0.5703125" style="82" customWidth="1"/>
    <col min="9606" max="9606" width="11.5703125" style="82" customWidth="1"/>
    <col min="9607" max="9607" width="0.5703125" style="82" customWidth="1"/>
    <col min="9608" max="9608" width="11.5703125" style="82" customWidth="1"/>
    <col min="9609" max="9609" width="0.5703125" style="82" customWidth="1"/>
    <col min="9610" max="9610" width="11.5703125" style="82" customWidth="1"/>
    <col min="9611" max="9611" width="0.5703125" style="82" customWidth="1"/>
    <col min="9612" max="9612" width="11.5703125" style="82" customWidth="1"/>
    <col min="9613" max="9855" width="9.140625" style="82"/>
    <col min="9856" max="9858" width="0.5703125" style="82" customWidth="1"/>
    <col min="9859" max="9859" width="26" style="82" customWidth="1"/>
    <col min="9860" max="9860" width="7.42578125" style="82" customWidth="1"/>
    <col min="9861" max="9861" width="0.5703125" style="82" customWidth="1"/>
    <col min="9862" max="9862" width="11.5703125" style="82" customWidth="1"/>
    <col min="9863" max="9863" width="0.5703125" style="82" customWidth="1"/>
    <col min="9864" max="9864" width="11.5703125" style="82" customWidth="1"/>
    <col min="9865" max="9865" width="0.5703125" style="82" customWidth="1"/>
    <col min="9866" max="9866" width="11.5703125" style="82" customWidth="1"/>
    <col min="9867" max="9867" width="0.5703125" style="82" customWidth="1"/>
    <col min="9868" max="9868" width="11.5703125" style="82" customWidth="1"/>
    <col min="9869" max="10111" width="9.140625" style="82"/>
    <col min="10112" max="10114" width="0.5703125" style="82" customWidth="1"/>
    <col min="10115" max="10115" width="26" style="82" customWidth="1"/>
    <col min="10116" max="10116" width="7.42578125" style="82" customWidth="1"/>
    <col min="10117" max="10117" width="0.5703125" style="82" customWidth="1"/>
    <col min="10118" max="10118" width="11.5703125" style="82" customWidth="1"/>
    <col min="10119" max="10119" width="0.5703125" style="82" customWidth="1"/>
    <col min="10120" max="10120" width="11.5703125" style="82" customWidth="1"/>
    <col min="10121" max="10121" width="0.5703125" style="82" customWidth="1"/>
    <col min="10122" max="10122" width="11.5703125" style="82" customWidth="1"/>
    <col min="10123" max="10123" width="0.5703125" style="82" customWidth="1"/>
    <col min="10124" max="10124" width="11.5703125" style="82" customWidth="1"/>
    <col min="10125" max="10367" width="9.140625" style="82"/>
    <col min="10368" max="10370" width="0.5703125" style="82" customWidth="1"/>
    <col min="10371" max="10371" width="26" style="82" customWidth="1"/>
    <col min="10372" max="10372" width="7.42578125" style="82" customWidth="1"/>
    <col min="10373" max="10373" width="0.5703125" style="82" customWidth="1"/>
    <col min="10374" max="10374" width="11.5703125" style="82" customWidth="1"/>
    <col min="10375" max="10375" width="0.5703125" style="82" customWidth="1"/>
    <col min="10376" max="10376" width="11.5703125" style="82" customWidth="1"/>
    <col min="10377" max="10377" width="0.5703125" style="82" customWidth="1"/>
    <col min="10378" max="10378" width="11.5703125" style="82" customWidth="1"/>
    <col min="10379" max="10379" width="0.5703125" style="82" customWidth="1"/>
    <col min="10380" max="10380" width="11.5703125" style="82" customWidth="1"/>
    <col min="10381" max="10623" width="9.140625" style="82"/>
    <col min="10624" max="10626" width="0.5703125" style="82" customWidth="1"/>
    <col min="10627" max="10627" width="26" style="82" customWidth="1"/>
    <col min="10628" max="10628" width="7.42578125" style="82" customWidth="1"/>
    <col min="10629" max="10629" width="0.5703125" style="82" customWidth="1"/>
    <col min="10630" max="10630" width="11.5703125" style="82" customWidth="1"/>
    <col min="10631" max="10631" width="0.5703125" style="82" customWidth="1"/>
    <col min="10632" max="10632" width="11.5703125" style="82" customWidth="1"/>
    <col min="10633" max="10633" width="0.5703125" style="82" customWidth="1"/>
    <col min="10634" max="10634" width="11.5703125" style="82" customWidth="1"/>
    <col min="10635" max="10635" width="0.5703125" style="82" customWidth="1"/>
    <col min="10636" max="10636" width="11.5703125" style="82" customWidth="1"/>
    <col min="10637" max="10879" width="9.140625" style="82"/>
    <col min="10880" max="10882" width="0.5703125" style="82" customWidth="1"/>
    <col min="10883" max="10883" width="26" style="82" customWidth="1"/>
    <col min="10884" max="10884" width="7.42578125" style="82" customWidth="1"/>
    <col min="10885" max="10885" width="0.5703125" style="82" customWidth="1"/>
    <col min="10886" max="10886" width="11.5703125" style="82" customWidth="1"/>
    <col min="10887" max="10887" width="0.5703125" style="82" customWidth="1"/>
    <col min="10888" max="10888" width="11.5703125" style="82" customWidth="1"/>
    <col min="10889" max="10889" width="0.5703125" style="82" customWidth="1"/>
    <col min="10890" max="10890" width="11.5703125" style="82" customWidth="1"/>
    <col min="10891" max="10891" width="0.5703125" style="82" customWidth="1"/>
    <col min="10892" max="10892" width="11.5703125" style="82" customWidth="1"/>
    <col min="10893" max="11135" width="9.140625" style="82"/>
    <col min="11136" max="11138" width="0.5703125" style="82" customWidth="1"/>
    <col min="11139" max="11139" width="26" style="82" customWidth="1"/>
    <col min="11140" max="11140" width="7.42578125" style="82" customWidth="1"/>
    <col min="11141" max="11141" width="0.5703125" style="82" customWidth="1"/>
    <col min="11142" max="11142" width="11.5703125" style="82" customWidth="1"/>
    <col min="11143" max="11143" width="0.5703125" style="82" customWidth="1"/>
    <col min="11144" max="11144" width="11.5703125" style="82" customWidth="1"/>
    <col min="11145" max="11145" width="0.5703125" style="82" customWidth="1"/>
    <col min="11146" max="11146" width="11.5703125" style="82" customWidth="1"/>
    <col min="11147" max="11147" width="0.5703125" style="82" customWidth="1"/>
    <col min="11148" max="11148" width="11.5703125" style="82" customWidth="1"/>
    <col min="11149" max="11391" width="9.140625" style="82"/>
    <col min="11392" max="11394" width="0.5703125" style="82" customWidth="1"/>
    <col min="11395" max="11395" width="26" style="82" customWidth="1"/>
    <col min="11396" max="11396" width="7.42578125" style="82" customWidth="1"/>
    <col min="11397" max="11397" width="0.5703125" style="82" customWidth="1"/>
    <col min="11398" max="11398" width="11.5703125" style="82" customWidth="1"/>
    <col min="11399" max="11399" width="0.5703125" style="82" customWidth="1"/>
    <col min="11400" max="11400" width="11.5703125" style="82" customWidth="1"/>
    <col min="11401" max="11401" width="0.5703125" style="82" customWidth="1"/>
    <col min="11402" max="11402" width="11.5703125" style="82" customWidth="1"/>
    <col min="11403" max="11403" width="0.5703125" style="82" customWidth="1"/>
    <col min="11404" max="11404" width="11.5703125" style="82" customWidth="1"/>
    <col min="11405" max="11647" width="9.140625" style="82"/>
    <col min="11648" max="11650" width="0.5703125" style="82" customWidth="1"/>
    <col min="11651" max="11651" width="26" style="82" customWidth="1"/>
    <col min="11652" max="11652" width="7.42578125" style="82" customWidth="1"/>
    <col min="11653" max="11653" width="0.5703125" style="82" customWidth="1"/>
    <col min="11654" max="11654" width="11.5703125" style="82" customWidth="1"/>
    <col min="11655" max="11655" width="0.5703125" style="82" customWidth="1"/>
    <col min="11656" max="11656" width="11.5703125" style="82" customWidth="1"/>
    <col min="11657" max="11657" width="0.5703125" style="82" customWidth="1"/>
    <col min="11658" max="11658" width="11.5703125" style="82" customWidth="1"/>
    <col min="11659" max="11659" width="0.5703125" style="82" customWidth="1"/>
    <col min="11660" max="11660" width="11.5703125" style="82" customWidth="1"/>
    <col min="11661" max="11903" width="9.140625" style="82"/>
    <col min="11904" max="11906" width="0.5703125" style="82" customWidth="1"/>
    <col min="11907" max="11907" width="26" style="82" customWidth="1"/>
    <col min="11908" max="11908" width="7.42578125" style="82" customWidth="1"/>
    <col min="11909" max="11909" width="0.5703125" style="82" customWidth="1"/>
    <col min="11910" max="11910" width="11.5703125" style="82" customWidth="1"/>
    <col min="11911" max="11911" width="0.5703125" style="82" customWidth="1"/>
    <col min="11912" max="11912" width="11.5703125" style="82" customWidth="1"/>
    <col min="11913" max="11913" width="0.5703125" style="82" customWidth="1"/>
    <col min="11914" max="11914" width="11.5703125" style="82" customWidth="1"/>
    <col min="11915" max="11915" width="0.5703125" style="82" customWidth="1"/>
    <col min="11916" max="11916" width="11.5703125" style="82" customWidth="1"/>
    <col min="11917" max="12159" width="9.140625" style="82"/>
    <col min="12160" max="12162" width="0.5703125" style="82" customWidth="1"/>
    <col min="12163" max="12163" width="26" style="82" customWidth="1"/>
    <col min="12164" max="12164" width="7.42578125" style="82" customWidth="1"/>
    <col min="12165" max="12165" width="0.5703125" style="82" customWidth="1"/>
    <col min="12166" max="12166" width="11.5703125" style="82" customWidth="1"/>
    <col min="12167" max="12167" width="0.5703125" style="82" customWidth="1"/>
    <col min="12168" max="12168" width="11.5703125" style="82" customWidth="1"/>
    <col min="12169" max="12169" width="0.5703125" style="82" customWidth="1"/>
    <col min="12170" max="12170" width="11.5703125" style="82" customWidth="1"/>
    <col min="12171" max="12171" width="0.5703125" style="82" customWidth="1"/>
    <col min="12172" max="12172" width="11.5703125" style="82" customWidth="1"/>
    <col min="12173" max="12415" width="9.140625" style="82"/>
    <col min="12416" max="12418" width="0.5703125" style="82" customWidth="1"/>
    <col min="12419" max="12419" width="26" style="82" customWidth="1"/>
    <col min="12420" max="12420" width="7.42578125" style="82" customWidth="1"/>
    <col min="12421" max="12421" width="0.5703125" style="82" customWidth="1"/>
    <col min="12422" max="12422" width="11.5703125" style="82" customWidth="1"/>
    <col min="12423" max="12423" width="0.5703125" style="82" customWidth="1"/>
    <col min="12424" max="12424" width="11.5703125" style="82" customWidth="1"/>
    <col min="12425" max="12425" width="0.5703125" style="82" customWidth="1"/>
    <col min="12426" max="12426" width="11.5703125" style="82" customWidth="1"/>
    <col min="12427" max="12427" width="0.5703125" style="82" customWidth="1"/>
    <col min="12428" max="12428" width="11.5703125" style="82" customWidth="1"/>
    <col min="12429" max="12671" width="9.140625" style="82"/>
    <col min="12672" max="12674" width="0.5703125" style="82" customWidth="1"/>
    <col min="12675" max="12675" width="26" style="82" customWidth="1"/>
    <col min="12676" max="12676" width="7.42578125" style="82" customWidth="1"/>
    <col min="12677" max="12677" width="0.5703125" style="82" customWidth="1"/>
    <col min="12678" max="12678" width="11.5703125" style="82" customWidth="1"/>
    <col min="12679" max="12679" width="0.5703125" style="82" customWidth="1"/>
    <col min="12680" max="12680" width="11.5703125" style="82" customWidth="1"/>
    <col min="12681" max="12681" width="0.5703125" style="82" customWidth="1"/>
    <col min="12682" max="12682" width="11.5703125" style="82" customWidth="1"/>
    <col min="12683" max="12683" width="0.5703125" style="82" customWidth="1"/>
    <col min="12684" max="12684" width="11.5703125" style="82" customWidth="1"/>
    <col min="12685" max="12927" width="9.140625" style="82"/>
    <col min="12928" max="12930" width="0.5703125" style="82" customWidth="1"/>
    <col min="12931" max="12931" width="26" style="82" customWidth="1"/>
    <col min="12932" max="12932" width="7.42578125" style="82" customWidth="1"/>
    <col min="12933" max="12933" width="0.5703125" style="82" customWidth="1"/>
    <col min="12934" max="12934" width="11.5703125" style="82" customWidth="1"/>
    <col min="12935" max="12935" width="0.5703125" style="82" customWidth="1"/>
    <col min="12936" max="12936" width="11.5703125" style="82" customWidth="1"/>
    <col min="12937" max="12937" width="0.5703125" style="82" customWidth="1"/>
    <col min="12938" max="12938" width="11.5703125" style="82" customWidth="1"/>
    <col min="12939" max="12939" width="0.5703125" style="82" customWidth="1"/>
    <col min="12940" max="12940" width="11.5703125" style="82" customWidth="1"/>
    <col min="12941" max="13183" width="9.140625" style="82"/>
    <col min="13184" max="13186" width="0.5703125" style="82" customWidth="1"/>
    <col min="13187" max="13187" width="26" style="82" customWidth="1"/>
    <col min="13188" max="13188" width="7.42578125" style="82" customWidth="1"/>
    <col min="13189" max="13189" width="0.5703125" style="82" customWidth="1"/>
    <col min="13190" max="13190" width="11.5703125" style="82" customWidth="1"/>
    <col min="13191" max="13191" width="0.5703125" style="82" customWidth="1"/>
    <col min="13192" max="13192" width="11.5703125" style="82" customWidth="1"/>
    <col min="13193" max="13193" width="0.5703125" style="82" customWidth="1"/>
    <col min="13194" max="13194" width="11.5703125" style="82" customWidth="1"/>
    <col min="13195" max="13195" width="0.5703125" style="82" customWidth="1"/>
    <col min="13196" max="13196" width="11.5703125" style="82" customWidth="1"/>
    <col min="13197" max="13439" width="9.140625" style="82"/>
    <col min="13440" max="13442" width="0.5703125" style="82" customWidth="1"/>
    <col min="13443" max="13443" width="26" style="82" customWidth="1"/>
    <col min="13444" max="13444" width="7.42578125" style="82" customWidth="1"/>
    <col min="13445" max="13445" width="0.5703125" style="82" customWidth="1"/>
    <col min="13446" max="13446" width="11.5703125" style="82" customWidth="1"/>
    <col min="13447" max="13447" width="0.5703125" style="82" customWidth="1"/>
    <col min="13448" max="13448" width="11.5703125" style="82" customWidth="1"/>
    <col min="13449" max="13449" width="0.5703125" style="82" customWidth="1"/>
    <col min="13450" max="13450" width="11.5703125" style="82" customWidth="1"/>
    <col min="13451" max="13451" width="0.5703125" style="82" customWidth="1"/>
    <col min="13452" max="13452" width="11.5703125" style="82" customWidth="1"/>
    <col min="13453" max="13695" width="9.140625" style="82"/>
    <col min="13696" max="13698" width="0.5703125" style="82" customWidth="1"/>
    <col min="13699" max="13699" width="26" style="82" customWidth="1"/>
    <col min="13700" max="13700" width="7.42578125" style="82" customWidth="1"/>
    <col min="13701" max="13701" width="0.5703125" style="82" customWidth="1"/>
    <col min="13702" max="13702" width="11.5703125" style="82" customWidth="1"/>
    <col min="13703" max="13703" width="0.5703125" style="82" customWidth="1"/>
    <col min="13704" max="13704" width="11.5703125" style="82" customWidth="1"/>
    <col min="13705" max="13705" width="0.5703125" style="82" customWidth="1"/>
    <col min="13706" max="13706" width="11.5703125" style="82" customWidth="1"/>
    <col min="13707" max="13707" width="0.5703125" style="82" customWidth="1"/>
    <col min="13708" max="13708" width="11.5703125" style="82" customWidth="1"/>
    <col min="13709" max="13951" width="9.140625" style="82"/>
    <col min="13952" max="13954" width="0.5703125" style="82" customWidth="1"/>
    <col min="13955" max="13955" width="26" style="82" customWidth="1"/>
    <col min="13956" max="13956" width="7.42578125" style="82" customWidth="1"/>
    <col min="13957" max="13957" width="0.5703125" style="82" customWidth="1"/>
    <col min="13958" max="13958" width="11.5703125" style="82" customWidth="1"/>
    <col min="13959" max="13959" width="0.5703125" style="82" customWidth="1"/>
    <col min="13960" max="13960" width="11.5703125" style="82" customWidth="1"/>
    <col min="13961" max="13961" width="0.5703125" style="82" customWidth="1"/>
    <col min="13962" max="13962" width="11.5703125" style="82" customWidth="1"/>
    <col min="13963" max="13963" width="0.5703125" style="82" customWidth="1"/>
    <col min="13964" max="13964" width="11.5703125" style="82" customWidth="1"/>
    <col min="13965" max="14207" width="9.140625" style="82"/>
    <col min="14208" max="14210" width="0.5703125" style="82" customWidth="1"/>
    <col min="14211" max="14211" width="26" style="82" customWidth="1"/>
    <col min="14212" max="14212" width="7.42578125" style="82" customWidth="1"/>
    <col min="14213" max="14213" width="0.5703125" style="82" customWidth="1"/>
    <col min="14214" max="14214" width="11.5703125" style="82" customWidth="1"/>
    <col min="14215" max="14215" width="0.5703125" style="82" customWidth="1"/>
    <col min="14216" max="14216" width="11.5703125" style="82" customWidth="1"/>
    <col min="14217" max="14217" width="0.5703125" style="82" customWidth="1"/>
    <col min="14218" max="14218" width="11.5703125" style="82" customWidth="1"/>
    <col min="14219" max="14219" width="0.5703125" style="82" customWidth="1"/>
    <col min="14220" max="14220" width="11.5703125" style="82" customWidth="1"/>
    <col min="14221" max="14463" width="9.140625" style="82"/>
    <col min="14464" max="14466" width="0.5703125" style="82" customWidth="1"/>
    <col min="14467" max="14467" width="26" style="82" customWidth="1"/>
    <col min="14468" max="14468" width="7.42578125" style="82" customWidth="1"/>
    <col min="14469" max="14469" width="0.5703125" style="82" customWidth="1"/>
    <col min="14470" max="14470" width="11.5703125" style="82" customWidth="1"/>
    <col min="14471" max="14471" width="0.5703125" style="82" customWidth="1"/>
    <col min="14472" max="14472" width="11.5703125" style="82" customWidth="1"/>
    <col min="14473" max="14473" width="0.5703125" style="82" customWidth="1"/>
    <col min="14474" max="14474" width="11.5703125" style="82" customWidth="1"/>
    <col min="14475" max="14475" width="0.5703125" style="82" customWidth="1"/>
    <col min="14476" max="14476" width="11.5703125" style="82" customWidth="1"/>
    <col min="14477" max="14719" width="9.140625" style="82"/>
    <col min="14720" max="14722" width="0.5703125" style="82" customWidth="1"/>
    <col min="14723" max="14723" width="26" style="82" customWidth="1"/>
    <col min="14724" max="14724" width="7.42578125" style="82" customWidth="1"/>
    <col min="14725" max="14725" width="0.5703125" style="82" customWidth="1"/>
    <col min="14726" max="14726" width="11.5703125" style="82" customWidth="1"/>
    <col min="14727" max="14727" width="0.5703125" style="82" customWidth="1"/>
    <col min="14728" max="14728" width="11.5703125" style="82" customWidth="1"/>
    <col min="14729" max="14729" width="0.5703125" style="82" customWidth="1"/>
    <col min="14730" max="14730" width="11.5703125" style="82" customWidth="1"/>
    <col min="14731" max="14731" width="0.5703125" style="82" customWidth="1"/>
    <col min="14732" max="14732" width="11.5703125" style="82" customWidth="1"/>
    <col min="14733" max="14975" width="9.140625" style="82"/>
    <col min="14976" max="14978" width="0.5703125" style="82" customWidth="1"/>
    <col min="14979" max="14979" width="26" style="82" customWidth="1"/>
    <col min="14980" max="14980" width="7.42578125" style="82" customWidth="1"/>
    <col min="14981" max="14981" width="0.5703125" style="82" customWidth="1"/>
    <col min="14982" max="14982" width="11.5703125" style="82" customWidth="1"/>
    <col min="14983" max="14983" width="0.5703125" style="82" customWidth="1"/>
    <col min="14984" max="14984" width="11.5703125" style="82" customWidth="1"/>
    <col min="14985" max="14985" width="0.5703125" style="82" customWidth="1"/>
    <col min="14986" max="14986" width="11.5703125" style="82" customWidth="1"/>
    <col min="14987" max="14987" width="0.5703125" style="82" customWidth="1"/>
    <col min="14988" max="14988" width="11.5703125" style="82" customWidth="1"/>
    <col min="14989" max="15231" width="9.140625" style="82"/>
    <col min="15232" max="15234" width="0.5703125" style="82" customWidth="1"/>
    <col min="15235" max="15235" width="26" style="82" customWidth="1"/>
    <col min="15236" max="15236" width="7.42578125" style="82" customWidth="1"/>
    <col min="15237" max="15237" width="0.5703125" style="82" customWidth="1"/>
    <col min="15238" max="15238" width="11.5703125" style="82" customWidth="1"/>
    <col min="15239" max="15239" width="0.5703125" style="82" customWidth="1"/>
    <col min="15240" max="15240" width="11.5703125" style="82" customWidth="1"/>
    <col min="15241" max="15241" width="0.5703125" style="82" customWidth="1"/>
    <col min="15242" max="15242" width="11.5703125" style="82" customWidth="1"/>
    <col min="15243" max="15243" width="0.5703125" style="82" customWidth="1"/>
    <col min="15244" max="15244" width="11.5703125" style="82" customWidth="1"/>
    <col min="15245" max="15487" width="9.140625" style="82"/>
    <col min="15488" max="15490" width="0.5703125" style="82" customWidth="1"/>
    <col min="15491" max="15491" width="26" style="82" customWidth="1"/>
    <col min="15492" max="15492" width="7.42578125" style="82" customWidth="1"/>
    <col min="15493" max="15493" width="0.5703125" style="82" customWidth="1"/>
    <col min="15494" max="15494" width="11.5703125" style="82" customWidth="1"/>
    <col min="15495" max="15495" width="0.5703125" style="82" customWidth="1"/>
    <col min="15496" max="15496" width="11.5703125" style="82" customWidth="1"/>
    <col min="15497" max="15497" width="0.5703125" style="82" customWidth="1"/>
    <col min="15498" max="15498" width="11.5703125" style="82" customWidth="1"/>
    <col min="15499" max="15499" width="0.5703125" style="82" customWidth="1"/>
    <col min="15500" max="15500" width="11.5703125" style="82" customWidth="1"/>
    <col min="15501" max="15743" width="9.140625" style="82"/>
    <col min="15744" max="15746" width="0.5703125" style="82" customWidth="1"/>
    <col min="15747" max="15747" width="26" style="82" customWidth="1"/>
    <col min="15748" max="15748" width="7.42578125" style="82" customWidth="1"/>
    <col min="15749" max="15749" width="0.5703125" style="82" customWidth="1"/>
    <col min="15750" max="15750" width="11.5703125" style="82" customWidth="1"/>
    <col min="15751" max="15751" width="0.5703125" style="82" customWidth="1"/>
    <col min="15752" max="15752" width="11.5703125" style="82" customWidth="1"/>
    <col min="15753" max="15753" width="0.5703125" style="82" customWidth="1"/>
    <col min="15754" max="15754" width="11.5703125" style="82" customWidth="1"/>
    <col min="15755" max="15755" width="0.5703125" style="82" customWidth="1"/>
    <col min="15756" max="15756" width="11.5703125" style="82" customWidth="1"/>
    <col min="15757" max="16005" width="9.140625" style="82"/>
    <col min="16006" max="16384" width="8.5703125" style="82" customWidth="1"/>
  </cols>
  <sheetData>
    <row r="1" spans="1:9" s="82" customFormat="1" ht="18.95" customHeight="1">
      <c r="A1" s="113" t="s">
        <v>0</v>
      </c>
      <c r="E1" s="104"/>
      <c r="F1" s="114"/>
      <c r="G1" s="114"/>
      <c r="H1" s="115"/>
      <c r="I1" s="114"/>
    </row>
    <row r="2" spans="1:9" s="82" customFormat="1" ht="18.95" customHeight="1">
      <c r="A2" s="113" t="s">
        <v>96</v>
      </c>
      <c r="B2" s="116"/>
      <c r="C2" s="116"/>
      <c r="D2" s="116"/>
      <c r="E2" s="104"/>
      <c r="F2" s="114"/>
      <c r="G2" s="114"/>
      <c r="H2" s="117"/>
      <c r="I2" s="114"/>
    </row>
    <row r="3" spans="1:9" s="82" customFormat="1" ht="18.95" customHeight="1">
      <c r="A3" s="65" t="str">
        <f>'5 (6m)'!A3</f>
        <v>สำหรับรอบระยะเวลาหกเดือนสิ้นสุดวันที่ 30 มิถุนายน พ.ศ. 2568</v>
      </c>
      <c r="B3" s="118"/>
      <c r="C3" s="118"/>
      <c r="D3" s="118"/>
      <c r="E3" s="112"/>
      <c r="F3" s="119"/>
      <c r="G3" s="119"/>
      <c r="H3" s="120"/>
      <c r="I3" s="119"/>
    </row>
    <row r="4" spans="1:9" s="82" customFormat="1" ht="12.75" customHeight="1">
      <c r="A4" s="121"/>
      <c r="B4" s="116"/>
      <c r="C4" s="116"/>
      <c r="D4" s="116"/>
      <c r="E4" s="104"/>
      <c r="F4" s="114"/>
      <c r="G4" s="114"/>
      <c r="H4" s="117"/>
      <c r="I4" s="114"/>
    </row>
    <row r="5" spans="1:9" s="82" customFormat="1" ht="17.45" customHeight="1">
      <c r="A5" s="116"/>
      <c r="B5" s="116"/>
      <c r="C5" s="116"/>
      <c r="D5" s="116"/>
      <c r="E5" s="122"/>
      <c r="F5" s="5"/>
      <c r="G5" s="3" t="s">
        <v>2</v>
      </c>
      <c r="H5" s="3"/>
      <c r="I5" s="3" t="s">
        <v>2</v>
      </c>
    </row>
    <row r="6" spans="1:9" s="82" customFormat="1" ht="17.45" customHeight="1">
      <c r="A6" s="116"/>
      <c r="B6" s="116"/>
      <c r="C6" s="116"/>
      <c r="D6" s="116"/>
      <c r="E6" s="122"/>
      <c r="F6" s="6"/>
      <c r="G6" s="3" t="s">
        <v>145</v>
      </c>
      <c r="H6" s="3"/>
      <c r="I6" s="3" t="s">
        <v>145</v>
      </c>
    </row>
    <row r="7" spans="1:9" s="82" customFormat="1" ht="17.45" customHeight="1">
      <c r="E7" s="104"/>
      <c r="F7" s="53"/>
      <c r="G7" s="3" t="s">
        <v>5</v>
      </c>
      <c r="H7" s="3"/>
      <c r="I7" s="3" t="s">
        <v>6</v>
      </c>
    </row>
    <row r="8" spans="1:9" s="82" customFormat="1" ht="17.45" customHeight="1">
      <c r="E8" s="52" t="s">
        <v>7</v>
      </c>
      <c r="F8" s="47"/>
      <c r="G8" s="4" t="s">
        <v>8</v>
      </c>
      <c r="H8" s="6"/>
      <c r="I8" s="4" t="s">
        <v>8</v>
      </c>
    </row>
    <row r="9" spans="1:9" s="82" customFormat="1" ht="17.45" customHeight="1">
      <c r="A9" s="123" t="s">
        <v>97</v>
      </c>
      <c r="E9" s="122"/>
      <c r="F9" s="105"/>
      <c r="G9" s="105"/>
      <c r="H9" s="115"/>
      <c r="I9" s="105"/>
    </row>
    <row r="10" spans="1:9" s="82" customFormat="1" ht="17.45" customHeight="1">
      <c r="A10" s="124" t="s">
        <v>72</v>
      </c>
      <c r="B10" s="124"/>
      <c r="C10" s="124"/>
      <c r="E10" s="104"/>
      <c r="F10" s="54"/>
      <c r="G10" s="55">
        <f>'5 (6m)'!H28</f>
        <v>52577347</v>
      </c>
      <c r="I10" s="55">
        <v>59632811</v>
      </c>
    </row>
    <row r="11" spans="1:9" s="82" customFormat="1" ht="17.45" customHeight="1">
      <c r="A11" s="124" t="s">
        <v>98</v>
      </c>
      <c r="B11" s="124"/>
      <c r="C11" s="124"/>
      <c r="E11" s="104"/>
      <c r="F11" s="54"/>
      <c r="G11" s="1"/>
      <c r="H11" s="115"/>
      <c r="I11" s="1"/>
    </row>
    <row r="12" spans="1:9" s="82" customFormat="1" ht="17.45" customHeight="1">
      <c r="A12" s="124"/>
      <c r="B12" s="82" t="s">
        <v>99</v>
      </c>
      <c r="E12" s="104" t="s">
        <v>100</v>
      </c>
      <c r="F12" s="56"/>
      <c r="G12" s="28">
        <v>40737893</v>
      </c>
      <c r="H12" s="56"/>
      <c r="I12" s="28">
        <v>42579430</v>
      </c>
    </row>
    <row r="13" spans="1:9" s="82" customFormat="1" ht="17.45" customHeight="1">
      <c r="A13" s="124"/>
      <c r="B13" s="82" t="s">
        <v>101</v>
      </c>
      <c r="E13" s="104">
        <v>12</v>
      </c>
      <c r="F13" s="56"/>
      <c r="G13" s="28">
        <v>985260</v>
      </c>
      <c r="H13" s="56"/>
      <c r="I13" s="28">
        <v>606869</v>
      </c>
    </row>
    <row r="14" spans="1:9" s="82" customFormat="1" ht="17.45" customHeight="1">
      <c r="A14" s="124"/>
      <c r="B14" s="124" t="s">
        <v>140</v>
      </c>
      <c r="C14" s="125"/>
      <c r="E14" s="104"/>
      <c r="F14" s="56"/>
      <c r="G14" s="55">
        <v>-737225</v>
      </c>
      <c r="H14" s="56"/>
      <c r="I14" s="55">
        <v>0</v>
      </c>
    </row>
    <row r="15" spans="1:9" s="82" customFormat="1" ht="17.45" customHeight="1">
      <c r="A15" s="124"/>
      <c r="B15" s="124" t="s">
        <v>102</v>
      </c>
      <c r="C15" s="125"/>
      <c r="E15" s="104">
        <v>9</v>
      </c>
      <c r="F15" s="56"/>
      <c r="G15" s="28">
        <v>-1989323</v>
      </c>
      <c r="H15" s="56"/>
      <c r="I15" s="55">
        <v>0</v>
      </c>
    </row>
    <row r="16" spans="1:9" s="82" customFormat="1" ht="17.45" customHeight="1">
      <c r="A16" s="124"/>
      <c r="B16" s="124" t="s">
        <v>103</v>
      </c>
      <c r="C16" s="125"/>
      <c r="E16" s="104"/>
      <c r="F16" s="56"/>
      <c r="G16" s="55">
        <v>257914</v>
      </c>
      <c r="H16" s="56"/>
      <c r="I16" s="55">
        <v>0</v>
      </c>
    </row>
    <row r="17" spans="1:9" s="82" customFormat="1" ht="17.45" customHeight="1">
      <c r="A17" s="124"/>
      <c r="B17" s="124" t="s">
        <v>104</v>
      </c>
      <c r="C17" s="125"/>
      <c r="E17" s="104"/>
      <c r="F17" s="56"/>
      <c r="G17" s="55">
        <v>0</v>
      </c>
      <c r="H17" s="56"/>
      <c r="I17" s="55">
        <v>-777</v>
      </c>
    </row>
    <row r="18" spans="1:9" s="82" customFormat="1" ht="17.45" customHeight="1">
      <c r="A18" s="124"/>
      <c r="B18" s="124" t="s">
        <v>105</v>
      </c>
      <c r="C18" s="125"/>
      <c r="E18" s="104"/>
      <c r="F18" s="56"/>
      <c r="G18" s="55">
        <v>748088</v>
      </c>
      <c r="H18" s="56"/>
      <c r="I18" s="55">
        <v>32298</v>
      </c>
    </row>
    <row r="19" spans="1:9" s="82" customFormat="1" ht="17.45" customHeight="1">
      <c r="B19" s="124" t="s">
        <v>40</v>
      </c>
      <c r="C19" s="124"/>
      <c r="E19" s="104"/>
      <c r="F19" s="56"/>
      <c r="G19" s="55">
        <v>1328721</v>
      </c>
      <c r="H19" s="56"/>
      <c r="I19" s="55">
        <v>1118697</v>
      </c>
    </row>
    <row r="20" spans="1:9" s="82" customFormat="1" ht="17.45" customHeight="1">
      <c r="A20" s="126"/>
      <c r="B20" s="82" t="s">
        <v>66</v>
      </c>
      <c r="C20" s="127"/>
      <c r="E20" s="104"/>
      <c r="F20" s="56"/>
      <c r="G20" s="55">
        <v>-10554410</v>
      </c>
      <c r="H20" s="56"/>
      <c r="I20" s="55">
        <v>-1992666</v>
      </c>
    </row>
    <row r="21" spans="1:9" s="82" customFormat="1" ht="17.45" customHeight="1">
      <c r="A21" s="126"/>
      <c r="B21" s="82" t="s">
        <v>106</v>
      </c>
      <c r="C21" s="127"/>
      <c r="E21" s="104"/>
      <c r="F21" s="56"/>
      <c r="G21" s="57">
        <v>4077493</v>
      </c>
      <c r="H21" s="56"/>
      <c r="I21" s="57">
        <v>2326244</v>
      </c>
    </row>
    <row r="22" spans="1:9" s="82" customFormat="1" ht="5.0999999999999996" customHeight="1">
      <c r="A22" s="126"/>
      <c r="C22" s="127"/>
      <c r="E22" s="104"/>
      <c r="F22" s="28"/>
      <c r="G22" s="29"/>
      <c r="H22" s="28"/>
      <c r="I22" s="29"/>
    </row>
    <row r="23" spans="1:9" s="82" customFormat="1" ht="17.45" customHeight="1">
      <c r="E23" s="122"/>
      <c r="F23" s="28"/>
      <c r="G23" s="28">
        <f>SUM(G10:G21)</f>
        <v>87431758</v>
      </c>
      <c r="H23" s="28"/>
      <c r="I23" s="28">
        <f>SUM(I10:I21)</f>
        <v>104302906</v>
      </c>
    </row>
    <row r="24" spans="1:9" s="82" customFormat="1" ht="17.45" customHeight="1">
      <c r="A24" s="82" t="s">
        <v>107</v>
      </c>
      <c r="E24" s="104"/>
      <c r="F24" s="115"/>
      <c r="G24" s="115"/>
      <c r="H24" s="115"/>
      <c r="I24" s="115"/>
    </row>
    <row r="25" spans="1:9" s="82" customFormat="1" ht="17.45" customHeight="1">
      <c r="A25" s="124"/>
      <c r="B25" s="128" t="s">
        <v>108</v>
      </c>
      <c r="C25" s="124"/>
      <c r="E25" s="104"/>
      <c r="F25" s="56"/>
      <c r="G25" s="28">
        <v>-1050906</v>
      </c>
      <c r="H25" s="56"/>
      <c r="I25" s="28">
        <v>-5694834</v>
      </c>
    </row>
    <row r="26" spans="1:9" s="82" customFormat="1" ht="17.45" customHeight="1">
      <c r="A26" s="124"/>
      <c r="B26" s="128" t="s">
        <v>159</v>
      </c>
      <c r="C26" s="124"/>
      <c r="E26" s="104"/>
      <c r="F26" s="56"/>
      <c r="G26" s="28">
        <v>-10915888</v>
      </c>
      <c r="H26" s="56"/>
      <c r="I26" s="28">
        <v>-37838809</v>
      </c>
    </row>
    <row r="27" spans="1:9" s="82" customFormat="1" ht="17.45" customHeight="1">
      <c r="A27" s="124"/>
      <c r="B27" s="128" t="s">
        <v>109</v>
      </c>
      <c r="C27" s="124"/>
      <c r="E27" s="104"/>
      <c r="F27" s="54"/>
      <c r="G27" s="1">
        <v>6331784</v>
      </c>
      <c r="H27" s="1"/>
      <c r="I27" s="1">
        <v>1862401</v>
      </c>
    </row>
    <row r="28" spans="1:9" s="82" customFormat="1" ht="17.45" customHeight="1">
      <c r="A28" s="124"/>
      <c r="B28" s="128" t="s">
        <v>23</v>
      </c>
      <c r="C28" s="124"/>
      <c r="E28" s="104"/>
      <c r="F28" s="54"/>
      <c r="G28" s="1">
        <v>0</v>
      </c>
      <c r="H28" s="1"/>
      <c r="I28" s="1">
        <v>3401161</v>
      </c>
    </row>
    <row r="29" spans="1:9" s="82" customFormat="1" ht="17.45" customHeight="1">
      <c r="A29" s="124"/>
      <c r="B29" s="129" t="s">
        <v>30</v>
      </c>
      <c r="C29" s="124"/>
      <c r="E29" s="104"/>
      <c r="F29" s="56"/>
      <c r="G29" s="28">
        <v>-18951572</v>
      </c>
      <c r="H29" s="56"/>
      <c r="I29" s="28">
        <v>19448624</v>
      </c>
    </row>
    <row r="30" spans="1:9" s="82" customFormat="1" ht="17.45" customHeight="1">
      <c r="A30" s="126"/>
      <c r="B30" s="129" t="s">
        <v>34</v>
      </c>
      <c r="C30" s="125"/>
      <c r="E30" s="104"/>
      <c r="F30" s="56"/>
      <c r="G30" s="28">
        <v>-7499383</v>
      </c>
      <c r="H30" s="56"/>
      <c r="I30" s="28">
        <v>3784242</v>
      </c>
    </row>
    <row r="31" spans="1:9" s="82" customFormat="1" ht="17.45" customHeight="1">
      <c r="A31" s="126"/>
      <c r="B31" s="129" t="s">
        <v>110</v>
      </c>
      <c r="C31" s="125"/>
      <c r="E31" s="104"/>
      <c r="F31" s="56"/>
      <c r="G31" s="29">
        <v>-2387498</v>
      </c>
      <c r="H31" s="58"/>
      <c r="I31" s="29">
        <v>0</v>
      </c>
    </row>
    <row r="32" spans="1:9" s="82" customFormat="1" ht="17.45" customHeight="1">
      <c r="A32" s="126"/>
      <c r="B32" s="129" t="s">
        <v>111</v>
      </c>
      <c r="C32" s="125"/>
      <c r="E32" s="104">
        <v>17</v>
      </c>
      <c r="F32" s="56"/>
      <c r="G32" s="9">
        <v>-272844</v>
      </c>
      <c r="H32" s="56"/>
      <c r="I32" s="9">
        <v>0</v>
      </c>
    </row>
    <row r="33" spans="1:9" s="82" customFormat="1" ht="5.0999999999999996" customHeight="1">
      <c r="E33" s="122"/>
      <c r="F33" s="130"/>
      <c r="G33" s="130"/>
      <c r="H33" s="130"/>
      <c r="I33" s="130"/>
    </row>
    <row r="34" spans="1:9" s="82" customFormat="1" ht="17.45" customHeight="1">
      <c r="A34" s="131" t="s">
        <v>112</v>
      </c>
      <c r="E34" s="104"/>
      <c r="F34" s="28"/>
      <c r="G34" s="28">
        <f>SUM(G23:G32)</f>
        <v>52685451</v>
      </c>
      <c r="H34" s="28"/>
      <c r="I34" s="28">
        <f>SUM(I23:I32)</f>
        <v>89265691</v>
      </c>
    </row>
    <row r="35" spans="1:9" s="82" customFormat="1" ht="17.45" customHeight="1">
      <c r="B35" s="132" t="s">
        <v>66</v>
      </c>
      <c r="E35" s="104"/>
      <c r="F35" s="56"/>
      <c r="G35" s="28">
        <v>2947633</v>
      </c>
      <c r="H35" s="56"/>
      <c r="I35" s="28">
        <v>1659411</v>
      </c>
    </row>
    <row r="36" spans="1:9" s="82" customFormat="1" ht="17.45" customHeight="1">
      <c r="B36" s="132" t="s">
        <v>141</v>
      </c>
      <c r="E36" s="104"/>
      <c r="F36" s="56"/>
      <c r="G36" s="28">
        <v>-3703587</v>
      </c>
      <c r="H36" s="56"/>
      <c r="I36" s="28">
        <v>0</v>
      </c>
    </row>
    <row r="37" spans="1:9" s="82" customFormat="1" ht="17.45" customHeight="1">
      <c r="B37" s="132" t="s">
        <v>142</v>
      </c>
      <c r="E37" s="104"/>
      <c r="F37" s="56"/>
      <c r="G37" s="9">
        <v>-9674742</v>
      </c>
      <c r="H37" s="56"/>
      <c r="I37" s="9">
        <v>-7569264</v>
      </c>
    </row>
    <row r="38" spans="1:9" s="82" customFormat="1" ht="5.0999999999999996" customHeight="1">
      <c r="E38" s="122"/>
      <c r="F38" s="130"/>
      <c r="G38" s="130"/>
      <c r="H38" s="130"/>
      <c r="I38" s="130"/>
    </row>
    <row r="39" spans="1:9" s="82" customFormat="1" ht="17.45" customHeight="1">
      <c r="A39" s="123" t="s">
        <v>113</v>
      </c>
      <c r="E39" s="104"/>
      <c r="F39" s="28"/>
      <c r="G39" s="9">
        <f>SUM(G34:G37)</f>
        <v>42254755</v>
      </c>
      <c r="H39" s="28"/>
      <c r="I39" s="9">
        <f>SUM(I34:I37)</f>
        <v>83355838</v>
      </c>
    </row>
    <row r="40" spans="1:9" s="82" customFormat="1" ht="6" customHeight="1">
      <c r="A40" s="123"/>
      <c r="E40" s="104"/>
      <c r="F40" s="28"/>
      <c r="G40" s="28"/>
      <c r="H40" s="28"/>
      <c r="I40" s="28"/>
    </row>
    <row r="41" spans="1:9" s="82" customFormat="1" ht="17.45" customHeight="1">
      <c r="A41" s="133" t="s">
        <v>114</v>
      </c>
      <c r="B41" s="124"/>
      <c r="E41" s="104"/>
      <c r="F41" s="1"/>
      <c r="G41" s="1"/>
      <c r="H41" s="1"/>
      <c r="I41" s="1"/>
    </row>
    <row r="42" spans="1:9" s="82" customFormat="1" ht="17.45" customHeight="1">
      <c r="A42" s="82" t="s">
        <v>155</v>
      </c>
      <c r="B42" s="124"/>
      <c r="E42" s="104"/>
      <c r="F42" s="1"/>
      <c r="G42" s="1">
        <v>-24</v>
      </c>
      <c r="H42" s="1"/>
      <c r="I42" s="1">
        <v>-21</v>
      </c>
    </row>
    <row r="43" spans="1:9" s="82" customFormat="1" ht="17.45" customHeight="1">
      <c r="A43" s="82" t="s">
        <v>115</v>
      </c>
      <c r="B43" s="127"/>
      <c r="E43" s="104"/>
      <c r="F43" s="56"/>
      <c r="G43" s="28">
        <v>-84626395</v>
      </c>
      <c r="H43" s="56"/>
      <c r="I43" s="28">
        <v>-85811690</v>
      </c>
    </row>
    <row r="44" spans="1:9" s="82" customFormat="1" ht="17.45" customHeight="1">
      <c r="A44" s="82" t="s">
        <v>116</v>
      </c>
      <c r="B44" s="127"/>
      <c r="E44" s="104"/>
      <c r="F44" s="56"/>
      <c r="G44" s="28">
        <v>0</v>
      </c>
      <c r="H44" s="56"/>
      <c r="I44" s="28">
        <v>10849</v>
      </c>
    </row>
    <row r="45" spans="1:9" s="82" customFormat="1" ht="17.45" customHeight="1">
      <c r="A45" s="82" t="s">
        <v>117</v>
      </c>
      <c r="B45" s="127"/>
      <c r="E45" s="104"/>
      <c r="F45" s="56"/>
      <c r="G45" s="28">
        <v>-546436</v>
      </c>
      <c r="H45" s="28"/>
      <c r="I45" s="28">
        <v>-21262467</v>
      </c>
    </row>
    <row r="46" spans="1:9" s="82" customFormat="1" ht="17.45" customHeight="1">
      <c r="A46" s="124" t="s">
        <v>118</v>
      </c>
      <c r="E46" s="104"/>
      <c r="F46" s="58"/>
      <c r="G46" s="71">
        <v>-979520</v>
      </c>
      <c r="H46" s="58"/>
      <c r="I46" s="71">
        <v>-2908895</v>
      </c>
    </row>
    <row r="47" spans="1:9" s="82" customFormat="1" ht="17.45" customHeight="1">
      <c r="A47" s="124" t="s">
        <v>119</v>
      </c>
      <c r="E47" s="104"/>
      <c r="F47" s="58"/>
      <c r="G47" s="71">
        <v>1509800</v>
      </c>
      <c r="H47" s="58"/>
      <c r="I47" s="71">
        <v>317670</v>
      </c>
    </row>
    <row r="48" spans="1:9" s="82" customFormat="1" ht="17.45" customHeight="1">
      <c r="A48" s="124" t="s">
        <v>120</v>
      </c>
      <c r="E48" s="104"/>
      <c r="F48" s="58"/>
      <c r="G48" s="73">
        <v>-2511508</v>
      </c>
      <c r="H48" s="58"/>
      <c r="I48" s="73">
        <v>-643070</v>
      </c>
    </row>
    <row r="49" spans="1:9" s="82" customFormat="1" ht="5.0999999999999996" customHeight="1">
      <c r="E49" s="122"/>
      <c r="F49" s="130"/>
      <c r="G49" s="130"/>
      <c r="H49" s="130"/>
      <c r="I49" s="130"/>
    </row>
    <row r="50" spans="1:9" s="82" customFormat="1" ht="17.45" customHeight="1">
      <c r="A50" s="133" t="s">
        <v>121</v>
      </c>
      <c r="E50" s="104"/>
      <c r="F50" s="28"/>
      <c r="G50" s="9">
        <f>SUM(G42:G48)</f>
        <v>-87154083</v>
      </c>
      <c r="H50" s="28"/>
      <c r="I50" s="9">
        <f>SUM(I42:I48)</f>
        <v>-110297624</v>
      </c>
    </row>
    <row r="51" spans="1:9" s="82" customFormat="1" ht="9.9499999999999993" customHeight="1">
      <c r="A51" s="133"/>
      <c r="E51" s="104"/>
      <c r="F51" s="28"/>
    </row>
    <row r="52" spans="1:9" s="82" customFormat="1" ht="20.100000000000001" customHeight="1">
      <c r="A52" s="134" t="str">
        <f>+'2-3'!A98</f>
        <v>หมายเหตุประกอบข้อมูลทางการเงินระหว่างกาลในหน้า 9 ถึง 24 เป็นส่วนหนึ่งของข้อมูลทางการเงินระหว่างกาลนี้</v>
      </c>
      <c r="B52" s="111"/>
      <c r="C52" s="111"/>
      <c r="D52" s="111"/>
      <c r="E52" s="112"/>
      <c r="F52" s="135"/>
      <c r="G52" s="119"/>
      <c r="H52" s="119"/>
      <c r="I52" s="119"/>
    </row>
    <row r="53" spans="1:9" s="82" customFormat="1" ht="21.75" customHeight="1">
      <c r="A53" s="121" t="str">
        <f>A1</f>
        <v>บริษัท เจนก้องไกล จำกัด (มหาชน)</v>
      </c>
      <c r="E53" s="104"/>
      <c r="F53" s="114"/>
      <c r="G53" s="114"/>
      <c r="H53" s="115"/>
      <c r="I53" s="114"/>
    </row>
    <row r="54" spans="1:9" s="82" customFormat="1" ht="21.75" customHeight="1">
      <c r="A54" s="121" t="str">
        <f>A2</f>
        <v>งบกระแสเงินสด (ยังไม่ได้ตรวจสอบ)</v>
      </c>
      <c r="B54" s="116"/>
      <c r="C54" s="116"/>
      <c r="D54" s="116"/>
      <c r="E54" s="104"/>
      <c r="F54" s="114"/>
      <c r="G54" s="114"/>
      <c r="H54" s="117"/>
      <c r="I54" s="114"/>
    </row>
    <row r="55" spans="1:9" s="82" customFormat="1" ht="21.75" customHeight="1">
      <c r="A55" s="136" t="str">
        <f>A3</f>
        <v>สำหรับรอบระยะเวลาหกเดือนสิ้นสุดวันที่ 30 มิถุนายน พ.ศ. 2568</v>
      </c>
      <c r="B55" s="136"/>
      <c r="C55" s="136"/>
      <c r="D55" s="136"/>
      <c r="E55" s="136"/>
      <c r="F55" s="136"/>
      <c r="G55" s="136"/>
      <c r="H55" s="136"/>
      <c r="I55" s="136"/>
    </row>
    <row r="56" spans="1:9" s="82" customFormat="1" ht="20.100000000000001" customHeight="1">
      <c r="A56" s="121"/>
      <c r="B56" s="116"/>
      <c r="C56" s="116"/>
      <c r="D56" s="116"/>
      <c r="E56" s="104"/>
      <c r="F56" s="114"/>
      <c r="G56" s="114"/>
      <c r="H56" s="117"/>
      <c r="I56" s="114"/>
    </row>
    <row r="57" spans="1:9" s="82" customFormat="1" ht="20.100000000000001" customHeight="1">
      <c r="A57" s="116"/>
      <c r="B57" s="116"/>
      <c r="C57" s="116"/>
      <c r="D57" s="116"/>
      <c r="E57" s="122"/>
      <c r="F57" s="59"/>
      <c r="G57" s="3" t="s">
        <v>2</v>
      </c>
      <c r="H57" s="3"/>
      <c r="I57" s="3" t="s">
        <v>2</v>
      </c>
    </row>
    <row r="58" spans="1:9" s="82" customFormat="1" ht="20.100000000000001" customHeight="1">
      <c r="A58" s="116"/>
      <c r="B58" s="116"/>
      <c r="C58" s="116"/>
      <c r="D58" s="116"/>
      <c r="E58" s="122"/>
      <c r="F58" s="6"/>
      <c r="G58" s="3" t="s">
        <v>145</v>
      </c>
      <c r="H58" s="3"/>
      <c r="I58" s="3" t="s">
        <v>145</v>
      </c>
    </row>
    <row r="59" spans="1:9" s="82" customFormat="1" ht="20.100000000000001" customHeight="1">
      <c r="E59" s="104"/>
      <c r="F59" s="53"/>
      <c r="G59" s="3" t="s">
        <v>5</v>
      </c>
      <c r="H59" s="3"/>
      <c r="I59" s="3" t="s">
        <v>6</v>
      </c>
    </row>
    <row r="60" spans="1:9" s="82" customFormat="1" ht="20.100000000000001" customHeight="1">
      <c r="E60" s="52" t="s">
        <v>7</v>
      </c>
      <c r="F60" s="47"/>
      <c r="G60" s="4" t="s">
        <v>8</v>
      </c>
      <c r="H60" s="6"/>
      <c r="I60" s="4" t="s">
        <v>8</v>
      </c>
    </row>
    <row r="61" spans="1:9" s="82" customFormat="1" ht="20.100000000000001" customHeight="1">
      <c r="A61" s="123" t="s">
        <v>122</v>
      </c>
      <c r="E61" s="104"/>
      <c r="F61" s="28"/>
      <c r="G61" s="28"/>
      <c r="H61" s="28"/>
      <c r="I61" s="28"/>
    </row>
    <row r="62" spans="1:9" s="82" customFormat="1" ht="20.100000000000001" customHeight="1">
      <c r="A62" s="82" t="s">
        <v>123</v>
      </c>
      <c r="E62" s="104">
        <v>15</v>
      </c>
      <c r="G62" s="28">
        <v>-7096413</v>
      </c>
      <c r="I62" s="115">
        <v>0</v>
      </c>
    </row>
    <row r="63" spans="1:9" s="82" customFormat="1" ht="20.100000000000001" customHeight="1">
      <c r="A63" s="82" t="s">
        <v>124</v>
      </c>
      <c r="E63" s="104"/>
      <c r="F63" s="29"/>
      <c r="G63" s="29">
        <v>-20352891</v>
      </c>
      <c r="H63" s="29"/>
      <c r="I63" s="28">
        <v>-28194009</v>
      </c>
    </row>
    <row r="64" spans="1:9" s="82" customFormat="1" ht="20.100000000000001" customHeight="1">
      <c r="A64" s="82" t="s">
        <v>125</v>
      </c>
      <c r="E64" s="104"/>
      <c r="F64" s="29"/>
      <c r="G64" s="29">
        <v>-4067976</v>
      </c>
      <c r="H64" s="29"/>
      <c r="I64" s="29">
        <v>-2317338</v>
      </c>
    </row>
    <row r="65" spans="1:9" s="82" customFormat="1" ht="20.100000000000001" customHeight="1">
      <c r="A65" s="82" t="s">
        <v>152</v>
      </c>
      <c r="E65" s="104"/>
      <c r="F65" s="29"/>
      <c r="G65" s="9">
        <v>-20000000</v>
      </c>
      <c r="H65" s="58"/>
      <c r="I65" s="9">
        <v>-14996767</v>
      </c>
    </row>
    <row r="66" spans="1:9" s="82" customFormat="1" ht="6" customHeight="1">
      <c r="E66" s="122"/>
      <c r="F66" s="130"/>
      <c r="G66" s="130"/>
      <c r="H66" s="130"/>
      <c r="I66" s="130"/>
    </row>
    <row r="67" spans="1:9" s="82" customFormat="1" ht="20.100000000000001" customHeight="1">
      <c r="A67" s="123" t="s">
        <v>137</v>
      </c>
      <c r="E67" s="104"/>
      <c r="F67" s="28"/>
      <c r="G67" s="9">
        <f>SUM(G62:G65)</f>
        <v>-51517280</v>
      </c>
      <c r="H67" s="28"/>
      <c r="I67" s="9">
        <f>SUM(I62:I65)</f>
        <v>-45508114</v>
      </c>
    </row>
    <row r="68" spans="1:9" s="82" customFormat="1" ht="14.1" customHeight="1">
      <c r="A68" s="123"/>
      <c r="E68" s="104"/>
      <c r="F68" s="28"/>
      <c r="G68" s="28"/>
      <c r="H68" s="28"/>
      <c r="I68" s="28"/>
    </row>
    <row r="69" spans="1:9" s="82" customFormat="1" ht="20.100000000000001" customHeight="1">
      <c r="A69" s="123" t="s">
        <v>138</v>
      </c>
      <c r="B69" s="123"/>
      <c r="E69" s="104"/>
      <c r="F69" s="28"/>
      <c r="G69" s="28">
        <f>SUM(G39,G50,G67)</f>
        <v>-96416608</v>
      </c>
      <c r="H69" s="28"/>
      <c r="I69" s="28">
        <f>SUM(I39,I50,I67)</f>
        <v>-72449900</v>
      </c>
    </row>
    <row r="70" spans="1:9" s="82" customFormat="1" ht="20.100000000000001" customHeight="1">
      <c r="A70" s="82" t="s">
        <v>126</v>
      </c>
      <c r="E70" s="104"/>
      <c r="F70" s="54"/>
      <c r="G70" s="2">
        <v>404016200</v>
      </c>
      <c r="H70" s="54"/>
      <c r="I70" s="2">
        <v>438433766</v>
      </c>
    </row>
    <row r="71" spans="1:9" s="82" customFormat="1" ht="6" customHeight="1">
      <c r="E71" s="122"/>
      <c r="F71" s="130"/>
      <c r="G71" s="130"/>
      <c r="H71" s="130"/>
      <c r="I71" s="130"/>
    </row>
    <row r="72" spans="1:9" s="82" customFormat="1" ht="20.100000000000001" customHeight="1" thickBot="1">
      <c r="A72" s="123" t="s">
        <v>127</v>
      </c>
      <c r="B72" s="123"/>
      <c r="E72" s="104"/>
      <c r="F72" s="29"/>
      <c r="G72" s="60">
        <f>SUM(G69:G70)</f>
        <v>307599592</v>
      </c>
      <c r="H72" s="28"/>
      <c r="I72" s="60">
        <f>SUM(I69:I70)</f>
        <v>365983866</v>
      </c>
    </row>
    <row r="73" spans="1:9" s="82" customFormat="1" ht="14.1" customHeight="1" thickTop="1">
      <c r="A73" s="123"/>
      <c r="E73" s="104"/>
      <c r="F73" s="28"/>
      <c r="G73" s="28"/>
      <c r="H73" s="28"/>
      <c r="I73" s="28"/>
    </row>
    <row r="74" spans="1:9" s="82" customFormat="1" ht="20.100000000000001" customHeight="1">
      <c r="A74" s="123" t="s">
        <v>128</v>
      </c>
      <c r="B74" s="123"/>
      <c r="E74" s="104"/>
      <c r="F74" s="29"/>
      <c r="G74" s="29"/>
      <c r="H74" s="28"/>
      <c r="I74" s="29"/>
    </row>
    <row r="75" spans="1:9" s="82" customFormat="1" ht="20.100000000000001" customHeight="1">
      <c r="A75" s="82" t="s">
        <v>128</v>
      </c>
      <c r="B75" s="123"/>
      <c r="E75" s="104"/>
      <c r="F75" s="29"/>
      <c r="G75" s="29"/>
      <c r="H75" s="28"/>
      <c r="I75" s="29"/>
    </row>
    <row r="76" spans="1:9" s="82" customFormat="1" ht="20.100000000000001" customHeight="1">
      <c r="B76" s="82" t="s">
        <v>158</v>
      </c>
      <c r="E76" s="104"/>
      <c r="F76" s="29"/>
      <c r="G76" s="29"/>
      <c r="H76" s="28"/>
      <c r="I76" s="29"/>
    </row>
    <row r="77" spans="1:9" s="82" customFormat="1" ht="6" customHeight="1">
      <c r="E77" s="122"/>
      <c r="F77" s="130"/>
      <c r="G77" s="130"/>
      <c r="H77" s="130"/>
      <c r="I77" s="130"/>
    </row>
    <row r="78" spans="1:9" s="82" customFormat="1" ht="19.5" customHeight="1">
      <c r="A78" s="82" t="s">
        <v>148</v>
      </c>
      <c r="B78" s="123"/>
      <c r="E78" s="104"/>
      <c r="F78" s="58"/>
      <c r="G78" s="29">
        <v>23800304</v>
      </c>
      <c r="H78" s="29"/>
      <c r="I78" s="29">
        <v>20921436</v>
      </c>
    </row>
    <row r="79" spans="1:9" s="82" customFormat="1" ht="20.100000000000001" customHeight="1">
      <c r="A79" s="82" t="s">
        <v>149</v>
      </c>
      <c r="E79" s="104"/>
      <c r="F79" s="58"/>
      <c r="G79" s="29">
        <v>642000</v>
      </c>
      <c r="H79" s="29"/>
      <c r="I79" s="29">
        <v>0</v>
      </c>
    </row>
    <row r="80" spans="1:9" s="82" customFormat="1" ht="20.100000000000001" customHeight="1">
      <c r="A80" s="82" t="s">
        <v>143</v>
      </c>
      <c r="E80" s="104"/>
      <c r="F80" s="58"/>
      <c r="G80" s="29">
        <v>24931511.639999993</v>
      </c>
      <c r="H80" s="29"/>
      <c r="I80" s="29">
        <v>0</v>
      </c>
    </row>
    <row r="81" spans="1:9" s="82" customFormat="1" ht="20.100000000000001" customHeight="1">
      <c r="A81" s="82" t="s">
        <v>43</v>
      </c>
      <c r="B81" s="123"/>
      <c r="E81" s="104"/>
      <c r="F81" s="58"/>
      <c r="G81" s="29">
        <v>15171345</v>
      </c>
      <c r="H81" s="29"/>
      <c r="I81" s="29">
        <v>6752937</v>
      </c>
    </row>
    <row r="82" spans="1:9" s="82" customFormat="1" ht="20.100000000000001" customHeight="1">
      <c r="A82" s="82" t="s">
        <v>129</v>
      </c>
      <c r="E82" s="104"/>
      <c r="F82" s="58"/>
      <c r="G82" s="29">
        <v>3000000</v>
      </c>
      <c r="H82" s="29"/>
      <c r="I82" s="29">
        <v>3000000</v>
      </c>
    </row>
    <row r="83" spans="1:9" s="82" customFormat="1" ht="20.100000000000001" customHeight="1">
      <c r="A83" s="82" t="s">
        <v>139</v>
      </c>
      <c r="E83" s="104"/>
      <c r="F83" s="58"/>
      <c r="G83" s="29">
        <v>-276522</v>
      </c>
      <c r="H83" s="29"/>
      <c r="I83" s="29">
        <v>-3232464</v>
      </c>
    </row>
    <row r="84" spans="1:9" s="82" customFormat="1" ht="14.1" customHeight="1">
      <c r="B84" s="123"/>
      <c r="E84" s="104"/>
      <c r="F84" s="58"/>
      <c r="G84" s="29"/>
      <c r="H84" s="29"/>
      <c r="I84" s="29"/>
    </row>
    <row r="85" spans="1:9" s="82" customFormat="1" ht="20.100000000000001" customHeight="1">
      <c r="A85" s="123" t="s">
        <v>130</v>
      </c>
      <c r="B85" s="123"/>
      <c r="E85" s="104"/>
      <c r="F85" s="58"/>
      <c r="G85" s="29"/>
      <c r="H85" s="29"/>
      <c r="I85" s="29"/>
    </row>
    <row r="86" spans="1:9" s="82" customFormat="1" ht="20.100000000000001" customHeight="1">
      <c r="A86" s="82" t="s">
        <v>39</v>
      </c>
      <c r="B86" s="123"/>
      <c r="E86" s="104"/>
      <c r="F86" s="58"/>
      <c r="G86" s="28"/>
      <c r="H86" s="28"/>
      <c r="I86" s="28"/>
    </row>
    <row r="87" spans="1:9" s="82" customFormat="1" ht="20.100000000000001" customHeight="1">
      <c r="B87" s="125" t="s">
        <v>131</v>
      </c>
      <c r="E87" s="104"/>
      <c r="F87" s="58"/>
      <c r="G87" s="28">
        <v>140654188</v>
      </c>
      <c r="H87" s="56"/>
      <c r="I87" s="28">
        <v>112980616</v>
      </c>
    </row>
    <row r="88" spans="1:9" s="82" customFormat="1" ht="20.100000000000001" customHeight="1">
      <c r="B88" s="125" t="s">
        <v>132</v>
      </c>
      <c r="E88" s="104"/>
      <c r="F88" s="58"/>
      <c r="G88" s="28">
        <v>8034265</v>
      </c>
      <c r="H88" s="56"/>
      <c r="I88" s="28">
        <v>45953409</v>
      </c>
    </row>
    <row r="89" spans="1:9" s="82" customFormat="1" ht="20.100000000000001" customHeight="1">
      <c r="B89" s="125" t="s">
        <v>133</v>
      </c>
      <c r="E89" s="104"/>
      <c r="F89" s="58"/>
      <c r="G89" s="28">
        <v>-3405390</v>
      </c>
      <c r="H89" s="56"/>
      <c r="I89" s="28">
        <v>0</v>
      </c>
    </row>
    <row r="90" spans="1:9" s="82" customFormat="1" ht="20.100000000000001" customHeight="1">
      <c r="B90" s="125" t="s">
        <v>134</v>
      </c>
      <c r="E90" s="104"/>
      <c r="G90" s="28">
        <v>8420037</v>
      </c>
      <c r="H90" s="115"/>
      <c r="I90" s="28">
        <v>8206217</v>
      </c>
    </row>
    <row r="91" spans="1:9" s="82" customFormat="1" ht="20.100000000000001" customHeight="1">
      <c r="B91" s="125" t="s">
        <v>135</v>
      </c>
      <c r="E91" s="104"/>
      <c r="F91" s="58"/>
      <c r="G91" s="28">
        <v>4709133</v>
      </c>
      <c r="H91" s="28"/>
      <c r="I91" s="28">
        <v>4313874</v>
      </c>
    </row>
    <row r="92" spans="1:9" s="82" customFormat="1" ht="20.100000000000001" customHeight="1">
      <c r="B92" s="125" t="s">
        <v>136</v>
      </c>
      <c r="E92" s="104"/>
      <c r="F92" s="58"/>
      <c r="G92" s="9">
        <v>-24420867</v>
      </c>
      <c r="H92" s="56"/>
      <c r="I92" s="9">
        <v>-30511347</v>
      </c>
    </row>
    <row r="93" spans="1:9" s="82" customFormat="1" ht="6" customHeight="1">
      <c r="E93" s="122"/>
      <c r="F93" s="130"/>
      <c r="G93" s="130"/>
      <c r="H93" s="130"/>
      <c r="I93" s="130"/>
    </row>
    <row r="94" spans="1:9" s="82" customFormat="1" ht="20.100000000000001" customHeight="1" thickBot="1">
      <c r="B94" s="125" t="s">
        <v>150</v>
      </c>
      <c r="E94" s="104"/>
      <c r="F94" s="29"/>
      <c r="G94" s="60">
        <f>SUM(G87:G93)</f>
        <v>133991366</v>
      </c>
      <c r="H94" s="29"/>
      <c r="I94" s="60">
        <f>SUM(I87:I92)</f>
        <v>140942769</v>
      </c>
    </row>
    <row r="95" spans="1:9" s="82" customFormat="1" ht="20.100000000000001" customHeight="1" thickTop="1">
      <c r="B95" s="125"/>
      <c r="E95" s="104"/>
      <c r="F95" s="29"/>
      <c r="G95" s="29"/>
      <c r="H95" s="29"/>
      <c r="I95" s="29"/>
    </row>
    <row r="96" spans="1:9" s="82" customFormat="1" ht="20.100000000000001" customHeight="1">
      <c r="B96" s="125"/>
      <c r="E96" s="104"/>
      <c r="F96" s="29"/>
      <c r="G96" s="29"/>
      <c r="H96" s="29"/>
      <c r="I96" s="29"/>
    </row>
    <row r="97" spans="1:9" s="82" customFormat="1" ht="21.95" customHeight="1">
      <c r="A97" s="134" t="str">
        <f>+'2-3'!A98</f>
        <v>หมายเหตุประกอบข้อมูลทางการเงินระหว่างกาลในหน้า 9 ถึง 24 เป็นส่วนหนึ่งของข้อมูลทางการเงินระหว่างกาลนี้</v>
      </c>
      <c r="B97" s="111"/>
      <c r="C97" s="111"/>
      <c r="D97" s="111"/>
      <c r="E97" s="112"/>
      <c r="F97" s="9"/>
      <c r="G97" s="9"/>
      <c r="H97" s="9"/>
      <c r="I97" s="9"/>
    </row>
  </sheetData>
  <mergeCells count="1">
    <mergeCell ref="A55:I55"/>
  </mergeCells>
  <pageMargins left="0.8" right="0.5" top="0.5" bottom="0.6" header="0.49" footer="0.4"/>
  <pageSetup paperSize="9" scale="95" firstPageNumber="7" orientation="portrait" useFirstPageNumber="1" horizontalDpi="1200" verticalDpi="1200" r:id="rId1"/>
  <headerFooter>
    <oddFooter>&amp;R&amp;"Browallia New,Regular"&amp;13&amp;P</oddFooter>
  </headerFooter>
  <rowBreaks count="1" manualBreakCount="1">
    <brk id="52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2-3</vt:lpstr>
      <vt:lpstr>4 (3m)</vt:lpstr>
      <vt:lpstr>5 (6m)</vt:lpstr>
      <vt:lpstr>6</vt:lpstr>
      <vt:lpstr>7-8</vt:lpstr>
      <vt:lpstr>'6'!Print_Area</vt:lpstr>
    </vt:vector>
  </TitlesOfParts>
  <Manager/>
  <Company>PricewaterhouseCoopers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Kitti Kamoltiplarp</dc:creator>
  <cp:keywords/>
  <dc:description/>
  <cp:lastModifiedBy>Pinanong Ruthaiwat (TH)</cp:lastModifiedBy>
  <cp:revision/>
  <cp:lastPrinted>2025-08-13T02:37:45Z</cp:lastPrinted>
  <dcterms:created xsi:type="dcterms:W3CDTF">2019-12-24T03:40:29Z</dcterms:created>
  <dcterms:modified xsi:type="dcterms:W3CDTF">2025-08-13T02:37:47Z</dcterms:modified>
  <cp:category/>
  <cp:contentStatus/>
</cp:coreProperties>
</file>