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riyapokakul\Desktop\ILM 2025\Q1\!!Draft\en\"/>
    </mc:Choice>
  </mc:AlternateContent>
  <xr:revisionPtr revIDLastSave="0" documentId="13_ncr:1_{A53E0326-3A3E-4083-ACE0-69C3E51B5113}" xr6:coauthVersionLast="47" xr6:coauthVersionMax="47" xr10:uidLastSave="{00000000-0000-0000-0000-000000000000}"/>
  <bookViews>
    <workbookView xWindow="-110" yWindow="-110" windowWidth="19420" windowHeight="11500" tabRatio="681" firstSheet="1" activeTab="8" xr2:uid="{00000000-000D-0000-FFFF-FFFF00000000}"/>
  </bookViews>
  <sheets>
    <sheet name="BS-2-3" sheetId="13" r:id="rId1"/>
    <sheet name="PL-4" sheetId="17" r:id="rId2"/>
    <sheet name="OCI-Conso 67-5" sheetId="12" r:id="rId3"/>
    <sheet name="OCI-Conso 68-6" sheetId="18" r:id="rId4"/>
    <sheet name="OCI-Conso 64" sheetId="15" state="hidden" r:id="rId5"/>
    <sheet name="OCI-Separate 67-7" sheetId="9" r:id="rId6"/>
    <sheet name="OCI-Separate 68-8" sheetId="19" r:id="rId7"/>
    <sheet name="OCI-Separate 64" sheetId="16" state="hidden" r:id="rId8"/>
    <sheet name="CF-9-10-11" sheetId="3" r:id="rId9"/>
  </sheets>
  <definedNames>
    <definedName name="_xlnm.Print_Area" localSheetId="0">'BS-2-3'!$A$1:$J$79</definedName>
    <definedName name="_xlnm.Print_Area" localSheetId="8">'CF-9-10-11'!$A$1:$J$128</definedName>
    <definedName name="_xlnm.Print_Area" localSheetId="4">'OCI-Conso 64'!$A$1:$S$47</definedName>
    <definedName name="_xlnm.Print_Area" localSheetId="2">'OCI-Conso 67-5'!$A$1:$O$35</definedName>
    <definedName name="_xlnm.Print_Area" localSheetId="3">'OCI-Conso 68-6'!$A$1:$O$35</definedName>
    <definedName name="_xlnm.Print_Area" localSheetId="7">'OCI-Separate 64'!$A$1:$J$36</definedName>
    <definedName name="_xlnm.Print_Area" localSheetId="5">'OCI-Separate 67-7'!$A$1:$K$26</definedName>
    <definedName name="_xlnm.Print_Area" localSheetId="6">'OCI-Separate 68-8'!$A$1:$K$26</definedName>
    <definedName name="_xlnm.Print_Area" localSheetId="1">'PL-4'!$A$1:$I$56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2" i="3" l="1"/>
  <c r="C26" i="17" l="1"/>
  <c r="G16" i="17"/>
  <c r="E16" i="17"/>
  <c r="C16" i="17"/>
  <c r="K12" i="18"/>
  <c r="I16" i="17"/>
  <c r="I55" i="17"/>
  <c r="D16" i="17" l="1"/>
  <c r="F99" i="3" l="1"/>
  <c r="D99" i="3"/>
  <c r="D74" i="13" l="1"/>
  <c r="K22" i="12"/>
  <c r="K18" i="12"/>
  <c r="F101" i="3"/>
  <c r="H100" i="3"/>
  <c r="D100" i="3"/>
  <c r="I19" i="19" l="1"/>
  <c r="K19" i="19" s="1"/>
  <c r="K15" i="19"/>
  <c r="K16" i="19" s="1"/>
  <c r="C16" i="19"/>
  <c r="C25" i="19" s="1"/>
  <c r="E16" i="19"/>
  <c r="E25" i="19" s="1"/>
  <c r="G16" i="19"/>
  <c r="G25" i="19" s="1"/>
  <c r="I16" i="19"/>
  <c r="K11" i="19"/>
  <c r="I28" i="18"/>
  <c r="M28" i="18"/>
  <c r="M30" i="18" s="1"/>
  <c r="K22" i="18"/>
  <c r="O22" i="18" s="1"/>
  <c r="O23" i="18" s="1"/>
  <c r="C23" i="18"/>
  <c r="E23" i="18"/>
  <c r="G23" i="18"/>
  <c r="I23" i="18"/>
  <c r="M23" i="18"/>
  <c r="K18" i="18"/>
  <c r="O18" i="18" s="1"/>
  <c r="O19" i="18" s="1"/>
  <c r="C19" i="18"/>
  <c r="E19" i="18"/>
  <c r="G19" i="18"/>
  <c r="I19" i="18"/>
  <c r="M19" i="18"/>
  <c r="O12" i="18"/>
  <c r="K23" i="18" l="1"/>
  <c r="K19" i="18"/>
  <c r="I30" i="18"/>
  <c r="K28" i="18"/>
  <c r="K30" i="18" s="1"/>
  <c r="M25" i="18"/>
  <c r="M34" i="18" s="1"/>
  <c r="E25" i="18"/>
  <c r="E34" i="18" s="1"/>
  <c r="C25" i="18"/>
  <c r="C34" i="18" s="1"/>
  <c r="I25" i="18"/>
  <c r="I34" i="18" s="1"/>
  <c r="G25" i="18"/>
  <c r="G34" i="18" s="1"/>
  <c r="I21" i="19"/>
  <c r="K21" i="19" s="1"/>
  <c r="K25" i="19" s="1"/>
  <c r="I25" i="19"/>
  <c r="O25" i="18"/>
  <c r="C21" i="9"/>
  <c r="E21" i="9"/>
  <c r="G21" i="9"/>
  <c r="I19" i="9"/>
  <c r="K11" i="9"/>
  <c r="K25" i="18" l="1"/>
  <c r="K34" i="18" s="1"/>
  <c r="O28" i="18"/>
  <c r="O30" i="18"/>
  <c r="O34" i="18" s="1"/>
  <c r="K12" i="12"/>
  <c r="O12" i="12" s="1"/>
  <c r="F94" i="3" l="1"/>
  <c r="K15" i="9"/>
  <c r="K16" i="9" s="1"/>
  <c r="I16" i="9"/>
  <c r="G16" i="9"/>
  <c r="G25" i="9" s="1"/>
  <c r="E16" i="9"/>
  <c r="E25" i="9" s="1"/>
  <c r="C16" i="9"/>
  <c r="C25" i="9" s="1"/>
  <c r="O18" i="12"/>
  <c r="O19" i="12" s="1"/>
  <c r="M28" i="12"/>
  <c r="O22" i="12" s="1"/>
  <c r="O23" i="12" s="1"/>
  <c r="K23" i="12"/>
  <c r="I23" i="12"/>
  <c r="G23" i="12"/>
  <c r="E23" i="12"/>
  <c r="C23" i="12"/>
  <c r="M19" i="12"/>
  <c r="I19" i="12"/>
  <c r="G19" i="12"/>
  <c r="E19" i="12"/>
  <c r="C19" i="12"/>
  <c r="C34" i="12" s="1"/>
  <c r="E53" i="17"/>
  <c r="G55" i="17"/>
  <c r="I53" i="17"/>
  <c r="G53" i="17"/>
  <c r="I49" i="17"/>
  <c r="G49" i="17"/>
  <c r="I26" i="17"/>
  <c r="G26" i="17"/>
  <c r="E26" i="17"/>
  <c r="G34" i="12" l="1"/>
  <c r="E34" i="12"/>
  <c r="I25" i="12"/>
  <c r="O25" i="12"/>
  <c r="C25" i="12"/>
  <c r="G25" i="12"/>
  <c r="E25" i="12"/>
  <c r="M23" i="12"/>
  <c r="K19" i="12"/>
  <c r="K25" i="12" s="1"/>
  <c r="G28" i="17"/>
  <c r="G30" i="17" s="1"/>
  <c r="G32" i="17" s="1"/>
  <c r="C28" i="17"/>
  <c r="C30" i="17" s="1"/>
  <c r="C32" i="17" s="1"/>
  <c r="C49" i="17" s="1"/>
  <c r="I28" i="17"/>
  <c r="I30" i="17" s="1"/>
  <c r="I32" i="17" s="1"/>
  <c r="E28" i="17"/>
  <c r="E30" i="17" s="1"/>
  <c r="E32" i="17" s="1"/>
  <c r="E44" i="17" s="1"/>
  <c r="E49" i="17" l="1"/>
  <c r="F11" i="3"/>
  <c r="F34" i="3" s="1"/>
  <c r="I44" i="17"/>
  <c r="J11" i="3"/>
  <c r="J34" i="3" s="1"/>
  <c r="G44" i="17"/>
  <c r="H11" i="3"/>
  <c r="H34" i="3" s="1"/>
  <c r="C44" i="17"/>
  <c r="D11" i="3"/>
  <c r="D34" i="3" s="1"/>
  <c r="M25" i="12"/>
  <c r="C55" i="17"/>
  <c r="E55" i="17" l="1"/>
  <c r="I28" i="12"/>
  <c r="K28" i="12" s="1"/>
  <c r="K30" i="12" s="1"/>
  <c r="K34" i="12" s="1"/>
  <c r="C53" i="17"/>
  <c r="I30" i="12" l="1"/>
  <c r="I34" i="12" s="1"/>
  <c r="H94" i="3"/>
  <c r="D51" i="13"/>
  <c r="D48" i="3" l="1"/>
  <c r="K19" i="9"/>
  <c r="D94" i="3" l="1"/>
  <c r="J74" i="13" l="1"/>
  <c r="J76" i="13" s="1"/>
  <c r="H74" i="13"/>
  <c r="H76" i="13" s="1"/>
  <c r="F74" i="13"/>
  <c r="F76" i="13" s="1"/>
  <c r="D76" i="13"/>
  <c r="J57" i="13"/>
  <c r="H57" i="13"/>
  <c r="F57" i="13"/>
  <c r="D57" i="13"/>
  <c r="J51" i="13"/>
  <c r="H51" i="13"/>
  <c r="F51" i="13"/>
  <c r="J27" i="13"/>
  <c r="H27" i="13"/>
  <c r="F27" i="13"/>
  <c r="D27" i="13"/>
  <c r="J16" i="13"/>
  <c r="H16" i="13"/>
  <c r="F16" i="13"/>
  <c r="D16" i="13"/>
  <c r="D59" i="13" l="1"/>
  <c r="D78" i="13" s="1"/>
  <c r="D29" i="13"/>
  <c r="H59" i="13"/>
  <c r="H78" i="13" s="1"/>
  <c r="J59" i="13"/>
  <c r="J78" i="13" s="1"/>
  <c r="F59" i="13"/>
  <c r="F78" i="13" s="1"/>
  <c r="F29" i="13"/>
  <c r="J29" i="13"/>
  <c r="J80" i="13" s="1"/>
  <c r="H29" i="13"/>
  <c r="F80" i="13" l="1"/>
  <c r="D80" i="13"/>
  <c r="H80" i="13"/>
  <c r="I21" i="9"/>
  <c r="I25" i="9" s="1"/>
  <c r="K21" i="9" l="1"/>
  <c r="K25" i="9" s="1"/>
  <c r="J94" i="3" l="1"/>
  <c r="J82" i="3"/>
  <c r="J48" i="3"/>
  <c r="J50" i="3" s="1"/>
  <c r="F82" i="3"/>
  <c r="F48" i="3"/>
  <c r="F50" i="3" l="1"/>
  <c r="J99" i="3"/>
  <c r="J101" i="3" s="1"/>
  <c r="E80" i="13"/>
  <c r="G80" i="13"/>
  <c r="I80" i="13"/>
  <c r="M30" i="12"/>
  <c r="M34" i="12" s="1"/>
  <c r="K29" i="12" l="1"/>
  <c r="A32" i="13"/>
  <c r="A31" i="13"/>
  <c r="O29" i="12" l="1"/>
  <c r="G29" i="15"/>
  <c r="Q25" i="15"/>
  <c r="M25" i="15"/>
  <c r="K25" i="15"/>
  <c r="Q14" i="15"/>
  <c r="Q29" i="15" s="1"/>
  <c r="I14" i="15"/>
  <c r="G14" i="15"/>
  <c r="D11" i="16" l="1"/>
  <c r="B11" i="16"/>
  <c r="E12" i="15"/>
  <c r="E14" i="15" s="1"/>
  <c r="E29" i="15" s="1"/>
  <c r="C12" i="15"/>
  <c r="C14" i="15" l="1"/>
  <c r="C29" i="15" s="1"/>
  <c r="J11" i="16"/>
  <c r="K12" i="15"/>
  <c r="M12" i="15" l="1"/>
  <c r="K14" i="15"/>
  <c r="K29" i="15" s="1"/>
  <c r="M14" i="15" l="1"/>
  <c r="M29" i="15" s="1"/>
  <c r="O12" i="15"/>
  <c r="D25" i="16"/>
  <c r="O14" i="15" l="1"/>
  <c r="S12" i="15"/>
  <c r="S14" i="15" s="1"/>
  <c r="F25" i="16" l="1"/>
  <c r="B25" i="16"/>
  <c r="H82" i="3" l="1"/>
  <c r="H48" i="3" l="1"/>
  <c r="H50" i="3" s="1"/>
  <c r="H19" i="16"/>
  <c r="J19" i="16" s="1"/>
  <c r="H99" i="3" l="1"/>
  <c r="H101" i="3" s="1"/>
  <c r="D50" i="3"/>
  <c r="H21" i="16"/>
  <c r="D101" i="3" l="1"/>
  <c r="I23" i="15"/>
  <c r="I25" i="15" s="1"/>
  <c r="I29" i="15" s="1"/>
  <c r="H25" i="16"/>
  <c r="J21" i="16"/>
  <c r="J25" i="16" s="1"/>
  <c r="O23" i="15" l="1"/>
  <c r="S23" i="15" s="1"/>
  <c r="O28" i="12"/>
  <c r="O25" i="15" l="1"/>
  <c r="S25" i="15" s="1"/>
  <c r="S29" i="15" s="1"/>
  <c r="O30" i="12"/>
  <c r="O34" i="12" s="1"/>
  <c r="O29" i="15" l="1"/>
</calcChain>
</file>

<file path=xl/sharedStrings.xml><?xml version="1.0" encoding="utf-8"?>
<sst xmlns="http://schemas.openxmlformats.org/spreadsheetml/2006/main" count="486" uniqueCount="261">
  <si>
    <t>Index Living Mall Public Company Limited and its Subsidiaries</t>
  </si>
  <si>
    <t>Statement of financial position</t>
  </si>
  <si>
    <t>Consolidated</t>
  </si>
  <si>
    <t xml:space="preserve">Separate </t>
  </si>
  <si>
    <t xml:space="preserve"> financial statements</t>
  </si>
  <si>
    <t>31 December</t>
  </si>
  <si>
    <t>Assets</t>
  </si>
  <si>
    <t>Note</t>
  </si>
  <si>
    <t>(Unaudited)</t>
  </si>
  <si>
    <t xml:space="preserve">(in thousand Baht) </t>
  </si>
  <si>
    <t>Current assets</t>
  </si>
  <si>
    <t xml:space="preserve">Cash and cash equivalents </t>
  </si>
  <si>
    <t>Trade accounts receivable</t>
  </si>
  <si>
    <t>Other current receivables</t>
  </si>
  <si>
    <t>Inventories</t>
  </si>
  <si>
    <t>Other current assets</t>
  </si>
  <si>
    <t xml:space="preserve">Total current assets </t>
  </si>
  <si>
    <t>Non-current assets</t>
  </si>
  <si>
    <t xml:space="preserve">Other non-current financial assets </t>
  </si>
  <si>
    <t>Investments in subsidiaries</t>
  </si>
  <si>
    <t>Investment properties</t>
  </si>
  <si>
    <t xml:space="preserve">Property, plant and equipment  </t>
  </si>
  <si>
    <t>Right-of-use assets</t>
  </si>
  <si>
    <t>Intangible assets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</si>
  <si>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</si>
  <si>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</si>
  <si>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</si>
  <si>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</si>
  <si>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</si>
  <si>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</si>
  <si>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r>
      <t>Short-term</t>
    </r>
    <r>
      <rPr>
        <sz val="11"/>
        <color rgb="FFFF0000"/>
        <rFont val="Times New Roman"/>
        <family val="1"/>
      </rPr>
      <t xml:space="preserve"> </t>
    </r>
    <r>
      <rPr>
        <sz val="11"/>
        <rFont val="Times New Roman"/>
        <family val="1"/>
      </rPr>
      <t>borrowings from financial institutions</t>
    </r>
  </si>
  <si>
    <t xml:space="preserve">Trade accounts payables </t>
  </si>
  <si>
    <t>Deposit for purchase of inventory</t>
  </si>
  <si>
    <t>Accrued expenses</t>
  </si>
  <si>
    <t>Other current payables</t>
  </si>
  <si>
    <t>Current portion of lease liabilities</t>
  </si>
  <si>
    <t>Short-term loans from and interest payable</t>
  </si>
  <si>
    <t xml:space="preserve"> from related parties</t>
  </si>
  <si>
    <t>Corporate income tax payable</t>
  </si>
  <si>
    <t>Other current liabilities</t>
  </si>
  <si>
    <t xml:space="preserve">Total current liabilities </t>
  </si>
  <si>
    <t xml:space="preserve">Non-current liabilities </t>
  </si>
  <si>
    <t>Lease liabilities</t>
  </si>
  <si>
    <t>Non-current provisions for employee benefits</t>
  </si>
  <si>
    <t>Other non-current liabilities</t>
  </si>
  <si>
    <t xml:space="preserve">Total non-current liabilities </t>
  </si>
  <si>
    <t>Total liabilities</t>
  </si>
  <si>
    <t>Equity</t>
  </si>
  <si>
    <t xml:space="preserve">Share capital: </t>
  </si>
  <si>
    <t xml:space="preserve">   Authorised share capital</t>
  </si>
  <si>
    <t xml:space="preserve">   (505 million ordinary shares, par value at </t>
  </si>
  <si>
    <t xml:space="preserve">   Baht 5 per share)</t>
  </si>
  <si>
    <t xml:space="preserve">   Issued and paid-up share capital</t>
  </si>
  <si>
    <t>Share premium on ordinary shares</t>
  </si>
  <si>
    <t>Retained earnings</t>
  </si>
  <si>
    <t xml:space="preserve">   Appropriated legal reserve</t>
  </si>
  <si>
    <t xml:space="preserve">   Unappropriated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</si>
  <si>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</si>
  <si>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</si>
  <si>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</si>
  <si>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</si>
  <si>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</si>
  <si>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Statement of comprehensive income (Unaudited)</t>
  </si>
  <si>
    <t xml:space="preserve">Consolidated </t>
  </si>
  <si>
    <t>financial statements</t>
  </si>
  <si>
    <t>Three-month period ended</t>
  </si>
  <si>
    <t xml:space="preserve">Note </t>
  </si>
  <si>
    <t>Revenue</t>
  </si>
  <si>
    <t>Revenue from sale of goods</t>
  </si>
  <si>
    <t>Revenue from rental and rendering of services</t>
  </si>
  <si>
    <t>Dividend income</t>
  </si>
  <si>
    <t xml:space="preserve">Interest income </t>
  </si>
  <si>
    <t>Other income</t>
  </si>
  <si>
    <t>Total revenue</t>
  </si>
  <si>
    <t>Expenses</t>
  </si>
  <si>
    <t>Cost of sales of goods</t>
  </si>
  <si>
    <t>Cost of rental and rendering of services</t>
  </si>
  <si>
    <t>Selling and distribution expenses</t>
  </si>
  <si>
    <t xml:space="preserve">Administrative expenses  </t>
  </si>
  <si>
    <t>Total expenses</t>
  </si>
  <si>
    <t>Profit from operating activities</t>
  </si>
  <si>
    <t>Finance costs</t>
  </si>
  <si>
    <t>Profit before income tax expense</t>
  </si>
  <si>
    <t>Tax expense</t>
  </si>
  <si>
    <t xml:space="preserve">Profit for the period </t>
  </si>
  <si>
    <t xml:space="preserve">Other comprehensive income </t>
  </si>
  <si>
    <t xml:space="preserve">Other comprehensive income for the period, </t>
  </si>
  <si>
    <t>Total comprehensive income for the period</t>
  </si>
  <si>
    <t>Profit attributable to:</t>
  </si>
  <si>
    <t xml:space="preserve">   Owners of the parent</t>
  </si>
  <si>
    <t xml:space="preserve">   Non-controlling interests</t>
  </si>
  <si>
    <t>Total comprehensive income attributable to:</t>
  </si>
  <si>
    <t>Impairment losses on investments in subsidiary</t>
  </si>
  <si>
    <t>Loss form discontinued operation plan of a subsidiary</t>
  </si>
  <si>
    <t>Net foreign exchange loss</t>
  </si>
  <si>
    <t>Items that will be reclassified subsequentnly to profit or loss</t>
  </si>
  <si>
    <t>Reclassification of foreign currency differences on</t>
  </si>
  <si>
    <t xml:space="preserve">   dissolution of subsidiary</t>
  </si>
  <si>
    <t>XX</t>
  </si>
  <si>
    <t>Total items that will be reclassified</t>
  </si>
  <si>
    <t xml:space="preserve">   subsequentnly to profit or loss</t>
  </si>
  <si>
    <r>
      <t xml:space="preserve">Basic earnings per share </t>
    </r>
    <r>
      <rPr>
        <b/>
        <i/>
        <sz val="11"/>
        <rFont val="Times New Roman"/>
        <family val="1"/>
      </rPr>
      <t xml:space="preserve">(in Baht) </t>
    </r>
  </si>
  <si>
    <t>Statement of changes in equity (Unaudited)</t>
  </si>
  <si>
    <t>Consolidated financial statements</t>
  </si>
  <si>
    <t>Retain earnings</t>
  </si>
  <si>
    <t xml:space="preserve">Share </t>
  </si>
  <si>
    <t>Issued</t>
  </si>
  <si>
    <t>premium</t>
  </si>
  <si>
    <t>attributable to</t>
  </si>
  <si>
    <t>and paid-up</t>
  </si>
  <si>
    <t xml:space="preserve">on ordinary </t>
  </si>
  <si>
    <t xml:space="preserve">owners of </t>
  </si>
  <si>
    <t xml:space="preserve">Non-controlling </t>
  </si>
  <si>
    <t xml:space="preserve">Total </t>
  </si>
  <si>
    <t xml:space="preserve">share capital </t>
  </si>
  <si>
    <t xml:space="preserve">shares </t>
  </si>
  <si>
    <t xml:space="preserve">Legal reserve </t>
  </si>
  <si>
    <t>Unappropriated</t>
  </si>
  <si>
    <t xml:space="preserve">the parent </t>
  </si>
  <si>
    <t>interests</t>
  </si>
  <si>
    <t>equity</t>
  </si>
  <si>
    <t>Balance at 1 January 2023</t>
  </si>
  <si>
    <t xml:space="preserve">Impact of changes in accounting policies </t>
  </si>
  <si>
    <t>Transactions with owners, recorded directly in equity</t>
  </si>
  <si>
    <t xml:space="preserve">    Distributions to owners of the parent</t>
  </si>
  <si>
    <t xml:space="preserve">    Dividends to owners of the Company</t>
  </si>
  <si>
    <t>8</t>
  </si>
  <si>
    <t xml:space="preserve">    Total distributions to owners of the parent</t>
  </si>
  <si>
    <t xml:space="preserve">    Changes in ownership interests in subsidiary</t>
  </si>
  <si>
    <t xml:space="preserve">    Call for paid-up share capital from subsidiaries</t>
  </si>
  <si>
    <t xml:space="preserve">    Total changes in ownership interests in subsidiary</t>
  </si>
  <si>
    <t>Total transactions with owners, recorded directly in equity</t>
  </si>
  <si>
    <t>Comprehensive income for the period</t>
  </si>
  <si>
    <t xml:space="preserve">    Profit or loss</t>
  </si>
  <si>
    <t xml:space="preserve">    Other comprehensive income</t>
  </si>
  <si>
    <t>Transfer to legal reserve</t>
  </si>
  <si>
    <t>Balance at 1 January 2024</t>
  </si>
  <si>
    <t>Impact of changes in accounting policies</t>
  </si>
  <si>
    <t>Balance at 1 January 2021 - restated</t>
  </si>
  <si>
    <t>Short-term borrowings and interest payable</t>
  </si>
  <si>
    <t>Total other</t>
  </si>
  <si>
    <t xml:space="preserve">Share premium on </t>
  </si>
  <si>
    <t xml:space="preserve">Translation </t>
  </si>
  <si>
    <t xml:space="preserve"> components of</t>
  </si>
  <si>
    <t xml:space="preserve">ordinary shares </t>
  </si>
  <si>
    <t>reserve</t>
  </si>
  <si>
    <t>Three-month period ended 31 March 2021</t>
  </si>
  <si>
    <t>Balance at 1 January 2021</t>
  </si>
  <si>
    <t>Changes in ownership interests in subsidiaries</t>
  </si>
  <si>
    <t>Dividends from subsidiaries to non-controlling interest</t>
  </si>
  <si>
    <t>Total changes in ownership interests in subsidiaries</t>
  </si>
  <si>
    <t>Balance at 31 March 2021</t>
  </si>
  <si>
    <t>Sign………………………….……Director</t>
  </si>
  <si>
    <t>(Mr. Pisit Patamasatayasonthi)</t>
  </si>
  <si>
    <t>(Mr. Ekalak Patamasatayasonthi)</t>
  </si>
  <si>
    <t>Separate financial statements</t>
  </si>
  <si>
    <t xml:space="preserve">Share premium </t>
  </si>
  <si>
    <t>Total</t>
  </si>
  <si>
    <t xml:space="preserve">   Distributions to owners </t>
  </si>
  <si>
    <t xml:space="preserve">   Dividends to owners of the Company</t>
  </si>
  <si>
    <t>Profit or loss</t>
  </si>
  <si>
    <t>Other comprehensive income</t>
  </si>
  <si>
    <t>Share</t>
  </si>
  <si>
    <t xml:space="preserve">Contributions by and distributions to owners </t>
  </si>
  <si>
    <t xml:space="preserve">    Dividends</t>
  </si>
  <si>
    <t xml:space="preserve">Total contributions by and distributions to owners </t>
  </si>
  <si>
    <t>Statement of cash flows (Unaudited)</t>
  </si>
  <si>
    <t>Cash flows from operating activities</t>
  </si>
  <si>
    <t>Profit for the period</t>
  </si>
  <si>
    <t>Adjustments to reconcile profit to cash receipts (payments)</t>
  </si>
  <si>
    <t>Depreciation and amortisation</t>
  </si>
  <si>
    <t>Reversal of provision for restoration cost</t>
  </si>
  <si>
    <t xml:space="preserve">Provision for customer royalty program </t>
  </si>
  <si>
    <t>Reversal of impairment lossess on investment in subsidiary</t>
  </si>
  <si>
    <t>Gain on termination of right-of-use assets</t>
  </si>
  <si>
    <t>Loss from liquidation of subsidiary</t>
  </si>
  <si>
    <t>Interest income</t>
  </si>
  <si>
    <t>Changes in operating assets and liabilities</t>
  </si>
  <si>
    <t>Trade accounts payable</t>
  </si>
  <si>
    <t>Taxes paid</t>
  </si>
  <si>
    <t>Net cash from operating activities</t>
  </si>
  <si>
    <t>Cash flows from investing activities</t>
  </si>
  <si>
    <t xml:space="preserve">Interest received  </t>
  </si>
  <si>
    <t xml:space="preserve">Dividends received </t>
  </si>
  <si>
    <t>Increased in current investment</t>
  </si>
  <si>
    <t>Decreased in current investment</t>
  </si>
  <si>
    <t>Acquisition of available-for-sale</t>
  </si>
  <si>
    <t>Proceeds from available-for-sale</t>
  </si>
  <si>
    <t>Acquisition of subsidiary, net of cash disposed of</t>
  </si>
  <si>
    <t>Proceeds from disposal of non-controlling interest</t>
  </si>
  <si>
    <t>Acquisition of increasing in share capital in subsidiary</t>
  </si>
  <si>
    <t>Acquisition of investment properties</t>
  </si>
  <si>
    <t>Proceeds from sale leasehold rights</t>
  </si>
  <si>
    <t>Acquisition of intangible assets</t>
  </si>
  <si>
    <t>Proceeds from repayment of loans to related parties</t>
  </si>
  <si>
    <t>Repayment of loans to related parties</t>
  </si>
  <si>
    <t>Cash flows from financing activities</t>
  </si>
  <si>
    <t>Proceeds from short-term borrowings from financial institutions</t>
  </si>
  <si>
    <t xml:space="preserve">Repayment of short-term borrowings from financial institutions </t>
  </si>
  <si>
    <t>Proceeds from short-term borrowings from related parties</t>
  </si>
  <si>
    <t>Repayment of long-term borrowings from financial institutions</t>
  </si>
  <si>
    <t>Payment of lease liabilities</t>
  </si>
  <si>
    <t>Dividends paid to owners of the Company</t>
  </si>
  <si>
    <t>Proceeds from call of paid-up capital of subsidiary</t>
  </si>
  <si>
    <t>Interest paid</t>
  </si>
  <si>
    <t>Effect of exchange rate changes on cash and cash equivalents</t>
  </si>
  <si>
    <t>Cash and cash equivalents at 1 January</t>
  </si>
  <si>
    <t xml:space="preserve">Supplementary disclosure of cash flows information: </t>
  </si>
  <si>
    <t>Non-cash transactions</t>
  </si>
  <si>
    <t>Initial recognition of right-of-use assets</t>
  </si>
  <si>
    <t>Reclassifies from investment properties to right-of-use assets</t>
  </si>
  <si>
    <t>Reclassifies from right-of-use assets to investment properties</t>
  </si>
  <si>
    <t>Dividend payable</t>
  </si>
  <si>
    <t>Net cash generated from operations</t>
  </si>
  <si>
    <t xml:space="preserve">Acquisition of plant and equipment  </t>
  </si>
  <si>
    <t xml:space="preserve">  properties and intangible assets for which payment</t>
  </si>
  <si>
    <t xml:space="preserve">  has not yet been made</t>
  </si>
  <si>
    <t xml:space="preserve">Reclassifies from property, plant and equipment </t>
  </si>
  <si>
    <t xml:space="preserve">  to investment properties</t>
  </si>
  <si>
    <t xml:space="preserve">Reclassifies from investment properties to property, plant </t>
  </si>
  <si>
    <t xml:space="preserve">  and equipment </t>
  </si>
  <si>
    <t xml:space="preserve">Reclassifies from right-of-use assets to property, plant </t>
  </si>
  <si>
    <t>net of tax</t>
  </si>
  <si>
    <t xml:space="preserve">    Call for paid-up share capital from subsidiary</t>
  </si>
  <si>
    <t>Amortisation of leasehold rights income</t>
  </si>
  <si>
    <t xml:space="preserve">   before effect of exchange rates changes </t>
  </si>
  <si>
    <t>Non-current provisions for employee benefits paid</t>
  </si>
  <si>
    <t>Repayment of short-term borrowings from related parties</t>
  </si>
  <si>
    <t>Reversal of warranty provision</t>
  </si>
  <si>
    <t>Loss on write-off of investment properties</t>
  </si>
  <si>
    <t xml:space="preserve">                -  </t>
  </si>
  <si>
    <t xml:space="preserve">                  -  </t>
  </si>
  <si>
    <t>Gain on fair value adjustment</t>
  </si>
  <si>
    <t xml:space="preserve">Acquisition of property, plant and equipment, investment </t>
  </si>
  <si>
    <t>Proceeds from disposal of investment properties</t>
  </si>
  <si>
    <t>Provisions for employee benefit</t>
  </si>
  <si>
    <t xml:space="preserve">Acquisition of right-of-use assets </t>
  </si>
  <si>
    <t>31 March</t>
  </si>
  <si>
    <t>Three-month period ended 31 March 2024</t>
  </si>
  <si>
    <t>Balance at 31 March 2024</t>
  </si>
  <si>
    <t>Three-month period ended 31 March 2025</t>
  </si>
  <si>
    <t>Balance at 1 January 2025</t>
  </si>
  <si>
    <t>Balance at 31 March 2025</t>
  </si>
  <si>
    <t xml:space="preserve">Cash and cash equivalents at 31 March </t>
  </si>
  <si>
    <t>3</t>
  </si>
  <si>
    <t>Unrealised loss on exchange rate</t>
  </si>
  <si>
    <t>Loss (gain) on write-off of plant and equipment</t>
  </si>
  <si>
    <t>Proceeds from disposal of equipment</t>
  </si>
  <si>
    <t>Net cash used in investing activities</t>
  </si>
  <si>
    <t>Net decrease in cash and cash equivalents</t>
  </si>
  <si>
    <t>Net decrease in cash and cash equivalents,</t>
  </si>
  <si>
    <t>Loss (gain) on disposal of plant, equipment and intangible assets</t>
  </si>
  <si>
    <t>Expected credit loss</t>
  </si>
  <si>
    <t>Loss on inventories devaluation</t>
  </si>
  <si>
    <t xml:space="preserve">   net of cash disposed</t>
  </si>
  <si>
    <t xml:space="preserve">Proceeds (payment) from disposal of subsidiary, </t>
  </si>
  <si>
    <t>Net cash used in financing activities</t>
  </si>
  <si>
    <t xml:space="preserve">   Total changes in ownership interests in subsidiary</t>
  </si>
  <si>
    <t xml:space="preserve">   Changes in ownership interests in subsidiary</t>
  </si>
  <si>
    <t xml:space="preserve">    Loss of control from disposal of subsidiary</t>
  </si>
  <si>
    <t>Loss on disposal of investment in subsidiary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</si>
</sst>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_(* #,##0.0_);_(* \(#,##0.0\);_(* &quot;-&quot;??_);_(@_)"/>
    <numFmt numFmtId="167" formatCode="&quot;฿&quot;#,##0.00;[Red]\-&quot;฿&quot;#,##0.00"/>
    <numFmt numFmtId="168" formatCode="_-&quot;฿&quot;* #,##0_-;\-&quot;฿&quot;* #,##0_-;_-&quot;฿&quot;* &quot;-&quot;_-;_-@_-"/>
    <numFmt numFmtId="169" formatCode="_-* #,##0_-;\-* #,##0_-;_-* &quot;-&quot;_-;_-@_-"/>
    <numFmt numFmtId="170" formatCode="_-&quot;฿&quot;* #,##0.00_-;\-&quot;฿&quot;* #,##0.00_-;_-&quot;฿&quot;* &quot;-&quot;??_-;_-@_-"/>
    <numFmt numFmtId="171" formatCode="_-* #,##0.00_-;\-* #,##0.00_-;_-* &quot;-&quot;??_-;_-@_-"/>
    <numFmt numFmtId="172" formatCode="_-* #,##0_-;\-* #,##0_-;_-* &quot;-&quot;??_-;_-@_-"/>
    <numFmt numFmtId="173" formatCode="_-* #,##0.00_-;_-* #,##0.00\-;_-* &quot;-&quot;??_-;_-@_-"/>
    <numFmt numFmtId="174" formatCode="0.00_)"/>
    <numFmt numFmtId="175" formatCode="[$-41E]d\ mmmm\ yyyy"/>
    <numFmt numFmtId="176" formatCode="_(&quot;kr&quot;\ * #,##0.00_);_(&quot;kr&quot;\ * \(#,##0.00\);_(&quot;kr&quot;\ * &quot;-&quot;??_);_(@_)"/>
    <numFmt numFmtId="177" formatCode="_-* #,##0_-;&quot;\&quot;&quot;\&quot;&quot;\&quot;\-* #,##0_-;_-* &quot;-&quot;_-;_-@_-"/>
    <numFmt numFmtId="178" formatCode="_-* #,##0.00_-;&quot;\&quot;&quot;\&quot;&quot;\&quot;\-* #,##0.00_-;_-* &quot;-&quot;??_-;_-@_-"/>
    <numFmt numFmtId="179" formatCode="_-&quot;\&quot;* #,##0_-;&quot;\&quot;&quot;\&quot;&quot;\&quot;\-&quot;\&quot;* #,##0_-;_-&quot;\&quot;* &quot;-&quot;_-;_-@_-"/>
    <numFmt numFmtId="180" formatCode="_-&quot;\&quot;* #,##0.00_-;&quot;\&quot;&quot;\&quot;&quot;\&quot;\-&quot;\&quot;* #,##0.00_-;_-&quot;\&quot;* &quot;-&quot;??_-;_-@_-"/>
  </numFmts>
  <fonts count="72"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i/>
      <sz val="14"/>
      <name val="Times New Roman"/>
      <family val="1"/>
    </font>
    <font>
      <i/>
      <sz val="12"/>
      <name val="Times New Roman"/>
      <family val="1"/>
    </font>
    <font>
      <sz val="11"/>
      <color rgb="FFFF0000"/>
      <name val="Times New Roman"/>
      <family val="1"/>
    </font>
    <font>
      <b/>
      <sz val="15"/>
      <color rgb="FFFF0000"/>
      <name val="Angsana New"/>
      <family val="1"/>
    </font>
    <font>
      <sz val="15"/>
      <name val="Angsana New"/>
      <family val="1"/>
    </font>
    <font>
      <sz val="11"/>
      <color theme="1"/>
      <name val="Calibri"/>
      <family val="2"/>
      <charset val="222"/>
      <scheme val="minor"/>
    </font>
    <font>
      <sz val="11"/>
      <color indexed="8"/>
      <name val="Tahoma"/>
      <family val="2"/>
      <charset val="222"/>
    </font>
    <font>
      <sz val="11"/>
      <color theme="0"/>
      <name val="Calibri"/>
      <family val="2"/>
      <charset val="222"/>
      <scheme val="minor"/>
    </font>
    <font>
      <sz val="11"/>
      <color indexed="9"/>
      <name val="Tahoma"/>
      <family val="2"/>
      <charset val="222"/>
    </font>
    <font>
      <sz val="14"/>
      <name val="AngsanaUPC"/>
      <family val="1"/>
      <charset val="222"/>
    </font>
    <font>
      <b/>
      <i/>
      <sz val="24"/>
      <color indexed="49"/>
      <name val="Arial Narrow"/>
      <family val="2"/>
    </font>
    <font>
      <sz val="11"/>
      <color rgb="FF9C0006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4"/>
      <name val="Cordia New"/>
      <family val="2"/>
    </font>
    <font>
      <sz val="10"/>
      <color indexed="8"/>
      <name val="Tahoma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MS Sans Serif"/>
      <family val="2"/>
      <charset val="222"/>
    </font>
    <font>
      <b/>
      <sz val="14"/>
      <name val="AngsanaUPC"/>
      <family val="1"/>
      <charset val="222"/>
    </font>
    <font>
      <i/>
      <sz val="11"/>
      <color rgb="FF7F7F7F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8"/>
      <name val="Arial"/>
      <family val="2"/>
    </font>
    <font>
      <b/>
      <sz val="12"/>
      <name val="Arial"/>
      <family val="2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7"/>
      <name val="Small Fonts"/>
      <family val="2"/>
    </font>
    <font>
      <b/>
      <i/>
      <sz val="16"/>
      <name val="Helv"/>
    </font>
    <font>
      <sz val="10"/>
      <name val="Tahoma"/>
      <family val="2"/>
    </font>
    <font>
      <sz val="10"/>
      <name val="Tahoma"/>
      <family val="2"/>
      <charset val="222"/>
    </font>
    <font>
      <b/>
      <sz val="11"/>
      <color rgb="FF3F3F3F"/>
      <name val="Calibri"/>
      <family val="2"/>
      <charset val="222"/>
      <scheme val="minor"/>
    </font>
    <font>
      <b/>
      <i/>
      <sz val="18"/>
      <color indexed="28"/>
      <name val="AngsanaUPC"/>
      <family val="1"/>
    </font>
    <font>
      <sz val="18"/>
      <color theme="3"/>
      <name val="Cambria"/>
      <family val="2"/>
      <charset val="222"/>
      <scheme val="major"/>
    </font>
    <font>
      <b/>
      <sz val="11"/>
      <color theme="1"/>
      <name val="Calibri"/>
      <family val="2"/>
      <charset val="222"/>
      <scheme val="minor"/>
    </font>
    <font>
      <sz val="11"/>
      <name val="CG Times"/>
      <family val="1"/>
    </font>
    <font>
      <sz val="11"/>
      <color rgb="FFFF0000"/>
      <name val="Calibri"/>
      <family val="2"/>
      <charset val="222"/>
      <scheme val="minor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8"/>
      <color theme="3"/>
      <name val="Cambria"/>
      <family val="2"/>
      <charset val="222"/>
      <scheme val="major"/>
    </font>
    <font>
      <sz val="11"/>
      <color indexed="17"/>
      <name val="Tahoma"/>
      <family val="2"/>
      <charset val="222"/>
    </font>
    <font>
      <sz val="12"/>
      <name val="นูลมรผ"/>
      <charset val="129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2"/>
      <name val="นูลมรผ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돋움"/>
      <family val="3"/>
    </font>
  </fonts>
  <fills count="5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450">
    <xf numFmtId="0" fontId="0" fillId="0" borderId="0"/>
    <xf numFmtId="43" fontId="2" fillId="0" borderId="0" applyFont="0" applyFill="0" applyBorder="0" applyAlignment="0" applyProtection="0"/>
    <xf numFmtId="0" fontId="4" fillId="0" borderId="0"/>
    <xf numFmtId="0" fontId="17" fillId="0" borderId="0"/>
    <xf numFmtId="43" fontId="2" fillId="0" borderId="0" applyFont="0" applyFill="0" applyBorder="0" applyAlignment="0" applyProtection="0"/>
    <xf numFmtId="0" fontId="18" fillId="0" borderId="0"/>
    <xf numFmtId="0" fontId="1" fillId="0" borderId="0"/>
    <xf numFmtId="43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10" borderId="0" applyNumberFormat="0" applyBorder="0" applyAlignment="0" applyProtection="0"/>
    <xf numFmtId="0" fontId="18" fillId="14" borderId="0" applyNumberFormat="0" applyBorder="0" applyAlignment="0" applyProtection="0"/>
    <xf numFmtId="0" fontId="18" fillId="18" borderId="0" applyNumberFormat="0" applyBorder="0" applyAlignment="0" applyProtection="0"/>
    <xf numFmtId="0" fontId="18" fillId="22" borderId="0" applyNumberFormat="0" applyBorder="0" applyAlignment="0" applyProtection="0"/>
    <xf numFmtId="0" fontId="18" fillId="26" borderId="0" applyNumberFormat="0" applyBorder="0" applyAlignment="0" applyProtection="0"/>
    <xf numFmtId="0" fontId="18" fillId="30" borderId="0" applyNumberFormat="0" applyBorder="0" applyAlignment="0" applyProtection="0"/>
    <xf numFmtId="0" fontId="19" fillId="33" borderId="0" applyNumberFormat="0" applyBorder="0" applyAlignment="0" applyProtection="0"/>
    <xf numFmtId="0" fontId="18" fillId="10" borderId="0" applyNumberFormat="0" applyBorder="0" applyAlignment="0" applyProtection="0"/>
    <xf numFmtId="0" fontId="19" fillId="34" borderId="0" applyNumberFormat="0" applyBorder="0" applyAlignment="0" applyProtection="0"/>
    <xf numFmtId="0" fontId="18" fillId="14" borderId="0" applyNumberFormat="0" applyBorder="0" applyAlignment="0" applyProtection="0"/>
    <xf numFmtId="0" fontId="19" fillId="35" borderId="0" applyNumberFormat="0" applyBorder="0" applyAlignment="0" applyProtection="0"/>
    <xf numFmtId="0" fontId="18" fillId="18" borderId="0" applyNumberFormat="0" applyBorder="0" applyAlignment="0" applyProtection="0"/>
    <xf numFmtId="0" fontId="19" fillId="36" borderId="0" applyNumberFormat="0" applyBorder="0" applyAlignment="0" applyProtection="0"/>
    <xf numFmtId="0" fontId="18" fillId="22" borderId="0" applyNumberFormat="0" applyBorder="0" applyAlignment="0" applyProtection="0"/>
    <xf numFmtId="0" fontId="19" fillId="37" borderId="0" applyNumberFormat="0" applyBorder="0" applyAlignment="0" applyProtection="0"/>
    <xf numFmtId="0" fontId="18" fillId="26" borderId="0" applyNumberFormat="0" applyBorder="0" applyAlignment="0" applyProtection="0"/>
    <xf numFmtId="0" fontId="19" fillId="38" borderId="0" applyNumberFormat="0" applyBorder="0" applyAlignment="0" applyProtection="0"/>
    <xf numFmtId="0" fontId="18" fillId="30" borderId="0" applyNumberFormat="0" applyBorder="0" applyAlignment="0" applyProtection="0"/>
    <xf numFmtId="0" fontId="18" fillId="11" borderId="0" applyNumberFormat="0" applyBorder="0" applyAlignment="0" applyProtection="0"/>
    <xf numFmtId="0" fontId="18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7" borderId="0" applyNumberFormat="0" applyBorder="0" applyAlignment="0" applyProtection="0"/>
    <xf numFmtId="0" fontId="18" fillId="31" borderId="0" applyNumberFormat="0" applyBorder="0" applyAlignment="0" applyProtection="0"/>
    <xf numFmtId="0" fontId="19" fillId="39" borderId="0" applyNumberFormat="0" applyBorder="0" applyAlignment="0" applyProtection="0"/>
    <xf numFmtId="0" fontId="18" fillId="11" borderId="0" applyNumberFormat="0" applyBorder="0" applyAlignment="0" applyProtection="0"/>
    <xf numFmtId="0" fontId="19" fillId="40" borderId="0" applyNumberFormat="0" applyBorder="0" applyAlignment="0" applyProtection="0"/>
    <xf numFmtId="0" fontId="18" fillId="15" borderId="0" applyNumberFormat="0" applyBorder="0" applyAlignment="0" applyProtection="0"/>
    <xf numFmtId="0" fontId="19" fillId="41" borderId="0" applyNumberFormat="0" applyBorder="0" applyAlignment="0" applyProtection="0"/>
    <xf numFmtId="0" fontId="18" fillId="19" borderId="0" applyNumberFormat="0" applyBorder="0" applyAlignment="0" applyProtection="0"/>
    <xf numFmtId="0" fontId="19" fillId="36" borderId="0" applyNumberFormat="0" applyBorder="0" applyAlignment="0" applyProtection="0"/>
    <xf numFmtId="0" fontId="18" fillId="23" borderId="0" applyNumberFormat="0" applyBorder="0" applyAlignment="0" applyProtection="0"/>
    <xf numFmtId="0" fontId="19" fillId="39" borderId="0" applyNumberFormat="0" applyBorder="0" applyAlignment="0" applyProtection="0"/>
    <xf numFmtId="0" fontId="18" fillId="27" borderId="0" applyNumberFormat="0" applyBorder="0" applyAlignment="0" applyProtection="0"/>
    <xf numFmtId="0" fontId="19" fillId="42" borderId="0" applyNumberFormat="0" applyBorder="0" applyAlignment="0" applyProtection="0"/>
    <xf numFmtId="0" fontId="18" fillId="31" borderId="0" applyNumberFormat="0" applyBorder="0" applyAlignment="0" applyProtection="0"/>
    <xf numFmtId="0" fontId="20" fillId="12" borderId="0" applyNumberFormat="0" applyBorder="0" applyAlignment="0" applyProtection="0"/>
    <xf numFmtId="0" fontId="20" fillId="16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0" fillId="28" borderId="0" applyNumberFormat="0" applyBorder="0" applyAlignment="0" applyProtection="0"/>
    <xf numFmtId="0" fontId="20" fillId="32" borderId="0" applyNumberFormat="0" applyBorder="0" applyAlignment="0" applyProtection="0"/>
    <xf numFmtId="0" fontId="21" fillId="43" borderId="0" applyNumberFormat="0" applyBorder="0" applyAlignment="0" applyProtection="0"/>
    <xf numFmtId="0" fontId="20" fillId="12" borderId="0" applyNumberFormat="0" applyBorder="0" applyAlignment="0" applyProtection="0"/>
    <xf numFmtId="0" fontId="21" fillId="40" borderId="0" applyNumberFormat="0" applyBorder="0" applyAlignment="0" applyProtection="0"/>
    <xf numFmtId="0" fontId="20" fillId="16" borderId="0" applyNumberFormat="0" applyBorder="0" applyAlignment="0" applyProtection="0"/>
    <xf numFmtId="0" fontId="21" fillId="41" borderId="0" applyNumberFormat="0" applyBorder="0" applyAlignment="0" applyProtection="0"/>
    <xf numFmtId="0" fontId="20" fillId="20" borderId="0" applyNumberFormat="0" applyBorder="0" applyAlignment="0" applyProtection="0"/>
    <xf numFmtId="0" fontId="21" fillId="44" borderId="0" applyNumberFormat="0" applyBorder="0" applyAlignment="0" applyProtection="0"/>
    <xf numFmtId="0" fontId="20" fillId="24" borderId="0" applyNumberFormat="0" applyBorder="0" applyAlignment="0" applyProtection="0"/>
    <xf numFmtId="0" fontId="21" fillId="45" borderId="0" applyNumberFormat="0" applyBorder="0" applyAlignment="0" applyProtection="0"/>
    <xf numFmtId="0" fontId="20" fillId="28" borderId="0" applyNumberFormat="0" applyBorder="0" applyAlignment="0" applyProtection="0"/>
    <xf numFmtId="0" fontId="21" fillId="46" borderId="0" applyNumberFormat="0" applyBorder="0" applyAlignment="0" applyProtection="0"/>
    <xf numFmtId="0" fontId="20" fillId="32" borderId="0" applyNumberFormat="0" applyBorder="0" applyAlignment="0" applyProtection="0"/>
    <xf numFmtId="9" fontId="22" fillId="0" borderId="0"/>
    <xf numFmtId="0" fontId="23" fillId="47" borderId="15">
      <alignment horizontal="centerContinuous" vertical="top"/>
    </xf>
    <xf numFmtId="0" fontId="23" fillId="47" borderId="15">
      <alignment horizontal="centerContinuous" vertical="top"/>
    </xf>
    <xf numFmtId="0" fontId="23" fillId="47" borderId="15">
      <alignment horizontal="centerContinuous" vertical="top"/>
    </xf>
    <xf numFmtId="0" fontId="20" fillId="9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24" fillId="3" borderId="0" applyNumberFormat="0" applyBorder="0" applyAlignment="0" applyProtection="0"/>
    <xf numFmtId="0" fontId="25" fillId="6" borderId="9" applyNumberFormat="0" applyAlignment="0" applyProtection="0"/>
    <xf numFmtId="0" fontId="26" fillId="7" borderId="12" applyNumberFormat="0" applyAlignment="0" applyProtection="0"/>
    <xf numFmtId="171" fontId="18" fillId="0" borderId="0" applyFont="0" applyFill="0" applyBorder="0" applyAlignment="0" applyProtection="0"/>
    <xf numFmtId="173" fontId="27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3" fontId="27" fillId="0" borderId="0" applyFont="0" applyFill="0" applyBorder="0" applyAlignment="0" applyProtection="0"/>
    <xf numFmtId="43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27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71" fontId="29" fillId="0" borderId="0" applyFont="0" applyFill="0" applyBorder="0" applyAlignment="0" applyProtection="0"/>
    <xf numFmtId="171" fontId="29" fillId="0" borderId="0" applyFont="0" applyFill="0" applyBorder="0" applyAlignment="0" applyProtection="0"/>
    <xf numFmtId="171" fontId="29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30" fillId="0" borderId="0" applyFont="0" applyFill="0" applyBorder="0" applyAlignment="0" applyProtection="0"/>
    <xf numFmtId="171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47" borderId="15">
      <alignment horizontal="centerContinuous" vertical="top"/>
    </xf>
    <xf numFmtId="167" fontId="31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5" fontId="32" fillId="48" borderId="0">
      <alignment horizontal="centerContinuous"/>
    </xf>
    <xf numFmtId="0" fontId="33" fillId="0" borderId="0" applyNumberFormat="0" applyFill="0" applyBorder="0" applyAlignment="0" applyProtection="0"/>
    <xf numFmtId="0" fontId="34" fillId="2" borderId="0" applyNumberFormat="0" applyBorder="0" applyAlignment="0" applyProtection="0"/>
    <xf numFmtId="38" fontId="35" fillId="47" borderId="0" applyNumberFormat="0" applyBorder="0" applyAlignment="0" applyProtection="0"/>
    <xf numFmtId="0" fontId="36" fillId="0" borderId="16" applyNumberFormat="0" applyAlignment="0" applyProtection="0">
      <alignment horizontal="left" vertical="center"/>
    </xf>
    <xf numFmtId="0" fontId="36" fillId="0" borderId="4">
      <alignment horizontal="left" vertical="center"/>
    </xf>
    <xf numFmtId="0" fontId="36" fillId="0" borderId="4">
      <alignment horizontal="left" vertical="center"/>
    </xf>
    <xf numFmtId="0" fontId="37" fillId="0" borderId="6" applyNumberFormat="0" applyFill="0" applyAlignment="0" applyProtection="0"/>
    <xf numFmtId="0" fontId="38" fillId="0" borderId="7" applyNumberFormat="0" applyFill="0" applyAlignment="0" applyProtection="0"/>
    <xf numFmtId="0" fontId="39" fillId="0" borderId="8" applyNumberFormat="0" applyFill="0" applyAlignment="0" applyProtection="0"/>
    <xf numFmtId="0" fontId="39" fillId="0" borderId="0" applyNumberFormat="0" applyFill="0" applyBorder="0" applyAlignment="0" applyProtection="0"/>
    <xf numFmtId="10" fontId="35" fillId="49" borderId="17" applyNumberFormat="0" applyBorder="0" applyAlignment="0" applyProtection="0"/>
    <xf numFmtId="0" fontId="40" fillId="5" borderId="9" applyNumberFormat="0" applyAlignment="0" applyProtection="0"/>
    <xf numFmtId="0" fontId="41" fillId="0" borderId="11" applyNumberFormat="0" applyFill="0" applyAlignment="0" applyProtection="0"/>
    <xf numFmtId="0" fontId="42" fillId="4" borderId="0" applyNumberFormat="0" applyBorder="0" applyAlignment="0" applyProtection="0"/>
    <xf numFmtId="37" fontId="43" fillId="0" borderId="0"/>
    <xf numFmtId="174" fontId="44" fillId="0" borderId="0"/>
    <xf numFmtId="0" fontId="30" fillId="0" borderId="0"/>
    <xf numFmtId="0" fontId="45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0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1" fillId="0" borderId="0"/>
    <xf numFmtId="0" fontId="30" fillId="0" borderId="0"/>
    <xf numFmtId="0" fontId="27" fillId="0" borderId="0"/>
    <xf numFmtId="0" fontId="3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46" fillId="0" borderId="0"/>
    <xf numFmtId="0" fontId="1" fillId="0" borderId="0"/>
    <xf numFmtId="0" fontId="1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2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175" fontId="2" fillId="0" borderId="0"/>
    <xf numFmtId="0" fontId="2" fillId="0" borderId="0"/>
    <xf numFmtId="0" fontId="1" fillId="8" borderId="13" applyNumberFormat="0" applyFont="0" applyAlignment="0" applyProtection="0"/>
    <xf numFmtId="0" fontId="18" fillId="8" borderId="13" applyNumberFormat="0" applyFont="0" applyAlignment="0" applyProtection="0"/>
    <xf numFmtId="0" fontId="47" fillId="6" borderId="10" applyNumberFormat="0" applyAlignment="0" applyProtection="0"/>
    <xf numFmtId="10" fontId="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48" fillId="50" borderId="0"/>
    <xf numFmtId="0" fontId="49" fillId="0" borderId="0" applyNumberFormat="0" applyFill="0" applyBorder="0" applyAlignment="0" applyProtection="0"/>
    <xf numFmtId="0" fontId="50" fillId="0" borderId="14" applyNumberFormat="0" applyFill="0" applyAlignment="0" applyProtection="0"/>
    <xf numFmtId="176" fontId="51" fillId="0" borderId="0" applyFont="0" applyFill="0" applyBorder="0" applyAlignment="0" applyProtection="0"/>
    <xf numFmtId="0" fontId="52" fillId="0" borderId="0" applyNumberForma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0" fontId="53" fillId="51" borderId="18" applyNumberFormat="0" applyAlignment="0" applyProtection="0"/>
    <xf numFmtId="0" fontId="26" fillId="7" borderId="12" applyNumberFormat="0" applyAlignment="0" applyProtection="0"/>
    <xf numFmtId="0" fontId="54" fillId="0" borderId="19" applyNumberFormat="0" applyFill="0" applyAlignment="0" applyProtection="0"/>
    <xf numFmtId="0" fontId="41" fillId="0" borderId="11" applyNumberFormat="0" applyFill="0" applyAlignment="0" applyProtection="0"/>
    <xf numFmtId="0" fontId="55" fillId="34" borderId="0" applyNumberFormat="0" applyBorder="0" applyAlignment="0" applyProtection="0"/>
    <xf numFmtId="0" fontId="24" fillId="3" borderId="0" applyNumberFormat="0" applyBorder="0" applyAlignment="0" applyProtection="0"/>
    <xf numFmtId="0" fontId="56" fillId="52" borderId="20" applyNumberFormat="0" applyAlignment="0" applyProtection="0"/>
    <xf numFmtId="0" fontId="47" fillId="6" borderId="10" applyNumberFormat="0" applyAlignment="0" applyProtection="0"/>
    <xf numFmtId="0" fontId="56" fillId="52" borderId="20" applyNumberFormat="0" applyAlignment="0" applyProtection="0"/>
    <xf numFmtId="0" fontId="56" fillId="52" borderId="20" applyNumberFormat="0" applyAlignment="0" applyProtection="0"/>
    <xf numFmtId="0" fontId="56" fillId="52" borderId="20" applyNumberFormat="0" applyAlignment="0" applyProtection="0"/>
    <xf numFmtId="0" fontId="57" fillId="52" borderId="21" applyNumberFormat="0" applyAlignment="0" applyProtection="0"/>
    <xf numFmtId="0" fontId="25" fillId="6" borderId="9" applyNumberFormat="0" applyAlignment="0" applyProtection="0"/>
    <xf numFmtId="0" fontId="57" fillId="52" borderId="21" applyNumberFormat="0" applyAlignment="0" applyProtection="0"/>
    <xf numFmtId="0" fontId="57" fillId="52" borderId="21" applyNumberFormat="0" applyAlignment="0" applyProtection="0"/>
    <xf numFmtId="0" fontId="57" fillId="52" borderId="21" applyNumberFormat="0" applyAlignment="0" applyProtection="0"/>
    <xf numFmtId="0" fontId="58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35" borderId="0" applyNumberFormat="0" applyBorder="0" applyAlignment="0" applyProtection="0"/>
    <xf numFmtId="0" fontId="34" fillId="2" borderId="0" applyNumberFormat="0" applyBorder="0" applyAlignment="0" applyProtection="0"/>
    <xf numFmtId="9" fontId="63" fillId="0" borderId="0" applyFont="0" applyFill="0" applyBorder="0" applyAlignment="0" applyProtection="0"/>
    <xf numFmtId="0" fontId="27" fillId="0" borderId="0"/>
    <xf numFmtId="0" fontId="18" fillId="0" borderId="0"/>
    <xf numFmtId="0" fontId="2" fillId="0" borderId="0"/>
    <xf numFmtId="0" fontId="64" fillId="38" borderId="21" applyNumberFormat="0" applyAlignment="0" applyProtection="0"/>
    <xf numFmtId="0" fontId="40" fillId="5" borderId="9" applyNumberFormat="0" applyAlignment="0" applyProtection="0"/>
    <xf numFmtId="0" fontId="64" fillId="38" borderId="21" applyNumberFormat="0" applyAlignment="0" applyProtection="0"/>
    <xf numFmtId="0" fontId="64" fillId="38" borderId="21" applyNumberFormat="0" applyAlignment="0" applyProtection="0"/>
    <xf numFmtId="0" fontId="64" fillId="38" borderId="21" applyNumberFormat="0" applyAlignment="0" applyProtection="0"/>
    <xf numFmtId="0" fontId="65" fillId="53" borderId="0" applyNumberFormat="0" applyBorder="0" applyAlignment="0" applyProtection="0"/>
    <xf numFmtId="0" fontId="42" fillId="4" borderId="0" applyNumberFormat="0" applyBorder="0" applyAlignment="0" applyProtection="0"/>
    <xf numFmtId="0" fontId="66" fillId="0" borderId="22" applyNumberFormat="0" applyFill="0" applyAlignment="0" applyProtection="0"/>
    <xf numFmtId="0" fontId="50" fillId="0" borderId="14" applyNumberFormat="0" applyFill="0" applyAlignment="0" applyProtection="0"/>
    <xf numFmtId="0" fontId="66" fillId="0" borderId="22" applyNumberFormat="0" applyFill="0" applyAlignment="0" applyProtection="0"/>
    <xf numFmtId="0" fontId="66" fillId="0" borderId="22" applyNumberFormat="0" applyFill="0" applyAlignment="0" applyProtection="0"/>
    <xf numFmtId="0" fontId="66" fillId="0" borderId="22" applyNumberFormat="0" applyFill="0" applyAlignment="0" applyProtection="0"/>
    <xf numFmtId="177" fontId="67" fillId="0" borderId="0" applyFont="0" applyFill="0" applyBorder="0" applyAlignment="0" applyProtection="0"/>
    <xf numFmtId="178" fontId="67" fillId="0" borderId="0" applyFont="0" applyFill="0" applyBorder="0" applyAlignment="0" applyProtection="0"/>
    <xf numFmtId="179" fontId="67" fillId="0" borderId="0" applyFont="0" applyFill="0" applyBorder="0" applyAlignment="0" applyProtection="0"/>
    <xf numFmtId="180" fontId="67" fillId="0" borderId="0" applyFont="0" applyFill="0" applyBorder="0" applyAlignment="0" applyProtection="0"/>
    <xf numFmtId="0" fontId="63" fillId="0" borderId="0"/>
    <xf numFmtId="0" fontId="21" fillId="54" borderId="0" applyNumberFormat="0" applyBorder="0" applyAlignment="0" applyProtection="0"/>
    <xf numFmtId="0" fontId="20" fillId="9" borderId="0" applyNumberFormat="0" applyBorder="0" applyAlignment="0" applyProtection="0"/>
    <xf numFmtId="0" fontId="21" fillId="55" borderId="0" applyNumberFormat="0" applyBorder="0" applyAlignment="0" applyProtection="0"/>
    <xf numFmtId="0" fontId="20" fillId="13" borderId="0" applyNumberFormat="0" applyBorder="0" applyAlignment="0" applyProtection="0"/>
    <xf numFmtId="0" fontId="21" fillId="56" borderId="0" applyNumberFormat="0" applyBorder="0" applyAlignment="0" applyProtection="0"/>
    <xf numFmtId="0" fontId="20" fillId="17" borderId="0" applyNumberFormat="0" applyBorder="0" applyAlignment="0" applyProtection="0"/>
    <xf numFmtId="0" fontId="21" fillId="44" borderId="0" applyNumberFormat="0" applyBorder="0" applyAlignment="0" applyProtection="0"/>
    <xf numFmtId="0" fontId="20" fillId="21" borderId="0" applyNumberFormat="0" applyBorder="0" applyAlignment="0" applyProtection="0"/>
    <xf numFmtId="0" fontId="21" fillId="45" borderId="0" applyNumberFormat="0" applyBorder="0" applyAlignment="0" applyProtection="0"/>
    <xf numFmtId="0" fontId="20" fillId="25" borderId="0" applyNumberFormat="0" applyBorder="0" applyAlignment="0" applyProtection="0"/>
    <xf numFmtId="0" fontId="21" fillId="57" borderId="0" applyNumberFormat="0" applyBorder="0" applyAlignment="0" applyProtection="0"/>
    <xf numFmtId="0" fontId="20" fillId="29" borderId="0" applyNumberFormat="0" applyBorder="0" applyAlignment="0" applyProtection="0"/>
    <xf numFmtId="0" fontId="27" fillId="58" borderId="23" applyNumberFormat="0" applyFont="0" applyAlignment="0" applyProtection="0"/>
    <xf numFmtId="0" fontId="18" fillId="8" borderId="13" applyNumberFormat="0" applyFont="0" applyAlignment="0" applyProtection="0"/>
    <xf numFmtId="0" fontId="27" fillId="58" borderId="23" applyNumberFormat="0" applyFont="0" applyAlignment="0" applyProtection="0"/>
    <xf numFmtId="0" fontId="27" fillId="58" borderId="23" applyNumberFormat="0" applyFont="0" applyAlignment="0" applyProtection="0"/>
    <xf numFmtId="0" fontId="27" fillId="58" borderId="23" applyNumberFormat="0" applyFont="0" applyAlignment="0" applyProtection="0"/>
    <xf numFmtId="0" fontId="68" fillId="0" borderId="24" applyNumberFormat="0" applyFill="0" applyAlignment="0" applyProtection="0"/>
    <xf numFmtId="0" fontId="37" fillId="0" borderId="6" applyNumberFormat="0" applyFill="0" applyAlignment="0" applyProtection="0"/>
    <xf numFmtId="0" fontId="69" fillId="0" borderId="25" applyNumberFormat="0" applyFill="0" applyAlignment="0" applyProtection="0"/>
    <xf numFmtId="0" fontId="38" fillId="0" borderId="7" applyNumberFormat="0" applyFill="0" applyAlignment="0" applyProtection="0"/>
    <xf numFmtId="0" fontId="70" fillId="0" borderId="26" applyNumberFormat="0" applyFill="0" applyAlignment="0" applyProtection="0"/>
    <xf numFmtId="0" fontId="39" fillId="0" borderId="8" applyNumberFormat="0" applyFill="0" applyAlignment="0" applyProtection="0"/>
    <xf numFmtId="0" fontId="7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71" fillId="0" borderId="0"/>
    <xf numFmtId="0" fontId="1" fillId="0" borderId="0"/>
    <xf numFmtId="0" fontId="1" fillId="0" borderId="0"/>
  </cellStyleXfs>
  <cellXfs count="221">
    <xf numFmtId="0" fontId="0" fillId="0" borderId="0" xfId="0"/>
    <xf numFmtId="0" fontId="4" fillId="0" borderId="0" xfId="0" applyFont="1"/>
    <xf numFmtId="49" fontId="3" fillId="0" borderId="0" xfId="0" applyNumberFormat="1" applyFont="1"/>
    <xf numFmtId="49" fontId="4" fillId="0" borderId="0" xfId="0" applyNumberFormat="1" applyFont="1"/>
    <xf numFmtId="49" fontId="4" fillId="0" borderId="0" xfId="0" applyNumberFormat="1" applyFont="1" applyAlignment="1">
      <alignment horizontal="center"/>
    </xf>
    <xf numFmtId="0" fontId="6" fillId="0" borderId="0" xfId="0" applyFont="1"/>
    <xf numFmtId="49" fontId="7" fillId="0" borderId="0" xfId="0" applyNumberFormat="1" applyFont="1"/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10" fillId="0" borderId="0" xfId="0" applyNumberFormat="1" applyFont="1"/>
    <xf numFmtId="164" fontId="3" fillId="0" borderId="0" xfId="0" applyNumberFormat="1" applyFont="1" applyAlignment="1">
      <alignment horizontal="right"/>
    </xf>
    <xf numFmtId="164" fontId="3" fillId="0" borderId="2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  <xf numFmtId="49" fontId="9" fillId="0" borderId="0" xfId="0" applyNumberFormat="1" applyFont="1"/>
    <xf numFmtId="164" fontId="4" fillId="0" borderId="0" xfId="0" applyNumberFormat="1" applyFont="1" applyAlignment="1">
      <alignment horizontal="center"/>
    </xf>
    <xf numFmtId="164" fontId="3" fillId="0" borderId="1" xfId="0" applyNumberFormat="1" applyFont="1" applyBorder="1" applyAlignment="1">
      <alignment horizontal="right"/>
    </xf>
    <xf numFmtId="37" fontId="4" fillId="0" borderId="0" xfId="0" applyNumberFormat="1" applyFont="1"/>
    <xf numFmtId="37" fontId="3" fillId="0" borderId="0" xfId="0" applyNumberFormat="1" applyFont="1"/>
    <xf numFmtId="37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65" fontId="4" fillId="0" borderId="0" xfId="1" applyNumberFormat="1" applyFont="1" applyFill="1" applyAlignment="1">
      <alignment horizontal="center"/>
    </xf>
    <xf numFmtId="165" fontId="3" fillId="0" borderId="0" xfId="1" applyNumberFormat="1" applyFont="1" applyAlignment="1">
      <alignment horizontal="right"/>
    </xf>
    <xf numFmtId="0" fontId="10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5" fontId="3" fillId="0" borderId="2" xfId="1" applyNumberFormat="1" applyFont="1" applyFill="1" applyBorder="1" applyAlignment="1">
      <alignment horizontal="right"/>
    </xf>
    <xf numFmtId="165" fontId="4" fillId="0" borderId="0" xfId="1" applyNumberFormat="1" applyFont="1" applyFill="1" applyBorder="1" applyAlignment="1">
      <alignment horizontal="right"/>
    </xf>
    <xf numFmtId="43" fontId="3" fillId="0" borderId="4" xfId="1" applyFont="1" applyFill="1" applyBorder="1" applyAlignment="1">
      <alignment horizontal="center"/>
    </xf>
    <xf numFmtId="49" fontId="0" fillId="0" borderId="0" xfId="0" applyNumberFormat="1"/>
    <xf numFmtId="164" fontId="0" fillId="0" borderId="0" xfId="0" applyNumberFormat="1" applyAlignment="1">
      <alignment horizontal="right"/>
    </xf>
    <xf numFmtId="165" fontId="4" fillId="0" borderId="0" xfId="1" applyNumberFormat="1" applyFont="1" applyFill="1" applyAlignment="1"/>
    <xf numFmtId="165" fontId="3" fillId="0" borderId="0" xfId="1" applyNumberFormat="1" applyFont="1" applyFill="1" applyBorder="1" applyAlignment="1"/>
    <xf numFmtId="165" fontId="3" fillId="0" borderId="0" xfId="1" applyNumberFormat="1" applyFont="1" applyFill="1" applyBorder="1" applyAlignment="1">
      <alignment horizontal="center"/>
    </xf>
    <xf numFmtId="165" fontId="0" fillId="0" borderId="0" xfId="1" applyNumberFormat="1" applyFont="1" applyFill="1" applyBorder="1" applyAlignment="1"/>
    <xf numFmtId="165" fontId="0" fillId="0" borderId="0" xfId="1" applyNumberFormat="1" applyFont="1" applyFill="1" applyBorder="1" applyAlignment="1">
      <alignment horizontal="right"/>
    </xf>
    <xf numFmtId="165" fontId="3" fillId="0" borderId="4" xfId="1" applyNumberFormat="1" applyFont="1" applyFill="1" applyBorder="1" applyAlignment="1">
      <alignment horizontal="center"/>
    </xf>
    <xf numFmtId="165" fontId="3" fillId="0" borderId="0" xfId="0" applyNumberFormat="1" applyFont="1"/>
    <xf numFmtId="165" fontId="4" fillId="0" borderId="0" xfId="1" applyNumberFormat="1" applyFont="1" applyFill="1" applyAlignment="1">
      <alignment horizontal="right"/>
    </xf>
    <xf numFmtId="165" fontId="4" fillId="0" borderId="2" xfId="1" applyNumberFormat="1" applyFont="1" applyFill="1" applyBorder="1" applyAlignment="1"/>
    <xf numFmtId="165" fontId="4" fillId="0" borderId="2" xfId="1" applyNumberFormat="1" applyFont="1" applyFill="1" applyBorder="1" applyAlignment="1">
      <alignment horizontal="right"/>
    </xf>
    <xf numFmtId="165" fontId="3" fillId="0" borderId="0" xfId="1" applyNumberFormat="1" applyFont="1" applyFill="1" applyAlignment="1">
      <alignment horizontal="right"/>
    </xf>
    <xf numFmtId="43" fontId="0" fillId="0" borderId="2" xfId="1" applyFont="1" applyFill="1" applyBorder="1" applyAlignment="1">
      <alignment horizontal="center"/>
    </xf>
    <xf numFmtId="165" fontId="0" fillId="0" borderId="0" xfId="1" applyNumberFormat="1" applyFont="1" applyFill="1" applyBorder="1" applyAlignment="1">
      <alignment horizontal="center"/>
    </xf>
    <xf numFmtId="165" fontId="0" fillId="0" borderId="2" xfId="1" applyNumberFormat="1" applyFont="1" applyFill="1" applyBorder="1" applyAlignment="1">
      <alignment horizontal="center"/>
    </xf>
    <xf numFmtId="165" fontId="0" fillId="0" borderId="0" xfId="1" applyNumberFormat="1" applyFont="1" applyFill="1" applyAlignment="1">
      <alignment horizontal="center"/>
    </xf>
    <xf numFmtId="43" fontId="4" fillId="0" borderId="0" xfId="1" applyFont="1" applyFill="1" applyAlignment="1">
      <alignment horizontal="center"/>
    </xf>
    <xf numFmtId="49" fontId="8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/>
    </xf>
    <xf numFmtId="0" fontId="4" fillId="0" borderId="0" xfId="0" applyFont="1" applyAlignment="1">
      <alignment horizontal="center" wrapText="1"/>
    </xf>
    <xf numFmtId="37" fontId="0" fillId="0" borderId="0" xfId="0" applyNumberFormat="1"/>
    <xf numFmtId="0" fontId="0" fillId="0" borderId="0" xfId="0" applyAlignment="1">
      <alignment horizontal="center" wrapText="1"/>
    </xf>
    <xf numFmtId="165" fontId="4" fillId="0" borderId="0" xfId="1" applyNumberFormat="1" applyFont="1" applyFill="1" applyBorder="1" applyAlignment="1"/>
    <xf numFmtId="165" fontId="4" fillId="0" borderId="0" xfId="1" applyNumberFormat="1" applyFont="1" applyFill="1" applyBorder="1" applyAlignment="1">
      <alignment horizontal="center"/>
    </xf>
    <xf numFmtId="165" fontId="3" fillId="0" borderId="0" xfId="1" applyNumberFormat="1" applyFont="1" applyFill="1" applyBorder="1" applyAlignment="1">
      <alignment horizontal="right"/>
    </xf>
    <xf numFmtId="0" fontId="3" fillId="0" borderId="0" xfId="0" applyFont="1"/>
    <xf numFmtId="43" fontId="0" fillId="0" borderId="0" xfId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3" fontId="4" fillId="0" borderId="2" xfId="1" applyFont="1" applyFill="1" applyBorder="1" applyAlignment="1">
      <alignment horizontal="center"/>
    </xf>
    <xf numFmtId="43" fontId="3" fillId="0" borderId="2" xfId="1" applyFont="1" applyFill="1" applyBorder="1" applyAlignment="1">
      <alignment horizontal="center"/>
    </xf>
    <xf numFmtId="165" fontId="4" fillId="0" borderId="2" xfId="1" applyNumberFormat="1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37" fontId="3" fillId="0" borderId="0" xfId="0" applyNumberFormat="1" applyFont="1" applyAlignment="1">
      <alignment horizontal="right"/>
    </xf>
    <xf numFmtId="37" fontId="0" fillId="0" borderId="0" xfId="0" applyNumberFormat="1" applyAlignment="1">
      <alignment horizontal="right"/>
    </xf>
    <xf numFmtId="165" fontId="0" fillId="0" borderId="2" xfId="0" applyNumberForma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43" fontId="4" fillId="0" borderId="0" xfId="1" applyFont="1" applyFill="1" applyBorder="1" applyAlignment="1">
      <alignment horizontal="center"/>
    </xf>
    <xf numFmtId="37" fontId="4" fillId="0" borderId="0" xfId="0" applyNumberFormat="1" applyFont="1" applyAlignment="1">
      <alignment horizontal="center"/>
    </xf>
    <xf numFmtId="37" fontId="0" fillId="0" borderId="0" xfId="0" applyNumberFormat="1" applyAlignment="1">
      <alignment horizontal="center"/>
    </xf>
    <xf numFmtId="43" fontId="3" fillId="0" borderId="0" xfId="1" applyFont="1" applyFill="1" applyBorder="1" applyAlignment="1">
      <alignment horizontal="center"/>
    </xf>
    <xf numFmtId="43" fontId="4" fillId="0" borderId="0" xfId="1" applyFont="1" applyFill="1" applyAlignment="1">
      <alignment horizontal="right"/>
    </xf>
    <xf numFmtId="165" fontId="4" fillId="0" borderId="0" xfId="1" applyNumberFormat="1" applyFont="1" applyAlignment="1">
      <alignment horizontal="right"/>
    </xf>
    <xf numFmtId="49" fontId="8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3" fontId="0" fillId="0" borderId="2" xfId="1" applyFont="1" applyFill="1" applyBorder="1" applyAlignment="1"/>
    <xf numFmtId="43" fontId="0" fillId="0" borderId="0" xfId="1" applyFont="1" applyFill="1" applyBorder="1" applyAlignment="1"/>
    <xf numFmtId="43" fontId="3" fillId="0" borderId="2" xfId="1" applyFont="1" applyFill="1" applyBorder="1" applyAlignment="1"/>
    <xf numFmtId="43" fontId="3" fillId="0" borderId="0" xfId="1" applyFont="1" applyFill="1" applyBorder="1" applyAlignment="1"/>
    <xf numFmtId="43" fontId="4" fillId="0" borderId="0" xfId="1" applyFont="1" applyFill="1" applyBorder="1" applyAlignment="1"/>
    <xf numFmtId="49" fontId="0" fillId="0" borderId="0" xfId="0" applyNumberFormat="1" applyAlignment="1">
      <alignment horizontal="left" indent="1"/>
    </xf>
    <xf numFmtId="0" fontId="0" fillId="0" borderId="0" xfId="0" applyAlignment="1">
      <alignment horizontal="left" indent="1"/>
    </xf>
    <xf numFmtId="49" fontId="10" fillId="0" borderId="0" xfId="0" applyNumberFormat="1" applyFont="1" applyAlignment="1">
      <alignment horizontal="left" indent="1"/>
    </xf>
    <xf numFmtId="0" fontId="0" fillId="0" borderId="0" xfId="0" applyAlignment="1">
      <alignment horizontal="left" indent="2"/>
    </xf>
    <xf numFmtId="0" fontId="4" fillId="0" borderId="0" xfId="0" applyFont="1" applyAlignment="1">
      <alignment horizontal="left" indent="3"/>
    </xf>
    <xf numFmtId="0" fontId="0" fillId="0" borderId="0" xfId="0" applyAlignment="1">
      <alignment horizontal="left" indent="6"/>
    </xf>
    <xf numFmtId="0" fontId="0" fillId="0" borderId="0" xfId="0" applyAlignment="1">
      <alignment horizontal="left" indent="8"/>
    </xf>
    <xf numFmtId="0" fontId="0" fillId="0" borderId="0" xfId="0" applyAlignment="1">
      <alignment horizontal="left" indent="11"/>
    </xf>
    <xf numFmtId="0" fontId="4" fillId="0" borderId="0" xfId="0" applyFont="1" applyAlignment="1">
      <alignment horizontal="left" indent="5"/>
    </xf>
    <xf numFmtId="0" fontId="0" fillId="0" borderId="0" xfId="0" applyAlignment="1">
      <alignment horizontal="left" indent="13"/>
    </xf>
    <xf numFmtId="0" fontId="0" fillId="0" borderId="0" xfId="0" applyAlignment="1">
      <alignment horizontal="left" indent="5"/>
    </xf>
    <xf numFmtId="0" fontId="4" fillId="0" borderId="0" xfId="2" applyAlignment="1">
      <alignment horizontal="center"/>
    </xf>
    <xf numFmtId="165" fontId="4" fillId="0" borderId="2" xfId="0" applyNumberFormat="1" applyFont="1" applyBorder="1"/>
    <xf numFmtId="0" fontId="9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165" fontId="0" fillId="0" borderId="2" xfId="1" applyNumberFormat="1" applyFont="1" applyFill="1" applyBorder="1" applyAlignment="1">
      <alignment horizontal="right"/>
    </xf>
    <xf numFmtId="43" fontId="4" fillId="0" borderId="0" xfId="1" applyFont="1" applyFill="1" applyBorder="1" applyAlignment="1">
      <alignment horizontal="right"/>
    </xf>
    <xf numFmtId="165" fontId="3" fillId="0" borderId="5" xfId="1" applyNumberFormat="1" applyFont="1" applyFill="1" applyBorder="1" applyAlignment="1">
      <alignment horizontal="center"/>
    </xf>
    <xf numFmtId="165" fontId="3" fillId="0" borderId="1" xfId="1" applyNumberFormat="1" applyFont="1" applyFill="1" applyBorder="1" applyAlignment="1"/>
    <xf numFmtId="43" fontId="3" fillId="0" borderId="5" xfId="1" applyFont="1" applyFill="1" applyBorder="1" applyAlignment="1">
      <alignment horizontal="center"/>
    </xf>
    <xf numFmtId="165" fontId="3" fillId="0" borderId="4" xfId="1" applyNumberFormat="1" applyFont="1" applyFill="1" applyBorder="1" applyAlignment="1"/>
    <xf numFmtId="165" fontId="3" fillId="0" borderId="0" xfId="1" applyNumberFormat="1" applyFont="1" applyFill="1" applyAlignment="1"/>
    <xf numFmtId="165" fontId="3" fillId="0" borderId="2" xfId="1" applyNumberFormat="1" applyFont="1" applyFill="1" applyBorder="1" applyAlignment="1"/>
    <xf numFmtId="165" fontId="4" fillId="0" borderId="1" xfId="1" applyNumberFormat="1" applyFont="1" applyFill="1" applyBorder="1" applyAlignment="1"/>
    <xf numFmtId="0" fontId="0" fillId="0" borderId="0" xfId="0" applyAlignment="1">
      <alignment horizontal="left" indent="17"/>
    </xf>
    <xf numFmtId="0" fontId="0" fillId="0" borderId="0" xfId="0" applyAlignment="1">
      <alignment horizontal="left" indent="19"/>
    </xf>
    <xf numFmtId="43" fontId="0" fillId="0" borderId="0" xfId="1" applyFont="1" applyFill="1" applyAlignment="1">
      <alignment horizontal="center" vertical="center"/>
    </xf>
    <xf numFmtId="165" fontId="0" fillId="0" borderId="2" xfId="0" applyNumberFormat="1" applyBorder="1"/>
    <xf numFmtId="165" fontId="3" fillId="0" borderId="0" xfId="1" applyNumberFormat="1" applyFont="1" applyFill="1" applyBorder="1" applyAlignment="1">
      <alignment horizontal="left"/>
    </xf>
    <xf numFmtId="165" fontId="16" fillId="0" borderId="0" xfId="1" applyNumberFormat="1" applyFont="1" applyFill="1" applyBorder="1" applyAlignment="1"/>
    <xf numFmtId="165" fontId="0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/>
    <xf numFmtId="165" fontId="0" fillId="0" borderId="2" xfId="1" applyNumberFormat="1" applyFont="1" applyFill="1" applyBorder="1" applyAlignment="1"/>
    <xf numFmtId="43" fontId="3" fillId="0" borderId="1" xfId="1" applyFont="1" applyFill="1" applyBorder="1" applyAlignment="1">
      <alignment horizontal="right"/>
    </xf>
    <xf numFmtId="165" fontId="3" fillId="0" borderId="2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Border="1" applyAlignment="1">
      <alignment horizontal="right" vertical="center"/>
    </xf>
    <xf numFmtId="165" fontId="3" fillId="0" borderId="0" xfId="1" applyNumberFormat="1" applyFont="1" applyFill="1" applyAlignment="1">
      <alignment horizontal="center" vertical="center"/>
    </xf>
    <xf numFmtId="165" fontId="3" fillId="0" borderId="2" xfId="1" applyNumberFormat="1" applyFont="1" applyFill="1" applyBorder="1" applyAlignment="1">
      <alignment horizontal="right" vertical="center"/>
    </xf>
    <xf numFmtId="165" fontId="3" fillId="0" borderId="0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Border="1" applyAlignment="1">
      <alignment vertical="center"/>
    </xf>
    <xf numFmtId="43" fontId="3" fillId="0" borderId="0" xfId="1" applyFont="1" applyFill="1" applyBorder="1" applyAlignment="1">
      <alignment horizontal="right"/>
    </xf>
    <xf numFmtId="43" fontId="3" fillId="0" borderId="0" xfId="1" applyFont="1" applyFill="1" applyAlignment="1">
      <alignment horizontal="right"/>
    </xf>
    <xf numFmtId="0" fontId="8" fillId="0" borderId="0" xfId="2" applyFont="1" applyAlignment="1">
      <alignment horizontal="left"/>
    </xf>
    <xf numFmtId="0" fontId="11" fillId="0" borderId="0" xfId="0" applyFont="1"/>
    <xf numFmtId="0" fontId="7" fillId="0" borderId="0" xfId="2" applyFont="1" applyAlignment="1">
      <alignment horizontal="left"/>
    </xf>
    <xf numFmtId="0" fontId="12" fillId="0" borderId="0" xfId="0" applyFont="1"/>
    <xf numFmtId="49" fontId="0" fillId="0" borderId="0" xfId="2" applyNumberFormat="1" applyFont="1" applyAlignment="1">
      <alignment horizontal="center"/>
    </xf>
    <xf numFmtId="49" fontId="4" fillId="0" borderId="0" xfId="2" applyNumberFormat="1" applyAlignment="1">
      <alignment horizontal="center"/>
    </xf>
    <xf numFmtId="0" fontId="3" fillId="0" borderId="0" xfId="2" applyFont="1"/>
    <xf numFmtId="0" fontId="9" fillId="0" borderId="0" xfId="2" applyFont="1" applyAlignment="1">
      <alignment horizontal="center"/>
    </xf>
    <xf numFmtId="0" fontId="0" fillId="0" borderId="0" xfId="2" applyFont="1" applyAlignment="1">
      <alignment horizontal="center"/>
    </xf>
    <xf numFmtId="37" fontId="9" fillId="0" borderId="0" xfId="0" applyNumberFormat="1" applyFont="1" applyAlignment="1">
      <alignment horizontal="center"/>
    </xf>
    <xf numFmtId="37" fontId="13" fillId="0" borderId="0" xfId="0" applyNumberFormat="1" applyFont="1" applyAlignment="1">
      <alignment horizontal="center"/>
    </xf>
    <xf numFmtId="37" fontId="14" fillId="0" borderId="0" xfId="0" applyNumberFormat="1" applyFont="1" applyAlignment="1">
      <alignment horizontal="center"/>
    </xf>
    <xf numFmtId="0" fontId="15" fillId="0" borderId="0" xfId="0" applyFont="1" applyAlignment="1">
      <alignment horizontal="left" indent="8"/>
    </xf>
    <xf numFmtId="0" fontId="15" fillId="0" borderId="0" xfId="0" applyFont="1"/>
    <xf numFmtId="0" fontId="4" fillId="0" borderId="0" xfId="0" applyFont="1" applyAlignment="1">
      <alignment horizontal="left" indent="8"/>
    </xf>
    <xf numFmtId="0" fontId="4" fillId="0" borderId="0" xfId="0" applyFont="1" applyAlignment="1">
      <alignment horizontal="left" indent="10"/>
    </xf>
    <xf numFmtId="165" fontId="3" fillId="0" borderId="3" xfId="1" applyNumberFormat="1" applyFont="1" applyFill="1" applyBorder="1" applyAlignment="1">
      <alignment horizontal="right"/>
    </xf>
    <xf numFmtId="0" fontId="10" fillId="0" borderId="0" xfId="2" applyFont="1"/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165" fontId="4" fillId="0" borderId="0" xfId="0" applyNumberFormat="1" applyFont="1"/>
    <xf numFmtId="0" fontId="10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0" fontId="4" fillId="0" borderId="0" xfId="0" applyFont="1" applyAlignment="1">
      <alignment horizontal="left" wrapText="1"/>
    </xf>
    <xf numFmtId="166" fontId="4" fillId="0" borderId="2" xfId="1" applyNumberFormat="1" applyFont="1" applyFill="1" applyBorder="1" applyAlignment="1"/>
    <xf numFmtId="166" fontId="4" fillId="0" borderId="0" xfId="1" applyNumberFormat="1" applyFont="1" applyFill="1" applyAlignment="1"/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165" fontId="0" fillId="0" borderId="0" xfId="1" applyNumberFormat="1" applyFont="1"/>
    <xf numFmtId="165" fontId="0" fillId="0" borderId="2" xfId="1" applyNumberFormat="1" applyFont="1" applyBorder="1"/>
    <xf numFmtId="165" fontId="0" fillId="0" borderId="0" xfId="1" applyNumberFormat="1" applyFont="1" applyAlignment="1">
      <alignment horizontal="right"/>
    </xf>
    <xf numFmtId="165" fontId="0" fillId="0" borderId="2" xfId="1" applyNumberFormat="1" applyFont="1" applyBorder="1" applyAlignment="1">
      <alignment horizontal="right"/>
    </xf>
    <xf numFmtId="165" fontId="3" fillId="0" borderId="4" xfId="1" applyNumberFormat="1" applyFont="1" applyFill="1" applyBorder="1" applyAlignment="1">
      <alignment horizontal="right"/>
    </xf>
    <xf numFmtId="43" fontId="9" fillId="0" borderId="0" xfId="1" applyFont="1" applyFill="1" applyBorder="1" applyAlignment="1">
      <alignment horizontal="center"/>
    </xf>
    <xf numFmtId="43" fontId="4" fillId="0" borderId="0" xfId="0" applyNumberFormat="1" applyFont="1"/>
    <xf numFmtId="165" fontId="4" fillId="0" borderId="0" xfId="0" applyNumberFormat="1" applyFont="1" applyAlignment="1">
      <alignment horizontal="right"/>
    </xf>
    <xf numFmtId="165" fontId="0" fillId="0" borderId="5" xfId="1" applyNumberFormat="1" applyFont="1" applyFill="1" applyBorder="1" applyAlignment="1"/>
    <xf numFmtId="165" fontId="3" fillId="0" borderId="1" xfId="1" applyNumberFormat="1" applyFont="1" applyFill="1" applyBorder="1" applyAlignment="1">
      <alignment horizontal="right"/>
    </xf>
    <xf numFmtId="43" fontId="4" fillId="0" borderId="0" xfId="1" applyFont="1" applyFill="1" applyAlignment="1"/>
    <xf numFmtId="49" fontId="3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165" fontId="3" fillId="0" borderId="1" xfId="0" applyNumberFormat="1" applyFont="1" applyBorder="1" applyAlignment="1">
      <alignment horizontal="right"/>
    </xf>
    <xf numFmtId="165" fontId="0" fillId="0" borderId="2" xfId="1" applyNumberFormat="1" applyFont="1" applyBorder="1" applyAlignment="1">
      <alignment horizontal="center"/>
    </xf>
    <xf numFmtId="164" fontId="0" fillId="0" borderId="0" xfId="0" applyNumberFormat="1"/>
    <xf numFmtId="165" fontId="0" fillId="0" borderId="0" xfId="1" applyNumberFormat="1" applyFont="1" applyAlignment="1">
      <alignment horizontal="center"/>
    </xf>
    <xf numFmtId="165" fontId="4" fillId="0" borderId="0" xfId="1" applyNumberFormat="1" applyFont="1"/>
    <xf numFmtId="0" fontId="0" fillId="0" borderId="0" xfId="0" applyAlignment="1">
      <alignment horizontal="right"/>
    </xf>
    <xf numFmtId="165" fontId="3" fillId="0" borderId="4" xfId="1" applyNumberFormat="1" applyFont="1" applyBorder="1" applyAlignment="1">
      <alignment horizontal="center"/>
    </xf>
    <xf numFmtId="165" fontId="3" fillId="0" borderId="0" xfId="1" applyNumberFormat="1" applyFont="1" applyAlignment="1">
      <alignment horizontal="center"/>
    </xf>
    <xf numFmtId="165" fontId="3" fillId="0" borderId="2" xfId="1" applyNumberFormat="1" applyFont="1" applyBorder="1" applyAlignment="1">
      <alignment horizontal="center"/>
    </xf>
    <xf numFmtId="165" fontId="3" fillId="0" borderId="5" xfId="1" applyNumberFormat="1" applyFont="1" applyBorder="1" applyAlignment="1">
      <alignment horizontal="center"/>
    </xf>
    <xf numFmtId="43" fontId="0" fillId="0" borderId="0" xfId="1" applyFont="1" applyAlignment="1">
      <alignment horizontal="center"/>
    </xf>
    <xf numFmtId="165" fontId="3" fillId="0" borderId="2" xfId="1" applyNumberFormat="1" applyFont="1" applyBorder="1" applyAlignment="1">
      <alignment horizontal="center" vertical="center"/>
    </xf>
    <xf numFmtId="165" fontId="3" fillId="0" borderId="0" xfId="1" applyNumberFormat="1" applyFont="1" applyAlignment="1">
      <alignment horizontal="right" vertical="center"/>
    </xf>
    <xf numFmtId="43" fontId="0" fillId="0" borderId="0" xfId="1" applyFont="1" applyAlignment="1">
      <alignment horizontal="center" vertical="center"/>
    </xf>
    <xf numFmtId="165" fontId="3" fillId="0" borderId="2" xfId="1" applyNumberFormat="1" applyFont="1" applyBorder="1" applyAlignment="1">
      <alignment horizontal="right" vertical="center"/>
    </xf>
    <xf numFmtId="165" fontId="3" fillId="0" borderId="0" xfId="1" applyNumberFormat="1" applyFont="1" applyAlignment="1">
      <alignment horizontal="center" vertical="center"/>
    </xf>
    <xf numFmtId="165" fontId="3" fillId="0" borderId="0" xfId="1" applyNumberFormat="1" applyFont="1" applyAlignment="1">
      <alignment vertical="center"/>
    </xf>
    <xf numFmtId="43" fontId="3" fillId="0" borderId="5" xfId="1" applyFont="1" applyBorder="1" applyAlignment="1">
      <alignment horizontal="center"/>
    </xf>
    <xf numFmtId="43" fontId="3" fillId="0" borderId="0" xfId="1" applyFont="1" applyAlignment="1">
      <alignment horizontal="center"/>
    </xf>
    <xf numFmtId="165" fontId="3" fillId="0" borderId="1" xfId="1" applyNumberFormat="1" applyFont="1" applyBorder="1"/>
    <xf numFmtId="165" fontId="3" fillId="0" borderId="0" xfId="1" applyNumberFormat="1" applyFont="1"/>
    <xf numFmtId="43" fontId="0" fillId="0" borderId="2" xfId="1" applyFont="1" applyBorder="1" applyAlignment="1">
      <alignment horizontal="center"/>
    </xf>
    <xf numFmtId="43" fontId="0" fillId="0" borderId="2" xfId="1" applyFont="1" applyBorder="1"/>
    <xf numFmtId="43" fontId="0" fillId="0" borderId="0" xfId="1" applyFont="1"/>
    <xf numFmtId="43" fontId="3" fillId="0" borderId="2" xfId="1" applyFont="1" applyBorder="1"/>
    <xf numFmtId="43" fontId="3" fillId="0" borderId="0" xfId="1" applyFont="1"/>
    <xf numFmtId="165" fontId="3" fillId="0" borderId="2" xfId="1" applyNumberFormat="1" applyFont="1" applyBorder="1"/>
    <xf numFmtId="43" fontId="3" fillId="0" borderId="2" xfId="1" applyFont="1" applyBorder="1" applyAlignment="1">
      <alignment horizontal="center"/>
    </xf>
    <xf numFmtId="165" fontId="3" fillId="0" borderId="0" xfId="1" applyNumberFormat="1" applyFont="1" applyAlignment="1">
      <alignment horizontal="left"/>
    </xf>
    <xf numFmtId="165" fontId="3" fillId="0" borderId="2" xfId="0" applyNumberFormat="1" applyFont="1" applyBorder="1" applyAlignment="1">
      <alignment horizontal="right"/>
    </xf>
    <xf numFmtId="165" fontId="0" fillId="0" borderId="0" xfId="0" applyNumberFormat="1" applyAlignment="1">
      <alignment horizontal="right"/>
    </xf>
    <xf numFmtId="49" fontId="3" fillId="0" borderId="0" xfId="0" applyNumberFormat="1" applyFont="1" applyAlignment="1">
      <alignment horizontal="left" indent="1"/>
    </xf>
    <xf numFmtId="172" fontId="0" fillId="0" borderId="0" xfId="1" applyNumberFormat="1" applyFont="1" applyFill="1" applyAlignment="1">
      <alignment horizontal="right"/>
    </xf>
    <xf numFmtId="165" fontId="0" fillId="0" borderId="0" xfId="1" applyNumberFormat="1" applyFont="1" applyFill="1"/>
    <xf numFmtId="165" fontId="4" fillId="0" borderId="2" xfId="1" applyNumberFormat="1" applyFont="1" applyBorder="1" applyAlignment="1">
      <alignment horizontal="center"/>
    </xf>
    <xf numFmtId="43" fontId="4" fillId="0" borderId="4" xfId="1" applyFont="1" applyBorder="1" applyAlignment="1">
      <alignment horizontal="center"/>
    </xf>
    <xf numFmtId="43" fontId="4" fillId="0" borderId="2" xfId="1" applyFont="1" applyBorder="1" applyAlignment="1">
      <alignment horizontal="center"/>
    </xf>
    <xf numFmtId="43" fontId="4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" fontId="0" fillId="0" borderId="0" xfId="0" quotePrefix="1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9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</cellXfs>
  <cellStyles count="450">
    <cellStyle name="20% - Accent1 2" xfId="9" xr:uid="{C011EC20-2C64-4CA5-841D-7A5F0F283B15}"/>
    <cellStyle name="20% - Accent2 2" xfId="10" xr:uid="{F9151AB9-46E6-4363-96B4-C83493D2ACE8}"/>
    <cellStyle name="20% - Accent3 2" xfId="11" xr:uid="{510CC9DB-30D5-45DE-BFBF-EAEDE998B1A6}"/>
    <cellStyle name="20% - Accent4 2" xfId="12" xr:uid="{33573D85-6982-4DDA-9858-1B90379B5B61}"/>
    <cellStyle name="20% - Accent5 2" xfId="13" xr:uid="{AB5E9B41-1100-4D86-BE0B-4F736D990914}"/>
    <cellStyle name="20% - Accent6 2" xfId="14" xr:uid="{B289E4CB-49BB-409C-94C6-3C3501DAA669}"/>
    <cellStyle name="20% - ส่วนที่ถูกเน้น1" xfId="15" xr:uid="{67966695-D302-4BA3-A663-8599A81D31B6}"/>
    <cellStyle name="20% - ส่วนที่ถูกเน้น1 2" xfId="16" xr:uid="{79BD135E-2DFF-44E1-8C5F-A0DF0F0EBCB7}"/>
    <cellStyle name="20% - ส่วนที่ถูกเน้น2" xfId="17" xr:uid="{09AFE367-515C-4519-B712-6A44C2CE3535}"/>
    <cellStyle name="20% - ส่วนที่ถูกเน้น2 2" xfId="18" xr:uid="{AC7C4DC0-9A40-4189-B8B7-AF7423E56F7E}"/>
    <cellStyle name="20% - ส่วนที่ถูกเน้น3" xfId="19" xr:uid="{2861F31A-3633-4CF4-AEC0-392E5B7222EE}"/>
    <cellStyle name="20% - ส่วนที่ถูกเน้น3 2" xfId="20" xr:uid="{F34C6B04-98E7-47B2-B47C-40F1A3F20259}"/>
    <cellStyle name="20% - ส่วนที่ถูกเน้น4" xfId="21" xr:uid="{077B3F49-12C8-4D48-8BFE-29A62B352B42}"/>
    <cellStyle name="20% - ส่วนที่ถูกเน้น4 2" xfId="22" xr:uid="{7694BDF7-5391-4D4F-B3DD-4A68E4971CD7}"/>
    <cellStyle name="20% - ส่วนที่ถูกเน้น5" xfId="23" xr:uid="{A5A71D01-7126-4E22-A956-6BAAE989B3D7}"/>
    <cellStyle name="20% - ส่วนที่ถูกเน้น5 2" xfId="24" xr:uid="{56B14C80-36DE-41CC-B703-9613521FA221}"/>
    <cellStyle name="20% - ส่วนที่ถูกเน้น6" xfId="25" xr:uid="{49678229-7F61-4FC1-8DFF-F8B45CB94D0C}"/>
    <cellStyle name="20% - ส่วนที่ถูกเน้น6 2" xfId="26" xr:uid="{DE2FA611-9161-4E1D-8BAE-802CA5E3D3C0}"/>
    <cellStyle name="40% - Accent1 2" xfId="27" xr:uid="{7B6B276A-CB80-4828-A438-F9B4FD79BB42}"/>
    <cellStyle name="40% - Accent2 2" xfId="28" xr:uid="{1626A922-65DB-4DF3-97FB-B07B69BE46CB}"/>
    <cellStyle name="40% - Accent3 2" xfId="29" xr:uid="{3AA3589A-97BA-4A53-A9E0-AD3FDCDF1CF4}"/>
    <cellStyle name="40% - Accent4 2" xfId="30" xr:uid="{4B47B4C7-E5D5-4313-9902-EF483590619B}"/>
    <cellStyle name="40% - Accent5 2" xfId="31" xr:uid="{D6BF5F76-58B1-452D-BFF7-E9280F774E01}"/>
    <cellStyle name="40% - Accent6 2" xfId="32" xr:uid="{4250BBC6-743A-42B3-83AB-A7AC3CE2D86C}"/>
    <cellStyle name="40% - ส่วนที่ถูกเน้น1" xfId="33" xr:uid="{52689B73-7C25-4CB8-A67A-A9A3CC26EC24}"/>
    <cellStyle name="40% - ส่วนที่ถูกเน้น1 2" xfId="34" xr:uid="{0D69BD49-BF0D-472A-9143-3336E46AFE1C}"/>
    <cellStyle name="40% - ส่วนที่ถูกเน้น2" xfId="35" xr:uid="{37490FB4-A12D-4567-8215-B3D2B328B7A6}"/>
    <cellStyle name="40% - ส่วนที่ถูกเน้น2 2" xfId="36" xr:uid="{E45CB235-D123-4F4E-A0BE-24BA0607D244}"/>
    <cellStyle name="40% - ส่วนที่ถูกเน้น3" xfId="37" xr:uid="{9D79454C-BB5B-4420-813F-199EAB52040D}"/>
    <cellStyle name="40% - ส่วนที่ถูกเน้น3 2" xfId="38" xr:uid="{F28410AD-1DC6-430F-9A36-9B699C310690}"/>
    <cellStyle name="40% - ส่วนที่ถูกเน้น4" xfId="39" xr:uid="{8B19D6CF-A7E9-41BD-A0B9-9DCEB7E156C9}"/>
    <cellStyle name="40% - ส่วนที่ถูกเน้น4 2" xfId="40" xr:uid="{7A940773-8871-48B1-A5AB-56BA06C8E914}"/>
    <cellStyle name="40% - ส่วนที่ถูกเน้น5" xfId="41" xr:uid="{E7F6400D-81B8-47CB-9D4C-4EF4AC3E9574}"/>
    <cellStyle name="40% - ส่วนที่ถูกเน้น5 2" xfId="42" xr:uid="{D231046D-AF8D-40A7-A999-82208560BFA6}"/>
    <cellStyle name="40% - ส่วนที่ถูกเน้น6" xfId="43" xr:uid="{BD779CFA-5837-4B7A-B0CC-22072C05573D}"/>
    <cellStyle name="40% - ส่วนที่ถูกเน้น6 2" xfId="44" xr:uid="{1471C76A-E3FF-47AD-9105-2C2B8031FB3C}"/>
    <cellStyle name="60% - Accent1 2" xfId="45" xr:uid="{37423DE5-37A1-4E12-83F4-BC3AE2FB4FBD}"/>
    <cellStyle name="60% - Accent2 2" xfId="46" xr:uid="{9FD37056-5364-4E3F-BECE-6C4525FEF8A4}"/>
    <cellStyle name="60% - Accent3 2" xfId="47" xr:uid="{910DD974-4D59-446B-B5F1-07DCB19F5719}"/>
    <cellStyle name="60% - Accent4 2" xfId="48" xr:uid="{0A019737-1BF7-4495-8AB3-C79BEFE847A0}"/>
    <cellStyle name="60% - Accent5 2" xfId="49" xr:uid="{8013805B-4F68-48F3-8F58-4CCF291361C5}"/>
    <cellStyle name="60% - Accent6 2" xfId="50" xr:uid="{911F6D10-B561-463C-BF96-092BC8A89404}"/>
    <cellStyle name="60% - ส่วนที่ถูกเน้น1" xfId="51" xr:uid="{FF0435D4-7700-41AD-A53A-5FB4971C70AA}"/>
    <cellStyle name="60% - ส่วนที่ถูกเน้น1 2" xfId="52" xr:uid="{B21E93F1-64C2-4889-9A94-E4BC0E0D2414}"/>
    <cellStyle name="60% - ส่วนที่ถูกเน้น2" xfId="53" xr:uid="{DD802637-0F38-4A35-88F9-5C5EDBF073D8}"/>
    <cellStyle name="60% - ส่วนที่ถูกเน้น2 2" xfId="54" xr:uid="{5BD234F4-CD30-40A0-9C9C-470433FB7A5F}"/>
    <cellStyle name="60% - ส่วนที่ถูกเน้น3" xfId="55" xr:uid="{5246FDBC-7A24-4921-AA2F-8F4BB6730AB4}"/>
    <cellStyle name="60% - ส่วนที่ถูกเน้น3 2" xfId="56" xr:uid="{43771F46-016A-4BA1-BD8D-2BA8F4A8A0A6}"/>
    <cellStyle name="60% - ส่วนที่ถูกเน้น4" xfId="57" xr:uid="{7EAC4CB2-94DC-405E-877C-3D4380C3CB66}"/>
    <cellStyle name="60% - ส่วนที่ถูกเน้น4 2" xfId="58" xr:uid="{43836F74-C83D-47B8-9891-17BC49CF3180}"/>
    <cellStyle name="60% - ส่วนที่ถูกเน้น5" xfId="59" xr:uid="{DE085275-A410-4977-A509-9FC6DE0F91CA}"/>
    <cellStyle name="60% - ส่วนที่ถูกเน้น5 2" xfId="60" xr:uid="{175FEAC1-B163-4126-A223-85D30EB2D351}"/>
    <cellStyle name="60% - ส่วนที่ถูกเน้น6" xfId="61" xr:uid="{A3EF7E34-13F6-4C71-8E33-8072C24442CA}"/>
    <cellStyle name="60% - ส่วนที่ถูกเน้น6 2" xfId="62" xr:uid="{7DFC07FA-C08B-4E0F-86E4-B8ADD9CA8CBD}"/>
    <cellStyle name="75" xfId="63" xr:uid="{669ED7C5-9120-4B56-A0E0-82EE1DF7057E}"/>
    <cellStyle name="abc" xfId="64" xr:uid="{C8893134-30AD-45DE-AF75-2AE2A4BF549A}"/>
    <cellStyle name="abc 2" xfId="65" xr:uid="{CF630F18-EA3F-404F-9589-842515669229}"/>
    <cellStyle name="abc 3" xfId="66" xr:uid="{27963945-136C-499C-88DF-98D5F7C2CD2D}"/>
    <cellStyle name="Accent1 2" xfId="67" xr:uid="{5FD6761A-E386-4177-9C6C-9AB5F63E7236}"/>
    <cellStyle name="Accent2 2" xfId="68" xr:uid="{808B1A8C-40DF-4284-854B-84D79C72CFD7}"/>
    <cellStyle name="Accent3 2" xfId="69" xr:uid="{EBC9C4DE-EB92-4134-97F1-F845AEBCE7BB}"/>
    <cellStyle name="Accent4 2" xfId="70" xr:uid="{20658D89-3B4F-4670-B781-EDE7A6D69403}"/>
    <cellStyle name="Accent5 2" xfId="71" xr:uid="{4ADA5CC1-901C-4214-8530-A74564AF5816}"/>
    <cellStyle name="Accent6 2" xfId="72" xr:uid="{D1B290EB-F093-46B9-92C6-1501CF6993DD}"/>
    <cellStyle name="Bad 2" xfId="73" xr:uid="{6EFCBC64-2612-4426-8F8B-8B5CAB24FE18}"/>
    <cellStyle name="Calculation 2" xfId="74" xr:uid="{224F1326-2C82-417C-BFC0-79A91FE7024F}"/>
    <cellStyle name="Check Cell 2" xfId="75" xr:uid="{33FAAA6F-D2B3-4D7C-8BEA-41C628AAAE65}"/>
    <cellStyle name="Comma" xfId="1" builtinId="3"/>
    <cellStyle name="Comma 10" xfId="76" xr:uid="{0582B3B6-B087-4254-A741-E0936117B00B}"/>
    <cellStyle name="Comma 10 10" xfId="77" xr:uid="{5B0ED564-2972-4216-9DB8-6B32818223EA}"/>
    <cellStyle name="Comma 10 2" xfId="78" xr:uid="{C19498EE-1146-4920-A376-3148FA7D7700}"/>
    <cellStyle name="Comma 2" xfId="4" xr:uid="{340D0C3D-A93B-4006-8BDF-4F6DD1593F32}"/>
    <cellStyle name="Comma 2 11" xfId="79" xr:uid="{41D2C1DA-3749-4AFF-B601-6152ECE7C3CA}"/>
    <cellStyle name="Comma 2 11 2" xfId="80" xr:uid="{A4D8DD46-8EE5-4C45-B108-DE2CAE771F14}"/>
    <cellStyle name="Comma 2 11 2 2" xfId="81" xr:uid="{6CEEAB91-FAC3-471C-AF14-4C4A0B05C989}"/>
    <cellStyle name="Comma 2 11 3" xfId="82" xr:uid="{67A56234-3161-44B8-84CB-93FC073C21A8}"/>
    <cellStyle name="Comma 2 11 3 2" xfId="83" xr:uid="{A818138B-7126-44AC-8186-2482141EB648}"/>
    <cellStyle name="Comma 2 19" xfId="84" xr:uid="{A5C89423-E11A-475F-B510-81FD578C95F7}"/>
    <cellStyle name="Comma 2 19 2" xfId="85" xr:uid="{13219493-03F9-435C-8937-E48BC40F1416}"/>
    <cellStyle name="Comma 2 19 2 2" xfId="86" xr:uid="{C11482E9-ECCF-40F4-85CE-4E26DA82E9A2}"/>
    <cellStyle name="Comma 2 19 3" xfId="87" xr:uid="{502B2D83-8123-425E-BCF7-C0E126984FFE}"/>
    <cellStyle name="Comma 2 19 3 2" xfId="88" xr:uid="{4FF003A9-CDB5-456B-96B4-7B3A5019D569}"/>
    <cellStyle name="Comma 2 19 4" xfId="89" xr:uid="{6E70B9B8-8577-4F95-A36A-13FC9234DCF7}"/>
    <cellStyle name="Comma 2 19 4 2" xfId="90" xr:uid="{6297CF40-702B-495D-9945-5A7ECB05944C}"/>
    <cellStyle name="Comma 2 19 5" xfId="91" xr:uid="{E8655DC9-1266-4067-B206-987A63A706F3}"/>
    <cellStyle name="Comma 2 19 6" xfId="92" xr:uid="{AC540D05-7A9A-458F-841E-9061EAE504CF}"/>
    <cellStyle name="Comma 2 2" xfId="93" xr:uid="{499E4062-CE43-4F62-9C62-1EF90B2593A5}"/>
    <cellStyle name="Comma 2 2 3" xfId="94" xr:uid="{4AC9E85C-E566-43C4-BD50-840F82F5755A}"/>
    <cellStyle name="Comma 2 2 3 2" xfId="95" xr:uid="{AE495A94-01BF-41AF-B976-C5E472F27747}"/>
    <cellStyle name="Comma 2 2 3 2 2" xfId="96" xr:uid="{78DF6BD3-0D7B-4B80-9F6F-7C78C0F4CBB5}"/>
    <cellStyle name="Comma 2 2 3 2 3" xfId="97" xr:uid="{4745EECE-8267-4DE1-876A-4C8AAAE40DA0}"/>
    <cellStyle name="Comma 2 2 3 3" xfId="98" xr:uid="{B0A8D55A-4ED5-4247-9C4C-2F7EDF6CD3A4}"/>
    <cellStyle name="Comma 2 2 3 3 2" xfId="99" xr:uid="{7B6E66F2-EF93-425F-AC37-1F349E35F6C0}"/>
    <cellStyle name="Comma 2 2 3 4" xfId="100" xr:uid="{CEDF53E6-E21D-47A8-AE12-0D7C70B54143}"/>
    <cellStyle name="Comma 2 2 3 4 2" xfId="101" xr:uid="{DDB25117-71D1-4342-A027-1B85ABF644C2}"/>
    <cellStyle name="Comma 2 2 3 5" xfId="102" xr:uid="{32E90338-A723-4557-AB05-9D1BC49DAC84}"/>
    <cellStyle name="Comma 2 2 3 6" xfId="103" xr:uid="{EED8E14E-2696-4517-A902-EE551D825783}"/>
    <cellStyle name="Comma 2 3" xfId="7" xr:uid="{119CD740-0133-4509-AC56-5C20F9FDE5B8}"/>
    <cellStyle name="Comma 2 3 2" xfId="104" xr:uid="{F7266C54-8C8E-402E-80FD-76DEF4455459}"/>
    <cellStyle name="Comma 2 3 2 2" xfId="105" xr:uid="{53FC4D43-957A-41BC-AC76-738C4D73BA22}"/>
    <cellStyle name="Comma 2 3 2 3" xfId="106" xr:uid="{2456C6B4-1A06-43C5-AA11-1987C396F574}"/>
    <cellStyle name="Comma 2 3 3" xfId="107" xr:uid="{291BA3BE-1695-4171-90E9-2A3BD338013B}"/>
    <cellStyle name="Comma 2 3 3 2" xfId="108" xr:uid="{9260C2BF-B26D-4E4B-BC92-E3E963A916A7}"/>
    <cellStyle name="Comma 2 3 4" xfId="109" xr:uid="{D07AAD24-FBB6-4065-A4C5-2B8589E6973C}"/>
    <cellStyle name="Comma 2 3 4 2" xfId="110" xr:uid="{93414174-03E9-41F9-BE53-CED483A79921}"/>
    <cellStyle name="Comma 2 3 5" xfId="111" xr:uid="{ED9716A9-45F1-42CD-8D3F-AE69FB821388}"/>
    <cellStyle name="Comma 2 4" xfId="112" xr:uid="{B0DFCFA3-D7AE-4331-AEAD-6462C35762EA}"/>
    <cellStyle name="Comma 2 4 2" xfId="113" xr:uid="{07E2B23A-9870-4EAE-A32A-4E151F4D34A8}"/>
    <cellStyle name="Comma 2 4 2 2" xfId="114" xr:uid="{7BAE4F43-76B1-467A-AF03-8ACCE69B4A3F}"/>
    <cellStyle name="Comma 2 4 3" xfId="115" xr:uid="{132DCD3D-3DC5-4DB0-9DC4-0B1BE69DA159}"/>
    <cellStyle name="Comma 2 4 3 2" xfId="116" xr:uid="{44283C45-6942-44F7-BA98-C2FA3C319DF1}"/>
    <cellStyle name="Comma 2 5" xfId="117" xr:uid="{BB17053B-44BE-440D-AA6C-93C1C8414EA6}"/>
    <cellStyle name="Comma 2 5 2" xfId="118" xr:uid="{1BCF9C73-995A-496E-87FC-4787D5A1FC78}"/>
    <cellStyle name="Comma 2 5 2 2" xfId="119" xr:uid="{76DD9F65-62B5-467D-A35D-BC02F7681EA2}"/>
    <cellStyle name="Comma 2 5 3" xfId="120" xr:uid="{94E6786E-5B04-4ED7-B121-7256A3AF8FF8}"/>
    <cellStyle name="Comma 2 5 3 2" xfId="121" xr:uid="{5ABCC6B7-D6C0-4DC6-9CD7-CDC19398FC42}"/>
    <cellStyle name="Comma 2 6" xfId="122" xr:uid="{9802D0AE-3F21-4A1D-B74A-E223416A6C2A}"/>
    <cellStyle name="Comma 2 8" xfId="123" xr:uid="{057016A7-3885-4FF6-B20B-A8A535DB8D89}"/>
    <cellStyle name="Comma 22" xfId="124" xr:uid="{A8F83455-02BD-471C-A35B-56D7FC1F59CF}"/>
    <cellStyle name="Comma 22 2" xfId="125" xr:uid="{FFBCAE41-5A35-4F7F-92A2-A6BC81917C96}"/>
    <cellStyle name="Comma 22 2 2" xfId="126" xr:uid="{864DF78E-E73B-4AEC-857B-5C29BDF5C579}"/>
    <cellStyle name="Comma 22 3" xfId="127" xr:uid="{EE403FF5-0F66-4F5E-9865-D009ED1B9931}"/>
    <cellStyle name="Comma 22 3 2" xfId="128" xr:uid="{9E5361D3-0E32-4245-B165-64C567C9B95B}"/>
    <cellStyle name="Comma 3" xfId="129" xr:uid="{02A51528-8E86-4EA1-8A9F-F3C166B1A2A2}"/>
    <cellStyle name="Comma 3 13" xfId="130" xr:uid="{6CF0086C-0B95-4AEC-A7F8-2FE44E81C360}"/>
    <cellStyle name="Comma 3 13 2" xfId="131" xr:uid="{84A39F70-D2C2-40B4-A370-3E7B812B94AF}"/>
    <cellStyle name="Comma 3 13 2 2" xfId="132" xr:uid="{83FBF6F8-82A8-46D5-A2A8-94923B2F22B4}"/>
    <cellStyle name="Comma 3 13 3" xfId="133" xr:uid="{9CF3C38F-ABB7-4832-B503-3B4EC5C446A7}"/>
    <cellStyle name="Comma 3 13 3 2" xfId="134" xr:uid="{04EAAA4D-39BF-4309-9BE4-B95BCBA5C571}"/>
    <cellStyle name="Comma 3 2" xfId="135" xr:uid="{CDA93D21-0956-4989-AAFD-EEA93792936A}"/>
    <cellStyle name="Comma 3 2 2" xfId="136" xr:uid="{149D243A-0051-4ACB-9CBB-933A504F309B}"/>
    <cellStyle name="Comma 3 2 2 2" xfId="137" xr:uid="{B60F4F37-69F7-4F3B-B085-E94CE2BBD840}"/>
    <cellStyle name="Comma 3 2 2 2 2" xfId="138" xr:uid="{415FB59F-51F7-4B6C-99A6-82F89DCC445A}"/>
    <cellStyle name="Comma 3 2 2 3" xfId="139" xr:uid="{8B612D52-247D-47D9-9EAA-D8EEA6DE4D8C}"/>
    <cellStyle name="Comma 3 2 2 3 2" xfId="140" xr:uid="{03B65452-4A40-434E-A752-9CE686C10539}"/>
    <cellStyle name="Comma 3 2 2 4" xfId="141" xr:uid="{A7F0FE0B-4360-4B74-B136-70F92D09C69E}"/>
    <cellStyle name="Comma 3 2 2 4 2" xfId="142" xr:uid="{E5DF1079-4AEB-4182-B189-A238C1AEB0F3}"/>
    <cellStyle name="Comma 3 2 2 5" xfId="143" xr:uid="{AD814001-DA19-43DA-A844-6D53A220816E}"/>
    <cellStyle name="Comma 3 2 2 6" xfId="144" xr:uid="{76105F31-6AE7-44AA-9E40-79DB4EE82CA2}"/>
    <cellStyle name="Comma 3 2 3" xfId="145" xr:uid="{203DD90C-EF9E-45A0-A4FC-0CD689026432}"/>
    <cellStyle name="Comma 3 2 4" xfId="146" xr:uid="{D5B34506-F56C-4738-B1D2-7E64F4BB3A11}"/>
    <cellStyle name="Comma 3 3" xfId="147" xr:uid="{7BE47AD2-7CDE-46D5-9B4A-90F2AB3850B5}"/>
    <cellStyle name="Comma 3 3 2" xfId="148" xr:uid="{F5742922-FB30-4B8C-8932-FE6E4A814425}"/>
    <cellStyle name="Comma 3 3 3" xfId="149" xr:uid="{F958F20C-7FC3-4717-A2A9-3A7B9BC557EA}"/>
    <cellStyle name="Comma 3 3 4" xfId="150" xr:uid="{9A833702-C8A1-4FF6-951C-9CC8DFA4F663}"/>
    <cellStyle name="Comma 3 3 5" xfId="151" xr:uid="{0C875005-140C-491B-97DF-23F127CE6A6C}"/>
    <cellStyle name="Comma 3 4" xfId="152" xr:uid="{69534F58-890E-4E1B-88E6-31D40E775F2F}"/>
    <cellStyle name="Comma 3 4 2" xfId="153" xr:uid="{453C1B1E-AF4F-46F8-A4CF-4A5BB3FF78B1}"/>
    <cellStyle name="Comma 3 4 2 2" xfId="154" xr:uid="{C6945C0E-508F-4B83-B34B-69E9895AB257}"/>
    <cellStyle name="Comma 3 4 2 2 2" xfId="155" xr:uid="{D1300A6C-10C5-4CC2-8BF4-B408410B6976}"/>
    <cellStyle name="Comma 3 4 2 3" xfId="156" xr:uid="{DA9D39B6-DCCE-4A6F-8BC1-B80D59388F4F}"/>
    <cellStyle name="Comma 3 4 2 3 2" xfId="157" xr:uid="{AB3B1FBB-6BB5-4CA1-B14E-2087E8366286}"/>
    <cellStyle name="Comma 3 4 3" xfId="158" xr:uid="{C369302B-A204-438A-8F4C-53EA4C755CD5}"/>
    <cellStyle name="Comma 3 5" xfId="159" xr:uid="{0DD8C295-E4CB-47DF-91C7-D70CDAA47D4B}"/>
    <cellStyle name="Comma 3 6" xfId="160" xr:uid="{5A422F85-2521-45D6-949D-8DFBA72E30CF}"/>
    <cellStyle name="Comma 35" xfId="161" xr:uid="{02A80E08-5C91-4164-A90E-C24ABF6A1633}"/>
    <cellStyle name="Comma 35 2" xfId="162" xr:uid="{8D57203C-3DFE-476D-8091-D61F4669A645}"/>
    <cellStyle name="Comma 35 2 2" xfId="163" xr:uid="{37A08353-0FD7-438F-9114-D1DAB2091ECD}"/>
    <cellStyle name="Comma 35 2 3" xfId="164" xr:uid="{BD4C2EF7-6B72-4AAB-A1B6-2B07EC1954A5}"/>
    <cellStyle name="Comma 35 3" xfId="165" xr:uid="{9F8DFE4F-3DAE-4888-9610-E38622B1BCCB}"/>
    <cellStyle name="Comma 35 3 2" xfId="166" xr:uid="{0497B5FD-10DA-445D-A068-D69BC6410FAF}"/>
    <cellStyle name="Comma 35 4" xfId="167" xr:uid="{E36F9E1B-0EEB-4C4A-8A9D-746010110F6D}"/>
    <cellStyle name="Comma 35 4 2" xfId="168" xr:uid="{F6DBADE1-3336-4F22-AF2D-58218A8A0BAD}"/>
    <cellStyle name="Comma 35 5" xfId="169" xr:uid="{5C1575FB-8261-4D4F-91D7-5655422D0CF3}"/>
    <cellStyle name="Comma 35 6" xfId="170" xr:uid="{D948CEB2-5255-4E8E-BEB9-6A1419F742B6}"/>
    <cellStyle name="Comma 4" xfId="171" xr:uid="{2E154EB5-A93B-4915-9AF5-1546776604E3}"/>
    <cellStyle name="Comma 4 2" xfId="172" xr:uid="{6F3B3CE7-B7F5-4F54-9CD9-2F491DC6EF80}"/>
    <cellStyle name="Comma 4 2 2" xfId="173" xr:uid="{63A55F44-0AB0-412C-A9F9-038FC6A01FB9}"/>
    <cellStyle name="Comma 4 2 3" xfId="174" xr:uid="{263F08F7-E732-4D3F-9507-5A3AF9B1DEDA}"/>
    <cellStyle name="Comma 4 3" xfId="175" xr:uid="{6E06ACE3-7538-41D5-87A2-91FF48A7A48F}"/>
    <cellStyle name="Comma 4 3 2" xfId="176" xr:uid="{08E5ECAC-FA95-44FA-A1A1-9A18F237E8E3}"/>
    <cellStyle name="Comma 4 4" xfId="177" xr:uid="{8DCDF59F-F33E-4CA2-BAD7-0911D67BC59B}"/>
    <cellStyle name="Comma 4 4 2" xfId="178" xr:uid="{0C3687DB-9A45-450D-9C90-2131A71CF492}"/>
    <cellStyle name="Comma 5" xfId="179" xr:uid="{E587BFAE-1AC5-4589-918C-52C4B490D39A}"/>
    <cellStyle name="Comma 5 2" xfId="180" xr:uid="{AD38ED9B-CAD3-45FE-A380-D0DBECC8BDFB}"/>
    <cellStyle name="Comma 5 2 2" xfId="181" xr:uid="{821B5155-E2F0-4E08-85C4-C11BAC19B2AD}"/>
    <cellStyle name="Comma 5 3" xfId="182" xr:uid="{D97EA469-F7E2-4850-9C92-80078787EEDC}"/>
    <cellStyle name="Comma 5 3 2" xfId="183" xr:uid="{6DBE41DE-402B-49FE-A5A2-CDBF4C3C4077}"/>
    <cellStyle name="Comma 5 4" xfId="184" xr:uid="{5714B550-0A64-4995-9D01-ED99FD60930D}"/>
    <cellStyle name="Comma 5 4 2" xfId="185" xr:uid="{5E833AF1-437D-4134-B6A5-A913D30213C4}"/>
    <cellStyle name="Comma 5 5" xfId="186" xr:uid="{21883636-2350-4892-B660-FD6E05F59515}"/>
    <cellStyle name="Comma 5 6" xfId="187" xr:uid="{57949DE6-205F-4B38-B9E4-11977E8A3BFB}"/>
    <cellStyle name="Comma 6" xfId="188" xr:uid="{C74BE0AC-0E6C-4F80-9D60-2E2EF23C43F5}"/>
    <cellStyle name="Comma 6 2" xfId="189" xr:uid="{8C6BCDDC-8B3C-487C-91C6-19E1BD64587E}"/>
    <cellStyle name="Comma 6 2 2" xfId="190" xr:uid="{E62E7BE5-EF00-4237-A5F3-81438CE452FF}"/>
    <cellStyle name="Comma 6 3" xfId="191" xr:uid="{C6A90F55-1C44-4FBF-AE62-3070326C3C84}"/>
    <cellStyle name="Comma 6 3 2" xfId="192" xr:uid="{FB6C5609-2AA3-4DEC-BC52-19850F49951B}"/>
    <cellStyle name="Comma 7" xfId="193" xr:uid="{FB1CFEFB-C214-4BAC-84F1-1B8A0FDC8123}"/>
    <cellStyle name="Comma 7 2" xfId="194" xr:uid="{F2159F70-218C-4B4B-B9E0-29EF14125D2C}"/>
    <cellStyle name="Comma 7 3" xfId="195" xr:uid="{1D615AFF-19A3-4358-BCBC-17388DC67183}"/>
    <cellStyle name="Comma 8" xfId="196" xr:uid="{1CEFC415-0BB9-4918-9068-06BF5C650C87}"/>
    <cellStyle name="Comma 8 2" xfId="197" xr:uid="{C3FE2B80-C22F-48B4-9036-03234669BCE0}"/>
    <cellStyle name="Comma 8 3" xfId="198" xr:uid="{E0B266CD-6232-42DB-BE95-72CC0628B883}"/>
    <cellStyle name="Comma 8 4" xfId="199" xr:uid="{DC0D6D6F-4A24-4DD5-A48D-6AC1989DA0B0}"/>
    <cellStyle name="Comma 9" xfId="200" xr:uid="{6A848BFC-E41B-402F-A6BC-BF3DDB068713}"/>
    <cellStyle name="company_title" xfId="201" xr:uid="{000FB0C2-2079-41D4-8B89-B0C4B6E1CC02}"/>
    <cellStyle name="Curpency_FGCOST-1_TCC-LCASH" xfId="202" xr:uid="{25E6D215-A2AB-45DC-8590-07FF2C7689ED}"/>
    <cellStyle name="Currency 2" xfId="203" xr:uid="{11FE43A7-C99B-476E-805A-792B73D896D8}"/>
    <cellStyle name="Currency 2 2" xfId="204" xr:uid="{0607BC4D-155B-47B5-B278-24B0C200B00A}"/>
    <cellStyle name="Currency 2 3" xfId="205" xr:uid="{5F551927-8D62-4AE8-88B2-59530F426EBE}"/>
    <cellStyle name="Currency 3" xfId="206" xr:uid="{F6BFFC9B-F321-47E5-91F7-C937A6E6D8C6}"/>
    <cellStyle name="Currency 4" xfId="207" xr:uid="{159069E5-ABBA-4C99-A65C-21A4BC37D7C6}"/>
    <cellStyle name="date_format" xfId="208" xr:uid="{7E6D23D6-84DF-440A-9C40-B610230E74CB}"/>
    <cellStyle name="Explanatory Text 2" xfId="209" xr:uid="{8C37022C-093E-4009-A715-EFEF9D08EA2C}"/>
    <cellStyle name="Good 2" xfId="210" xr:uid="{689DD4A9-A678-479E-A428-EA2D404094EB}"/>
    <cellStyle name="Grey" xfId="211" xr:uid="{6AC54781-194C-4516-B14B-7A6ABCA456FF}"/>
    <cellStyle name="Header1" xfId="212" xr:uid="{03C2C499-58FF-4C21-ADD8-DCF30CE69E48}"/>
    <cellStyle name="Header2" xfId="213" xr:uid="{DDF84BB4-5429-4BAA-A6B8-A339EDD9200E}"/>
    <cellStyle name="Header2 2" xfId="214" xr:uid="{21D35704-D5E9-44A4-8C47-E75EEF7E942C}"/>
    <cellStyle name="Heading 1 2" xfId="215" xr:uid="{60799695-2A37-4F36-A765-C2FB8B96D761}"/>
    <cellStyle name="Heading 2 2" xfId="216" xr:uid="{EFE6223C-862A-464F-A98C-8267C16B4933}"/>
    <cellStyle name="Heading 3 2" xfId="217" xr:uid="{2D954D40-62FD-42AC-8157-DB7198FC405D}"/>
    <cellStyle name="Heading 4 2" xfId="218" xr:uid="{16F11734-6BF1-46FB-B6BC-F172BD3A301E}"/>
    <cellStyle name="Input [yellow]" xfId="219" xr:uid="{1CDDD6FC-99DE-4850-B8B5-0837BF2DD69D}"/>
    <cellStyle name="Input 2" xfId="220" xr:uid="{CBEEB4F3-3A9A-47F5-A011-68895C240301}"/>
    <cellStyle name="Linked Cell 2" xfId="221" xr:uid="{3497170B-C262-40BC-94D8-28B2A11897B9}"/>
    <cellStyle name="Neutral 2" xfId="222" xr:uid="{B5C16222-5ECA-4247-941E-D0DD8E2A36DE}"/>
    <cellStyle name="no dec" xfId="223" xr:uid="{D0778A9F-8701-4E3F-9714-3DB9677B3829}"/>
    <cellStyle name="Normal" xfId="0" builtinId="0"/>
    <cellStyle name="Normal - Style1" xfId="224" xr:uid="{326E64AE-4843-49ED-8E46-5AFB188EC221}"/>
    <cellStyle name="Normal 10" xfId="225" xr:uid="{E77D7CED-F782-4430-810B-9A9D5CCADDDB}"/>
    <cellStyle name="Normal 10 2" xfId="226" xr:uid="{6842CC97-4772-485F-AC91-466C6C723A96}"/>
    <cellStyle name="Normal 10 4" xfId="6" xr:uid="{601426AD-CE9E-44EB-AA31-72911CB9F9F9}"/>
    <cellStyle name="Normal 10 4 2" xfId="227" xr:uid="{969A401B-3EEC-43ED-85FC-B160F200890D}"/>
    <cellStyle name="Normal 10 4 2 2" xfId="449" xr:uid="{97ABF987-410F-4B07-BB87-39B3A4266027}"/>
    <cellStyle name="Normal 10 4 3" xfId="448" xr:uid="{C9236CA3-A9F6-4A14-BC1C-8C6D5119B3BF}"/>
    <cellStyle name="Normal 100 2" xfId="228" xr:uid="{625D4C0A-ED78-4F41-BEDC-45FAF9A34AE2}"/>
    <cellStyle name="Normal 100 2 2" xfId="229" xr:uid="{EF40D0FC-7EB7-4A4B-A5E6-141D2953B03A}"/>
    <cellStyle name="Normal 100 2 2 2" xfId="230" xr:uid="{B158B492-CEBF-4461-B17D-AEB94593778E}"/>
    <cellStyle name="Normal 100 2 2 3" xfId="231" xr:uid="{EA4C08B3-6240-4D79-AC67-81F8C28B7556}"/>
    <cellStyle name="Normal 100 2 3" xfId="232" xr:uid="{0505CA24-5743-4D7F-AD53-01AF9362F5DC}"/>
    <cellStyle name="Normal 100 2 3 2" xfId="233" xr:uid="{406E6A1E-E7F0-426A-BC46-10C353235FD6}"/>
    <cellStyle name="Normal 100 2 4" xfId="234" xr:uid="{3DBCC2FC-5541-48EF-B761-B6A7821A473A}"/>
    <cellStyle name="Normal 100 2 4 2" xfId="235" xr:uid="{DE15B438-0F55-4EEF-A2B1-259C99EB521A}"/>
    <cellStyle name="Normal 100 2 5" xfId="236" xr:uid="{3923ABB5-E32E-459D-8BC0-6286607662BB}"/>
    <cellStyle name="Normal 100 2 6" xfId="237" xr:uid="{C4F67656-6C94-443B-AECB-6AACC0718911}"/>
    <cellStyle name="Normal 11" xfId="238" xr:uid="{57059C3C-53C5-4414-922C-FFF379674B95}"/>
    <cellStyle name="Normal 11 2" xfId="239" xr:uid="{8A1FEED5-8034-4BD3-B3B2-B6A6709A8870}"/>
    <cellStyle name="Normal 111" xfId="240" xr:uid="{660BB329-ED4E-4153-901D-1437B8DAA103}"/>
    <cellStyle name="Normal 12" xfId="241" xr:uid="{6C0022C1-599F-4B09-A25C-AD3D926591E9}"/>
    <cellStyle name="Normal 12 2" xfId="242" xr:uid="{106047EB-9B7C-46BD-B725-4F5ED56DEE4F}"/>
    <cellStyle name="Normal 13" xfId="243" xr:uid="{B709067F-26AB-4618-85E9-1230E940D71B}"/>
    <cellStyle name="Normal 13 2" xfId="244" xr:uid="{D7E891A3-927F-491B-A20D-32DDCCB50AD2}"/>
    <cellStyle name="Normal 14" xfId="245" xr:uid="{6330597C-758C-4593-96C1-83E134E051F3}"/>
    <cellStyle name="Normal 15" xfId="246" xr:uid="{4B4EB52D-2FD3-4D03-A934-0202BC58A69A}"/>
    <cellStyle name="Normal 15 2" xfId="247" xr:uid="{06E0A53A-F126-490C-A8CB-A905EC99B7D5}"/>
    <cellStyle name="Normal 15 2 2" xfId="248" xr:uid="{3BEC3EF7-A1F8-4A15-BFB2-1CE955710DC5}"/>
    <cellStyle name="Normal 15 3" xfId="249" xr:uid="{E12E8567-229C-402A-8817-D772B4352BB7}"/>
    <cellStyle name="Normal 15 3 2" xfId="250" xr:uid="{211A48CD-C88B-4C35-98EF-6C4DBD6328AB}"/>
    <cellStyle name="Normal 15 4" xfId="251" xr:uid="{00EB9778-E7E3-4521-A8B2-7B0EBB8BDD8C}"/>
    <cellStyle name="Normal 15 4 2" xfId="252" xr:uid="{85EF3CAA-1A7B-4E85-8E2C-B4145D06CD85}"/>
    <cellStyle name="Normal 15 5" xfId="253" xr:uid="{874F26C0-473F-4B4E-A04B-D1C41D13B42E}"/>
    <cellStyle name="Normal 15 6" xfId="254" xr:uid="{1AD372D0-56A0-4A3C-938C-1A610888974B}"/>
    <cellStyle name="Normal 16" xfId="255" xr:uid="{BEFBE77F-84AB-4CB2-9CE7-D5F82B6C1C33}"/>
    <cellStyle name="Normal 17" xfId="256" xr:uid="{74EAE3AA-3470-4C09-A704-5F802556CB38}"/>
    <cellStyle name="Normal 18" xfId="257" xr:uid="{5A3C25D1-9669-47C7-8AB1-BBC6FD4D6507}"/>
    <cellStyle name="Normal 19" xfId="258" xr:uid="{BFFA89EB-8C0E-4B48-B12D-A773B99657B0}"/>
    <cellStyle name="Normal 2" xfId="5" xr:uid="{0E1BA12F-20BE-4A27-817B-701CC5B5AA98}"/>
    <cellStyle name="Normal 2 12" xfId="259" xr:uid="{4F9BC3C3-A0F3-46FA-A9B5-0AA8D8EDA764}"/>
    <cellStyle name="Normal 2 14" xfId="260" xr:uid="{F5AE1B45-5246-47BC-8888-940EA27306E8}"/>
    <cellStyle name="Normal 2 2" xfId="261" xr:uid="{AB43D752-7BA1-43F4-B187-60F6411157AF}"/>
    <cellStyle name="Normal 2 2 2" xfId="262" xr:uid="{0CA2C17D-8175-4C7F-BE32-BFD510FD52C0}"/>
    <cellStyle name="Normal 2 2 2 2" xfId="263" xr:uid="{1068FE97-B1FA-43B2-890D-982C5E687DEE}"/>
    <cellStyle name="Normal 2 2 2 2 2" xfId="264" xr:uid="{012B3C1F-B4CB-4C7F-9516-DDA8AE2571E3}"/>
    <cellStyle name="Normal 2 2 3" xfId="265" xr:uid="{FFCE3EFE-B131-4666-A22D-12BB0F230092}"/>
    <cellStyle name="Normal 2 2 4" xfId="266" xr:uid="{7478E203-F5B0-43BE-89DC-79DE9B73B36B}"/>
    <cellStyle name="Normal 2 3" xfId="267" xr:uid="{DF0B1C19-0030-4417-AB03-5C204CEE6AAF}"/>
    <cellStyle name="Normal 2 4" xfId="268" xr:uid="{A652D362-1974-4438-8617-061B7ABCE4BC}"/>
    <cellStyle name="Normal 2 5" xfId="269" xr:uid="{540E0DB6-F107-4468-A680-E9F574F2EF24}"/>
    <cellStyle name="Normal 20" xfId="270" xr:uid="{6D967999-4F9B-4877-BD04-68CCC5DD83AF}"/>
    <cellStyle name="Normal 21" xfId="271" xr:uid="{10721229-9B5D-442F-9F4A-2A474BBFF2C3}"/>
    <cellStyle name="Normal 22" xfId="272" xr:uid="{4AD5731E-CA01-4372-88BC-C2C3583CEADF}"/>
    <cellStyle name="Normal 23" xfId="273" xr:uid="{C8A46D1E-C785-42A0-8679-109F3E7AC53D}"/>
    <cellStyle name="Normal 23 2" xfId="274" xr:uid="{169F9301-B50A-443E-8BA9-CF1E20062F7E}"/>
    <cellStyle name="Normal 24" xfId="275" xr:uid="{3D2701D6-00CC-48F9-8491-45BB27859000}"/>
    <cellStyle name="Normal 25" xfId="3" xr:uid="{A6F89655-E417-4B67-9CC0-134421B199C8}"/>
    <cellStyle name="Normal 3" xfId="276" xr:uid="{51FC6042-73B3-4883-A39A-50CBEDF6D2F1}"/>
    <cellStyle name="Normal 3 2" xfId="277" xr:uid="{A83D83FC-509E-491B-A1B5-7FDB9FEF65BD}"/>
    <cellStyle name="Normal 3 3" xfId="278" xr:uid="{EC20BE87-65DE-4184-A637-B3C3D29593A4}"/>
    <cellStyle name="Normal 3 4" xfId="279" xr:uid="{97224CF9-1CC1-4F55-804A-29FAE48875E0}"/>
    <cellStyle name="Normal 3 5" xfId="280" xr:uid="{D702AAA2-9223-4453-B492-6BC0AF7B1EAB}"/>
    <cellStyle name="Normal 34" xfId="281" xr:uid="{E69B89C8-969C-4F87-BC7C-8FC43322BB7A}"/>
    <cellStyle name="Normal 34 2" xfId="282" xr:uid="{8049DFF3-91B4-4EB9-92AF-C2F3C62D0E03}"/>
    <cellStyle name="Normal 34 2 2" xfId="283" xr:uid="{916A6CBD-DF18-4751-9441-6270817F5ED8}"/>
    <cellStyle name="Normal 34 3" xfId="284" xr:uid="{A5C415B3-F776-4B52-9083-D2829D86AB65}"/>
    <cellStyle name="Normal 34 3 2" xfId="285" xr:uid="{8C80D1F1-1C6E-4B93-96B0-5ABA5D14FD7E}"/>
    <cellStyle name="Normal 34 4" xfId="286" xr:uid="{1B03FA25-979C-4873-A616-45B732B02A6C}"/>
    <cellStyle name="Normal 34 4 2" xfId="287" xr:uid="{F9B8A6B1-2EE5-4181-9558-000DC7AC128D}"/>
    <cellStyle name="Normal 34 5" xfId="288" xr:uid="{09CDE93E-C590-43C6-9D81-0E5B8B93D018}"/>
    <cellStyle name="Normal 34 6" xfId="289" xr:uid="{7F0375A8-FAB9-4F6B-8990-E79C795D61D4}"/>
    <cellStyle name="Normal 37" xfId="290" xr:uid="{533CBFD4-1565-40C9-B9E0-80F62C613C10}"/>
    <cellStyle name="Normal 37 2" xfId="291" xr:uid="{C5CC0AC0-CABE-44CA-A1A0-A379BB44D994}"/>
    <cellStyle name="Normal 37 2 2" xfId="292" xr:uid="{76B1D02F-8DDB-4EF1-9BB7-9D598772D1F3}"/>
    <cellStyle name="Normal 37 3" xfId="293" xr:uid="{AA37B7AF-E387-44C1-9BA0-2DB29CF7F328}"/>
    <cellStyle name="Normal 37 3 2" xfId="294" xr:uid="{96B20CFB-E295-48F9-8E26-ABA565B740AD}"/>
    <cellStyle name="Normal 37 4" xfId="295" xr:uid="{19D2B293-AC65-4C55-B221-AD15ADC92683}"/>
    <cellStyle name="Normal 37 4 2" xfId="296" xr:uid="{1AE7E4CB-7B8B-4411-9B58-5F9692BB2E60}"/>
    <cellStyle name="Normal 37 5" xfId="297" xr:uid="{521B5BBC-6D50-4C86-813A-06803A930DBC}"/>
    <cellStyle name="Normal 4" xfId="2" xr:uid="{00000000-0005-0000-0000-000002000000}"/>
    <cellStyle name="Normal 4 2" xfId="298" xr:uid="{6A8B8CE3-AD2F-46DA-802D-E2061D798F40}"/>
    <cellStyle name="Normal 43" xfId="299" xr:uid="{BE46443D-3654-4895-AAF5-885F4F22F0F6}"/>
    <cellStyle name="Normal 43 2" xfId="300" xr:uid="{0943A331-B9BA-4EC6-BDE2-2E1A8FEAA349}"/>
    <cellStyle name="Normal 5" xfId="301" xr:uid="{C7D71A18-A00E-47E9-921C-FB283666761C}"/>
    <cellStyle name="Normal 5 2" xfId="302" xr:uid="{EA5904C6-F47D-4ADF-822F-0683A1E8BE7C}"/>
    <cellStyle name="Normal 5 3" xfId="303" xr:uid="{D00BC623-B4BB-41A0-90BA-1BC04A75E1FC}"/>
    <cellStyle name="Normal 51" xfId="304" xr:uid="{FC30690E-7871-4791-A3FB-07EA53D6E8B9}"/>
    <cellStyle name="Normal 51 2" xfId="305" xr:uid="{9A82D081-6FEA-47BB-BCDD-9B38B387E4FB}"/>
    <cellStyle name="Normal 51 2 2" xfId="306" xr:uid="{60D8582E-FE02-47FA-A0C0-822601232753}"/>
    <cellStyle name="Normal 51 3" xfId="307" xr:uid="{1D5D13CF-3AEE-4053-B8D3-FB096532A08A}"/>
    <cellStyle name="Normal 51 3 2" xfId="308" xr:uid="{0BF6A55D-A4F4-412D-ADFB-416E78166760}"/>
    <cellStyle name="Normal 51 4" xfId="309" xr:uid="{947A9D9F-3ED0-4BDB-9B69-5ED4DBFDBB1D}"/>
    <cellStyle name="Normal 51 4 2" xfId="310" xr:uid="{E7CA1779-BF6C-41EF-B6FC-974A710D4966}"/>
    <cellStyle name="Normal 51 5" xfId="311" xr:uid="{633FAA9C-B73D-4597-8D22-F6B3BD6898AB}"/>
    <cellStyle name="Normal 51 6" xfId="312" xr:uid="{3B2F9FE9-712A-4D77-8814-A387CFE9CDEE}"/>
    <cellStyle name="Normal 6" xfId="313" xr:uid="{494BE969-9393-4FCE-9D0D-4C2F6896C64B}"/>
    <cellStyle name="Normal 6 2" xfId="314" xr:uid="{21B10C88-156D-4822-8E6A-F18655643CA0}"/>
    <cellStyle name="Normal 6 2 2" xfId="315" xr:uid="{0CE802F2-7E25-47B0-9727-9034FC497CA1}"/>
    <cellStyle name="Normal 6 3" xfId="316" xr:uid="{9934D982-E96A-46C2-9A24-78C0B01F2F9C}"/>
    <cellStyle name="Normal 6 3 2" xfId="317" xr:uid="{405B80FD-AF95-4FDE-8EF2-AE02E774F0AE}"/>
    <cellStyle name="Normal 6 4" xfId="318" xr:uid="{50D031D1-4E86-4035-AF4C-D6A2BE5864AA}"/>
    <cellStyle name="Normal 6 4 2" xfId="319" xr:uid="{60E47E76-038F-411D-82D9-E041B9F00469}"/>
    <cellStyle name="Normal 6 5" xfId="320" xr:uid="{62F2B5D1-01D2-46B4-BEEF-8CD0453459FB}"/>
    <cellStyle name="Normal 6 6" xfId="321" xr:uid="{0DC3E3BA-B610-4219-A769-9439A55952E0}"/>
    <cellStyle name="Normal 7" xfId="322" xr:uid="{D0B7664A-5126-437B-98C9-A5FB151EA4E6}"/>
    <cellStyle name="Normal 7 2" xfId="323" xr:uid="{76D69A86-A620-4542-A607-990CB7514926}"/>
    <cellStyle name="Normal 8" xfId="324" xr:uid="{379D71BF-8CE4-4F0A-AD95-897F2DD7833C}"/>
    <cellStyle name="Normal 84" xfId="325" xr:uid="{90D7F2B1-2487-4E7C-8C6F-CD2AE177A7A0}"/>
    <cellStyle name="Normal 84 2" xfId="326" xr:uid="{202CB00A-F278-4D38-9A82-4C539A895BC2}"/>
    <cellStyle name="Normal 84 2 2" xfId="327" xr:uid="{782B299E-70AF-4741-9029-E8F67F709C94}"/>
    <cellStyle name="Normal 84 3" xfId="328" xr:uid="{82E1EBB7-09FE-464C-83C3-5D38DD77EFC5}"/>
    <cellStyle name="Normal 84 3 2" xfId="329" xr:uid="{B5D35B3E-32DF-42BF-9789-AFB830161DD8}"/>
    <cellStyle name="Normal 84 4" xfId="330" xr:uid="{EE6D6D6F-7086-4C1E-AC66-5EAB47C4B1DE}"/>
    <cellStyle name="Normal 84 4 2" xfId="331" xr:uid="{1B470DFA-913C-40B3-A7D2-4A17830C09C8}"/>
    <cellStyle name="Normal 84 5" xfId="332" xr:uid="{772F4742-D40D-4EBC-B628-554A3F4D3B9E}"/>
    <cellStyle name="Normal 84 6" xfId="333" xr:uid="{67D0E960-495C-4ED7-933B-129E25C4471F}"/>
    <cellStyle name="Normal 9" xfId="334" xr:uid="{CB981749-4A4D-4A7E-8962-18BEA4AD351C}"/>
    <cellStyle name="Normal 9 2" xfId="335" xr:uid="{19FF6EAB-332B-4A50-B2C8-F0C06DA3E155}"/>
    <cellStyle name="Normal 9 3" xfId="336" xr:uid="{3BB62D10-D6D9-43B9-BC64-622128F35BDB}"/>
    <cellStyle name="Note 2" xfId="337" xr:uid="{BBD9BA95-6437-41DD-8C23-8B795942172D}"/>
    <cellStyle name="Note 3" xfId="338" xr:uid="{53607C5F-A3F0-446F-B78B-2431B8B8194B}"/>
    <cellStyle name="Output 2" xfId="339" xr:uid="{929F36E2-5077-46DA-B637-1863ED906D01}"/>
    <cellStyle name="Percent [2]" xfId="340" xr:uid="{43E5D902-256E-4333-840E-532AEE8FCA30}"/>
    <cellStyle name="Percent 10" xfId="341" xr:uid="{311D4539-660A-41BC-8FB3-3B749CA03999}"/>
    <cellStyle name="Percent 11" xfId="342" xr:uid="{28A22337-6C94-489F-BBEB-9A31ECAA38D7}"/>
    <cellStyle name="Percent 12" xfId="343" xr:uid="{839DA590-2CCF-46B8-B32C-BE46850CBFA1}"/>
    <cellStyle name="Percent 13" xfId="344" xr:uid="{86D748AA-E26E-4EAD-AB77-013AB8A90CAC}"/>
    <cellStyle name="Percent 14" xfId="8" xr:uid="{B3FB2708-D739-429B-96C9-76EE7F421ACC}"/>
    <cellStyle name="Percent 2" xfId="345" xr:uid="{2358AB40-30F5-481A-9C93-9E65A1074648}"/>
    <cellStyle name="Percent 2 2" xfId="346" xr:uid="{3092EFFB-C62D-4EBF-B626-33638667F57C}"/>
    <cellStyle name="Percent 2 3" xfId="347" xr:uid="{970BF4FE-6E75-4C4D-BFAF-22411403F0E3}"/>
    <cellStyle name="Percent 3" xfId="348" xr:uid="{3E667A57-93F4-48E4-BFEF-BA66DD3AAE5F}"/>
    <cellStyle name="Percent 4" xfId="349" xr:uid="{20F8B6DF-EF54-4E14-8CD5-C7F4C64757E9}"/>
    <cellStyle name="Percent 4 2" xfId="350" xr:uid="{4A3AE33E-A575-43A4-A0FA-F21A4A3A4A59}"/>
    <cellStyle name="Percent 5" xfId="351" xr:uid="{56B475A4-2F47-452E-9A56-380AE8698EE4}"/>
    <cellStyle name="Percent 6" xfId="352" xr:uid="{39B69580-E144-41E5-982B-283102EDFC10}"/>
    <cellStyle name="Percent 7" xfId="353" xr:uid="{64AAA01E-A39D-4E2D-86ED-E83BECCF5115}"/>
    <cellStyle name="Percent 8" xfId="354" xr:uid="{AA794075-1095-4A0F-802A-ECF1A417A3CE}"/>
    <cellStyle name="Percent 9" xfId="355" xr:uid="{F1003504-7391-4BFF-9443-DBAC0D448D0C}"/>
    <cellStyle name="report_title" xfId="356" xr:uid="{87DE9239-2826-43D2-AC0E-789AB7AB3B7C}"/>
    <cellStyle name="Title 2" xfId="357" xr:uid="{42FE6AE9-32F2-4085-A22D-12D037B25F64}"/>
    <cellStyle name="Total 2" xfId="358" xr:uid="{5244E53D-6590-4E72-8C69-4D5535CED3FE}"/>
    <cellStyle name="Valuta_Page 12" xfId="359" xr:uid="{782FED17-A99E-4F86-85C9-CC1A6A034CEB}"/>
    <cellStyle name="Warning Text 2" xfId="360" xr:uid="{8643CC88-A830-49E3-B22B-FCE48FE2417B}"/>
    <cellStyle name="เครื่องหมายจุลภาค [0]" xfId="361" xr:uid="{041E6021-994A-4557-8AE5-19A1EA7B03B5}"/>
    <cellStyle name="เครื่องหมายจุลภาค [0] 2" xfId="362" xr:uid="{1867D21F-2352-450A-811A-2093A84EED53}"/>
    <cellStyle name="เครื่องหมายจุลภาค [0] 2 2" xfId="363" xr:uid="{34B057F5-3B48-4A86-A1E7-33DF8527F2E4}"/>
    <cellStyle name="เครื่องหมายจุลภาค [0] 3" xfId="364" xr:uid="{06D2571F-9343-4B07-AB48-502CF329564A}"/>
    <cellStyle name="เครื่องหมายจุลภาค [0] 3 2" xfId="365" xr:uid="{0B93D0F8-B97E-4CCF-8598-057EF1632148}"/>
    <cellStyle name="เครื่องหมายจุลภาค [0] 4" xfId="366" xr:uid="{764512CA-C7EC-4D0B-902B-CE9D0333A8DE}"/>
    <cellStyle name="เครื่องหมายจุลภาค [0] 5" xfId="367" xr:uid="{AA3657BC-292C-40C2-8EE8-7EB6D0DC4891}"/>
    <cellStyle name="เครื่องหมายจุลภาค 18 2" xfId="368" xr:uid="{5374277D-0B9E-4F4D-969E-8237481B3265}"/>
    <cellStyle name="เครื่องหมายจุลภาค_Book2" xfId="369" xr:uid="{2BE7C6D4-A97C-46DB-B65A-DD6898C49BA3}"/>
    <cellStyle name="เครื่องหมายสกุลเงิน [0]" xfId="370" xr:uid="{6E7A01B4-E89F-4BCA-A002-99556EF1B6A2}"/>
    <cellStyle name="เครื่องหมายสกุลเงิน [0] 2" xfId="371" xr:uid="{EBFD11B6-213D-4FCA-ABA5-0D5F9E22021B}"/>
    <cellStyle name="เครื่องหมายสกุลเงิน [0] 2 2" xfId="372" xr:uid="{BCE4B9E4-1176-4775-8232-7DC465470E1E}"/>
    <cellStyle name="เครื่องหมายสกุลเงิน [0] 3" xfId="373" xr:uid="{51E2A522-D9DA-4837-9C22-B9AB3A986012}"/>
    <cellStyle name="เครื่องหมายสกุลเงิน [0] 3 2" xfId="374" xr:uid="{F940A66C-A4EC-40B4-AC13-518CD1275AEE}"/>
    <cellStyle name="เครื่องหมายสกุลเงิน [0] 4" xfId="375" xr:uid="{36F3360C-82C5-4719-8241-E4F87C5EF3C6}"/>
    <cellStyle name="เครื่องหมายสกุลเงิน [0] 5" xfId="376" xr:uid="{4983E4FF-B544-4AD6-9DD4-17EDD665CCF2}"/>
    <cellStyle name="เซลล์ตรวจสอบ" xfId="377" xr:uid="{3EA3DEAD-436C-412E-B1E0-E8EB36A06C93}"/>
    <cellStyle name="เซลล์ตรวจสอบ 2" xfId="378" xr:uid="{CC62B45E-5507-4016-89AE-3C09545FC552}"/>
    <cellStyle name="เซลล์ที่มีการเชื่อมโยง" xfId="379" xr:uid="{9D64CA8F-2315-44DF-A5E1-2D6C53FA42AE}"/>
    <cellStyle name="เซลล์ที่มีการเชื่อมโยง 2" xfId="380" xr:uid="{F88893DC-121F-410D-82CC-19F62363156F}"/>
    <cellStyle name="แย่" xfId="381" xr:uid="{00C3EAD4-34E2-45EA-97AE-7A9A48331C09}"/>
    <cellStyle name="แย่ 2" xfId="382" xr:uid="{03D9DAE7-C9C7-4410-B3FA-100352ECD2E0}"/>
    <cellStyle name="แสดงผล" xfId="383" xr:uid="{9ED77CE5-1631-4F1B-9C83-C3000929362B}"/>
    <cellStyle name="แสดงผล 2" xfId="384" xr:uid="{A4AC5BA3-83D0-4601-91B8-AFAAA3974747}"/>
    <cellStyle name="แสดงผล 3" xfId="385" xr:uid="{1B8E815C-1EB7-44CB-9CCD-EBD351B3C6EC}"/>
    <cellStyle name="แสดงผล 4" xfId="386" xr:uid="{9AA091A5-2E7F-4F8E-B53F-23259900B2AE}"/>
    <cellStyle name="แสดงผล 5" xfId="387" xr:uid="{F681C78A-D9AD-42A7-9440-98D935D808A4}"/>
    <cellStyle name="การคำนวณ" xfId="388" xr:uid="{E2D9AE3D-EB94-45E6-8BFB-6D5E24FCA5DF}"/>
    <cellStyle name="การคำนวณ 2" xfId="389" xr:uid="{379D4D0E-D600-45AF-8905-620441119048}"/>
    <cellStyle name="การคำนวณ 3" xfId="390" xr:uid="{B3F0FB6E-35EE-42FE-A72E-C23D40FF2F93}"/>
    <cellStyle name="การคำนวณ 4" xfId="391" xr:uid="{27ABFB14-551C-45DB-ACBF-B69A48136FC3}"/>
    <cellStyle name="การคำนวณ 5" xfId="392" xr:uid="{EFF66484-DF97-4A7F-BAC0-10502353CC16}"/>
    <cellStyle name="ข้อความเตือน" xfId="393" xr:uid="{0B2FE86C-8A32-4AE4-9345-0BA0BC37FCDF}"/>
    <cellStyle name="ข้อความเตือน 2" xfId="394" xr:uid="{D8212EBA-7DFD-4069-B00E-3185AB19BDA9}"/>
    <cellStyle name="ข้อความอธิบาย" xfId="395" xr:uid="{0F7EC73D-0ABC-4AF2-A5DD-8210E530EE04}"/>
    <cellStyle name="ข้อความอธิบาย 2" xfId="396" xr:uid="{677FEC87-4B16-4724-A91B-6F31AB7A36D7}"/>
    <cellStyle name="ชื่อเรื่อง" xfId="397" xr:uid="{FA44F30B-56A8-4909-AAE1-BFDA7ED10372}"/>
    <cellStyle name="ชื่อเรื่อง 2" xfId="398" xr:uid="{D2F9FE04-4EF8-44C0-B684-EED01EA88633}"/>
    <cellStyle name="ดี" xfId="399" xr:uid="{B6E998EE-EB76-4A2D-9DE4-7CDAABFCCC7F}"/>
    <cellStyle name="ดี 2" xfId="400" xr:uid="{1C55BBA2-5312-469C-85CD-0C394668CFAD}"/>
    <cellStyle name="น้บะภฒ_95" xfId="401" xr:uid="{F21498C4-AA9E-4B17-8C50-DD541D7AB31D}"/>
    <cellStyle name="ปกติ 13 2" xfId="402" xr:uid="{FE34C3C9-DFBC-458D-A460-53C4D397B543}"/>
    <cellStyle name="ปกติ 2" xfId="403" xr:uid="{39492097-6C8F-47E7-A1B7-0F88F4555485}"/>
    <cellStyle name="ปกติ_Aging Q2" xfId="404" xr:uid="{17BF0644-4720-4DFD-95EE-BEFCB952DB56}"/>
    <cellStyle name="ป้อนค่า" xfId="405" xr:uid="{32A95E81-0CFE-495E-B341-B9D4A8174C2D}"/>
    <cellStyle name="ป้อนค่า 2" xfId="406" xr:uid="{22AE417E-0D3A-44CA-9B2C-DCC7AB4FD121}"/>
    <cellStyle name="ป้อนค่า 3" xfId="407" xr:uid="{F4A5FC4D-908E-4A17-A2CD-1334F920C923}"/>
    <cellStyle name="ป้อนค่า 4" xfId="408" xr:uid="{3A28FAFE-98EF-43F7-B0CD-1067133088B0}"/>
    <cellStyle name="ป้อนค่า 5" xfId="409" xr:uid="{9A5C7862-B60C-4E40-9C11-FA56C882E5CA}"/>
    <cellStyle name="ปานกลาง" xfId="410" xr:uid="{3F26E90B-D50B-4564-8D08-55DB87A4C03E}"/>
    <cellStyle name="ปานกลาง 2" xfId="411" xr:uid="{482ED5A3-E88A-4578-938A-AE5B78E08316}"/>
    <cellStyle name="ผลรวม" xfId="412" xr:uid="{FC5585EA-E01B-443D-B20D-C8105382EAE8}"/>
    <cellStyle name="ผลรวม 2" xfId="413" xr:uid="{C94A9910-DFBC-42A2-8CE7-1C6BE63B8D3F}"/>
    <cellStyle name="ผลรวม 3" xfId="414" xr:uid="{B135E667-E84C-4962-A136-91EBF7756AD5}"/>
    <cellStyle name="ผลรวม 4" xfId="415" xr:uid="{0399B455-496E-4E5A-8B20-1F5CEAD9DB9B}"/>
    <cellStyle name="ผลรวม 5" xfId="416" xr:uid="{F1528347-D67C-4BF9-8637-B918F7CE321D}"/>
    <cellStyle name="ฤธถ [0]_95" xfId="417" xr:uid="{72EDBEFB-BC61-45A0-B9DA-45523361FAD2}"/>
    <cellStyle name="ฤธถ_95" xfId="418" xr:uid="{E511D151-2707-44AB-8D52-74115947DDF4}"/>
    <cellStyle name="ล๋ศญ [0]_95" xfId="419" xr:uid="{4A73B2D8-2BB2-4871-90F0-ABC79CAA7758}"/>
    <cellStyle name="ล๋ศญ_95" xfId="420" xr:uid="{3DCD947C-CD81-4241-A3E6-D5F6FF3D3647}"/>
    <cellStyle name="วฅมุ_4ฟ๙ฝวภ๛" xfId="421" xr:uid="{EC181777-9EC1-43C7-88B0-E61B65ADD023}"/>
    <cellStyle name="ส่วนที่ถูกเน้น1" xfId="422" xr:uid="{0076F27E-AF99-46AC-8584-5996F7A47BE5}"/>
    <cellStyle name="ส่วนที่ถูกเน้น1 2" xfId="423" xr:uid="{F2C9E1A4-DC2D-4B80-B248-A769AA1A31F1}"/>
    <cellStyle name="ส่วนที่ถูกเน้น2" xfId="424" xr:uid="{F4C99D0A-BC9D-4CCB-9BD2-FD796FA60C52}"/>
    <cellStyle name="ส่วนที่ถูกเน้น2 2" xfId="425" xr:uid="{7E453210-9840-408A-A5C3-6DA129C6320D}"/>
    <cellStyle name="ส่วนที่ถูกเน้น3" xfId="426" xr:uid="{C921348E-5DFF-4E39-961F-9BB124A8A6B3}"/>
    <cellStyle name="ส่วนที่ถูกเน้น3 2" xfId="427" xr:uid="{04AADA29-6774-4813-8243-160505F3A693}"/>
    <cellStyle name="ส่วนที่ถูกเน้น4" xfId="428" xr:uid="{D8E27003-1B5E-4163-8A9E-9D6BFF5EAC52}"/>
    <cellStyle name="ส่วนที่ถูกเน้น4 2" xfId="429" xr:uid="{6AAE28EA-C791-4237-B9E8-71514838DBC7}"/>
    <cellStyle name="ส่วนที่ถูกเน้น5" xfId="430" xr:uid="{5795A8F5-CD02-43CE-A2FF-A467E30DC3F5}"/>
    <cellStyle name="ส่วนที่ถูกเน้น5 2" xfId="431" xr:uid="{E8875BC5-6A9D-44F0-81FB-A613C9EB142E}"/>
    <cellStyle name="ส่วนที่ถูกเน้น6" xfId="432" xr:uid="{55173F52-B769-413A-83E7-E176EEAFA585}"/>
    <cellStyle name="ส่วนที่ถูกเน้น6 2" xfId="433" xr:uid="{01F7A77F-9A4B-4B9F-A723-568114D859CE}"/>
    <cellStyle name="หมายเหตุ" xfId="434" xr:uid="{BFF80F77-BC3D-422C-8E91-554C60A54F15}"/>
    <cellStyle name="หมายเหตุ 2" xfId="435" xr:uid="{087A0DD7-93EC-4ECC-87FE-3D12292639A5}"/>
    <cellStyle name="หมายเหตุ 3" xfId="436" xr:uid="{16015DF4-325F-41D6-9492-D4EA57DCB116}"/>
    <cellStyle name="หมายเหตุ 4" xfId="437" xr:uid="{AF5241A6-02EF-44FC-83A4-42C5B19E25FF}"/>
    <cellStyle name="หมายเหตุ 5" xfId="438" xr:uid="{6FDA04F3-6107-4F1B-B84D-182A5850E424}"/>
    <cellStyle name="หัวเรื่อง 1" xfId="439" xr:uid="{E3924128-5003-4A1B-8DD4-5CAF6191B155}"/>
    <cellStyle name="หัวเรื่อง 1 2" xfId="440" xr:uid="{46BCCAE3-DB91-4E7E-B62E-1AB4D185EA8F}"/>
    <cellStyle name="หัวเรื่อง 2" xfId="441" xr:uid="{E75E3025-D4F6-4E6E-80CE-78436203DC80}"/>
    <cellStyle name="หัวเรื่อง 2 2" xfId="442" xr:uid="{5268DEE1-A1A5-4AC8-A2E2-189C7D12D00D}"/>
    <cellStyle name="หัวเรื่อง 3" xfId="443" xr:uid="{68D68B73-EECE-4EE3-BEE7-5720BB28B405}"/>
    <cellStyle name="หัวเรื่อง 3 2" xfId="444" xr:uid="{BE69970C-DB62-40BA-8977-6BABB62B7573}"/>
    <cellStyle name="หัวเรื่อง 4" xfId="445" xr:uid="{5887E126-3A4C-47FB-A231-C5A2D5C22699}"/>
    <cellStyle name="หัวเรื่อง 4 2" xfId="446" xr:uid="{C4A20F12-D7BF-4671-A724-212C69C87431}"/>
    <cellStyle name="표준_2002 SJC Consolidation Package" xfId="447" xr:uid="{2ACC25DB-3CCA-4B89-9DB5-FD3DF2CA184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9"/>
  <sheetViews>
    <sheetView view="pageBreakPreview" zoomScale="85" zoomScaleNormal="100" zoomScaleSheetLayoutView="85" workbookViewId="0">
      <selection activeCell="F15" sqref="F15"/>
    </sheetView>
  </sheetViews>
  <sheetFormatPr defaultColWidth="8.1796875" defaultRowHeight="14"/>
  <cols>
    <col min="1" max="1" width="48.453125" style="25" customWidth="1"/>
    <col min="2" max="2" width="5.81640625" style="1" bestFit="1" customWidth="1"/>
    <col min="3" max="3" width="1.1796875" style="1" customWidth="1"/>
    <col min="4" max="4" width="13.453125" style="1" customWidth="1"/>
    <col min="5" max="5" width="1.1796875" style="1" customWidth="1"/>
    <col min="6" max="6" width="13.453125" style="1" customWidth="1"/>
    <col min="7" max="7" width="1.1796875" style="1" customWidth="1"/>
    <col min="8" max="8" width="13.453125" style="1" customWidth="1"/>
    <col min="9" max="9" width="1.453125" style="1" customWidth="1"/>
    <col min="10" max="10" width="13.453125" style="1" customWidth="1"/>
    <col min="11" max="16384" width="8.1796875" style="1"/>
  </cols>
  <sheetData>
    <row r="1" spans="1:10" s="132" customFormat="1" ht="20.25" customHeight="1">
      <c r="A1" s="131" t="s">
        <v>0</v>
      </c>
    </row>
    <row r="2" spans="1:10" s="134" customFormat="1" ht="20.25" customHeight="1">
      <c r="A2" s="133" t="s">
        <v>1</v>
      </c>
    </row>
    <row r="3" spans="1:10" ht="20.25" customHeight="1">
      <c r="A3" s="26"/>
    </row>
    <row r="4" spans="1:10" ht="20.25" customHeight="1">
      <c r="B4" s="12"/>
      <c r="C4" s="12"/>
      <c r="D4" s="213" t="s">
        <v>2</v>
      </c>
      <c r="E4" s="213"/>
      <c r="F4" s="213"/>
      <c r="G4" s="213"/>
      <c r="H4" s="212" t="s">
        <v>3</v>
      </c>
      <c r="I4" s="212"/>
      <c r="J4" s="212"/>
    </row>
    <row r="5" spans="1:10" ht="20.25" customHeight="1">
      <c r="B5" s="12"/>
      <c r="C5" s="12"/>
      <c r="D5" s="212" t="s">
        <v>4</v>
      </c>
      <c r="E5" s="212"/>
      <c r="F5" s="212"/>
      <c r="G5" s="212"/>
      <c r="H5" s="212" t="s">
        <v>4</v>
      </c>
      <c r="I5" s="212"/>
      <c r="J5" s="212"/>
    </row>
    <row r="6" spans="1:10" ht="20.25" customHeight="1">
      <c r="B6" s="12"/>
      <c r="C6" s="12"/>
      <c r="D6" s="135" t="s">
        <v>237</v>
      </c>
      <c r="E6" s="136"/>
      <c r="F6" s="135" t="s">
        <v>5</v>
      </c>
      <c r="H6" s="135" t="s">
        <v>237</v>
      </c>
      <c r="I6" s="136"/>
      <c r="J6" s="135" t="s">
        <v>5</v>
      </c>
    </row>
    <row r="7" spans="1:10" ht="20.25" customHeight="1">
      <c r="A7" s="137" t="s">
        <v>6</v>
      </c>
      <c r="B7" s="138" t="s">
        <v>7</v>
      </c>
      <c r="C7" s="7"/>
      <c r="D7" s="100">
        <v>2025</v>
      </c>
      <c r="E7" s="12"/>
      <c r="F7" s="100">
        <v>2024</v>
      </c>
      <c r="H7" s="100">
        <v>2025</v>
      </c>
      <c r="I7" s="12"/>
      <c r="J7" s="100">
        <v>2024</v>
      </c>
    </row>
    <row r="8" spans="1:10" ht="20.25" customHeight="1">
      <c r="A8" s="137"/>
      <c r="B8" s="138"/>
      <c r="C8" s="7"/>
      <c r="D8" s="139" t="s">
        <v>8</v>
      </c>
      <c r="E8" s="12"/>
      <c r="F8" s="100"/>
      <c r="H8" s="139" t="s">
        <v>8</v>
      </c>
      <c r="I8" s="12"/>
      <c r="J8" s="100"/>
    </row>
    <row r="9" spans="1:10" ht="20.25" customHeight="1">
      <c r="B9" s="12"/>
      <c r="C9" s="12"/>
      <c r="D9" s="214" t="s">
        <v>9</v>
      </c>
      <c r="E9" s="214"/>
      <c r="F9" s="214"/>
      <c r="G9" s="214"/>
      <c r="H9" s="214"/>
      <c r="I9" s="214"/>
      <c r="J9" s="214"/>
    </row>
    <row r="10" spans="1:10" ht="20.25" customHeight="1">
      <c r="A10" s="148" t="s">
        <v>10</v>
      </c>
      <c r="B10" s="7"/>
      <c r="C10" s="7"/>
    </row>
    <row r="11" spans="1:10" ht="20.25" customHeight="1">
      <c r="A11" s="25" t="s">
        <v>11</v>
      </c>
      <c r="B11" s="140"/>
      <c r="C11" s="7"/>
      <c r="D11" s="32">
        <v>113246</v>
      </c>
      <c r="E11" s="32"/>
      <c r="F11" s="32">
        <v>210561</v>
      </c>
      <c r="G11" s="32"/>
      <c r="H11" s="32">
        <v>43168</v>
      </c>
      <c r="I11" s="32"/>
      <c r="J11" s="32">
        <v>142873</v>
      </c>
    </row>
    <row r="12" spans="1:10" ht="20.25" customHeight="1">
      <c r="A12" s="25" t="s">
        <v>12</v>
      </c>
      <c r="B12" s="140">
        <v>2</v>
      </c>
      <c r="C12" s="7"/>
      <c r="D12" s="32">
        <v>212826</v>
      </c>
      <c r="E12" s="32"/>
      <c r="F12" s="32">
        <v>258660</v>
      </c>
      <c r="G12" s="32"/>
      <c r="H12" s="32">
        <v>253298</v>
      </c>
      <c r="I12" s="32"/>
      <c r="J12" s="32">
        <v>288349</v>
      </c>
    </row>
    <row r="13" spans="1:10" ht="20.25" customHeight="1">
      <c r="A13" s="59" t="s">
        <v>13</v>
      </c>
      <c r="B13" s="140">
        <v>2</v>
      </c>
      <c r="C13" s="7"/>
      <c r="D13" s="32">
        <v>388711</v>
      </c>
      <c r="E13" s="32"/>
      <c r="F13" s="32">
        <v>390772</v>
      </c>
      <c r="G13" s="32"/>
      <c r="H13" s="32">
        <v>318742</v>
      </c>
      <c r="I13" s="32"/>
      <c r="J13" s="32">
        <v>294824</v>
      </c>
    </row>
    <row r="14" spans="1:10" ht="20.25" customHeight="1">
      <c r="A14" s="149" t="s">
        <v>14</v>
      </c>
      <c r="B14" s="140"/>
      <c r="C14" s="7"/>
      <c r="D14" s="32">
        <v>1715101</v>
      </c>
      <c r="E14" s="32"/>
      <c r="F14" s="32">
        <v>1694079</v>
      </c>
      <c r="G14" s="32"/>
      <c r="H14" s="32">
        <v>1710348</v>
      </c>
      <c r="I14" s="32"/>
      <c r="J14" s="32">
        <v>1705636</v>
      </c>
    </row>
    <row r="15" spans="1:10" ht="20.25" customHeight="1">
      <c r="A15" s="159" t="s">
        <v>15</v>
      </c>
      <c r="B15" s="140"/>
      <c r="C15" s="7"/>
      <c r="D15" s="32">
        <v>13997</v>
      </c>
      <c r="E15" s="32"/>
      <c r="F15" s="32">
        <v>15588</v>
      </c>
      <c r="G15" s="32"/>
      <c r="H15" s="32">
        <v>13021</v>
      </c>
      <c r="I15" s="32"/>
      <c r="J15" s="32">
        <v>14423</v>
      </c>
    </row>
    <row r="16" spans="1:10" ht="20.25" customHeight="1">
      <c r="A16" s="150" t="s">
        <v>16</v>
      </c>
      <c r="B16" s="140"/>
      <c r="C16" s="7"/>
      <c r="D16" s="109">
        <f>SUM(D11:D15)</f>
        <v>2443881</v>
      </c>
      <c r="E16" s="110"/>
      <c r="F16" s="109">
        <f>SUM(F11:F15)</f>
        <v>2569660</v>
      </c>
      <c r="H16" s="109">
        <f>SUM(H11:H15)</f>
        <v>2338577</v>
      </c>
      <c r="J16" s="109">
        <f>SUM(J11:J15)</f>
        <v>2446105</v>
      </c>
    </row>
    <row r="17" spans="1:10" ht="15.75" customHeight="1">
      <c r="B17" s="140"/>
      <c r="C17" s="7"/>
      <c r="D17" s="32"/>
      <c r="E17" s="32"/>
      <c r="F17" s="32"/>
    </row>
    <row r="18" spans="1:10" ht="20.25" customHeight="1">
      <c r="A18" s="148" t="s">
        <v>17</v>
      </c>
      <c r="B18" s="7"/>
      <c r="C18" s="7"/>
    </row>
    <row r="19" spans="1:10" ht="20.25" customHeight="1">
      <c r="A19" s="25" t="s">
        <v>18</v>
      </c>
      <c r="B19" s="140">
        <v>9</v>
      </c>
      <c r="C19" s="7"/>
      <c r="D19" s="32">
        <v>22746</v>
      </c>
      <c r="E19" s="32"/>
      <c r="F19" s="32">
        <v>22065</v>
      </c>
      <c r="G19" s="32"/>
      <c r="H19" s="120">
        <v>0</v>
      </c>
      <c r="I19" s="32"/>
      <c r="J19" s="120">
        <v>0</v>
      </c>
    </row>
    <row r="20" spans="1:10" ht="20.25" customHeight="1">
      <c r="A20" s="25" t="s">
        <v>19</v>
      </c>
      <c r="B20" s="140">
        <v>3</v>
      </c>
      <c r="C20" s="7"/>
      <c r="D20" s="120">
        <v>0</v>
      </c>
      <c r="E20" s="32"/>
      <c r="F20" s="120">
        <v>0</v>
      </c>
      <c r="G20" s="32"/>
      <c r="H20" s="32">
        <v>980398</v>
      </c>
      <c r="I20" s="32"/>
      <c r="J20" s="32">
        <v>998248</v>
      </c>
    </row>
    <row r="21" spans="1:10" ht="20.25" customHeight="1">
      <c r="A21" s="25" t="s">
        <v>20</v>
      </c>
      <c r="B21" s="140">
        <v>4</v>
      </c>
      <c r="C21" s="7"/>
      <c r="D21" s="32">
        <v>2151224</v>
      </c>
      <c r="E21" s="32"/>
      <c r="F21" s="32">
        <v>1876582</v>
      </c>
      <c r="G21" s="32"/>
      <c r="H21" s="32">
        <v>1759067</v>
      </c>
      <c r="I21" s="32"/>
      <c r="J21" s="32">
        <v>1477730</v>
      </c>
    </row>
    <row r="22" spans="1:10" ht="20.25" customHeight="1">
      <c r="A22" s="25" t="s">
        <v>21</v>
      </c>
      <c r="B22" s="140">
        <v>5</v>
      </c>
      <c r="C22" s="7"/>
      <c r="D22" s="32">
        <v>4827667</v>
      </c>
      <c r="E22" s="32"/>
      <c r="F22" s="32">
        <v>4943512</v>
      </c>
      <c r="G22" s="32"/>
      <c r="H22" s="32">
        <v>4137411</v>
      </c>
      <c r="I22" s="32"/>
      <c r="J22" s="32">
        <v>4329531</v>
      </c>
    </row>
    <row r="23" spans="1:10" ht="20.25" customHeight="1">
      <c r="A23" s="25" t="s">
        <v>22</v>
      </c>
      <c r="B23" s="140">
        <v>6</v>
      </c>
      <c r="C23" s="7"/>
      <c r="D23" s="32">
        <v>2753045</v>
      </c>
      <c r="E23" s="22"/>
      <c r="F23" s="32">
        <v>2827877</v>
      </c>
      <c r="G23" s="32"/>
      <c r="H23" s="32">
        <v>2901084</v>
      </c>
      <c r="I23" s="32"/>
      <c r="J23" s="32">
        <v>3017495</v>
      </c>
    </row>
    <row r="24" spans="1:10" ht="20.25" customHeight="1">
      <c r="A24" s="159" t="s">
        <v>23</v>
      </c>
      <c r="B24" s="140"/>
      <c r="C24" s="7"/>
      <c r="D24" s="32">
        <v>46772</v>
      </c>
      <c r="E24" s="32"/>
      <c r="F24" s="32">
        <v>50218</v>
      </c>
      <c r="G24" s="32"/>
      <c r="H24" s="32">
        <v>41992</v>
      </c>
      <c r="I24" s="32"/>
      <c r="J24" s="32">
        <v>43790</v>
      </c>
    </row>
    <row r="25" spans="1:10" ht="20.25" customHeight="1">
      <c r="A25" s="149" t="s">
        <v>24</v>
      </c>
      <c r="B25" s="140"/>
      <c r="C25" s="7"/>
      <c r="D25" s="32">
        <v>210335</v>
      </c>
      <c r="E25" s="32"/>
      <c r="F25" s="32">
        <v>201286</v>
      </c>
      <c r="G25" s="32"/>
      <c r="H25" s="32">
        <v>140335</v>
      </c>
      <c r="I25" s="32"/>
      <c r="J25" s="32">
        <v>134522</v>
      </c>
    </row>
    <row r="26" spans="1:10" ht="20.25" customHeight="1">
      <c r="A26" s="25" t="s">
        <v>25</v>
      </c>
      <c r="B26" s="140"/>
      <c r="C26" s="7"/>
      <c r="D26" s="32">
        <v>133242</v>
      </c>
      <c r="E26" s="32"/>
      <c r="F26" s="32">
        <v>93664</v>
      </c>
      <c r="G26" s="32"/>
      <c r="H26" s="32">
        <v>127586</v>
      </c>
      <c r="I26" s="32"/>
      <c r="J26" s="32">
        <v>88007</v>
      </c>
    </row>
    <row r="27" spans="1:10" ht="20.25" customHeight="1">
      <c r="A27" s="150" t="s">
        <v>26</v>
      </c>
      <c r="B27" s="140"/>
      <c r="C27" s="7"/>
      <c r="D27" s="109">
        <f>SUM(D19:D26)</f>
        <v>10145031</v>
      </c>
      <c r="E27" s="110"/>
      <c r="F27" s="109">
        <f>SUM(F19:F26)</f>
        <v>10015204</v>
      </c>
      <c r="H27" s="109">
        <f>SUM(H19:H26)</f>
        <v>10087873</v>
      </c>
      <c r="J27" s="109">
        <f>SUM(J19:J26)</f>
        <v>10089323</v>
      </c>
    </row>
    <row r="28" spans="1:10" ht="15.75" customHeight="1">
      <c r="A28" s="26"/>
      <c r="B28" s="140"/>
      <c r="C28" s="7"/>
      <c r="D28" s="33"/>
      <c r="E28" s="110"/>
      <c r="F28" s="33"/>
      <c r="H28" s="33"/>
      <c r="J28" s="33"/>
    </row>
    <row r="29" spans="1:10" ht="20.25" customHeight="1" thickBot="1">
      <c r="A29" s="56" t="s">
        <v>27</v>
      </c>
      <c r="B29" s="140"/>
      <c r="C29" s="7"/>
      <c r="D29" s="107">
        <f>+D16+D27</f>
        <v>12588912</v>
      </c>
      <c r="E29" s="110"/>
      <c r="F29" s="107">
        <f>+F16+F27</f>
        <v>12584864</v>
      </c>
      <c r="H29" s="107">
        <f>+H16+H27</f>
        <v>12426450</v>
      </c>
      <c r="J29" s="107">
        <f>+J16+J27</f>
        <v>12535428</v>
      </c>
    </row>
    <row r="30" spans="1:10" ht="23.15" customHeight="1" thickTop="1">
      <c r="B30" s="140"/>
    </row>
    <row r="31" spans="1:10" s="132" customFormat="1" ht="20.25" customHeight="1">
      <c r="A31" s="131" t="str">
        <f>A1</f>
        <v>Index Living Mall Public Company Limited and its Subsidiaries</v>
      </c>
      <c r="B31" s="141"/>
    </row>
    <row r="32" spans="1:10" s="134" customFormat="1" ht="20.25" customHeight="1">
      <c r="A32" s="133" t="str">
        <f>A2</f>
        <v>Statement of financial position</v>
      </c>
      <c r="B32" s="142"/>
    </row>
    <row r="33" spans="1:10" ht="7.5" customHeight="1">
      <c r="A33" s="56"/>
      <c r="B33" s="7"/>
      <c r="C33" s="7"/>
      <c r="D33" s="33"/>
      <c r="E33" s="33"/>
      <c r="F33" s="33"/>
    </row>
    <row r="34" spans="1:10" ht="19.5" customHeight="1">
      <c r="B34" s="140"/>
      <c r="C34" s="12"/>
      <c r="D34" s="212" t="s">
        <v>2</v>
      </c>
      <c r="E34" s="212"/>
      <c r="F34" s="212"/>
      <c r="G34" s="212"/>
      <c r="H34" s="212" t="s">
        <v>3</v>
      </c>
      <c r="I34" s="212"/>
      <c r="J34" s="212"/>
    </row>
    <row r="35" spans="1:10" ht="19.5" customHeight="1">
      <c r="B35" s="140"/>
      <c r="C35" s="12"/>
      <c r="D35" s="212" t="s">
        <v>4</v>
      </c>
      <c r="E35" s="212"/>
      <c r="F35" s="212"/>
      <c r="G35" s="212"/>
      <c r="H35" s="212" t="s">
        <v>4</v>
      </c>
      <c r="I35" s="212"/>
      <c r="J35" s="212"/>
    </row>
    <row r="36" spans="1:10" ht="19.5" customHeight="1">
      <c r="B36" s="140"/>
      <c r="C36" s="12"/>
      <c r="D36" s="135" t="s">
        <v>237</v>
      </c>
      <c r="E36" s="136"/>
      <c r="F36" s="135" t="s">
        <v>5</v>
      </c>
      <c r="H36" s="135" t="s">
        <v>237</v>
      </c>
      <c r="I36" s="136"/>
      <c r="J36" s="135" t="s">
        <v>5</v>
      </c>
    </row>
    <row r="37" spans="1:10" ht="19.5" customHeight="1">
      <c r="A37" s="26" t="s">
        <v>28</v>
      </c>
      <c r="B37" s="140" t="s">
        <v>7</v>
      </c>
      <c r="C37" s="12"/>
      <c r="D37" s="100">
        <v>2025</v>
      </c>
      <c r="E37" s="12"/>
      <c r="F37" s="100">
        <v>2024</v>
      </c>
      <c r="H37" s="100">
        <v>2025</v>
      </c>
      <c r="I37" s="12"/>
      <c r="J37" s="100">
        <v>2024</v>
      </c>
    </row>
    <row r="38" spans="1:10" ht="19.5" customHeight="1">
      <c r="A38" s="26"/>
      <c r="B38" s="140"/>
      <c r="C38" s="12"/>
      <c r="D38" s="139" t="s">
        <v>8</v>
      </c>
      <c r="E38" s="12"/>
      <c r="F38" s="100"/>
      <c r="H38" s="139" t="s">
        <v>8</v>
      </c>
      <c r="I38" s="12"/>
      <c r="J38" s="100"/>
    </row>
    <row r="39" spans="1:10" ht="19.5" customHeight="1">
      <c r="B39" s="140"/>
      <c r="C39" s="7"/>
      <c r="D39" s="214" t="s">
        <v>9</v>
      </c>
      <c r="E39" s="214"/>
      <c r="F39" s="214"/>
      <c r="G39" s="214"/>
      <c r="H39" s="214"/>
      <c r="I39" s="214"/>
      <c r="J39" s="214"/>
    </row>
    <row r="40" spans="1:10" ht="20.149999999999999" customHeight="1">
      <c r="A40" s="24" t="s">
        <v>29</v>
      </c>
      <c r="B40" s="140"/>
      <c r="C40" s="12"/>
      <c r="D40" s="18"/>
      <c r="E40" s="18"/>
      <c r="F40" s="18"/>
    </row>
    <row r="41" spans="1:10" ht="20.25" customHeight="1">
      <c r="A41" s="25" t="s">
        <v>30</v>
      </c>
      <c r="B41" s="7"/>
      <c r="C41" s="7"/>
      <c r="D41" s="32">
        <v>243000</v>
      </c>
      <c r="E41" s="32"/>
      <c r="F41" s="32">
        <v>632000</v>
      </c>
      <c r="G41" s="32"/>
      <c r="H41" s="32">
        <v>243000</v>
      </c>
      <c r="I41" s="32"/>
      <c r="J41" s="32">
        <v>632000</v>
      </c>
    </row>
    <row r="42" spans="1:10" ht="20.25" customHeight="1">
      <c r="A42" s="25" t="s">
        <v>31</v>
      </c>
      <c r="B42" s="7">
        <v>2</v>
      </c>
      <c r="C42" s="7"/>
      <c r="D42" s="120">
        <v>718897</v>
      </c>
      <c r="E42" s="32"/>
      <c r="F42" s="32">
        <v>602904</v>
      </c>
      <c r="G42" s="32"/>
      <c r="H42" s="32">
        <v>966723</v>
      </c>
      <c r="I42" s="32"/>
      <c r="J42" s="32">
        <v>793692</v>
      </c>
    </row>
    <row r="43" spans="1:10" ht="20.25" customHeight="1">
      <c r="A43" s="25" t="s">
        <v>32</v>
      </c>
      <c r="B43" s="7"/>
      <c r="C43" s="7"/>
      <c r="D43" s="120">
        <v>383023</v>
      </c>
      <c r="E43" s="32"/>
      <c r="F43" s="32">
        <v>381716</v>
      </c>
      <c r="G43" s="32"/>
      <c r="H43" s="32">
        <v>383023</v>
      </c>
      <c r="I43" s="32"/>
      <c r="J43" s="32">
        <v>381716</v>
      </c>
    </row>
    <row r="44" spans="1:10" ht="20.25" customHeight="1">
      <c r="A44" s="25" t="s">
        <v>33</v>
      </c>
      <c r="B44" s="7"/>
      <c r="C44" s="7"/>
      <c r="D44" s="120">
        <v>262674</v>
      </c>
      <c r="E44" s="32"/>
      <c r="F44" s="32">
        <v>297870</v>
      </c>
      <c r="G44" s="32"/>
      <c r="H44" s="160">
        <v>248587</v>
      </c>
      <c r="I44" s="32"/>
      <c r="J44" s="32">
        <v>287354</v>
      </c>
    </row>
    <row r="45" spans="1:10" ht="20.25" customHeight="1">
      <c r="A45" s="25" t="s">
        <v>34</v>
      </c>
      <c r="B45" s="7">
        <v>2</v>
      </c>
      <c r="C45" s="7"/>
      <c r="D45" s="120">
        <v>377361</v>
      </c>
      <c r="E45" s="32"/>
      <c r="F45" s="32">
        <v>375032</v>
      </c>
      <c r="G45" s="32"/>
      <c r="H45" s="160">
        <v>274967</v>
      </c>
      <c r="I45" s="32"/>
      <c r="J45" s="32">
        <v>293782</v>
      </c>
    </row>
    <row r="46" spans="1:10" ht="20.25" customHeight="1">
      <c r="A46" s="25" t="s">
        <v>35</v>
      </c>
      <c r="B46" s="7">
        <v>2</v>
      </c>
      <c r="C46" s="7"/>
      <c r="D46" s="120">
        <v>65600</v>
      </c>
      <c r="E46" s="32"/>
      <c r="F46" s="32">
        <v>57984</v>
      </c>
      <c r="G46" s="32"/>
      <c r="H46" s="160">
        <v>139091</v>
      </c>
      <c r="I46" s="32"/>
      <c r="J46" s="32">
        <v>134028</v>
      </c>
    </row>
    <row r="47" spans="1:10" ht="20.25" customHeight="1">
      <c r="A47" s="59" t="s">
        <v>36</v>
      </c>
      <c r="B47" s="7"/>
      <c r="C47" s="7"/>
      <c r="D47" s="32"/>
      <c r="E47" s="32"/>
      <c r="F47" s="32"/>
      <c r="H47" s="151"/>
      <c r="I47" s="151"/>
    </row>
    <row r="48" spans="1:10" ht="20.25" customHeight="1">
      <c r="A48" s="90" t="s">
        <v>37</v>
      </c>
      <c r="B48" s="7">
        <v>2</v>
      </c>
      <c r="C48" s="7"/>
      <c r="D48" s="32">
        <v>125007</v>
      </c>
      <c r="E48" s="32"/>
      <c r="F48" s="151">
        <v>125038</v>
      </c>
      <c r="H48" s="160">
        <v>675478</v>
      </c>
      <c r="I48" s="151"/>
      <c r="J48" s="151">
        <v>678409</v>
      </c>
    </row>
    <row r="49" spans="1:10" ht="20.25" customHeight="1">
      <c r="A49" s="59" t="s">
        <v>38</v>
      </c>
      <c r="C49" s="7"/>
      <c r="D49" s="32">
        <v>107542</v>
      </c>
      <c r="E49" s="32"/>
      <c r="F49" s="32">
        <v>67895</v>
      </c>
      <c r="G49" s="32"/>
      <c r="H49" s="160">
        <v>70734</v>
      </c>
      <c r="I49" s="32"/>
      <c r="J49" s="32">
        <v>43572</v>
      </c>
    </row>
    <row r="50" spans="1:10" ht="20.25" customHeight="1">
      <c r="A50" s="25" t="s">
        <v>39</v>
      </c>
      <c r="B50" s="7"/>
      <c r="C50" s="7"/>
      <c r="D50" s="32">
        <v>73571</v>
      </c>
      <c r="E50" s="32"/>
      <c r="F50" s="32">
        <v>75150</v>
      </c>
      <c r="G50" s="32"/>
      <c r="H50" s="160">
        <v>63496</v>
      </c>
      <c r="I50" s="32"/>
      <c r="J50" s="32">
        <v>64950</v>
      </c>
    </row>
    <row r="51" spans="1:10" ht="20.25" customHeight="1">
      <c r="A51" s="26" t="s">
        <v>40</v>
      </c>
      <c r="B51" s="7"/>
      <c r="C51" s="7"/>
      <c r="D51" s="109">
        <f>SUM(D41:D50)</f>
        <v>2356675</v>
      </c>
      <c r="E51" s="110"/>
      <c r="F51" s="109">
        <f>SUM(F41:F50)</f>
        <v>2615589</v>
      </c>
      <c r="H51" s="109">
        <f>SUM(H41:H50)</f>
        <v>3065099</v>
      </c>
      <c r="J51" s="109">
        <f>SUM(J41:J50)</f>
        <v>3309503</v>
      </c>
    </row>
    <row r="52" spans="1:10">
      <c r="B52" s="7"/>
      <c r="C52" s="7"/>
      <c r="D52" s="32"/>
      <c r="E52" s="32"/>
      <c r="F52" s="32"/>
    </row>
    <row r="53" spans="1:10">
      <c r="A53" s="152" t="s">
        <v>41</v>
      </c>
      <c r="B53" s="7"/>
      <c r="C53" s="7"/>
      <c r="D53" s="32"/>
      <c r="E53" s="32"/>
      <c r="F53" s="32"/>
    </row>
    <row r="54" spans="1:10" ht="20.25" customHeight="1">
      <c r="A54" s="25" t="s">
        <v>42</v>
      </c>
      <c r="B54" s="7">
        <v>2</v>
      </c>
      <c r="C54" s="7"/>
      <c r="D54" s="160">
        <v>3087195</v>
      </c>
      <c r="E54" s="32"/>
      <c r="F54" s="32">
        <v>3048322</v>
      </c>
      <c r="G54" s="32"/>
      <c r="H54" s="160">
        <v>3200667</v>
      </c>
      <c r="I54" s="32"/>
      <c r="J54" s="32">
        <v>3177699</v>
      </c>
    </row>
    <row r="55" spans="1:10" ht="20.25" customHeight="1">
      <c r="A55" s="59" t="s">
        <v>43</v>
      </c>
      <c r="B55" s="7"/>
      <c r="C55" s="7"/>
      <c r="D55" s="160">
        <v>349934</v>
      </c>
      <c r="E55" s="32"/>
      <c r="F55" s="32">
        <v>342646</v>
      </c>
      <c r="G55" s="32"/>
      <c r="H55" s="160">
        <v>237916</v>
      </c>
      <c r="I55" s="32"/>
      <c r="J55" s="32">
        <v>232290</v>
      </c>
    </row>
    <row r="56" spans="1:10" ht="20.25" customHeight="1">
      <c r="A56" s="149" t="s">
        <v>44</v>
      </c>
      <c r="B56" s="7">
        <v>2</v>
      </c>
      <c r="C56" s="7"/>
      <c r="D56" s="160">
        <v>412399</v>
      </c>
      <c r="E56" s="32"/>
      <c r="F56" s="32">
        <v>400033</v>
      </c>
      <c r="G56" s="32"/>
      <c r="H56" s="160">
        <v>187618</v>
      </c>
      <c r="I56" s="32"/>
      <c r="J56" s="32">
        <v>185120</v>
      </c>
    </row>
    <row r="57" spans="1:10" ht="20.25" customHeight="1">
      <c r="A57" s="150" t="s">
        <v>45</v>
      </c>
      <c r="B57" s="7"/>
      <c r="C57" s="7"/>
      <c r="D57" s="109">
        <f>SUM(D54:D56)</f>
        <v>3849528</v>
      </c>
      <c r="E57" s="110"/>
      <c r="F57" s="109">
        <f>SUM(F54:F56)</f>
        <v>3791001</v>
      </c>
      <c r="H57" s="109">
        <f>SUM(H54:H56)</f>
        <v>3626201</v>
      </c>
      <c r="J57" s="109">
        <f>SUM(J54:J56)</f>
        <v>3595109</v>
      </c>
    </row>
    <row r="58" spans="1:10">
      <c r="A58" s="56"/>
      <c r="B58" s="7"/>
      <c r="C58" s="7"/>
      <c r="D58" s="33"/>
      <c r="E58" s="33"/>
      <c r="F58" s="33"/>
    </row>
    <row r="59" spans="1:10" ht="20.25" customHeight="1">
      <c r="A59" s="56" t="s">
        <v>46</v>
      </c>
      <c r="B59" s="7"/>
      <c r="C59" s="7"/>
      <c r="D59" s="111">
        <f>+D51+D57</f>
        <v>6206203</v>
      </c>
      <c r="E59" s="33"/>
      <c r="F59" s="111">
        <f>+F51+F57</f>
        <v>6406590</v>
      </c>
      <c r="H59" s="111">
        <f>+H51+H57</f>
        <v>6691300</v>
      </c>
      <c r="J59" s="111">
        <f>+J51+J57</f>
        <v>6904612</v>
      </c>
    </row>
    <row r="60" spans="1:10">
      <c r="A60" s="56"/>
      <c r="B60" s="7"/>
      <c r="C60" s="7"/>
      <c r="D60" s="33"/>
      <c r="E60" s="33"/>
      <c r="F60" s="33"/>
    </row>
    <row r="61" spans="1:10">
      <c r="A61" s="63" t="s">
        <v>47</v>
      </c>
      <c r="B61" s="140"/>
      <c r="C61" s="7"/>
      <c r="D61" s="18"/>
      <c r="E61" s="18"/>
      <c r="F61" s="18"/>
    </row>
    <row r="62" spans="1:10" ht="20.25" customHeight="1">
      <c r="A62" s="1" t="s">
        <v>48</v>
      </c>
      <c r="B62" s="7"/>
      <c r="C62" s="7"/>
      <c r="D62" s="18"/>
      <c r="E62" s="18"/>
      <c r="F62" s="18"/>
    </row>
    <row r="63" spans="1:10" ht="20.25" customHeight="1">
      <c r="A63" s="149" t="s">
        <v>49</v>
      </c>
      <c r="B63" s="7"/>
      <c r="C63" s="7"/>
      <c r="D63" s="32"/>
      <c r="E63" s="32"/>
      <c r="F63" s="32"/>
      <c r="G63" s="32"/>
      <c r="H63" s="32"/>
    </row>
    <row r="64" spans="1:10" ht="20.25" customHeight="1">
      <c r="A64" s="153" t="s">
        <v>50</v>
      </c>
      <c r="B64" s="7"/>
      <c r="C64" s="7"/>
      <c r="D64" s="18"/>
      <c r="E64" s="18"/>
      <c r="F64" s="18"/>
    </row>
    <row r="65" spans="1:10" ht="20.25" customHeight="1" thickBot="1">
      <c r="A65" s="154" t="s">
        <v>51</v>
      </c>
      <c r="B65" s="7"/>
      <c r="C65" s="7"/>
      <c r="D65" s="112">
        <v>2525000</v>
      </c>
      <c r="E65" s="32"/>
      <c r="F65" s="112">
        <v>2525000</v>
      </c>
      <c r="H65" s="112">
        <v>2525000</v>
      </c>
      <c r="I65" s="32"/>
      <c r="J65" s="112">
        <v>2525000</v>
      </c>
    </row>
    <row r="66" spans="1:10" ht="20.25" customHeight="1" thickTop="1">
      <c r="A66" s="149" t="s">
        <v>52</v>
      </c>
      <c r="B66" s="7"/>
      <c r="C66" s="7"/>
      <c r="D66" s="53"/>
      <c r="E66" s="32"/>
      <c r="F66" s="53"/>
      <c r="H66" s="53"/>
      <c r="I66" s="32"/>
      <c r="J66" s="53"/>
    </row>
    <row r="67" spans="1:10" ht="20.25" customHeight="1">
      <c r="A67" s="153" t="s">
        <v>50</v>
      </c>
      <c r="B67" s="7"/>
      <c r="C67" s="7"/>
      <c r="D67" s="53"/>
      <c r="E67" s="32"/>
      <c r="F67" s="53"/>
      <c r="H67" s="53"/>
      <c r="I67" s="32"/>
      <c r="J67" s="53"/>
    </row>
    <row r="68" spans="1:10" ht="20.25" customHeight="1">
      <c r="A68" s="154" t="s">
        <v>51</v>
      </c>
      <c r="B68" s="7"/>
      <c r="C68" s="7"/>
      <c r="D68" s="160">
        <v>2525000</v>
      </c>
      <c r="E68" s="32"/>
      <c r="F68" s="32">
        <v>2525000</v>
      </c>
      <c r="H68" s="160">
        <v>2525000</v>
      </c>
      <c r="I68" s="32"/>
      <c r="J68" s="32">
        <v>2525000</v>
      </c>
    </row>
    <row r="69" spans="1:10" ht="20.25" customHeight="1">
      <c r="A69" s="1" t="s">
        <v>53</v>
      </c>
      <c r="B69" s="7"/>
      <c r="C69" s="7"/>
      <c r="D69" s="160">
        <v>1741110</v>
      </c>
      <c r="E69" s="32"/>
      <c r="F69" s="32">
        <v>1741110</v>
      </c>
      <c r="H69" s="160">
        <v>1741110</v>
      </c>
      <c r="I69" s="32"/>
      <c r="J69" s="32">
        <v>1741110</v>
      </c>
    </row>
    <row r="70" spans="1:10" ht="20.25" customHeight="1">
      <c r="A70" s="149" t="s">
        <v>54</v>
      </c>
      <c r="B70" s="7"/>
      <c r="C70" s="7"/>
      <c r="D70" s="160"/>
      <c r="E70" s="32"/>
      <c r="F70" s="32"/>
      <c r="H70"/>
    </row>
    <row r="71" spans="1:10" ht="20.25" customHeight="1">
      <c r="A71" s="155" t="s">
        <v>55</v>
      </c>
      <c r="B71" s="7"/>
      <c r="C71" s="7"/>
      <c r="D71" s="160">
        <v>252500</v>
      </c>
      <c r="E71" s="32"/>
      <c r="F71" s="32">
        <v>252500</v>
      </c>
      <c r="H71" s="160">
        <v>252500</v>
      </c>
      <c r="I71" s="32"/>
      <c r="J71" s="32">
        <v>252500</v>
      </c>
    </row>
    <row r="72" spans="1:10" ht="20.25" customHeight="1">
      <c r="A72" s="155" t="s">
        <v>56</v>
      </c>
      <c r="B72" s="7"/>
      <c r="C72" s="7"/>
      <c r="D72" s="161">
        <v>1864088</v>
      </c>
      <c r="E72" s="32"/>
      <c r="F72" s="121">
        <v>1648701</v>
      </c>
      <c r="H72" s="161">
        <v>1216540</v>
      </c>
      <c r="I72" s="32"/>
      <c r="J72" s="40">
        <v>1112206</v>
      </c>
    </row>
    <row r="73" spans="1:10" ht="20.25" hidden="1" customHeight="1">
      <c r="A73" s="155" t="s">
        <v>57</v>
      </c>
      <c r="B73" s="7"/>
      <c r="C73" s="7"/>
      <c r="D73" s="40"/>
      <c r="E73" s="32"/>
      <c r="F73" s="40">
        <v>0</v>
      </c>
      <c r="H73" s="156"/>
      <c r="I73" s="157"/>
      <c r="J73" s="156">
        <v>0</v>
      </c>
    </row>
    <row r="74" spans="1:10" ht="20.25" customHeight="1">
      <c r="A74" s="158" t="s">
        <v>58</v>
      </c>
      <c r="B74" s="140"/>
      <c r="C74" s="7"/>
      <c r="D74" s="33">
        <f>SUM(D68:D73)</f>
        <v>6382698</v>
      </c>
      <c r="E74" s="110"/>
      <c r="F74" s="33">
        <f>SUM(F68:F73)</f>
        <v>6167311</v>
      </c>
      <c r="H74" s="33">
        <f>SUM(H68:H73)</f>
        <v>5735150</v>
      </c>
      <c r="I74" s="32"/>
      <c r="J74" s="33">
        <f>SUM(J68:J73)</f>
        <v>5630816</v>
      </c>
    </row>
    <row r="75" spans="1:10" ht="20.25" customHeight="1">
      <c r="A75" s="149" t="s">
        <v>59</v>
      </c>
      <c r="B75" s="140"/>
      <c r="C75" s="7"/>
      <c r="D75" s="160">
        <v>11</v>
      </c>
      <c r="E75" s="53"/>
      <c r="F75" s="53">
        <v>10963</v>
      </c>
      <c r="H75" s="40">
        <v>0</v>
      </c>
      <c r="I75" s="32"/>
      <c r="J75" s="40">
        <v>0</v>
      </c>
    </row>
    <row r="76" spans="1:10" ht="20.25" customHeight="1">
      <c r="A76" s="56" t="s">
        <v>60</v>
      </c>
      <c r="B76" s="140"/>
      <c r="C76" s="7"/>
      <c r="D76" s="109">
        <f>SUM(D74:D75)</f>
        <v>6382709</v>
      </c>
      <c r="E76" s="110"/>
      <c r="F76" s="109">
        <f>SUM(F74:F75)</f>
        <v>6178274</v>
      </c>
      <c r="H76" s="109">
        <f>SUM(H74:H75)</f>
        <v>5735150</v>
      </c>
      <c r="J76" s="109">
        <f>SUM(J74:J75)</f>
        <v>5630816</v>
      </c>
    </row>
    <row r="77" spans="1:10">
      <c r="A77" s="26"/>
      <c r="B77" s="140"/>
      <c r="C77" s="7"/>
      <c r="D77" s="33"/>
      <c r="E77" s="110"/>
      <c r="F77" s="33"/>
    </row>
    <row r="78" spans="1:10" ht="20.25" customHeight="1" thickBot="1">
      <c r="A78" s="56" t="s">
        <v>61</v>
      </c>
      <c r="B78" s="140"/>
      <c r="C78" s="7"/>
      <c r="D78" s="107">
        <f>+D59+D76</f>
        <v>12588912</v>
      </c>
      <c r="E78" s="110"/>
      <c r="F78" s="107">
        <f>+F59+F76</f>
        <v>12584864</v>
      </c>
      <c r="H78" s="107">
        <f>+H59+H76</f>
        <v>12426450</v>
      </c>
      <c r="J78" s="107">
        <f>+J59+J76</f>
        <v>12535428</v>
      </c>
    </row>
    <row r="79" spans="1:10" ht="20.25" customHeight="1" thickTop="1">
      <c r="A79" s="56"/>
      <c r="B79" s="140"/>
      <c r="C79" s="7"/>
      <c r="D79" s="33"/>
      <c r="E79" s="110"/>
      <c r="F79" s="33"/>
    </row>
    <row r="80" spans="1:10" s="144" customFormat="1" ht="20.25" customHeight="1">
      <c r="A80" s="143"/>
      <c r="D80" s="118">
        <f>D29-D78</f>
        <v>0</v>
      </c>
      <c r="E80" s="118">
        <f t="shared" ref="E80:I80" si="0">E29</f>
        <v>0</v>
      </c>
      <c r="F80" s="118">
        <f>F29-F78</f>
        <v>0</v>
      </c>
      <c r="G80" s="118">
        <f t="shared" si="0"/>
        <v>0</v>
      </c>
      <c r="H80" s="118">
        <f>H29-H78</f>
        <v>0</v>
      </c>
      <c r="I80" s="118">
        <f t="shared" si="0"/>
        <v>0</v>
      </c>
      <c r="J80" s="118">
        <f>J29-J78</f>
        <v>0</v>
      </c>
    </row>
    <row r="81" spans="1:10" ht="20.25" customHeight="1">
      <c r="A81" s="145"/>
      <c r="E81" s="146"/>
      <c r="F81" s="215"/>
      <c r="G81" s="215"/>
      <c r="H81" s="215"/>
      <c r="I81" s="215"/>
      <c r="J81" s="215"/>
    </row>
    <row r="82" spans="1:10" ht="23.25" customHeight="1"/>
    <row r="83" spans="1:10" ht="23.25" customHeight="1"/>
    <row r="84" spans="1:10" ht="23.25" customHeight="1"/>
    <row r="85" spans="1:10" ht="23.25" customHeight="1"/>
    <row r="86" spans="1:10" ht="23.25" customHeight="1"/>
    <row r="87" spans="1:10" ht="23.25" customHeight="1"/>
    <row r="88" spans="1:10" ht="23.25" customHeight="1"/>
    <row r="89" spans="1:10" ht="23.25" customHeight="1"/>
    <row r="90" spans="1:10" ht="23.25" customHeight="1"/>
    <row r="91" spans="1:10" ht="23.25" customHeight="1"/>
    <row r="92" spans="1:10" ht="23.25" customHeight="1"/>
    <row r="93" spans="1:10" ht="23.25" customHeight="1"/>
    <row r="94" spans="1:10" ht="23.25" customHeight="1"/>
    <row r="95" spans="1:10" ht="23.25" customHeight="1"/>
    <row r="96" spans="1:10" ht="23.25" customHeight="1"/>
    <row r="97" ht="23.25" customHeight="1"/>
    <row r="98" ht="23.25" customHeight="1"/>
    <row r="99" ht="23.25" customHeight="1"/>
    <row r="100" ht="23.25" customHeight="1"/>
    <row r="101" ht="23.25" customHeight="1"/>
    <row r="102" ht="23.25" customHeight="1"/>
    <row r="103" ht="23.25" customHeight="1"/>
    <row r="104" ht="23.25" customHeight="1"/>
    <row r="105" ht="23.25" customHeight="1"/>
    <row r="106" ht="23.25" customHeight="1"/>
    <row r="107" ht="23.25" customHeight="1"/>
    <row r="108" ht="23.25" customHeight="1"/>
    <row r="109" ht="23.25" customHeight="1"/>
    <row r="110" ht="23.25" customHeight="1"/>
    <row r="111" ht="23.25" customHeight="1"/>
    <row r="112" ht="23.25" customHeight="1"/>
    <row r="113" ht="23.25" customHeight="1"/>
    <row r="114" ht="23.25" customHeight="1"/>
    <row r="115" ht="23.25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</sheetData>
  <mergeCells count="11">
    <mergeCell ref="D39:J39"/>
    <mergeCell ref="F81:J81"/>
    <mergeCell ref="D34:G34"/>
    <mergeCell ref="H34:J34"/>
    <mergeCell ref="D35:G35"/>
    <mergeCell ref="H35:J35"/>
    <mergeCell ref="H4:J4"/>
    <mergeCell ref="H5:J5"/>
    <mergeCell ref="D4:G4"/>
    <mergeCell ref="D5:G5"/>
    <mergeCell ref="D9:J9"/>
  </mergeCells>
  <pageMargins left="0.8" right="0.8" top="0.48" bottom="0.5" header="0.5" footer="0.5"/>
  <pageSetup paperSize="9" scale="76" firstPageNumber="2" fitToHeight="2" orientation="portrait" useFirstPageNumber="1" r:id="rId1"/>
  <headerFooter>
    <oddFooter>&amp;LThe accompanying notes are from an integral part of the interim financial statements.
&amp;C&amp;P</oddFooter>
  </headerFooter>
  <rowBreaks count="1" manualBreakCount="1">
    <brk id="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FB14A-1B58-49E0-BC64-120F61241433}">
  <dimension ref="A1:W56"/>
  <sheetViews>
    <sheetView view="pageBreakPreview" zoomScale="94" zoomScaleNormal="100" zoomScaleSheetLayoutView="115" workbookViewId="0">
      <selection activeCell="A55" sqref="A55"/>
    </sheetView>
  </sheetViews>
  <sheetFormatPr defaultColWidth="9.1796875" defaultRowHeight="19.5" customHeight="1"/>
  <cols>
    <col min="1" max="1" width="46" style="3" customWidth="1"/>
    <col min="2" max="2" width="10.81640625" style="7" customWidth="1"/>
    <col min="3" max="3" width="11.1796875" style="1" customWidth="1"/>
    <col min="4" max="4" width="1.453125" style="1" customWidth="1"/>
    <col min="5" max="5" width="11.1796875" style="1" customWidth="1"/>
    <col min="6" max="6" width="1.453125" style="1" customWidth="1"/>
    <col min="7" max="7" width="11.1796875" style="1" customWidth="1"/>
    <col min="8" max="8" width="1.453125" style="1" customWidth="1"/>
    <col min="9" max="9" width="11.1796875" style="1" customWidth="1"/>
    <col min="10" max="16" width="4" style="1" customWidth="1"/>
    <col min="17" max="23" width="4.81640625" style="1" bestFit="1" customWidth="1"/>
    <col min="24" max="16384" width="9.1796875" style="1"/>
  </cols>
  <sheetData>
    <row r="1" spans="1:23" ht="20.25" customHeight="1">
      <c r="A1" s="83" t="s">
        <v>0</v>
      </c>
    </row>
    <row r="2" spans="1:23" ht="20.25" customHeight="1">
      <c r="A2" s="6" t="s">
        <v>62</v>
      </c>
    </row>
    <row r="3" spans="1:23" ht="20.25" customHeight="1">
      <c r="A3" s="2"/>
    </row>
    <row r="4" spans="1:23" ht="20.25" customHeight="1">
      <c r="A4" s="2"/>
      <c r="C4" s="212" t="s">
        <v>63</v>
      </c>
      <c r="D4" s="212"/>
      <c r="E4" s="212"/>
      <c r="F4" s="8"/>
      <c r="G4" s="212" t="s">
        <v>3</v>
      </c>
      <c r="H4" s="212"/>
      <c r="I4" s="212"/>
    </row>
    <row r="5" spans="1:23" ht="20.25" customHeight="1">
      <c r="A5" s="2"/>
      <c r="C5" s="212" t="s">
        <v>64</v>
      </c>
      <c r="D5" s="212"/>
      <c r="E5" s="212"/>
      <c r="F5" s="8"/>
      <c r="G5" s="212" t="s">
        <v>64</v>
      </c>
      <c r="H5" s="212"/>
      <c r="I5" s="212"/>
    </row>
    <row r="6" spans="1:23" ht="20.25" customHeight="1">
      <c r="A6" s="2"/>
      <c r="C6" s="217" t="s">
        <v>65</v>
      </c>
      <c r="D6" s="217"/>
      <c r="E6" s="217"/>
      <c r="F6" s="8"/>
      <c r="G6" s="217" t="s">
        <v>65</v>
      </c>
      <c r="H6" s="217"/>
      <c r="I6" s="217"/>
    </row>
    <row r="7" spans="1:23" ht="20.25" customHeight="1">
      <c r="A7" s="2"/>
      <c r="C7" s="216" t="s">
        <v>237</v>
      </c>
      <c r="D7" s="216"/>
      <c r="E7" s="216"/>
      <c r="F7" s="8"/>
      <c r="G7" s="216" t="s">
        <v>237</v>
      </c>
      <c r="H7" s="216"/>
      <c r="I7" s="216"/>
    </row>
    <row r="8" spans="1:23" ht="20.25" customHeight="1">
      <c r="A8" s="9"/>
      <c r="B8" s="7" t="s">
        <v>66</v>
      </c>
      <c r="C8" s="12">
        <v>2025</v>
      </c>
      <c r="D8" s="12"/>
      <c r="E8" s="12">
        <v>2024</v>
      </c>
      <c r="F8" s="12"/>
      <c r="G8" s="12">
        <v>2025</v>
      </c>
      <c r="H8" s="12"/>
      <c r="I8" s="12">
        <v>2024</v>
      </c>
    </row>
    <row r="9" spans="1:23" ht="20.25" customHeight="1">
      <c r="A9" s="4"/>
      <c r="C9" s="214" t="s">
        <v>9</v>
      </c>
      <c r="D9" s="214"/>
      <c r="E9" s="214"/>
      <c r="F9" s="214"/>
      <c r="G9" s="214"/>
      <c r="H9" s="214"/>
      <c r="I9" s="214"/>
    </row>
    <row r="10" spans="1:23" ht="20.25" customHeight="1">
      <c r="A10" s="9" t="s">
        <v>67</v>
      </c>
      <c r="B10" s="7">
        <v>2</v>
      </c>
      <c r="C10" s="165"/>
      <c r="D10" s="7"/>
      <c r="E10" s="165"/>
      <c r="F10" s="7"/>
      <c r="G10" s="165"/>
      <c r="H10" s="7"/>
      <c r="I10" s="165"/>
    </row>
    <row r="11" spans="1:23" ht="20.25" customHeight="1">
      <c r="A11" s="30" t="s">
        <v>68</v>
      </c>
      <c r="B11" s="7">
        <v>7</v>
      </c>
      <c r="C11" s="28">
        <v>2288638</v>
      </c>
      <c r="D11" s="13"/>
      <c r="E11" s="28">
        <v>2264918</v>
      </c>
      <c r="F11" s="13"/>
      <c r="G11" s="28">
        <v>2280504</v>
      </c>
      <c r="H11" s="13"/>
      <c r="I11" s="28">
        <v>2258949</v>
      </c>
      <c r="Q11" s="166"/>
      <c r="R11" s="166"/>
      <c r="S11" s="166"/>
      <c r="T11" s="166"/>
      <c r="U11" s="166"/>
      <c r="V11" s="166"/>
      <c r="W11" s="166"/>
    </row>
    <row r="12" spans="1:23" ht="20.25" customHeight="1">
      <c r="A12" s="30" t="s">
        <v>69</v>
      </c>
      <c r="B12" s="7">
        <v>7</v>
      </c>
      <c r="C12" s="28">
        <v>191139</v>
      </c>
      <c r="D12" s="13"/>
      <c r="E12" s="28">
        <v>184415</v>
      </c>
      <c r="F12" s="13"/>
      <c r="G12" s="28">
        <v>131153</v>
      </c>
      <c r="H12" s="13"/>
      <c r="I12" s="28">
        <v>121576</v>
      </c>
      <c r="Q12" s="166"/>
      <c r="R12" s="166"/>
      <c r="S12" s="166"/>
      <c r="T12" s="166"/>
      <c r="U12" s="166"/>
      <c r="V12" s="166"/>
      <c r="W12" s="166"/>
    </row>
    <row r="13" spans="1:23" ht="20.25" hidden="1" customHeight="1">
      <c r="A13" s="30" t="s">
        <v>70</v>
      </c>
      <c r="C13" s="28"/>
      <c r="D13" s="13"/>
      <c r="E13" s="28"/>
      <c r="F13" s="13"/>
      <c r="G13" s="28"/>
      <c r="H13" s="105"/>
      <c r="I13" s="28"/>
      <c r="Q13" s="166"/>
      <c r="R13" s="166"/>
      <c r="S13" s="166"/>
      <c r="T13" s="166"/>
      <c r="U13" s="166"/>
      <c r="V13" s="166"/>
      <c r="W13" s="166"/>
    </row>
    <row r="14" spans="1:23" ht="20.25" customHeight="1">
      <c r="A14" s="30" t="s">
        <v>71</v>
      </c>
      <c r="C14" s="28">
        <v>47</v>
      </c>
      <c r="D14" s="13"/>
      <c r="E14" s="28">
        <v>49</v>
      </c>
      <c r="F14" s="13"/>
      <c r="G14" s="28">
        <v>46</v>
      </c>
      <c r="H14" s="13"/>
      <c r="I14" s="28">
        <v>52</v>
      </c>
      <c r="Q14" s="166"/>
      <c r="R14" s="166"/>
      <c r="S14" s="166"/>
      <c r="T14" s="166"/>
      <c r="U14" s="166"/>
      <c r="V14" s="166"/>
      <c r="W14" s="166"/>
    </row>
    <row r="15" spans="1:23" ht="20.25" customHeight="1">
      <c r="A15" s="30" t="s">
        <v>72</v>
      </c>
      <c r="C15" s="28">
        <v>42044</v>
      </c>
      <c r="D15" s="13"/>
      <c r="E15" s="28">
        <v>23562</v>
      </c>
      <c r="F15" s="13"/>
      <c r="G15" s="28">
        <v>50334</v>
      </c>
      <c r="H15" s="13"/>
      <c r="I15" s="28">
        <v>30262</v>
      </c>
      <c r="Q15" s="166"/>
      <c r="R15" s="166"/>
      <c r="S15" s="166"/>
      <c r="T15" s="166"/>
      <c r="U15" s="166"/>
      <c r="V15" s="166"/>
      <c r="W15" s="166"/>
    </row>
    <row r="16" spans="1:23" ht="20.25" customHeight="1">
      <c r="A16" s="2" t="s">
        <v>73</v>
      </c>
      <c r="C16" s="164">
        <f>C11+C12+C13+C15+C14</f>
        <v>2521868</v>
      </c>
      <c r="D16" s="55">
        <f t="shared" ref="D16" si="0">D11+D12+D13+D15</f>
        <v>0</v>
      </c>
      <c r="E16" s="164">
        <f>E11+E12+E13+E15+E14</f>
        <v>2472944</v>
      </c>
      <c r="F16" s="55"/>
      <c r="G16" s="164">
        <f>G11+G12+G13+G15+G14</f>
        <v>2462037</v>
      </c>
      <c r="H16" s="55"/>
      <c r="I16" s="164">
        <f>I11+I12+I13+I15+I14</f>
        <v>2410839</v>
      </c>
      <c r="L16" s="14"/>
      <c r="N16" s="14"/>
      <c r="P16" s="14"/>
      <c r="R16" s="14"/>
    </row>
    <row r="17" spans="1:23" ht="20.25" customHeight="1">
      <c r="A17" s="2"/>
      <c r="C17" s="129"/>
      <c r="D17" s="10"/>
      <c r="E17" s="129"/>
      <c r="F17" s="10"/>
      <c r="G17" s="129"/>
      <c r="H17" s="10"/>
      <c r="I17" s="129"/>
      <c r="L17" s="14"/>
      <c r="N17" s="14"/>
      <c r="P17" s="14"/>
      <c r="R17" s="14"/>
    </row>
    <row r="18" spans="1:23" ht="20.25" customHeight="1">
      <c r="A18" s="9" t="s">
        <v>74</v>
      </c>
      <c r="B18" s="7">
        <v>2</v>
      </c>
      <c r="C18" s="36"/>
      <c r="D18" s="10"/>
      <c r="E18" s="129"/>
      <c r="F18" s="10"/>
      <c r="G18" s="129"/>
      <c r="H18" s="10"/>
      <c r="I18" s="129"/>
      <c r="L18" s="14"/>
      <c r="N18" s="14"/>
      <c r="P18" s="14"/>
      <c r="R18" s="14"/>
    </row>
    <row r="19" spans="1:23" ht="20.25" customHeight="1">
      <c r="A19" s="30" t="s">
        <v>75</v>
      </c>
      <c r="C19" s="36">
        <v>1229683</v>
      </c>
      <c r="D19" s="31"/>
      <c r="E19" s="36">
        <v>1222124</v>
      </c>
      <c r="F19" s="31"/>
      <c r="G19" s="36">
        <v>1341892</v>
      </c>
      <c r="H19" s="31"/>
      <c r="I19" s="36">
        <v>1346873</v>
      </c>
      <c r="L19" s="14"/>
      <c r="N19" s="14"/>
      <c r="P19" s="14"/>
      <c r="Q19" s="166"/>
      <c r="R19" s="166"/>
      <c r="S19" s="166"/>
      <c r="T19" s="166"/>
      <c r="U19" s="166"/>
      <c r="V19" s="166"/>
      <c r="W19" s="166"/>
    </row>
    <row r="20" spans="1:23" ht="20.25" customHeight="1">
      <c r="A20" s="30" t="s">
        <v>76</v>
      </c>
      <c r="C20" s="36">
        <v>91203</v>
      </c>
      <c r="D20" s="31"/>
      <c r="E20" s="36">
        <v>90090</v>
      </c>
      <c r="F20" s="31"/>
      <c r="G20" s="36">
        <v>53382</v>
      </c>
      <c r="H20" s="31"/>
      <c r="I20" s="36">
        <v>48849</v>
      </c>
      <c r="L20" s="14"/>
      <c r="N20" s="14"/>
      <c r="P20" s="14"/>
      <c r="Q20" s="166"/>
      <c r="R20" s="166"/>
      <c r="S20" s="166"/>
      <c r="T20" s="166"/>
      <c r="U20" s="166"/>
      <c r="V20" s="166"/>
      <c r="W20" s="166"/>
    </row>
    <row r="21" spans="1:23" ht="20.25" customHeight="1">
      <c r="A21" s="30" t="s">
        <v>77</v>
      </c>
      <c r="C21" s="36">
        <v>654412</v>
      </c>
      <c r="D21" s="31"/>
      <c r="E21" s="36">
        <v>626726</v>
      </c>
      <c r="F21" s="31"/>
      <c r="G21" s="36">
        <v>675899</v>
      </c>
      <c r="H21" s="31"/>
      <c r="I21" s="36">
        <v>643803</v>
      </c>
      <c r="L21" s="14"/>
      <c r="N21" s="14"/>
      <c r="P21" s="14"/>
      <c r="Q21" s="166"/>
      <c r="R21" s="166"/>
      <c r="S21" s="166"/>
      <c r="T21" s="166"/>
      <c r="U21" s="166"/>
      <c r="V21" s="166"/>
      <c r="W21" s="166"/>
    </row>
    <row r="22" spans="1:23" ht="20.25" customHeight="1">
      <c r="A22" s="30" t="s">
        <v>78</v>
      </c>
      <c r="C22" s="36">
        <v>240467</v>
      </c>
      <c r="D22" s="31"/>
      <c r="E22" s="36">
        <v>224565</v>
      </c>
      <c r="F22" s="31"/>
      <c r="G22" s="36">
        <v>206008</v>
      </c>
      <c r="H22" s="31"/>
      <c r="I22" s="36">
        <v>184163</v>
      </c>
      <c r="L22" s="14"/>
      <c r="N22" s="14"/>
      <c r="P22" s="14"/>
      <c r="Q22" s="166"/>
      <c r="R22" s="166"/>
      <c r="S22" s="166"/>
      <c r="T22" s="166"/>
      <c r="U22" s="166"/>
      <c r="V22" s="166"/>
      <c r="W22" s="166"/>
    </row>
    <row r="23" spans="1:23" ht="20.25" hidden="1" customHeight="1">
      <c r="A23" s="59" t="s">
        <v>92</v>
      </c>
      <c r="C23" s="36"/>
      <c r="D23" s="31"/>
      <c r="E23" s="36"/>
      <c r="F23" s="31"/>
      <c r="G23" s="36"/>
      <c r="H23" s="31"/>
      <c r="I23" s="36"/>
      <c r="L23" s="14"/>
      <c r="N23" s="14"/>
      <c r="P23" s="14"/>
      <c r="R23" s="14"/>
    </row>
    <row r="24" spans="1:23" ht="20.25" hidden="1" customHeight="1">
      <c r="A24" s="59" t="s">
        <v>93</v>
      </c>
      <c r="C24" s="36"/>
      <c r="D24" s="31"/>
      <c r="E24" s="36"/>
      <c r="F24" s="31"/>
      <c r="G24" s="36"/>
      <c r="H24" s="31"/>
      <c r="I24" s="36"/>
      <c r="L24" s="14"/>
      <c r="N24" s="14"/>
      <c r="P24" s="14"/>
      <c r="R24" s="14"/>
    </row>
    <row r="25" spans="1:23" ht="20.25" hidden="1" customHeight="1">
      <c r="A25" s="59" t="s">
        <v>94</v>
      </c>
      <c r="C25" s="36">
        <v>0</v>
      </c>
      <c r="D25" s="31"/>
      <c r="E25" s="36">
        <v>0</v>
      </c>
      <c r="F25" s="31"/>
      <c r="G25" s="36">
        <v>0</v>
      </c>
      <c r="H25" s="31"/>
      <c r="I25" s="36">
        <v>0</v>
      </c>
      <c r="L25" s="14"/>
      <c r="N25" s="14"/>
      <c r="P25" s="14"/>
      <c r="R25" s="14"/>
    </row>
    <row r="26" spans="1:23" ht="20.25" customHeight="1">
      <c r="A26" s="2" t="s">
        <v>79</v>
      </c>
      <c r="C26" s="164">
        <f>SUM(C19:C25)</f>
        <v>2215765</v>
      </c>
      <c r="D26" s="10"/>
      <c r="E26" s="164">
        <f>SUM(E19:E25)</f>
        <v>2163505</v>
      </c>
      <c r="F26" s="10"/>
      <c r="G26" s="164">
        <f>SUM(G19:G25)</f>
        <v>2277181</v>
      </c>
      <c r="H26" s="10"/>
      <c r="I26" s="164">
        <f>SUM(I19:I25)</f>
        <v>2223688</v>
      </c>
      <c r="L26" s="14"/>
      <c r="N26" s="14"/>
      <c r="P26" s="14"/>
      <c r="R26" s="14"/>
    </row>
    <row r="27" spans="1:23" ht="20.25" customHeight="1">
      <c r="C27" s="73"/>
      <c r="D27" s="13"/>
      <c r="E27" s="73"/>
      <c r="F27" s="13"/>
      <c r="G27" s="73"/>
      <c r="H27" s="13"/>
      <c r="I27" s="73"/>
      <c r="L27" s="14"/>
      <c r="N27" s="14"/>
      <c r="P27" s="14"/>
      <c r="R27" s="14"/>
    </row>
    <row r="28" spans="1:23" ht="20.25" customHeight="1">
      <c r="A28" s="2" t="s">
        <v>80</v>
      </c>
      <c r="C28" s="34">
        <f>C16-C26</f>
        <v>306103</v>
      </c>
      <c r="D28" s="34"/>
      <c r="E28" s="34">
        <f>E16-E26</f>
        <v>309439</v>
      </c>
      <c r="F28" s="34"/>
      <c r="G28" s="34">
        <f>G16-G26</f>
        <v>184856</v>
      </c>
      <c r="H28" s="34"/>
      <c r="I28" s="34">
        <f>I16-I26</f>
        <v>187151</v>
      </c>
      <c r="L28" s="14"/>
      <c r="N28" s="14"/>
      <c r="P28" s="14"/>
      <c r="R28" s="14"/>
    </row>
    <row r="29" spans="1:23" ht="20.25" customHeight="1">
      <c r="A29" s="30" t="s">
        <v>81</v>
      </c>
      <c r="B29" s="7">
        <v>2</v>
      </c>
      <c r="C29" s="62">
        <v>53125</v>
      </c>
      <c r="D29" s="167"/>
      <c r="E29" s="62">
        <v>51914</v>
      </c>
      <c r="F29" s="167"/>
      <c r="G29" s="62">
        <v>55497</v>
      </c>
      <c r="H29" s="167"/>
      <c r="I29" s="62">
        <v>56255</v>
      </c>
      <c r="L29" s="14"/>
      <c r="N29" s="14"/>
      <c r="P29" s="14"/>
      <c r="Q29" s="166"/>
      <c r="R29" s="166"/>
      <c r="S29" s="166"/>
      <c r="T29" s="166"/>
      <c r="U29" s="166"/>
      <c r="V29" s="166"/>
      <c r="W29" s="166"/>
    </row>
    <row r="30" spans="1:23" ht="20.25" customHeight="1">
      <c r="A30" s="2" t="s">
        <v>82</v>
      </c>
      <c r="C30" s="55">
        <f>C28-C29</f>
        <v>252978</v>
      </c>
      <c r="D30" s="55"/>
      <c r="E30" s="55">
        <f>E28-E29</f>
        <v>257525</v>
      </c>
      <c r="F30" s="55"/>
      <c r="G30" s="55">
        <f t="shared" ref="G30" si="1">G28-G29</f>
        <v>129359</v>
      </c>
      <c r="H30" s="55"/>
      <c r="I30" s="55">
        <f t="shared" ref="I30" si="2">I28-I29</f>
        <v>130896</v>
      </c>
      <c r="L30" s="14"/>
      <c r="N30" s="14"/>
      <c r="P30" s="14"/>
      <c r="R30" s="14"/>
    </row>
    <row r="31" spans="1:23" ht="20.25" customHeight="1">
      <c r="A31" s="30" t="s">
        <v>83</v>
      </c>
      <c r="B31" s="7">
        <v>8</v>
      </c>
      <c r="C31" s="40">
        <v>-38331</v>
      </c>
      <c r="D31" s="28"/>
      <c r="E31" s="40">
        <v>-49706</v>
      </c>
      <c r="F31" s="31"/>
      <c r="G31" s="31">
        <v>-25025</v>
      </c>
      <c r="H31" s="31"/>
      <c r="I31" s="31">
        <v>-25363</v>
      </c>
      <c r="L31" s="14"/>
      <c r="N31" s="14"/>
      <c r="P31" s="14"/>
      <c r="Q31" s="166"/>
      <c r="R31" s="166"/>
      <c r="S31" s="166"/>
      <c r="T31" s="166"/>
      <c r="U31" s="166"/>
      <c r="V31" s="166"/>
      <c r="W31" s="166"/>
    </row>
    <row r="32" spans="1:23" ht="20.25" customHeight="1" thickBot="1">
      <c r="A32" s="2" t="s">
        <v>84</v>
      </c>
      <c r="B32" s="82"/>
      <c r="C32" s="147">
        <f>SUM(C30:C31)</f>
        <v>214647</v>
      </c>
      <c r="D32" s="10"/>
      <c r="E32" s="147">
        <f>SUM(E30:E31)</f>
        <v>207819</v>
      </c>
      <c r="F32" s="10"/>
      <c r="G32" s="147">
        <f>SUM(G30:G31)</f>
        <v>104334</v>
      </c>
      <c r="H32" s="10"/>
      <c r="I32" s="147">
        <f>SUM(I30:I31)</f>
        <v>105533</v>
      </c>
      <c r="L32" s="14"/>
      <c r="N32" s="14"/>
      <c r="P32" s="14"/>
      <c r="R32" s="14"/>
    </row>
    <row r="33" spans="1:23" ht="20.25" customHeight="1" thickTop="1">
      <c r="A33" s="2"/>
      <c r="B33" s="82"/>
      <c r="C33" s="55"/>
      <c r="D33" s="10"/>
      <c r="E33" s="55"/>
      <c r="F33" s="10"/>
      <c r="G33" s="55"/>
      <c r="H33" s="10"/>
      <c r="I33" s="55"/>
      <c r="L33" s="14"/>
      <c r="N33" s="14"/>
      <c r="P33" s="14"/>
      <c r="R33" s="14"/>
    </row>
    <row r="34" spans="1:23" ht="20.25" hidden="1" customHeight="1">
      <c r="A34" s="2" t="s">
        <v>85</v>
      </c>
      <c r="B34" s="82"/>
      <c r="C34" s="55"/>
      <c r="D34" s="10"/>
      <c r="E34" s="55"/>
      <c r="F34" s="10"/>
      <c r="G34" s="55"/>
      <c r="H34" s="10"/>
      <c r="I34" s="55"/>
      <c r="L34" s="14"/>
      <c r="N34" s="14"/>
      <c r="P34" s="14"/>
      <c r="R34" s="14"/>
    </row>
    <row r="35" spans="1:23" ht="20.25" hidden="1" customHeight="1">
      <c r="A35" s="9" t="s">
        <v>95</v>
      </c>
      <c r="B35" s="82"/>
      <c r="C35" s="55"/>
      <c r="D35" s="10"/>
      <c r="E35" s="55"/>
      <c r="F35" s="10"/>
      <c r="G35" s="55"/>
      <c r="H35" s="10"/>
      <c r="I35" s="55"/>
      <c r="L35" s="14"/>
      <c r="N35" s="14"/>
      <c r="P35" s="14"/>
      <c r="R35" s="14"/>
    </row>
    <row r="36" spans="1:23" ht="20.25" hidden="1" customHeight="1">
      <c r="A36" s="30" t="s">
        <v>96</v>
      </c>
      <c r="B36" s="82"/>
      <c r="C36" s="55"/>
      <c r="D36" s="10"/>
      <c r="E36" s="55"/>
      <c r="F36" s="10"/>
      <c r="G36" s="55"/>
      <c r="H36" s="10"/>
      <c r="I36" s="55"/>
      <c r="L36" s="14"/>
      <c r="N36" s="14"/>
      <c r="P36" s="14"/>
      <c r="R36" s="14"/>
    </row>
    <row r="37" spans="1:23" ht="20.25" hidden="1" customHeight="1">
      <c r="A37" s="30" t="s">
        <v>97</v>
      </c>
      <c r="B37" s="82"/>
      <c r="C37" s="121" t="s">
        <v>98</v>
      </c>
      <c r="D37" s="10"/>
      <c r="E37" s="121" t="s">
        <v>98</v>
      </c>
      <c r="F37" s="10"/>
      <c r="G37" s="121" t="s">
        <v>98</v>
      </c>
      <c r="H37" s="10"/>
      <c r="I37" s="121" t="s">
        <v>98</v>
      </c>
      <c r="L37" s="14"/>
      <c r="N37" s="14"/>
      <c r="P37" s="14"/>
      <c r="R37" s="14"/>
    </row>
    <row r="38" spans="1:23" ht="20.25" hidden="1" customHeight="1">
      <c r="A38" s="2" t="s">
        <v>99</v>
      </c>
      <c r="B38" s="82"/>
      <c r="C38" s="168"/>
      <c r="D38" s="10"/>
      <c r="E38" s="168"/>
      <c r="F38" s="10"/>
      <c r="G38" s="168"/>
      <c r="H38" s="10"/>
      <c r="I38" s="168"/>
      <c r="L38" s="14"/>
      <c r="N38" s="14"/>
      <c r="P38" s="14"/>
      <c r="R38" s="14"/>
    </row>
    <row r="39" spans="1:23" ht="20.25" hidden="1" customHeight="1">
      <c r="A39" s="2" t="s">
        <v>100</v>
      </c>
      <c r="B39" s="82"/>
      <c r="C39" s="27" t="s">
        <v>98</v>
      </c>
      <c r="D39" s="10"/>
      <c r="E39" s="27" t="s">
        <v>98</v>
      </c>
      <c r="F39" s="10"/>
      <c r="G39" s="27" t="s">
        <v>98</v>
      </c>
      <c r="H39" s="10"/>
      <c r="I39" s="27" t="s">
        <v>98</v>
      </c>
      <c r="L39" s="14"/>
      <c r="N39" s="14"/>
      <c r="P39" s="14"/>
      <c r="R39" s="14"/>
    </row>
    <row r="40" spans="1:23" ht="20.25" hidden="1" customHeight="1">
      <c r="A40" s="34"/>
      <c r="B40" s="34"/>
      <c r="C40" s="34"/>
      <c r="D40" s="34"/>
      <c r="E40" s="34"/>
      <c r="F40" s="34"/>
      <c r="G40" s="34"/>
      <c r="H40" s="10"/>
      <c r="I40" s="34"/>
      <c r="L40" s="14"/>
      <c r="N40" s="14"/>
      <c r="P40" s="14"/>
      <c r="R40" s="14"/>
    </row>
    <row r="41" spans="1:23" ht="20.25" customHeight="1">
      <c r="A41" s="2" t="s">
        <v>85</v>
      </c>
      <c r="B41" s="34"/>
      <c r="C41" s="34"/>
      <c r="D41" s="34"/>
      <c r="E41" s="34"/>
      <c r="F41" s="34"/>
      <c r="G41" s="34"/>
      <c r="H41" s="10"/>
      <c r="I41" s="34"/>
      <c r="L41" s="14"/>
      <c r="N41" s="14"/>
      <c r="P41" s="14"/>
      <c r="R41" s="14"/>
    </row>
    <row r="42" spans="1:23" ht="20.25" customHeight="1">
      <c r="A42" s="2" t="s">
        <v>86</v>
      </c>
      <c r="B42" s="82"/>
      <c r="L42" s="14"/>
      <c r="N42" s="14"/>
      <c r="P42" s="14"/>
      <c r="R42" s="14"/>
    </row>
    <row r="43" spans="1:23" ht="20.25" customHeight="1">
      <c r="A43" s="205" t="s">
        <v>222</v>
      </c>
      <c r="B43" s="82"/>
      <c r="C43" s="68">
        <v>0</v>
      </c>
      <c r="D43" s="72"/>
      <c r="E43" s="68">
        <v>0</v>
      </c>
      <c r="F43" s="34"/>
      <c r="G43" s="68">
        <v>0</v>
      </c>
      <c r="H43" s="34"/>
      <c r="I43" s="68">
        <v>0</v>
      </c>
      <c r="L43" s="14"/>
      <c r="N43" s="14"/>
      <c r="P43" s="14"/>
      <c r="R43" s="14"/>
    </row>
    <row r="44" spans="1:23" ht="20.25" customHeight="1" thickBot="1">
      <c r="A44" s="2" t="s">
        <v>87</v>
      </c>
      <c r="B44" s="82"/>
      <c r="C44" s="169">
        <f>SUM(C32,C43)</f>
        <v>214647</v>
      </c>
      <c r="D44" s="130"/>
      <c r="E44" s="169">
        <f>SUM(E32,E43)</f>
        <v>207819</v>
      </c>
      <c r="F44" s="42"/>
      <c r="G44" s="169">
        <f>SUM(G32,G43)</f>
        <v>104334</v>
      </c>
      <c r="H44" s="42"/>
      <c r="I44" s="169">
        <f>SUM(I32,I43)</f>
        <v>105533</v>
      </c>
      <c r="K44"/>
      <c r="L44" s="14"/>
      <c r="M44"/>
      <c r="N44" s="14"/>
      <c r="O44"/>
      <c r="P44" s="14"/>
      <c r="Q44"/>
      <c r="R44" s="14"/>
    </row>
    <row r="45" spans="1:23" ht="20.25" customHeight="1" thickTop="1">
      <c r="A45" s="2"/>
      <c r="C45" s="105"/>
      <c r="D45" s="73"/>
      <c r="E45" s="105"/>
      <c r="F45" s="39"/>
      <c r="G45" s="28"/>
      <c r="H45" s="39"/>
      <c r="I45" s="28"/>
    </row>
    <row r="46" spans="1:23" ht="20.25" customHeight="1">
      <c r="A46" s="2" t="s">
        <v>88</v>
      </c>
      <c r="B46" s="82"/>
      <c r="C46" s="129"/>
      <c r="D46" s="130"/>
      <c r="E46" s="129"/>
      <c r="F46" s="42"/>
      <c r="G46" s="55"/>
      <c r="H46" s="42"/>
      <c r="I46" s="55"/>
    </row>
    <row r="47" spans="1:23" ht="20.25" customHeight="1">
      <c r="A47" s="30" t="s">
        <v>89</v>
      </c>
      <c r="C47" s="28">
        <v>215387</v>
      </c>
      <c r="D47" s="73"/>
      <c r="E47" s="28">
        <v>208575</v>
      </c>
      <c r="F47" s="39"/>
      <c r="G47" s="28">
        <v>104334</v>
      </c>
      <c r="H47" s="39"/>
      <c r="I47" s="28">
        <v>105533</v>
      </c>
      <c r="L47" s="14"/>
      <c r="N47" s="14"/>
      <c r="P47" s="14"/>
      <c r="Q47" s="166"/>
      <c r="R47" s="166"/>
      <c r="S47" s="166"/>
      <c r="T47" s="166"/>
      <c r="U47" s="166"/>
      <c r="V47" s="166"/>
      <c r="W47" s="166"/>
    </row>
    <row r="48" spans="1:23" ht="20.25" customHeight="1">
      <c r="A48" s="3" t="s">
        <v>90</v>
      </c>
      <c r="C48" s="36">
        <v>-740</v>
      </c>
      <c r="D48" s="73"/>
      <c r="E48" s="36">
        <v>-756</v>
      </c>
      <c r="F48" s="55"/>
      <c r="G48" s="68">
        <v>0</v>
      </c>
      <c r="H48" s="34"/>
      <c r="I48" s="68">
        <v>0</v>
      </c>
      <c r="L48" s="14"/>
      <c r="N48" s="14"/>
      <c r="P48" s="14"/>
      <c r="R48" s="14"/>
    </row>
    <row r="49" spans="1:23" s="56" customFormat="1" ht="20.25" customHeight="1" thickBot="1">
      <c r="A49" s="2"/>
      <c r="B49" s="82"/>
      <c r="C49" s="147">
        <f>C32</f>
        <v>214647</v>
      </c>
      <c r="D49" s="130"/>
      <c r="E49" s="147">
        <f>E32</f>
        <v>207819</v>
      </c>
      <c r="F49" s="42"/>
      <c r="G49" s="147">
        <f>SUM(G46:G48)</f>
        <v>104334</v>
      </c>
      <c r="H49" s="42"/>
      <c r="I49" s="147">
        <f>SUM(I46:I48)</f>
        <v>105533</v>
      </c>
      <c r="L49" s="14"/>
      <c r="N49" s="14"/>
      <c r="P49" s="14"/>
      <c r="R49" s="14"/>
    </row>
    <row r="50" spans="1:23" ht="20.25" customHeight="1" thickTop="1">
      <c r="A50" s="2" t="s">
        <v>91</v>
      </c>
      <c r="C50" s="105"/>
      <c r="D50" s="73"/>
      <c r="E50" s="105"/>
      <c r="F50" s="39"/>
      <c r="G50" s="28"/>
      <c r="H50" s="39"/>
      <c r="I50" s="28"/>
    </row>
    <row r="51" spans="1:23" ht="20.25" customHeight="1">
      <c r="A51" s="30" t="s">
        <v>89</v>
      </c>
      <c r="C51" s="28">
        <v>215387</v>
      </c>
      <c r="D51" s="73"/>
      <c r="E51" s="28">
        <v>208575</v>
      </c>
      <c r="F51" s="39"/>
      <c r="G51" s="28">
        <v>104334</v>
      </c>
      <c r="H51" s="39"/>
      <c r="I51" s="28">
        <v>105533</v>
      </c>
      <c r="L51" s="14"/>
      <c r="N51" s="14"/>
      <c r="P51" s="14"/>
      <c r="Q51" s="166"/>
      <c r="R51" s="166"/>
      <c r="S51" s="166"/>
      <c r="T51" s="166"/>
      <c r="U51" s="166"/>
      <c r="V51" s="166"/>
      <c r="W51" s="166"/>
    </row>
    <row r="52" spans="1:23" ht="20.25" customHeight="1">
      <c r="A52" s="30" t="s">
        <v>90</v>
      </c>
      <c r="C52" s="104">
        <v>-740</v>
      </c>
      <c r="D52" s="105"/>
      <c r="E52" s="104">
        <v>-756</v>
      </c>
      <c r="F52" s="55"/>
      <c r="G52" s="68">
        <v>0</v>
      </c>
      <c r="H52" s="34"/>
      <c r="I52" s="68">
        <v>0</v>
      </c>
      <c r="L52" s="14"/>
      <c r="N52" s="14"/>
      <c r="P52" s="14"/>
      <c r="R52" s="14"/>
    </row>
    <row r="53" spans="1:23" ht="20.25" customHeight="1" thickBot="1">
      <c r="A53" s="2"/>
      <c r="C53" s="169">
        <f>SUM(C51:C52)</f>
        <v>214647</v>
      </c>
      <c r="D53" s="130"/>
      <c r="E53" s="169">
        <f>SUM(E51:E52)</f>
        <v>207819</v>
      </c>
      <c r="F53" s="42"/>
      <c r="G53" s="169">
        <f>SUM(G51:G52)</f>
        <v>104334</v>
      </c>
      <c r="H53" s="42"/>
      <c r="I53" s="169">
        <f>SUM(I51:I52)</f>
        <v>105533</v>
      </c>
      <c r="L53" s="14"/>
      <c r="N53" s="14"/>
      <c r="P53" s="14"/>
      <c r="R53" s="14"/>
    </row>
    <row r="54" spans="1:23" ht="20.25" customHeight="1" thickTop="1">
      <c r="A54" s="2"/>
      <c r="C54" s="105"/>
      <c r="D54" s="73"/>
      <c r="E54" s="105"/>
      <c r="F54" s="39"/>
      <c r="G54" s="28"/>
      <c r="H54" s="39"/>
      <c r="I54" s="28"/>
    </row>
    <row r="55" spans="1:23" ht="20.25" customHeight="1" thickBot="1">
      <c r="A55" s="2" t="s">
        <v>101</v>
      </c>
      <c r="C55" s="122">
        <f>C47/505000</f>
        <v>0.42650891089108911</v>
      </c>
      <c r="D55" s="87"/>
      <c r="E55" s="122">
        <f>E47/505000</f>
        <v>0.413019801980198</v>
      </c>
      <c r="F55" s="87"/>
      <c r="G55" s="122">
        <f>G47/505000</f>
        <v>0.20660198019801981</v>
      </c>
      <c r="H55" s="87"/>
      <c r="I55" s="122">
        <f>I47/505000</f>
        <v>0.20897623762376238</v>
      </c>
      <c r="L55" s="14"/>
      <c r="N55" s="14"/>
      <c r="P55" s="14"/>
      <c r="Q55" s="166"/>
      <c r="R55" s="166"/>
      <c r="S55" s="166"/>
      <c r="T55" s="166"/>
      <c r="U55" s="166"/>
      <c r="V55" s="166"/>
      <c r="W55" s="166"/>
    </row>
    <row r="56" spans="1:23" ht="20.25" customHeight="1" thickTop="1">
      <c r="C56" s="170"/>
      <c r="D56" s="170"/>
      <c r="E56" s="170"/>
      <c r="F56" s="170"/>
      <c r="G56" s="170"/>
      <c r="H56" s="170"/>
      <c r="I56" s="170"/>
    </row>
  </sheetData>
  <mergeCells count="9">
    <mergeCell ref="C7:E7"/>
    <mergeCell ref="G7:I7"/>
    <mergeCell ref="C9:I9"/>
    <mergeCell ref="C4:E4"/>
    <mergeCell ref="G4:I4"/>
    <mergeCell ref="C5:E5"/>
    <mergeCell ref="G5:I5"/>
    <mergeCell ref="C6:E6"/>
    <mergeCell ref="G6:I6"/>
  </mergeCells>
  <pageMargins left="0.8" right="0.8" top="0.48" bottom="0.5" header="0.5" footer="0.5"/>
  <pageSetup paperSize="9" scale="81" firstPageNumber="4" orientation="portrait" useFirstPageNumber="1" r:id="rId1"/>
  <headerFooter>
    <oddFooter>&amp;LThe accompanying notes are from an integral part of the interim financial statements.
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35"/>
  <sheetViews>
    <sheetView view="pageBreakPreview" zoomScale="80" zoomScaleNormal="80" zoomScaleSheetLayoutView="80" workbookViewId="0">
      <selection activeCell="G5" sqref="G5:I5"/>
    </sheetView>
  </sheetViews>
  <sheetFormatPr defaultColWidth="9.1796875" defaultRowHeight="20.25" customHeight="1"/>
  <cols>
    <col min="1" max="1" width="54.26953125" style="3" customWidth="1"/>
    <col min="2" max="2" width="8.453125" style="3" customWidth="1"/>
    <col min="3" max="3" width="15" style="1" customWidth="1"/>
    <col min="4" max="4" width="0.81640625" style="1" customWidth="1"/>
    <col min="5" max="5" width="16.1796875" style="1" bestFit="1" customWidth="1"/>
    <col min="6" max="6" width="1.1796875" style="1" customWidth="1"/>
    <col min="7" max="7" width="12.81640625" style="1" customWidth="1"/>
    <col min="8" max="8" width="0.81640625" style="1" customWidth="1"/>
    <col min="9" max="9" width="14.1796875" style="1" customWidth="1"/>
    <col min="10" max="10" width="0.81640625" style="1" customWidth="1"/>
    <col min="11" max="11" width="14.54296875" style="1" customWidth="1"/>
    <col min="12" max="12" width="0.81640625" style="1" customWidth="1"/>
    <col min="13" max="13" width="14.81640625" style="1" bestFit="1" customWidth="1"/>
    <col min="14" max="14" width="0.81640625" style="1" customWidth="1"/>
    <col min="15" max="15" width="15.1796875" style="1" customWidth="1"/>
    <col min="16" max="16384" width="9.1796875" style="1"/>
  </cols>
  <sheetData>
    <row r="1" spans="1:15" ht="20.25" customHeight="1">
      <c r="A1" s="83" t="s">
        <v>0</v>
      </c>
      <c r="B1" s="48"/>
      <c r="O1" s="21"/>
    </row>
    <row r="2" spans="1:15" ht="20.25" customHeight="1">
      <c r="A2" s="49" t="s">
        <v>102</v>
      </c>
      <c r="B2" s="49"/>
      <c r="O2" s="21"/>
    </row>
    <row r="3" spans="1:15" ht="20.25" customHeight="1">
      <c r="A3" s="6"/>
      <c r="B3" s="6"/>
    </row>
    <row r="4" spans="1:15" customFormat="1" ht="20.25" customHeight="1">
      <c r="A4" s="2"/>
      <c r="B4" s="2"/>
      <c r="C4" s="212" t="s">
        <v>103</v>
      </c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</row>
    <row r="5" spans="1:15" customFormat="1" ht="20.25" customHeight="1">
      <c r="A5" s="30"/>
      <c r="B5" s="30"/>
      <c r="G5" s="218" t="s">
        <v>54</v>
      </c>
      <c r="H5" s="218"/>
      <c r="I5" s="218"/>
      <c r="J5" s="7"/>
    </row>
    <row r="6" spans="1:15" customFormat="1" ht="20.25" customHeight="1">
      <c r="A6" s="30"/>
      <c r="B6" s="30"/>
      <c r="E6" s="81" t="s">
        <v>105</v>
      </c>
      <c r="G6" s="81"/>
      <c r="H6" s="81"/>
      <c r="I6" s="81"/>
      <c r="J6" s="7"/>
      <c r="K6" s="81" t="s">
        <v>47</v>
      </c>
    </row>
    <row r="7" spans="1:15" customFormat="1" ht="20.25" customHeight="1">
      <c r="A7" s="30"/>
      <c r="B7" s="30"/>
      <c r="C7" s="81" t="s">
        <v>106</v>
      </c>
      <c r="D7" s="81"/>
      <c r="E7" s="81" t="s">
        <v>107</v>
      </c>
      <c r="F7" s="81"/>
      <c r="G7" s="81"/>
      <c r="J7" s="7"/>
      <c r="K7" s="81" t="s">
        <v>108</v>
      </c>
      <c r="N7" s="81"/>
    </row>
    <row r="8" spans="1:15" customFormat="1" ht="20.25" customHeight="1">
      <c r="A8" s="30"/>
      <c r="B8" s="30"/>
      <c r="C8" s="81" t="s">
        <v>109</v>
      </c>
      <c r="D8" s="81"/>
      <c r="E8" s="52" t="s">
        <v>110</v>
      </c>
      <c r="F8" s="81"/>
      <c r="G8" s="81"/>
      <c r="I8" s="81"/>
      <c r="J8" s="7"/>
      <c r="K8" s="81" t="s">
        <v>111</v>
      </c>
      <c r="L8" s="81"/>
      <c r="M8" s="81" t="s">
        <v>112</v>
      </c>
      <c r="N8" s="81"/>
      <c r="O8" s="81" t="s">
        <v>113</v>
      </c>
    </row>
    <row r="9" spans="1:15" customFormat="1" ht="20.25" customHeight="1">
      <c r="A9" s="30"/>
      <c r="B9" s="7"/>
      <c r="C9" s="81" t="s">
        <v>114</v>
      </c>
      <c r="D9" s="81"/>
      <c r="E9" s="81" t="s">
        <v>115</v>
      </c>
      <c r="F9" s="81"/>
      <c r="G9" s="81" t="s">
        <v>116</v>
      </c>
      <c r="H9" s="81"/>
      <c r="I9" s="81" t="s">
        <v>117</v>
      </c>
      <c r="J9" s="81"/>
      <c r="K9" s="81" t="s">
        <v>118</v>
      </c>
      <c r="L9" s="81"/>
      <c r="M9" s="81" t="s">
        <v>119</v>
      </c>
      <c r="N9" s="81"/>
      <c r="O9" s="81" t="s">
        <v>120</v>
      </c>
    </row>
    <row r="10" spans="1:15" customFormat="1" ht="20.25" customHeight="1">
      <c r="C10" s="214" t="s">
        <v>9</v>
      </c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</row>
    <row r="11" spans="1:15" customFormat="1" ht="20.25" customHeight="1">
      <c r="A11" s="2" t="s">
        <v>238</v>
      </c>
      <c r="B11" s="2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customFormat="1" ht="20.25" customHeight="1">
      <c r="A12" s="2" t="s">
        <v>136</v>
      </c>
      <c r="B12" s="3"/>
      <c r="C12" s="55">
        <v>2525000</v>
      </c>
      <c r="D12" s="42"/>
      <c r="E12" s="55">
        <v>1741110</v>
      </c>
      <c r="F12" s="42"/>
      <c r="G12" s="55">
        <v>252500</v>
      </c>
      <c r="H12" s="42"/>
      <c r="I12" s="55">
        <v>1446091</v>
      </c>
      <c r="J12" s="42"/>
      <c r="K12" s="55">
        <f>SUM(C12:I12)</f>
        <v>5964701</v>
      </c>
      <c r="L12" s="55"/>
      <c r="M12" s="55">
        <v>13827</v>
      </c>
      <c r="N12" s="55"/>
      <c r="O12" s="55">
        <f>SUM(K12,M12)</f>
        <v>5978528</v>
      </c>
    </row>
    <row r="13" spans="1:15" customFormat="1" ht="20.25" hidden="1" customHeight="1">
      <c r="A13" s="30" t="s">
        <v>122</v>
      </c>
      <c r="B13" s="78"/>
      <c r="C13" s="45"/>
      <c r="D13" s="44"/>
      <c r="E13" s="45"/>
      <c r="F13" s="44"/>
      <c r="G13" s="45"/>
      <c r="H13" s="81"/>
      <c r="I13" s="45"/>
      <c r="J13" s="81"/>
      <c r="K13" s="116"/>
      <c r="L13" s="44"/>
      <c r="M13" s="45"/>
      <c r="N13" s="35"/>
      <c r="O13" s="66"/>
    </row>
    <row r="14" spans="1:15" customFormat="1" ht="20.25" hidden="1" customHeight="1">
      <c r="A14" s="2" t="s">
        <v>121</v>
      </c>
      <c r="B14" s="24"/>
      <c r="C14" s="37">
        <v>2525000</v>
      </c>
      <c r="D14" s="55"/>
      <c r="E14" s="37">
        <v>1741110</v>
      </c>
      <c r="F14" s="55"/>
      <c r="G14" s="37">
        <v>227100</v>
      </c>
      <c r="H14" s="64"/>
      <c r="I14" s="37">
        <v>587232</v>
      </c>
      <c r="J14" s="64"/>
      <c r="K14" s="37">
        <v>5078348</v>
      </c>
      <c r="L14" s="55"/>
      <c r="M14" s="37">
        <v>1289</v>
      </c>
      <c r="N14" s="64"/>
      <c r="O14" s="37">
        <v>5079637</v>
      </c>
    </row>
    <row r="15" spans="1:15" customFormat="1" ht="20.5" customHeight="1">
      <c r="A15" s="24"/>
      <c r="B15" s="24"/>
      <c r="C15" s="34"/>
      <c r="D15" s="42"/>
      <c r="E15" s="34"/>
      <c r="F15" s="42"/>
      <c r="G15" s="34"/>
      <c r="H15" s="64"/>
      <c r="I15" s="34"/>
      <c r="J15" s="64"/>
      <c r="K15" s="34"/>
      <c r="L15" s="34"/>
      <c r="M15" s="34"/>
      <c r="N15" s="64"/>
      <c r="O15" s="44"/>
    </row>
    <row r="16" spans="1:15" ht="20.25" hidden="1" customHeight="1">
      <c r="A16" s="56" t="s">
        <v>123</v>
      </c>
      <c r="B16" s="2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</row>
    <row r="17" spans="1:15" ht="20.25" hidden="1" customHeight="1">
      <c r="A17" s="24" t="s">
        <v>124</v>
      </c>
      <c r="B17" s="2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</row>
    <row r="18" spans="1:15" ht="20.25" hidden="1" customHeight="1">
      <c r="A18" t="s">
        <v>125</v>
      </c>
      <c r="B18" s="78" t="s">
        <v>126</v>
      </c>
      <c r="C18" s="62"/>
      <c r="D18" s="28"/>
      <c r="E18" s="62"/>
      <c r="F18" s="28"/>
      <c r="G18" s="62"/>
      <c r="H18" s="65"/>
      <c r="I18" s="62"/>
      <c r="J18" s="65"/>
      <c r="K18" s="62">
        <f>SUM(C18:I18)</f>
        <v>0</v>
      </c>
      <c r="L18" s="54"/>
      <c r="M18" s="62"/>
      <c r="N18" s="65"/>
      <c r="O18" s="41">
        <f>SUM(K18:M18)</f>
        <v>0</v>
      </c>
    </row>
    <row r="19" spans="1:15" ht="20.25" hidden="1" customHeight="1">
      <c r="A19" s="24" t="s">
        <v>127</v>
      </c>
      <c r="B19" s="2"/>
      <c r="C19" s="68">
        <f>SUM(C18)</f>
        <v>0</v>
      </c>
      <c r="D19" s="42"/>
      <c r="E19" s="68">
        <f>SUM(E18)</f>
        <v>0</v>
      </c>
      <c r="F19" s="42"/>
      <c r="G19" s="68">
        <f>SUM(G18)</f>
        <v>0</v>
      </c>
      <c r="H19" s="64"/>
      <c r="I19" s="68">
        <f>SUM(I18)</f>
        <v>0</v>
      </c>
      <c r="J19" s="64"/>
      <c r="K19" s="68">
        <f>SUM(C19:I19)</f>
        <v>0</v>
      </c>
      <c r="L19" s="34"/>
      <c r="M19" s="68">
        <f>SUM(M18)</f>
        <v>0</v>
      </c>
      <c r="N19" s="64"/>
      <c r="O19" s="68">
        <f>SUM(O18)</f>
        <v>0</v>
      </c>
    </row>
    <row r="20" spans="1:15" ht="20.25" hidden="1" customHeight="1">
      <c r="A20" s="171"/>
      <c r="B20" s="2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</row>
    <row r="21" spans="1:15" ht="20.25" hidden="1" customHeight="1">
      <c r="A21" s="172" t="s">
        <v>128</v>
      </c>
      <c r="B21" s="24"/>
      <c r="C21" s="34"/>
      <c r="D21" s="55"/>
      <c r="E21" s="34"/>
      <c r="F21" s="55"/>
      <c r="G21" s="34"/>
      <c r="H21" s="64"/>
      <c r="I21" s="34"/>
      <c r="J21" s="64"/>
      <c r="K21" s="34"/>
      <c r="L21" s="34"/>
      <c r="M21" s="34"/>
      <c r="N21" s="64"/>
      <c r="O21" s="54"/>
    </row>
    <row r="22" spans="1:15" ht="20.25" hidden="1" customHeight="1">
      <c r="A22" s="173" t="s">
        <v>223</v>
      </c>
      <c r="B22" s="7"/>
      <c r="C22" s="62"/>
      <c r="D22" s="28"/>
      <c r="E22" s="62"/>
      <c r="F22" s="28"/>
      <c r="G22" s="62"/>
      <c r="H22" s="65"/>
      <c r="I22" s="62"/>
      <c r="J22" s="65"/>
      <c r="K22" s="62">
        <f>SUM(C22:I22)</f>
        <v>0</v>
      </c>
      <c r="L22" s="54"/>
      <c r="M22" s="62"/>
      <c r="N22" s="65"/>
      <c r="O22" s="41">
        <f>SUM(K22:M22)</f>
        <v>0</v>
      </c>
    </row>
    <row r="23" spans="1:15" ht="20.25" hidden="1" customHeight="1">
      <c r="A23" s="172" t="s">
        <v>130</v>
      </c>
      <c r="B23" s="24"/>
      <c r="C23" s="68">
        <f>SUM(C22)</f>
        <v>0</v>
      </c>
      <c r="D23" s="42"/>
      <c r="E23" s="68">
        <f>SUM(E22)</f>
        <v>0</v>
      </c>
      <c r="F23" s="42"/>
      <c r="G23" s="68">
        <f>SUM(G22)</f>
        <v>0</v>
      </c>
      <c r="H23" s="64"/>
      <c r="I23" s="68">
        <f>SUM(I22)</f>
        <v>0</v>
      </c>
      <c r="J23" s="64"/>
      <c r="K23" s="68">
        <f>SUM(K22)</f>
        <v>0</v>
      </c>
      <c r="L23" s="34"/>
      <c r="M23" s="68">
        <f>SUM(M22)</f>
        <v>0</v>
      </c>
      <c r="N23" s="64"/>
      <c r="O23" s="68">
        <f>SUM(O22)</f>
        <v>0</v>
      </c>
    </row>
    <row r="24" spans="1:15" ht="20.25" hidden="1" customHeight="1">
      <c r="A24" s="172"/>
      <c r="B24" s="24"/>
      <c r="C24" s="106"/>
      <c r="D24" s="42"/>
      <c r="E24" s="34"/>
      <c r="F24" s="42"/>
      <c r="G24" s="34"/>
      <c r="H24" s="64"/>
      <c r="I24" s="106"/>
      <c r="J24" s="64"/>
      <c r="K24" s="106"/>
      <c r="L24" s="34"/>
      <c r="M24" s="34"/>
      <c r="N24" s="64"/>
      <c r="O24" s="106"/>
    </row>
    <row r="25" spans="1:15" ht="20.25" hidden="1" customHeight="1">
      <c r="A25" s="56" t="s">
        <v>131</v>
      </c>
      <c r="B25" s="56"/>
      <c r="C25" s="68">
        <f>C23+C19</f>
        <v>0</v>
      </c>
      <c r="D25" s="42"/>
      <c r="E25" s="68">
        <f>E23+E19</f>
        <v>0</v>
      </c>
      <c r="F25" s="42"/>
      <c r="G25" s="68">
        <f>G23+G19</f>
        <v>0</v>
      </c>
      <c r="H25" s="64"/>
      <c r="I25" s="68">
        <f>I23+I19</f>
        <v>0</v>
      </c>
      <c r="J25" s="64"/>
      <c r="K25" s="68">
        <f>K23+K19</f>
        <v>0</v>
      </c>
      <c r="L25" s="34"/>
      <c r="M25" s="68">
        <f>M23+M19</f>
        <v>0</v>
      </c>
      <c r="N25" s="64"/>
      <c r="O25" s="68">
        <f>O23+O19</f>
        <v>0</v>
      </c>
    </row>
    <row r="26" spans="1:15" customFormat="1" ht="12.75" hidden="1" customHeight="1">
      <c r="A26" s="2"/>
      <c r="B26" s="2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44"/>
    </row>
    <row r="27" spans="1:15" customFormat="1" ht="20.25" customHeight="1">
      <c r="A27" s="2" t="s">
        <v>132</v>
      </c>
      <c r="B27" s="2"/>
      <c r="C27" s="57"/>
      <c r="D27" s="71"/>
      <c r="E27" s="57"/>
      <c r="F27" s="71"/>
      <c r="G27" s="57"/>
      <c r="H27" s="71"/>
      <c r="I27" s="65"/>
      <c r="J27" s="71"/>
      <c r="K27" s="51"/>
      <c r="L27" s="51"/>
      <c r="M27" s="51"/>
      <c r="N27" s="51"/>
      <c r="O27" s="65"/>
    </row>
    <row r="28" spans="1:15" customFormat="1" ht="20.25" customHeight="1">
      <c r="A28" s="30" t="s">
        <v>133</v>
      </c>
      <c r="B28" s="30"/>
      <c r="C28" s="62">
        <v>0</v>
      </c>
      <c r="D28" s="28"/>
      <c r="E28" s="54">
        <v>0</v>
      </c>
      <c r="F28" s="28"/>
      <c r="G28" s="54">
        <v>0</v>
      </c>
      <c r="H28" s="71"/>
      <c r="I28" s="44">
        <f>'PL-4'!E47</f>
        <v>208575</v>
      </c>
      <c r="J28" s="71"/>
      <c r="K28" s="36">
        <f>SUM(I28)</f>
        <v>208575</v>
      </c>
      <c r="L28" s="44"/>
      <c r="M28" s="54">
        <f>'PL-4'!E48</f>
        <v>-756</v>
      </c>
      <c r="N28" s="35"/>
      <c r="O28" s="36">
        <f>SUM(K28:M28)</f>
        <v>207819</v>
      </c>
    </row>
    <row r="29" spans="1:15" customFormat="1" ht="20.25" hidden="1" customHeight="1">
      <c r="A29" s="59" t="s">
        <v>134</v>
      </c>
      <c r="B29" s="59"/>
      <c r="C29" s="123">
        <v>0</v>
      </c>
      <c r="D29" s="124"/>
      <c r="E29" s="123">
        <v>0</v>
      </c>
      <c r="F29" s="124"/>
      <c r="G29" s="123">
        <v>0</v>
      </c>
      <c r="H29" s="115"/>
      <c r="I29" s="123">
        <v>0</v>
      </c>
      <c r="J29" s="115"/>
      <c r="K29" s="126" t="e">
        <f>SUM(#REF!)</f>
        <v>#REF!</v>
      </c>
      <c r="L29" s="127"/>
      <c r="M29" s="125">
        <v>0</v>
      </c>
      <c r="N29" s="128"/>
      <c r="O29" s="124" t="e">
        <f>SUM(K29:M29)</f>
        <v>#REF!</v>
      </c>
    </row>
    <row r="30" spans="1:15" customFormat="1" ht="20.25" customHeight="1">
      <c r="A30" s="2" t="s">
        <v>87</v>
      </c>
      <c r="B30" s="2"/>
      <c r="C30" s="34">
        <v>0</v>
      </c>
      <c r="D30" s="42"/>
      <c r="E30" s="29">
        <v>0</v>
      </c>
      <c r="F30" s="42"/>
      <c r="G30" s="29">
        <v>0</v>
      </c>
      <c r="H30" s="42"/>
      <c r="I30" s="37">
        <f>SUM(I28:I29)</f>
        <v>208575</v>
      </c>
      <c r="J30" s="55"/>
      <c r="K30" s="37">
        <f>SUM(K27:K28)</f>
        <v>208575</v>
      </c>
      <c r="L30" s="34"/>
      <c r="M30" s="37">
        <f>SUM(M28:M29)</f>
        <v>-756</v>
      </c>
      <c r="N30" s="42"/>
      <c r="O30" s="37">
        <f>SUM(K30:M30)</f>
        <v>207819</v>
      </c>
    </row>
    <row r="31" spans="1:15" customFormat="1" ht="14.15" customHeight="1">
      <c r="A31" s="2"/>
      <c r="B31" s="2"/>
      <c r="C31" s="108"/>
      <c r="D31" s="42"/>
      <c r="E31" s="72"/>
      <c r="F31" s="42"/>
      <c r="G31" s="108"/>
      <c r="H31" s="42"/>
      <c r="I31" s="106"/>
      <c r="J31" s="55"/>
      <c r="K31" s="106"/>
      <c r="L31" s="34"/>
      <c r="M31" s="34"/>
      <c r="N31" s="42"/>
      <c r="O31" s="106"/>
    </row>
    <row r="32" spans="1:15" customFormat="1" ht="20.149999999999999" hidden="1" customHeight="1">
      <c r="A32" s="30" t="s">
        <v>135</v>
      </c>
      <c r="B32" s="78"/>
      <c r="C32" s="44">
        <v>0</v>
      </c>
      <c r="D32" s="36"/>
      <c r="E32" s="44">
        <v>0</v>
      </c>
      <c r="F32" s="55"/>
      <c r="G32" s="44"/>
      <c r="H32" s="36"/>
      <c r="I32" s="44"/>
      <c r="J32" s="55"/>
      <c r="K32" s="44">
        <v>0</v>
      </c>
      <c r="L32" s="34"/>
      <c r="M32" s="44">
        <v>0</v>
      </c>
      <c r="N32" s="36"/>
      <c r="O32" s="44">
        <v>0</v>
      </c>
    </row>
    <row r="33" spans="1:15" customFormat="1" ht="14.25" hidden="1" customHeight="1" thickBot="1">
      <c r="A33" s="2"/>
      <c r="B33" s="2"/>
      <c r="C33" s="72"/>
      <c r="D33" s="42"/>
      <c r="E33" s="72"/>
      <c r="F33" s="42"/>
      <c r="G33" s="72"/>
      <c r="H33" s="42"/>
      <c r="I33" s="34"/>
      <c r="J33" s="55"/>
      <c r="K33" s="34"/>
      <c r="L33" s="34"/>
      <c r="M33" s="42"/>
      <c r="N33" s="42"/>
      <c r="O33" s="34"/>
    </row>
    <row r="34" spans="1:15" customFormat="1" ht="20.25" customHeight="1" thickBot="1">
      <c r="A34" s="2" t="s">
        <v>239</v>
      </c>
      <c r="B34" s="2"/>
      <c r="C34" s="107">
        <f>SUM(C30,C23,C12)+C19</f>
        <v>2525000</v>
      </c>
      <c r="E34" s="107">
        <f>SUM(E30,E23,E12)+E19</f>
        <v>1741110</v>
      </c>
      <c r="G34" s="107">
        <f>SUM(G30,G23,G12)+G19</f>
        <v>252500</v>
      </c>
      <c r="I34" s="107">
        <f>SUM(I30,I23,I12)+I19</f>
        <v>1654666</v>
      </c>
      <c r="K34" s="107">
        <f>SUM(K30,K23,K12)+K19</f>
        <v>6173276</v>
      </c>
      <c r="L34" s="33"/>
      <c r="M34" s="107">
        <f>SUM(M30,M23,M12)+M19</f>
        <v>13071</v>
      </c>
      <c r="O34" s="107">
        <f>SUM(O30,O23,O12)+O19</f>
        <v>6186347</v>
      </c>
    </row>
    <row r="35" spans="1:15" ht="20.25" customHeight="1" thickTop="1"/>
  </sheetData>
  <mergeCells count="3">
    <mergeCell ref="G5:I5"/>
    <mergeCell ref="C4:O4"/>
    <mergeCell ref="C10:O10"/>
  </mergeCells>
  <pageMargins left="0.8" right="0.8" top="0.48" bottom="0.5" header="0.5" footer="0.5"/>
  <pageSetup paperSize="9" scale="77" firstPageNumber="5" orientation="landscape" useFirstPageNumber="1" r:id="rId1"/>
  <headerFooter>
    <oddFooter>&amp;LThe accompanying notes are from an integral part of the interim financial statements.
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46CAC-7423-4DB6-8F8B-4B4FA4E24348}">
  <sheetPr>
    <pageSetUpPr fitToPage="1"/>
  </sheetPr>
  <dimension ref="A1:O35"/>
  <sheetViews>
    <sheetView view="pageBreakPreview" topLeftCell="A9" zoomScale="90" zoomScaleNormal="70" zoomScaleSheetLayoutView="90" workbookViewId="0">
      <selection activeCell="A27" sqref="A27"/>
    </sheetView>
  </sheetViews>
  <sheetFormatPr defaultRowHeight="14"/>
  <cols>
    <col min="1" max="1" width="51.26953125" style="30" customWidth="1"/>
    <col min="2" max="2" width="8.453125" style="30" customWidth="1"/>
    <col min="3" max="3" width="15" customWidth="1"/>
    <col min="4" max="4" width="0.81640625" customWidth="1"/>
    <col min="5" max="5" width="13.81640625" customWidth="1"/>
    <col min="6" max="6" width="1.1796875" customWidth="1"/>
    <col min="7" max="7" width="12.81640625" customWidth="1"/>
    <col min="8" max="8" width="0.81640625" customWidth="1"/>
    <col min="9" max="9" width="14.1796875" customWidth="1"/>
    <col min="10" max="10" width="0.81640625" customWidth="1"/>
    <col min="11" max="11" width="14.54296875" customWidth="1"/>
    <col min="12" max="12" width="0.81640625" customWidth="1"/>
    <col min="13" max="13" width="14.81640625" bestFit="1" customWidth="1"/>
    <col min="14" max="14" width="0.81640625" customWidth="1"/>
    <col min="15" max="15" width="15.1796875" customWidth="1"/>
  </cols>
  <sheetData>
    <row r="1" spans="1:15" ht="20.25" customHeight="1">
      <c r="A1" s="83" t="s">
        <v>0</v>
      </c>
      <c r="B1" s="48"/>
      <c r="O1" s="179"/>
    </row>
    <row r="2" spans="1:15" ht="20.25" customHeight="1">
      <c r="A2" s="49" t="s">
        <v>102</v>
      </c>
      <c r="B2" s="49"/>
      <c r="O2" s="179"/>
    </row>
    <row r="3" spans="1:15" ht="20.25" customHeight="1">
      <c r="A3" s="6"/>
      <c r="B3" s="6"/>
    </row>
    <row r="4" spans="1:15" ht="20.25" customHeight="1">
      <c r="A4" s="2"/>
      <c r="B4" s="2"/>
      <c r="C4" s="212" t="s">
        <v>103</v>
      </c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</row>
    <row r="5" spans="1:15" ht="20.25" customHeight="1">
      <c r="G5" s="218" t="s">
        <v>54</v>
      </c>
      <c r="H5" s="218"/>
      <c r="I5" s="218"/>
      <c r="J5" s="7"/>
    </row>
    <row r="6" spans="1:15" ht="20.25" customHeight="1">
      <c r="E6" s="81" t="s">
        <v>105</v>
      </c>
      <c r="G6" s="81"/>
      <c r="H6" s="81"/>
      <c r="I6" s="81"/>
      <c r="J6" s="7"/>
      <c r="K6" s="81" t="s">
        <v>47</v>
      </c>
    </row>
    <row r="7" spans="1:15" ht="20.25" customHeight="1">
      <c r="C7" s="81" t="s">
        <v>106</v>
      </c>
      <c r="D7" s="81"/>
      <c r="E7" s="81" t="s">
        <v>107</v>
      </c>
      <c r="F7" s="81"/>
      <c r="G7" s="81"/>
      <c r="J7" s="7"/>
      <c r="K7" s="81" t="s">
        <v>108</v>
      </c>
      <c r="N7" s="81"/>
    </row>
    <row r="8" spans="1:15" ht="20.25" customHeight="1">
      <c r="C8" s="81" t="s">
        <v>109</v>
      </c>
      <c r="D8" s="81"/>
      <c r="E8" s="52" t="s">
        <v>110</v>
      </c>
      <c r="F8" s="81"/>
      <c r="G8" s="81"/>
      <c r="I8" s="81"/>
      <c r="J8" s="7"/>
      <c r="K8" s="81" t="s">
        <v>111</v>
      </c>
      <c r="L8" s="81"/>
      <c r="M8" s="81" t="s">
        <v>112</v>
      </c>
      <c r="N8" s="81"/>
      <c r="O8" s="81" t="s">
        <v>113</v>
      </c>
    </row>
    <row r="9" spans="1:15" ht="20.25" customHeight="1">
      <c r="B9" s="78" t="s">
        <v>7</v>
      </c>
      <c r="C9" s="81" t="s">
        <v>114</v>
      </c>
      <c r="D9" s="81"/>
      <c r="E9" s="81" t="s">
        <v>115</v>
      </c>
      <c r="F9" s="81"/>
      <c r="G9" s="81" t="s">
        <v>116</v>
      </c>
      <c r="H9" s="81"/>
      <c r="I9" s="81" t="s">
        <v>117</v>
      </c>
      <c r="J9" s="81"/>
      <c r="K9" s="81" t="s">
        <v>118</v>
      </c>
      <c r="L9" s="81"/>
      <c r="M9" s="81" t="s">
        <v>119</v>
      </c>
      <c r="N9" s="81"/>
      <c r="O9" s="81" t="s">
        <v>120</v>
      </c>
    </row>
    <row r="10" spans="1:15" ht="20.25" customHeight="1">
      <c r="A10"/>
      <c r="B10"/>
      <c r="C10" s="214" t="s">
        <v>9</v>
      </c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</row>
    <row r="11" spans="1:15" ht="20.25" customHeight="1">
      <c r="A11" s="2" t="s">
        <v>240</v>
      </c>
      <c r="B11" s="2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ht="20.25" customHeight="1">
      <c r="A12" s="2" t="s">
        <v>241</v>
      </c>
      <c r="B12" s="2"/>
      <c r="C12" s="181">
        <v>2525000</v>
      </c>
      <c r="D12" s="181"/>
      <c r="E12" s="181">
        <v>1741110</v>
      </c>
      <c r="F12" s="181"/>
      <c r="G12" s="181">
        <v>252500</v>
      </c>
      <c r="H12" s="181"/>
      <c r="I12" s="181">
        <v>1648701</v>
      </c>
      <c r="J12" s="181"/>
      <c r="K12" s="181">
        <f>SUM(C12:I12)</f>
        <v>6167311</v>
      </c>
      <c r="L12" s="181"/>
      <c r="M12" s="181">
        <v>10963</v>
      </c>
      <c r="N12" s="181"/>
      <c r="O12" s="181">
        <f>SUM(K12:M12)</f>
        <v>6178274</v>
      </c>
    </row>
    <row r="13" spans="1:15" hidden="1">
      <c r="A13" s="89" t="s">
        <v>137</v>
      </c>
      <c r="B13" s="78"/>
      <c r="C13" s="175"/>
      <c r="D13" s="177"/>
      <c r="E13" s="175"/>
      <c r="F13" s="177"/>
      <c r="G13" s="175"/>
      <c r="H13" s="81"/>
      <c r="I13" s="175"/>
      <c r="J13" s="81"/>
      <c r="K13" s="116"/>
      <c r="L13" s="177"/>
      <c r="M13" s="175"/>
      <c r="N13" s="160"/>
      <c r="O13" s="66"/>
    </row>
    <row r="14" spans="1:15" hidden="1">
      <c r="A14" s="2" t="s">
        <v>138</v>
      </c>
      <c r="B14" s="24"/>
      <c r="C14" s="180"/>
      <c r="D14" s="23"/>
      <c r="E14" s="180"/>
      <c r="F14" s="23"/>
      <c r="G14" s="180"/>
      <c r="H14" s="64"/>
      <c r="I14" s="180"/>
      <c r="J14" s="64"/>
      <c r="K14" s="180"/>
      <c r="L14" s="23"/>
      <c r="M14" s="180"/>
      <c r="N14" s="64"/>
      <c r="O14" s="180"/>
    </row>
    <row r="15" spans="1:15">
      <c r="A15" s="24"/>
      <c r="B15" s="24"/>
      <c r="C15" s="181"/>
      <c r="D15" s="23"/>
      <c r="E15" s="181"/>
      <c r="F15" s="23"/>
      <c r="G15" s="181"/>
      <c r="H15" s="64"/>
      <c r="I15" s="181"/>
      <c r="J15" s="64"/>
      <c r="K15" s="181"/>
      <c r="L15" s="181"/>
      <c r="M15" s="181"/>
      <c r="N15" s="64"/>
      <c r="O15" s="177"/>
    </row>
    <row r="16" spans="1:15" ht="20.25" customHeight="1">
      <c r="A16" s="56" t="s">
        <v>123</v>
      </c>
      <c r="B16" s="2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</row>
    <row r="17" spans="1:15" ht="20.25" customHeight="1">
      <c r="A17" s="63" t="s">
        <v>258</v>
      </c>
      <c r="B17" s="2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</row>
    <row r="18" spans="1:15" ht="20.25" customHeight="1">
      <c r="A18" t="s">
        <v>259</v>
      </c>
      <c r="B18" s="78" t="s">
        <v>244</v>
      </c>
      <c r="C18" s="208">
        <v>0</v>
      </c>
      <c r="D18" s="23"/>
      <c r="E18" s="208">
        <v>0</v>
      </c>
      <c r="F18" s="23"/>
      <c r="G18" s="208">
        <v>0</v>
      </c>
      <c r="H18" s="65"/>
      <c r="I18" s="175">
        <v>0</v>
      </c>
      <c r="J18" s="65"/>
      <c r="K18" s="175">
        <f>SUM(C18:I18)</f>
        <v>0</v>
      </c>
      <c r="L18" s="177"/>
      <c r="M18" s="175">
        <v>-10212</v>
      </c>
      <c r="N18" s="65"/>
      <c r="O18" s="163">
        <f>SUM(K18:M18)</f>
        <v>-10212</v>
      </c>
    </row>
    <row r="19" spans="1:15" ht="20.25" customHeight="1">
      <c r="A19" s="24" t="s">
        <v>257</v>
      </c>
      <c r="B19" s="2"/>
      <c r="C19" s="182">
        <f>SUM(C18)</f>
        <v>0</v>
      </c>
      <c r="D19" s="23"/>
      <c r="E19" s="182">
        <f>SUM(E18)</f>
        <v>0</v>
      </c>
      <c r="F19" s="23"/>
      <c r="G19" s="182">
        <f>SUM(G18)</f>
        <v>0</v>
      </c>
      <c r="H19" s="64"/>
      <c r="I19" s="182">
        <f>SUM(I18)</f>
        <v>0</v>
      </c>
      <c r="J19" s="64"/>
      <c r="K19" s="182">
        <f>SUM(C19:I19)</f>
        <v>0</v>
      </c>
      <c r="L19" s="181"/>
      <c r="M19" s="182">
        <f>SUM(M18)</f>
        <v>-10212</v>
      </c>
      <c r="N19" s="64"/>
      <c r="O19" s="182">
        <f>SUM(O18)</f>
        <v>-10212</v>
      </c>
    </row>
    <row r="20" spans="1:15" hidden="1">
      <c r="A20" s="171"/>
      <c r="B20" s="2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</row>
    <row r="21" spans="1:15" hidden="1">
      <c r="A21" s="172" t="s">
        <v>128</v>
      </c>
      <c r="B21" s="24"/>
      <c r="C21" s="181"/>
      <c r="D21" s="23"/>
      <c r="E21" s="181"/>
      <c r="F21" s="23"/>
      <c r="G21" s="181"/>
      <c r="H21" s="64"/>
      <c r="I21" s="181"/>
      <c r="J21" s="64"/>
      <c r="K21" s="181"/>
      <c r="L21" s="181"/>
      <c r="M21" s="181"/>
      <c r="N21" s="64"/>
      <c r="O21" s="177"/>
    </row>
    <row r="22" spans="1:15" hidden="1">
      <c r="A22" s="173" t="s">
        <v>129</v>
      </c>
      <c r="B22" s="7"/>
      <c r="C22" s="175">
        <v>0</v>
      </c>
      <c r="D22" s="162"/>
      <c r="E22" s="175">
        <v>0</v>
      </c>
      <c r="F22" s="162"/>
      <c r="G22" s="175">
        <v>0</v>
      </c>
      <c r="H22" s="65"/>
      <c r="I22" s="175">
        <v>0</v>
      </c>
      <c r="J22" s="65"/>
      <c r="K22" s="195">
        <f>SUM(C22:I22)</f>
        <v>0</v>
      </c>
      <c r="L22" s="177"/>
      <c r="M22" s="175"/>
      <c r="N22" s="65"/>
      <c r="O22" s="163">
        <f>SUM(K22:M22)</f>
        <v>0</v>
      </c>
    </row>
    <row r="23" spans="1:15" hidden="1">
      <c r="A23" s="172" t="s">
        <v>130</v>
      </c>
      <c r="B23" s="24"/>
      <c r="C23" s="182">
        <f>SUM(C22)</f>
        <v>0</v>
      </c>
      <c r="D23" s="23"/>
      <c r="E23" s="182">
        <f>SUM(E22)</f>
        <v>0</v>
      </c>
      <c r="F23" s="23"/>
      <c r="G23" s="182">
        <f>SUM(G22)</f>
        <v>0</v>
      </c>
      <c r="H23" s="64"/>
      <c r="I23" s="182">
        <f>SUM(I22)</f>
        <v>0</v>
      </c>
      <c r="J23" s="64"/>
      <c r="K23" s="182">
        <f>SUM(K22)</f>
        <v>0</v>
      </c>
      <c r="L23" s="181"/>
      <c r="M23" s="182">
        <f>SUM(M22)</f>
        <v>0</v>
      </c>
      <c r="N23" s="64"/>
      <c r="O23" s="182">
        <f>SUM(O22)</f>
        <v>0</v>
      </c>
    </row>
    <row r="24" spans="1:15" hidden="1">
      <c r="A24" s="172"/>
      <c r="B24" s="24"/>
      <c r="C24" s="183"/>
      <c r="D24" s="23"/>
      <c r="E24" s="181"/>
      <c r="F24" s="23"/>
      <c r="G24" s="181"/>
      <c r="H24" s="64"/>
      <c r="I24" s="183"/>
      <c r="J24" s="64"/>
      <c r="K24" s="183"/>
      <c r="L24" s="181"/>
      <c r="M24" s="181"/>
      <c r="N24" s="64"/>
      <c r="O24" s="183"/>
    </row>
    <row r="25" spans="1:15" ht="20.25" customHeight="1">
      <c r="A25" s="56" t="s">
        <v>131</v>
      </c>
      <c r="B25" s="56"/>
      <c r="C25" s="208">
        <f>C23+C19</f>
        <v>0</v>
      </c>
      <c r="D25" s="74"/>
      <c r="E25" s="208">
        <f>E23+E19</f>
        <v>0</v>
      </c>
      <c r="F25" s="74"/>
      <c r="G25" s="208">
        <f>G23+G19</f>
        <v>0</v>
      </c>
      <c r="H25" s="64"/>
      <c r="I25" s="182">
        <f>I23+I19</f>
        <v>0</v>
      </c>
      <c r="J25" s="64"/>
      <c r="K25" s="182">
        <f>K23+K19</f>
        <v>0</v>
      </c>
      <c r="L25" s="181"/>
      <c r="M25" s="182">
        <f>M23+M19</f>
        <v>-10212</v>
      </c>
      <c r="N25" s="64"/>
      <c r="O25" s="182">
        <f>O23+O19</f>
        <v>-10212</v>
      </c>
    </row>
    <row r="26" spans="1:15">
      <c r="A26" s="2"/>
      <c r="B26" s="2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177"/>
    </row>
    <row r="27" spans="1:15" ht="20.25" customHeight="1">
      <c r="A27" s="2" t="s">
        <v>132</v>
      </c>
      <c r="B27" s="2"/>
      <c r="C27" s="184"/>
      <c r="D27" s="71"/>
      <c r="E27" s="184"/>
      <c r="F27" s="71"/>
      <c r="G27" s="184"/>
      <c r="H27" s="71"/>
      <c r="I27" s="65"/>
      <c r="J27" s="71"/>
      <c r="K27" s="51"/>
      <c r="L27" s="51"/>
      <c r="M27" s="51"/>
      <c r="N27" s="51"/>
      <c r="O27" s="65"/>
    </row>
    <row r="28" spans="1:15" ht="20.25" customHeight="1">
      <c r="A28" s="30" t="s">
        <v>133</v>
      </c>
      <c r="C28" s="182">
        <v>0</v>
      </c>
      <c r="D28" s="23"/>
      <c r="E28" s="182">
        <v>0</v>
      </c>
      <c r="F28" s="23"/>
      <c r="G28" s="182">
        <v>0</v>
      </c>
      <c r="H28" s="71"/>
      <c r="I28" s="177">
        <f>'PL-4'!C47</f>
        <v>215387</v>
      </c>
      <c r="J28" s="71"/>
      <c r="K28" s="175">
        <f>SUM(C28:I28)</f>
        <v>215387</v>
      </c>
      <c r="L28" s="177"/>
      <c r="M28" s="177">
        <f>'PL-4'!C48</f>
        <v>-740</v>
      </c>
      <c r="N28" s="160"/>
      <c r="O28" s="162">
        <f>SUM(K28:M28)</f>
        <v>214647</v>
      </c>
    </row>
    <row r="29" spans="1:15" hidden="1">
      <c r="A29" s="59" t="s">
        <v>134</v>
      </c>
      <c r="B29" s="59"/>
      <c r="C29" s="185"/>
      <c r="D29" s="186"/>
      <c r="E29" s="185"/>
      <c r="F29" s="186"/>
      <c r="G29" s="185"/>
      <c r="H29" s="187"/>
      <c r="I29" s="185"/>
      <c r="J29" s="187"/>
      <c r="K29" s="188"/>
      <c r="L29" s="189"/>
      <c r="M29" s="189"/>
      <c r="N29" s="190"/>
      <c r="O29" s="186"/>
    </row>
    <row r="30" spans="1:15" ht="20.25" customHeight="1">
      <c r="A30" s="2" t="s">
        <v>87</v>
      </c>
      <c r="B30" s="2"/>
      <c r="C30" s="209">
        <v>0</v>
      </c>
      <c r="D30" s="74"/>
      <c r="E30" s="209">
        <v>0</v>
      </c>
      <c r="F30" s="74"/>
      <c r="G30" s="209">
        <v>0</v>
      </c>
      <c r="H30" s="23"/>
      <c r="I30" s="180">
        <f>SUM(I28:I29)</f>
        <v>215387</v>
      </c>
      <c r="J30" s="23"/>
      <c r="K30" s="180">
        <f>SUM(K28:K29)</f>
        <v>215387</v>
      </c>
      <c r="L30" s="181"/>
      <c r="M30" s="180">
        <f>SUM(M28:M29)</f>
        <v>-740</v>
      </c>
      <c r="N30" s="23"/>
      <c r="O30" s="180">
        <f>SUM(K30:M30)</f>
        <v>214647</v>
      </c>
    </row>
    <row r="31" spans="1:15">
      <c r="A31" s="2"/>
      <c r="B31" s="2"/>
      <c r="C31" s="191"/>
      <c r="D31" s="23"/>
      <c r="E31" s="192"/>
      <c r="F31" s="23"/>
      <c r="G31" s="191"/>
      <c r="H31" s="23"/>
      <c r="I31" s="183"/>
      <c r="J31" s="23"/>
      <c r="K31" s="183"/>
      <c r="L31" s="181"/>
      <c r="M31" s="181"/>
      <c r="N31" s="23"/>
      <c r="O31" s="183"/>
    </row>
    <row r="32" spans="1:15" hidden="1">
      <c r="A32" s="30" t="s">
        <v>139</v>
      </c>
      <c r="B32" s="78"/>
      <c r="C32" s="177">
        <v>0</v>
      </c>
      <c r="D32" s="162"/>
      <c r="E32" s="177">
        <v>0</v>
      </c>
      <c r="F32" s="23"/>
      <c r="G32" s="177"/>
      <c r="H32" s="162"/>
      <c r="I32" s="177"/>
      <c r="J32" s="23"/>
      <c r="K32" s="177">
        <v>0</v>
      </c>
      <c r="L32" s="181"/>
      <c r="M32" s="177">
        <v>0</v>
      </c>
      <c r="N32" s="162"/>
      <c r="O32" s="177">
        <v>0</v>
      </c>
    </row>
    <row r="33" spans="1:15" hidden="1">
      <c r="A33" s="2" t="s">
        <v>37</v>
      </c>
      <c r="B33" s="2"/>
      <c r="C33" s="192"/>
      <c r="D33" s="23"/>
      <c r="E33" s="192"/>
      <c r="F33" s="23"/>
      <c r="G33" s="192"/>
      <c r="H33" s="23"/>
      <c r="I33" s="181"/>
      <c r="J33" s="23"/>
      <c r="K33" s="181"/>
      <c r="L33" s="181"/>
      <c r="M33" s="23"/>
      <c r="N33" s="23"/>
      <c r="O33" s="181"/>
    </row>
    <row r="34" spans="1:15" ht="20.25" customHeight="1" thickBot="1">
      <c r="A34" s="2" t="s">
        <v>242</v>
      </c>
      <c r="B34" s="2"/>
      <c r="C34" s="193">
        <f>SUM(C12,C30,C25)</f>
        <v>2525000</v>
      </c>
      <c r="E34" s="193">
        <f>SUM(E12,E30,E25)</f>
        <v>1741110</v>
      </c>
      <c r="G34" s="193">
        <f>SUM(G12,G30,G25)</f>
        <v>252500</v>
      </c>
      <c r="I34" s="193">
        <f>SUM(I12,I30,I25)</f>
        <v>1864088</v>
      </c>
      <c r="K34" s="193">
        <f>SUM(K12,K30,K25)</f>
        <v>6382698</v>
      </c>
      <c r="L34" s="194"/>
      <c r="M34" s="193">
        <f>SUM(M12,M30,M25)</f>
        <v>11</v>
      </c>
      <c r="O34" s="193">
        <f>SUM(O12,O30,O25)</f>
        <v>6382709</v>
      </c>
    </row>
    <row r="35" spans="1:15" ht="20.25" customHeight="1" thickTop="1"/>
  </sheetData>
  <mergeCells count="3">
    <mergeCell ref="C4:O4"/>
    <mergeCell ref="G5:I5"/>
    <mergeCell ref="C10:O10"/>
  </mergeCells>
  <pageMargins left="0.8" right="0.8" top="0.48" bottom="0.5" header="0.5" footer="0.5"/>
  <pageSetup paperSize="9" scale="79" firstPageNumber="6" orientation="landscape" useFirstPageNumber="1" r:id="rId1"/>
  <headerFooter>
    <oddFooter>&amp;LThe accompanying notes are from an integral part of the interim financial statements.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5"/>
  <sheetViews>
    <sheetView topLeftCell="A6" zoomScale="84" zoomScaleNormal="84" zoomScaleSheetLayoutView="90" workbookViewId="0">
      <selection activeCell="C12" sqref="C12:S29"/>
    </sheetView>
  </sheetViews>
  <sheetFormatPr defaultColWidth="9.1796875" defaultRowHeight="20.25" customHeight="1"/>
  <cols>
    <col min="1" max="1" width="37.1796875" style="3" customWidth="1"/>
    <col min="2" max="2" width="7.81640625" style="3" customWidth="1"/>
    <col min="3" max="3" width="15" style="1" customWidth="1"/>
    <col min="4" max="4" width="0.81640625" style="1" customWidth="1"/>
    <col min="5" max="5" width="19.453125" style="1" customWidth="1"/>
    <col min="6" max="6" width="1.1796875" style="1" customWidth="1"/>
    <col min="7" max="7" width="12.81640625" style="1" customWidth="1"/>
    <col min="8" max="8" width="0.81640625" style="1" customWidth="1"/>
    <col min="9" max="9" width="14.54296875" style="1" bestFit="1" customWidth="1"/>
    <col min="10" max="10" width="0.81640625" style="1" customWidth="1"/>
    <col min="11" max="11" width="14.453125" style="1" customWidth="1"/>
    <col min="12" max="12" width="0.81640625" style="1" customWidth="1"/>
    <col min="13" max="13" width="13.1796875" style="1" customWidth="1"/>
    <col min="14" max="14" width="0.81640625" style="1" customWidth="1"/>
    <col min="15" max="15" width="14.54296875" style="1" customWidth="1"/>
    <col min="16" max="16" width="0.81640625" style="1" customWidth="1"/>
    <col min="17" max="17" width="14.81640625" style="1" bestFit="1" customWidth="1"/>
    <col min="18" max="18" width="0.81640625" style="1" customWidth="1"/>
    <col min="19" max="19" width="15.1796875" style="1" customWidth="1"/>
    <col min="20" max="16384" width="9.1796875" style="1"/>
  </cols>
  <sheetData>
    <row r="1" spans="1:19" ht="20.25" customHeight="1">
      <c r="A1" s="83" t="s">
        <v>0</v>
      </c>
      <c r="B1" s="48"/>
      <c r="S1" s="21"/>
    </row>
    <row r="2" spans="1:19" ht="20.25" customHeight="1">
      <c r="A2" s="49" t="s">
        <v>102</v>
      </c>
      <c r="B2" s="49"/>
      <c r="S2" s="21"/>
    </row>
    <row r="3" spans="1:19" ht="20.25" customHeight="1">
      <c r="A3" s="6"/>
      <c r="B3" s="6"/>
    </row>
    <row r="4" spans="1:19" ht="20.25" customHeight="1">
      <c r="A4" s="2"/>
      <c r="B4" s="2"/>
      <c r="C4" s="212" t="s">
        <v>103</v>
      </c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</row>
    <row r="5" spans="1:19" ht="20.25" customHeight="1">
      <c r="G5" s="218" t="s">
        <v>104</v>
      </c>
      <c r="H5" s="218"/>
      <c r="I5" s="218"/>
      <c r="J5" s="7"/>
      <c r="K5" s="218" t="s">
        <v>57</v>
      </c>
      <c r="L5" s="218"/>
      <c r="M5" s="218"/>
      <c r="N5" s="12"/>
    </row>
    <row r="6" spans="1:19" ht="20.25" customHeight="1">
      <c r="G6" s="12"/>
      <c r="H6" s="12"/>
      <c r="I6" s="12"/>
      <c r="J6" s="7"/>
      <c r="K6" s="81"/>
      <c r="L6" s="81"/>
      <c r="M6" s="81"/>
      <c r="N6" s="12"/>
      <c r="O6" s="81" t="s">
        <v>47</v>
      </c>
    </row>
    <row r="7" spans="1:19" ht="20.25" customHeight="1">
      <c r="C7" s="12" t="s">
        <v>106</v>
      </c>
      <c r="D7" s="12"/>
      <c r="F7" s="12"/>
      <c r="G7" s="12"/>
      <c r="J7" s="7"/>
      <c r="K7" s="81"/>
      <c r="M7" s="81" t="s">
        <v>140</v>
      </c>
      <c r="N7" s="12"/>
      <c r="O7" s="12" t="s">
        <v>108</v>
      </c>
      <c r="R7" s="12"/>
    </row>
    <row r="8" spans="1:19" ht="20.25" customHeight="1">
      <c r="C8" s="81" t="s">
        <v>109</v>
      </c>
      <c r="D8" s="12"/>
      <c r="E8" s="81" t="s">
        <v>141</v>
      </c>
      <c r="F8" s="12"/>
      <c r="G8" s="12"/>
      <c r="I8" s="12"/>
      <c r="J8" s="7"/>
      <c r="K8" s="81" t="s">
        <v>142</v>
      </c>
      <c r="M8" s="81" t="s">
        <v>143</v>
      </c>
      <c r="N8" s="12"/>
      <c r="O8" s="81" t="s">
        <v>111</v>
      </c>
      <c r="P8" s="12"/>
      <c r="Q8" s="12" t="s">
        <v>112</v>
      </c>
      <c r="R8" s="12"/>
      <c r="S8" s="12" t="s">
        <v>113</v>
      </c>
    </row>
    <row r="9" spans="1:19" ht="20.25" customHeight="1">
      <c r="B9" s="78"/>
      <c r="C9" s="12" t="s">
        <v>114</v>
      </c>
      <c r="D9" s="12"/>
      <c r="E9" s="81" t="s">
        <v>144</v>
      </c>
      <c r="F9" s="12"/>
      <c r="G9" s="12" t="s">
        <v>116</v>
      </c>
      <c r="H9" s="12"/>
      <c r="I9" s="81" t="s">
        <v>117</v>
      </c>
      <c r="J9" s="12"/>
      <c r="K9" s="81" t="s">
        <v>145</v>
      </c>
      <c r="L9" s="12"/>
      <c r="M9" s="81" t="s">
        <v>120</v>
      </c>
      <c r="N9" s="12"/>
      <c r="O9" s="81" t="s">
        <v>118</v>
      </c>
      <c r="P9" s="12"/>
      <c r="Q9" s="12" t="s">
        <v>119</v>
      </c>
      <c r="R9" s="12"/>
      <c r="S9" s="12" t="s">
        <v>120</v>
      </c>
    </row>
    <row r="10" spans="1:19" ht="20.25" customHeight="1">
      <c r="A10" s="1"/>
      <c r="B10" s="1"/>
      <c r="C10" s="214" t="s">
        <v>9</v>
      </c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</row>
    <row r="11" spans="1:19" ht="20.25" customHeight="1">
      <c r="A11" s="2" t="s">
        <v>146</v>
      </c>
      <c r="B11" s="2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</row>
    <row r="12" spans="1:19" ht="20.25" customHeight="1">
      <c r="A12" s="2" t="s">
        <v>147</v>
      </c>
      <c r="B12" s="2"/>
      <c r="C12" s="55" t="e">
        <f>'OCI-Conso 67-5'!#REF!</f>
        <v>#REF!</v>
      </c>
      <c r="D12" s="42"/>
      <c r="E12" s="55" t="e">
        <f>'OCI-Conso 67-5'!#REF!</f>
        <v>#REF!</v>
      </c>
      <c r="F12" s="42"/>
      <c r="G12" s="55">
        <v>227100</v>
      </c>
      <c r="H12" s="42"/>
      <c r="I12" s="55">
        <v>587232</v>
      </c>
      <c r="J12" s="42"/>
      <c r="K12" s="55" t="e">
        <f>'OCI-Conso 67-5'!#REF!</f>
        <v>#REF!</v>
      </c>
      <c r="L12" s="42"/>
      <c r="M12" s="34" t="e">
        <f>K12</f>
        <v>#REF!</v>
      </c>
      <c r="N12" s="42"/>
      <c r="O12" s="55" t="e">
        <f>SUM(C12:I12,M12)</f>
        <v>#REF!</v>
      </c>
      <c r="P12" s="55"/>
      <c r="Q12" s="55">
        <v>1289</v>
      </c>
      <c r="R12" s="55"/>
      <c r="S12" s="55" t="e">
        <f>O12+Q12</f>
        <v>#REF!</v>
      </c>
    </row>
    <row r="13" spans="1:19" ht="20.25" hidden="1" customHeight="1">
      <c r="A13" s="89" t="s">
        <v>137</v>
      </c>
      <c r="B13" s="78"/>
      <c r="C13" s="62"/>
      <c r="D13" s="54"/>
      <c r="E13" s="62"/>
      <c r="F13" s="54"/>
      <c r="G13" s="62"/>
      <c r="H13" s="12"/>
      <c r="I13" s="62"/>
      <c r="J13" s="12"/>
      <c r="K13" s="62"/>
      <c r="L13" s="12"/>
      <c r="M13" s="66"/>
      <c r="O13" s="101"/>
      <c r="P13" s="54"/>
      <c r="Q13" s="62"/>
      <c r="R13" s="53"/>
      <c r="S13" s="67"/>
    </row>
    <row r="14" spans="1:19" ht="20.25" hidden="1" customHeight="1">
      <c r="A14" s="2" t="s">
        <v>138</v>
      </c>
      <c r="B14" s="24"/>
      <c r="C14" s="37" t="e">
        <f>SUM(C12:C13)</f>
        <v>#REF!</v>
      </c>
      <c r="D14" s="55"/>
      <c r="E14" s="37" t="e">
        <f>SUM(E12:E13)</f>
        <v>#REF!</v>
      </c>
      <c r="F14" s="55"/>
      <c r="G14" s="37">
        <f>SUM(G12:G13)</f>
        <v>227100</v>
      </c>
      <c r="H14" s="64"/>
      <c r="I14" s="37">
        <f>SUM(I12:I13)</f>
        <v>587232</v>
      </c>
      <c r="J14" s="64"/>
      <c r="K14" s="37" t="e">
        <f>SUM(K12:K13)</f>
        <v>#REF!</v>
      </c>
      <c r="L14" s="64"/>
      <c r="M14" s="37" t="e">
        <f>SUM(M12:M13)</f>
        <v>#REF!</v>
      </c>
      <c r="N14" s="64"/>
      <c r="O14" s="37" t="e">
        <f>SUM(O12:O13)</f>
        <v>#REF!</v>
      </c>
      <c r="P14" s="55"/>
      <c r="Q14" s="37">
        <f>SUM(Q12:Q13)</f>
        <v>1289</v>
      </c>
      <c r="R14" s="64"/>
      <c r="S14" s="37" t="e">
        <f>SUM(S12:S13)</f>
        <v>#REF!</v>
      </c>
    </row>
    <row r="15" spans="1:19" ht="14.25" customHeight="1">
      <c r="A15" s="24"/>
      <c r="B15" s="24"/>
      <c r="C15" s="34"/>
      <c r="D15" s="42"/>
      <c r="E15" s="34"/>
      <c r="F15" s="42"/>
      <c r="G15" s="34"/>
      <c r="H15" s="64"/>
      <c r="I15" s="34"/>
      <c r="J15" s="64"/>
      <c r="K15" s="34"/>
      <c r="L15" s="64"/>
      <c r="M15" s="34"/>
      <c r="N15" s="64"/>
      <c r="O15" s="34"/>
      <c r="P15" s="34"/>
      <c r="Q15" s="34"/>
      <c r="R15" s="64"/>
      <c r="S15" s="54"/>
    </row>
    <row r="16" spans="1:19" ht="20.25" hidden="1" customHeight="1">
      <c r="A16" s="91" t="s">
        <v>148</v>
      </c>
      <c r="B16" s="24"/>
      <c r="C16" s="34"/>
      <c r="D16" s="55"/>
      <c r="E16" s="34"/>
      <c r="F16" s="55"/>
      <c r="G16" s="34"/>
      <c r="H16" s="64"/>
      <c r="I16" s="34"/>
      <c r="J16" s="64"/>
      <c r="K16" s="34"/>
      <c r="L16" s="64"/>
      <c r="M16" s="34"/>
      <c r="N16" s="64"/>
      <c r="O16" s="34"/>
      <c r="P16" s="34"/>
      <c r="Q16" s="34"/>
      <c r="R16" s="64"/>
      <c r="S16" s="54"/>
    </row>
    <row r="17" spans="1:19" ht="20.25" hidden="1" customHeight="1">
      <c r="A17" s="89" t="s">
        <v>149</v>
      </c>
      <c r="B17"/>
      <c r="C17" s="62"/>
      <c r="D17" s="28"/>
      <c r="E17" s="62"/>
      <c r="F17" s="28"/>
      <c r="G17" s="62"/>
      <c r="H17" s="65"/>
      <c r="I17" s="62"/>
      <c r="J17" s="65"/>
      <c r="K17" s="62"/>
      <c r="L17" s="65"/>
      <c r="M17" s="62"/>
      <c r="N17" s="65"/>
      <c r="O17" s="62"/>
      <c r="P17" s="54"/>
      <c r="Q17" s="62"/>
      <c r="R17" s="65"/>
      <c r="S17" s="67"/>
    </row>
    <row r="18" spans="1:19" ht="20.25" hidden="1" customHeight="1">
      <c r="A18" s="91" t="s">
        <v>150</v>
      </c>
      <c r="B18" s="24"/>
      <c r="C18" s="68"/>
      <c r="D18" s="42"/>
      <c r="E18" s="68"/>
      <c r="F18" s="42"/>
      <c r="G18" s="68"/>
      <c r="H18" s="64"/>
      <c r="I18" s="68"/>
      <c r="J18" s="64"/>
      <c r="K18" s="68"/>
      <c r="L18" s="64"/>
      <c r="M18" s="68"/>
      <c r="N18" s="64"/>
      <c r="O18" s="68"/>
      <c r="P18" s="34"/>
      <c r="Q18" s="68"/>
      <c r="R18" s="64"/>
      <c r="S18" s="68"/>
    </row>
    <row r="19" spans="1:19" ht="12.75" hidden="1" customHeight="1">
      <c r="A19" s="91"/>
      <c r="B19" s="24"/>
      <c r="C19" s="34"/>
      <c r="D19" s="42"/>
      <c r="E19" s="106"/>
      <c r="F19" s="42"/>
      <c r="G19" s="34"/>
      <c r="H19" s="64"/>
      <c r="I19" s="34"/>
      <c r="J19" s="64"/>
      <c r="K19" s="34"/>
      <c r="L19" s="64"/>
      <c r="M19" s="34"/>
      <c r="N19" s="64"/>
      <c r="O19" s="106"/>
      <c r="P19" s="34"/>
      <c r="Q19" s="34"/>
      <c r="R19" s="64"/>
      <c r="S19" s="34"/>
    </row>
    <row r="20" spans="1:19" ht="20.25" hidden="1" customHeight="1">
      <c r="A20" s="56" t="s">
        <v>131</v>
      </c>
      <c r="B20" s="56"/>
      <c r="C20" s="68"/>
      <c r="D20" s="42"/>
      <c r="E20" s="68"/>
      <c r="F20" s="42"/>
      <c r="G20" s="68"/>
      <c r="H20" s="64"/>
      <c r="I20" s="68"/>
      <c r="J20" s="64"/>
      <c r="K20" s="68"/>
      <c r="L20" s="64"/>
      <c r="M20" s="68"/>
      <c r="N20" s="64"/>
      <c r="O20" s="68"/>
      <c r="P20" s="34"/>
      <c r="Q20" s="68"/>
      <c r="R20" s="64"/>
      <c r="S20" s="68"/>
    </row>
    <row r="21" spans="1:19" ht="12.75" hidden="1" customHeight="1">
      <c r="A21" s="2"/>
      <c r="B21" s="2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54"/>
    </row>
    <row r="22" spans="1:19" ht="20.25" customHeight="1">
      <c r="A22" s="2" t="s">
        <v>132</v>
      </c>
      <c r="B22" s="2"/>
      <c r="C22" s="69"/>
      <c r="D22" s="70"/>
      <c r="E22" s="69"/>
      <c r="F22" s="70"/>
      <c r="G22" s="69"/>
      <c r="H22" s="70"/>
      <c r="I22" s="20"/>
      <c r="J22" s="70"/>
      <c r="K22" s="69"/>
      <c r="L22" s="70"/>
      <c r="M22" s="20"/>
      <c r="N22" s="18"/>
      <c r="O22" s="18"/>
      <c r="P22" s="18"/>
      <c r="Q22" s="18"/>
      <c r="R22" s="18"/>
      <c r="S22" s="20"/>
    </row>
    <row r="23" spans="1:19" ht="20.25" customHeight="1">
      <c r="A23" s="30" t="s">
        <v>133</v>
      </c>
      <c r="B23" s="30"/>
      <c r="C23" s="54">
        <v>0</v>
      </c>
      <c r="D23" s="28"/>
      <c r="E23" s="54">
        <v>0</v>
      </c>
      <c r="F23" s="28"/>
      <c r="G23" s="54">
        <v>0</v>
      </c>
      <c r="H23" s="70"/>
      <c r="I23" s="44" t="e">
        <f>#REF!</f>
        <v>#REF!</v>
      </c>
      <c r="J23" s="70"/>
      <c r="K23" s="54">
        <v>0</v>
      </c>
      <c r="L23" s="71"/>
      <c r="M23" s="54">
        <v>0</v>
      </c>
      <c r="N23" s="18"/>
      <c r="O23" s="28" t="e">
        <f>I23+M23</f>
        <v>#REF!</v>
      </c>
      <c r="P23" s="54"/>
      <c r="Q23" s="54">
        <v>0</v>
      </c>
      <c r="R23" s="35"/>
      <c r="S23" s="36" t="e">
        <f>O23+Q23</f>
        <v>#REF!</v>
      </c>
    </row>
    <row r="24" spans="1:19" ht="20.25" customHeight="1">
      <c r="A24" s="25" t="s">
        <v>134</v>
      </c>
      <c r="B24" s="25"/>
      <c r="C24" s="62">
        <v>0</v>
      </c>
      <c r="D24" s="28"/>
      <c r="E24" s="62">
        <v>0</v>
      </c>
      <c r="F24" s="28"/>
      <c r="G24" s="62">
        <v>0</v>
      </c>
      <c r="H24" s="47"/>
      <c r="I24" s="62">
        <v>0</v>
      </c>
      <c r="J24" s="47"/>
      <c r="K24" s="46">
        <v>0</v>
      </c>
      <c r="L24" s="47"/>
      <c r="M24" s="62">
        <v>0</v>
      </c>
      <c r="N24" s="18"/>
      <c r="O24" s="41">
        <v>0</v>
      </c>
      <c r="P24" s="44"/>
      <c r="Q24" s="46">
        <v>0</v>
      </c>
      <c r="R24" s="35"/>
      <c r="S24" s="36">
        <v>0</v>
      </c>
    </row>
    <row r="25" spans="1:19" ht="20.149999999999999" customHeight="1">
      <c r="A25" s="2" t="s">
        <v>87</v>
      </c>
      <c r="B25" s="2"/>
      <c r="C25" s="29">
        <v>0</v>
      </c>
      <c r="D25" s="42"/>
      <c r="E25" s="29">
        <v>0</v>
      </c>
      <c r="F25" s="42"/>
      <c r="G25" s="29">
        <v>0</v>
      </c>
      <c r="H25" s="42"/>
      <c r="I25" s="37" t="e">
        <f>SUM(I23:I24)</f>
        <v>#REF!</v>
      </c>
      <c r="J25" s="55"/>
      <c r="K25" s="37">
        <f>SUM(K23:K24)</f>
        <v>0</v>
      </c>
      <c r="L25" s="42"/>
      <c r="M25" s="37">
        <f>SUM(M23:M24)</f>
        <v>0</v>
      </c>
      <c r="N25" s="42"/>
      <c r="O25" s="37" t="e">
        <f>SUM(O23:O24)</f>
        <v>#REF!</v>
      </c>
      <c r="P25" s="34"/>
      <c r="Q25" s="37">
        <f>SUM(Q23:Q24)</f>
        <v>0</v>
      </c>
      <c r="R25" s="42"/>
      <c r="S25" s="37" t="e">
        <f>SUM(O25:Q25)</f>
        <v>#REF!</v>
      </c>
    </row>
    <row r="26" spans="1:19" ht="14.15" customHeight="1">
      <c r="A26" s="2"/>
      <c r="B26" s="2"/>
      <c r="C26" s="108"/>
      <c r="D26" s="42"/>
      <c r="E26" s="72"/>
      <c r="F26" s="42"/>
      <c r="G26" s="108"/>
      <c r="H26" s="42"/>
      <c r="I26" s="106"/>
      <c r="J26" s="55"/>
      <c r="K26" s="34"/>
      <c r="L26" s="42"/>
      <c r="M26" s="106"/>
      <c r="N26" s="42"/>
      <c r="O26" s="106"/>
      <c r="P26" s="34"/>
      <c r="Q26" s="34"/>
      <c r="R26" s="42"/>
      <c r="S26" s="106"/>
    </row>
    <row r="27" spans="1:19" ht="20.149999999999999" hidden="1" customHeight="1">
      <c r="A27" s="30" t="s">
        <v>135</v>
      </c>
      <c r="B27" s="78"/>
      <c r="C27" s="54">
        <v>0</v>
      </c>
      <c r="D27" s="28"/>
      <c r="E27" s="54">
        <v>0</v>
      </c>
      <c r="F27" s="55"/>
      <c r="G27" s="54"/>
      <c r="H27" s="28"/>
      <c r="I27" s="54"/>
      <c r="J27" s="55"/>
      <c r="K27" s="54">
        <v>0</v>
      </c>
      <c r="L27" s="28"/>
      <c r="M27" s="54">
        <v>0</v>
      </c>
      <c r="N27" s="28"/>
      <c r="O27" s="54">
        <v>0</v>
      </c>
      <c r="P27" s="34"/>
      <c r="Q27" s="54">
        <v>0</v>
      </c>
      <c r="R27" s="28"/>
      <c r="S27" s="54">
        <v>0</v>
      </c>
    </row>
    <row r="28" spans="1:19" ht="14.25" hidden="1" customHeight="1">
      <c r="A28" s="2"/>
      <c r="B28" s="2"/>
      <c r="C28" s="72"/>
      <c r="D28" s="42"/>
      <c r="E28" s="72"/>
      <c r="F28" s="42"/>
      <c r="G28" s="72"/>
      <c r="H28" s="42"/>
      <c r="I28" s="34"/>
      <c r="J28" s="55"/>
      <c r="K28" s="34"/>
      <c r="L28" s="42"/>
      <c r="M28" s="34"/>
      <c r="N28" s="42"/>
      <c r="O28" s="34"/>
      <c r="P28" s="34"/>
      <c r="Q28" s="42"/>
      <c r="R28" s="42"/>
      <c r="S28" s="34"/>
    </row>
    <row r="29" spans="1:19" ht="20.25" customHeight="1" thickBot="1">
      <c r="A29" s="2" t="s">
        <v>151</v>
      </c>
      <c r="B29" s="2"/>
      <c r="C29" s="107" t="e">
        <f>SUM(C14,C25)</f>
        <v>#REF!</v>
      </c>
      <c r="E29" s="107" t="e">
        <f>SUM(E14,E25)</f>
        <v>#REF!</v>
      </c>
      <c r="G29" s="107">
        <f>SUM(G14,G25)</f>
        <v>227100</v>
      </c>
      <c r="I29" s="107" t="e">
        <f>SUM(I14,I25)</f>
        <v>#REF!</v>
      </c>
      <c r="K29" s="107" t="e">
        <f>SUM(K14,K25)</f>
        <v>#REF!</v>
      </c>
      <c r="M29" s="107" t="e">
        <f>SUM(M14,M25)</f>
        <v>#REF!</v>
      </c>
      <c r="O29" s="107" t="e">
        <f>SUM(O14,O25)</f>
        <v>#REF!</v>
      </c>
      <c r="P29" s="33"/>
      <c r="Q29" s="107">
        <f>SUM(Q14,Q25)</f>
        <v>1289</v>
      </c>
      <c r="S29" s="107" t="e">
        <f>SUM(S14,S25)</f>
        <v>#REF!</v>
      </c>
    </row>
    <row r="30" spans="1:19" ht="20.25" customHeight="1" thickTop="1"/>
    <row r="44" spans="1:19" ht="20.25" customHeight="1">
      <c r="A44" s="2"/>
      <c r="B44" s="2"/>
      <c r="C44" s="59" t="s">
        <v>152</v>
      </c>
      <c r="G44" s="33"/>
      <c r="I44" s="33"/>
      <c r="K44" s="93" t="s">
        <v>152</v>
      </c>
      <c r="M44" s="33"/>
      <c r="O44" s="33"/>
      <c r="P44" s="33"/>
      <c r="S44" s="33"/>
    </row>
    <row r="45" spans="1:19" ht="20.25" customHeight="1">
      <c r="A45" s="2"/>
      <c r="B45" s="2"/>
      <c r="C45" s="92" t="s">
        <v>153</v>
      </c>
      <c r="G45" s="33"/>
      <c r="I45" s="33"/>
      <c r="K45" s="99" t="s">
        <v>154</v>
      </c>
      <c r="M45" s="33"/>
      <c r="O45" s="33"/>
      <c r="P45" s="33"/>
      <c r="S45" s="33"/>
    </row>
  </sheetData>
  <mergeCells count="4">
    <mergeCell ref="C10:S10"/>
    <mergeCell ref="C4:S4"/>
    <mergeCell ref="G5:I5"/>
    <mergeCell ref="K5:M5"/>
  </mergeCells>
  <pageMargins left="0.8" right="0.8" top="0.48" bottom="0.5" header="0.5" footer="0.5"/>
  <pageSetup paperSize="9" scale="70" firstPageNumber="7" orientation="landscape" useFirstPageNumber="1" r:id="rId1"/>
  <headerFooter>
    <oddFooter>&amp;LThe accompanying notes are from an integral part of the interim financial statements.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8"/>
  <sheetViews>
    <sheetView view="pageBreakPreview" zoomScale="80" zoomScaleNormal="80" zoomScaleSheetLayoutView="80" workbookViewId="0">
      <selection activeCell="G5" sqref="G5:I5"/>
    </sheetView>
  </sheetViews>
  <sheetFormatPr defaultColWidth="9.1796875" defaultRowHeight="20.25" customHeight="1"/>
  <cols>
    <col min="1" max="1" width="51.26953125" style="3" customWidth="1"/>
    <col min="2" max="2" width="10.54296875" style="3" customWidth="1"/>
    <col min="3" max="3" width="18.453125" style="1" customWidth="1"/>
    <col min="4" max="4" width="2.453125" style="1" customWidth="1"/>
    <col min="5" max="5" width="18.453125" style="1" customWidth="1"/>
    <col min="6" max="6" width="2.453125" style="1" customWidth="1"/>
    <col min="7" max="7" width="18.453125" style="1" customWidth="1"/>
    <col min="8" max="8" width="2.453125" style="1" customWidth="1"/>
    <col min="9" max="9" width="18.453125" style="1" customWidth="1"/>
    <col min="10" max="10" width="1.453125" style="1" customWidth="1"/>
    <col min="11" max="11" width="18.453125" style="1" customWidth="1"/>
    <col min="12" max="16384" width="9.1796875" style="1"/>
  </cols>
  <sheetData>
    <row r="1" spans="1:11" ht="20.25" customHeight="1">
      <c r="A1" s="83" t="s">
        <v>0</v>
      </c>
      <c r="B1" s="83"/>
      <c r="K1" s="21"/>
    </row>
    <row r="2" spans="1:11" ht="20.25" customHeight="1">
      <c r="A2" s="49" t="s">
        <v>102</v>
      </c>
      <c r="B2" s="49"/>
      <c r="K2" s="21"/>
    </row>
    <row r="4" spans="1:11" customFormat="1" ht="20.25" customHeight="1">
      <c r="C4" s="213" t="s">
        <v>155</v>
      </c>
      <c r="D4" s="213"/>
      <c r="E4" s="213"/>
      <c r="F4" s="213"/>
      <c r="G4" s="213"/>
      <c r="H4" s="213"/>
      <c r="I4" s="213"/>
      <c r="J4" s="213"/>
      <c r="K4" s="213"/>
    </row>
    <row r="5" spans="1:11" customFormat="1" ht="20.25" customHeight="1">
      <c r="C5" s="103"/>
      <c r="D5" s="103"/>
      <c r="E5" s="103"/>
      <c r="F5" s="103"/>
      <c r="G5" s="218" t="s">
        <v>54</v>
      </c>
      <c r="H5" s="218"/>
      <c r="I5" s="218"/>
      <c r="J5" s="103"/>
      <c r="K5" s="103"/>
    </row>
    <row r="6" spans="1:11" customFormat="1" ht="20.25" customHeight="1">
      <c r="A6" s="30"/>
      <c r="B6" s="30"/>
      <c r="C6" s="52" t="s">
        <v>106</v>
      </c>
      <c r="D6" s="52"/>
      <c r="E6" s="52" t="s">
        <v>156</v>
      </c>
      <c r="F6" s="52"/>
      <c r="G6" s="58"/>
      <c r="H6" s="52"/>
      <c r="K6" s="81"/>
    </row>
    <row r="7" spans="1:11" customFormat="1" ht="20.25" customHeight="1">
      <c r="A7" s="30"/>
      <c r="B7" s="30"/>
      <c r="C7" s="52" t="s">
        <v>109</v>
      </c>
      <c r="D7" s="52"/>
      <c r="E7" s="81" t="s">
        <v>110</v>
      </c>
      <c r="F7" s="52"/>
      <c r="G7" s="58"/>
      <c r="H7" s="52"/>
      <c r="I7" s="52"/>
      <c r="J7" s="52"/>
      <c r="K7" s="81" t="s">
        <v>157</v>
      </c>
    </row>
    <row r="8" spans="1:11" customFormat="1" ht="20.25" customHeight="1">
      <c r="A8" s="30"/>
      <c r="B8" s="78"/>
      <c r="C8" s="52" t="s">
        <v>114</v>
      </c>
      <c r="D8" s="52"/>
      <c r="E8" s="81" t="s">
        <v>115</v>
      </c>
      <c r="F8" s="52"/>
      <c r="G8" s="81" t="s">
        <v>116</v>
      </c>
      <c r="I8" s="81" t="s">
        <v>117</v>
      </c>
      <c r="K8" s="81" t="s">
        <v>120</v>
      </c>
    </row>
    <row r="9" spans="1:11" customFormat="1" ht="20.25" customHeight="1">
      <c r="C9" s="219" t="s">
        <v>9</v>
      </c>
      <c r="D9" s="219"/>
      <c r="E9" s="219"/>
      <c r="F9" s="219"/>
      <c r="G9" s="219"/>
      <c r="H9" s="219"/>
      <c r="I9" s="219"/>
      <c r="J9" s="219"/>
      <c r="K9" s="219"/>
    </row>
    <row r="10" spans="1:11" customFormat="1" ht="20.25" customHeight="1">
      <c r="A10" s="2" t="s">
        <v>238</v>
      </c>
      <c r="B10" s="2"/>
      <c r="C10" s="102"/>
      <c r="D10" s="102"/>
      <c r="E10" s="102"/>
      <c r="F10" s="102"/>
      <c r="G10" s="102"/>
      <c r="H10" s="102"/>
      <c r="I10" s="102"/>
      <c r="J10" s="102"/>
      <c r="K10" s="102"/>
    </row>
    <row r="11" spans="1:11" customFormat="1" ht="20.25" customHeight="1">
      <c r="A11" s="2" t="s">
        <v>136</v>
      </c>
      <c r="B11" s="2"/>
      <c r="C11" s="33">
        <v>2525000</v>
      </c>
      <c r="D11" s="33"/>
      <c r="E11" s="33">
        <v>1741110</v>
      </c>
      <c r="F11" s="33"/>
      <c r="G11" s="34">
        <v>252500</v>
      </c>
      <c r="H11" s="33"/>
      <c r="I11" s="33">
        <v>901457</v>
      </c>
      <c r="J11" s="33"/>
      <c r="K11" s="33">
        <f>SUM(C11:I11)</f>
        <v>5420067</v>
      </c>
    </row>
    <row r="12" spans="1:11" customFormat="1" ht="20.25" customHeight="1">
      <c r="A12" s="2"/>
      <c r="B12" s="2"/>
      <c r="C12" s="19"/>
      <c r="D12" s="19"/>
      <c r="E12" s="19"/>
      <c r="F12" s="19"/>
      <c r="G12" s="19"/>
      <c r="H12" s="19"/>
      <c r="I12" s="19"/>
      <c r="J12" s="19"/>
      <c r="K12" s="19"/>
    </row>
    <row r="13" spans="1:11" customFormat="1" ht="20.25" hidden="1" customHeight="1">
      <c r="A13" s="2" t="s">
        <v>123</v>
      </c>
      <c r="B13" s="2"/>
      <c r="C13" s="19"/>
      <c r="D13" s="19"/>
      <c r="E13" s="19"/>
      <c r="F13" s="19"/>
      <c r="G13" s="19"/>
      <c r="H13" s="19"/>
      <c r="I13" s="19"/>
      <c r="J13" s="19"/>
      <c r="K13" s="19"/>
    </row>
    <row r="14" spans="1:11" customFormat="1" ht="20.25" hidden="1" customHeight="1">
      <c r="A14" s="172" t="s">
        <v>158</v>
      </c>
      <c r="B14" s="172"/>
      <c r="C14" s="19"/>
      <c r="D14" s="19"/>
      <c r="E14" s="19"/>
      <c r="F14" s="19"/>
      <c r="G14" s="19"/>
      <c r="H14" s="19"/>
      <c r="I14" s="19"/>
      <c r="J14" s="19"/>
      <c r="K14" s="19"/>
    </row>
    <row r="15" spans="1:11" customFormat="1" ht="20.25" hidden="1" customHeight="1">
      <c r="A15" s="173" t="s">
        <v>159</v>
      </c>
      <c r="B15" s="78" t="s">
        <v>126</v>
      </c>
      <c r="C15" s="84"/>
      <c r="D15" s="85"/>
      <c r="E15" s="84"/>
      <c r="F15" s="85"/>
      <c r="G15" s="84"/>
      <c r="H15" s="51"/>
      <c r="I15" s="45"/>
      <c r="J15" s="51"/>
      <c r="K15" s="45">
        <f>SUM(C15:I15)</f>
        <v>0</v>
      </c>
    </row>
    <row r="16" spans="1:11" customFormat="1" ht="20.25" hidden="1" customHeight="1">
      <c r="A16" s="56" t="s">
        <v>131</v>
      </c>
      <c r="B16" s="172"/>
      <c r="C16" s="86">
        <f>SUM(C15)</f>
        <v>0</v>
      </c>
      <c r="D16" s="87"/>
      <c r="E16" s="86">
        <f>SUM(E15)</f>
        <v>0</v>
      </c>
      <c r="F16" s="87"/>
      <c r="G16" s="86">
        <f>SUM(G15)</f>
        <v>0</v>
      </c>
      <c r="H16" s="19"/>
      <c r="I16" s="111">
        <f>SUM(I15)</f>
        <v>0</v>
      </c>
      <c r="J16" s="38"/>
      <c r="K16" s="111">
        <f>SUM(K15)</f>
        <v>0</v>
      </c>
    </row>
    <row r="17" spans="1:11" customFormat="1" ht="20.149999999999999" hidden="1" customHeight="1">
      <c r="A17" s="2"/>
      <c r="B17" s="2"/>
      <c r="C17" s="19"/>
      <c r="D17" s="19"/>
      <c r="E17" s="19"/>
      <c r="F17" s="19"/>
      <c r="G17" s="19"/>
      <c r="H17" s="19"/>
      <c r="I17" s="19"/>
      <c r="J17" s="19"/>
      <c r="K17" s="19"/>
    </row>
    <row r="18" spans="1:11" customFormat="1" ht="20.25" customHeight="1">
      <c r="A18" s="26" t="s">
        <v>132</v>
      </c>
      <c r="B18" s="26"/>
      <c r="C18" s="33"/>
      <c r="D18" s="33"/>
      <c r="E18" s="33"/>
      <c r="F18" s="33"/>
      <c r="G18" s="34"/>
      <c r="H18" s="33"/>
      <c r="I18" s="33"/>
      <c r="J18" s="33"/>
      <c r="K18" s="33"/>
    </row>
    <row r="19" spans="1:11" customFormat="1" ht="20.25" customHeight="1">
      <c r="A19" s="90" t="s">
        <v>160</v>
      </c>
      <c r="B19" s="90"/>
      <c r="C19" s="69">
        <v>0</v>
      </c>
      <c r="D19" s="69"/>
      <c r="E19" s="69">
        <v>0</v>
      </c>
      <c r="F19" s="51"/>
      <c r="G19" s="69">
        <v>0</v>
      </c>
      <c r="H19" s="51"/>
      <c r="I19" s="54">
        <f>'PL-4'!I47</f>
        <v>105533</v>
      </c>
      <c r="J19" s="51"/>
      <c r="K19" s="53">
        <f>SUM(C19:I19)</f>
        <v>105533</v>
      </c>
    </row>
    <row r="20" spans="1:11" customFormat="1" ht="20.25" hidden="1" customHeight="1">
      <c r="A20" s="90" t="s">
        <v>161</v>
      </c>
      <c r="B20" s="90"/>
      <c r="C20" s="60">
        <v>0</v>
      </c>
      <c r="D20" s="69"/>
      <c r="E20" s="60">
        <v>0</v>
      </c>
      <c r="F20" s="51"/>
      <c r="G20" s="69">
        <v>0</v>
      </c>
      <c r="H20" s="51"/>
      <c r="I20" s="54">
        <v>0</v>
      </c>
      <c r="J20" s="51"/>
      <c r="K20" s="53">
        <v>0</v>
      </c>
    </row>
    <row r="21" spans="1:11" customFormat="1" ht="20.25" customHeight="1">
      <c r="A21" s="26" t="s">
        <v>87</v>
      </c>
      <c r="B21" s="26"/>
      <c r="C21" s="37">
        <f>SUM(C19)</f>
        <v>0</v>
      </c>
      <c r="D21" s="72"/>
      <c r="E21" s="37">
        <f>SUM(E19)</f>
        <v>0</v>
      </c>
      <c r="F21" s="19"/>
      <c r="G21" s="37">
        <f>SUM(G19)</f>
        <v>0</v>
      </c>
      <c r="H21" s="19"/>
      <c r="I21" s="37">
        <f>SUM(I19)</f>
        <v>105533</v>
      </c>
      <c r="J21" s="38"/>
      <c r="K21" s="37">
        <f>SUM(C21:I21)</f>
        <v>105533</v>
      </c>
    </row>
    <row r="22" spans="1:11" customFormat="1" ht="20.25" hidden="1" customHeight="1">
      <c r="A22" s="2"/>
      <c r="B22" s="2"/>
      <c r="C22" s="19"/>
      <c r="D22" s="19"/>
      <c r="E22" s="19"/>
      <c r="F22" s="19"/>
      <c r="G22" s="19"/>
      <c r="H22" s="19"/>
      <c r="I22" s="19"/>
      <c r="J22" s="19"/>
      <c r="K22" s="19"/>
    </row>
    <row r="23" spans="1:11" customFormat="1" ht="20.25" hidden="1" customHeight="1">
      <c r="A23" s="30" t="s">
        <v>135</v>
      </c>
      <c r="B23" s="30"/>
      <c r="C23" s="85"/>
      <c r="D23" s="85"/>
      <c r="E23" s="85"/>
      <c r="F23" s="19"/>
      <c r="G23" s="51"/>
      <c r="H23" s="19"/>
      <c r="I23" s="44"/>
      <c r="J23" s="19"/>
      <c r="K23" s="44"/>
    </row>
    <row r="24" spans="1:11" customFormat="1" ht="9.65" customHeight="1">
      <c r="A24" s="2"/>
      <c r="B24" s="2"/>
      <c r="C24" s="19"/>
      <c r="D24" s="19"/>
      <c r="E24" s="19"/>
      <c r="F24" s="19"/>
      <c r="G24" s="19"/>
      <c r="H24" s="19"/>
      <c r="I24" s="19"/>
      <c r="J24" s="19"/>
      <c r="K24" s="19"/>
    </row>
    <row r="25" spans="1:11" customFormat="1" ht="20.25" customHeight="1" thickBot="1">
      <c r="A25" s="2" t="s">
        <v>239</v>
      </c>
      <c r="B25" s="2"/>
      <c r="C25" s="107">
        <f>SUM(C11,C21,C16)</f>
        <v>2525000</v>
      </c>
      <c r="D25" s="33"/>
      <c r="E25" s="107">
        <f>SUM(E11,E21,E16)</f>
        <v>1741110</v>
      </c>
      <c r="F25" s="33"/>
      <c r="G25" s="107">
        <f>SUM(G11,G21,G16)</f>
        <v>252500</v>
      </c>
      <c r="H25" s="33"/>
      <c r="I25" s="107">
        <f>SUM(I11,I21,I16)</f>
        <v>1006990</v>
      </c>
      <c r="J25" s="33"/>
      <c r="K25" s="107">
        <f>SUM(K11,K21,K16)</f>
        <v>5525600</v>
      </c>
    </row>
    <row r="26" spans="1:11" customFormat="1" ht="20.25" customHeight="1" thickTop="1">
      <c r="A26" s="113"/>
      <c r="B26" s="113"/>
      <c r="D26" s="99"/>
      <c r="F26" s="59"/>
      <c r="G26" s="117"/>
      <c r="I26" s="33"/>
    </row>
    <row r="27" spans="1:11" customFormat="1" ht="20.25" customHeight="1">
      <c r="A27" s="114"/>
      <c r="B27" s="114"/>
      <c r="D27" s="94"/>
      <c r="F27" s="90"/>
      <c r="G27" s="117"/>
      <c r="I27" s="33"/>
    </row>
    <row r="28" spans="1:11" customFormat="1" ht="20.25" customHeight="1">
      <c r="A28" s="30"/>
      <c r="B28" s="30"/>
    </row>
  </sheetData>
  <mergeCells count="3">
    <mergeCell ref="C4:K4"/>
    <mergeCell ref="G5:I5"/>
    <mergeCell ref="C9:K9"/>
  </mergeCells>
  <pageMargins left="0.8" right="0.8" top="0.48" bottom="0.5" header="0.5" footer="0.5"/>
  <pageSetup paperSize="9" scale="80" firstPageNumber="7" orientation="landscape" useFirstPageNumber="1" r:id="rId1"/>
  <headerFooter>
    <oddFooter>&amp;LThe accompanying notes are from an integral part of the interim financial statements.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E222F-A777-4152-8A16-D19CACAC7480}">
  <sheetPr>
    <pageSetUpPr fitToPage="1"/>
  </sheetPr>
  <dimension ref="A1:K30"/>
  <sheetViews>
    <sheetView view="pageBreakPreview" zoomScale="85" zoomScaleNormal="100" zoomScaleSheetLayoutView="85" workbookViewId="0">
      <selection activeCell="G5" sqref="G5:I5"/>
    </sheetView>
  </sheetViews>
  <sheetFormatPr defaultRowHeight="14"/>
  <cols>
    <col min="1" max="1" width="51.54296875" style="30" customWidth="1"/>
    <col min="2" max="2" width="8.7265625" style="30" customWidth="1"/>
    <col min="3" max="3" width="14.90625" customWidth="1"/>
    <col min="4" max="4" width="2.453125" customWidth="1"/>
    <col min="5" max="5" width="16.6328125" customWidth="1"/>
    <col min="6" max="6" width="2.453125" customWidth="1"/>
    <col min="7" max="7" width="16.453125" customWidth="1"/>
    <col min="8" max="8" width="2.453125" customWidth="1"/>
    <col min="9" max="9" width="16.36328125" customWidth="1"/>
    <col min="10" max="10" width="1.453125" customWidth="1"/>
    <col min="11" max="11" width="16.1796875" customWidth="1"/>
  </cols>
  <sheetData>
    <row r="1" spans="1:11" ht="20.25" customHeight="1">
      <c r="A1" s="83" t="s">
        <v>0</v>
      </c>
      <c r="B1" s="83"/>
      <c r="K1" s="179"/>
    </row>
    <row r="2" spans="1:11" ht="20.25" customHeight="1">
      <c r="A2" s="49" t="s">
        <v>102</v>
      </c>
      <c r="B2" s="49"/>
      <c r="K2" s="179"/>
    </row>
    <row r="3" spans="1:11" ht="20.25" customHeight="1"/>
    <row r="4" spans="1:11" ht="20.25" customHeight="1">
      <c r="A4"/>
      <c r="B4"/>
      <c r="C4" s="213" t="s">
        <v>155</v>
      </c>
      <c r="D4" s="213"/>
      <c r="E4" s="213"/>
      <c r="F4" s="213"/>
      <c r="G4" s="213"/>
      <c r="H4" s="213"/>
      <c r="I4" s="213"/>
      <c r="J4" s="213"/>
      <c r="K4" s="213"/>
    </row>
    <row r="5" spans="1:11" ht="20.25" customHeight="1">
      <c r="A5"/>
      <c r="B5"/>
      <c r="C5" s="103"/>
      <c r="D5" s="103"/>
      <c r="E5" s="103"/>
      <c r="F5" s="103"/>
      <c r="G5" s="218" t="s">
        <v>54</v>
      </c>
      <c r="H5" s="218"/>
      <c r="I5" s="218"/>
      <c r="J5" s="103"/>
      <c r="K5" s="103"/>
    </row>
    <row r="6" spans="1:11" ht="20.25" customHeight="1">
      <c r="C6" s="52" t="s">
        <v>106</v>
      </c>
      <c r="D6" s="52"/>
      <c r="E6" s="52" t="s">
        <v>156</v>
      </c>
      <c r="F6" s="52"/>
      <c r="G6" s="58"/>
      <c r="H6" s="52"/>
      <c r="K6" s="81"/>
    </row>
    <row r="7" spans="1:11" ht="20.25" customHeight="1">
      <c r="C7" s="52" t="s">
        <v>109</v>
      </c>
      <c r="D7" s="52"/>
      <c r="E7" s="81" t="s">
        <v>110</v>
      </c>
      <c r="F7" s="52"/>
      <c r="G7" s="58"/>
      <c r="H7" s="52"/>
      <c r="I7" s="52"/>
      <c r="J7" s="52"/>
      <c r="K7" s="81" t="s">
        <v>157</v>
      </c>
    </row>
    <row r="8" spans="1:11" ht="20.25" customHeight="1">
      <c r="B8" s="78"/>
      <c r="C8" s="52" t="s">
        <v>114</v>
      </c>
      <c r="D8" s="52"/>
      <c r="E8" s="81" t="s">
        <v>115</v>
      </c>
      <c r="F8" s="52"/>
      <c r="G8" s="81" t="s">
        <v>116</v>
      </c>
      <c r="I8" s="81" t="s">
        <v>117</v>
      </c>
      <c r="K8" s="81" t="s">
        <v>120</v>
      </c>
    </row>
    <row r="9" spans="1:11" ht="20.25" customHeight="1">
      <c r="A9"/>
      <c r="B9"/>
      <c r="C9" s="219" t="s">
        <v>9</v>
      </c>
      <c r="D9" s="219"/>
      <c r="E9" s="219"/>
      <c r="F9" s="219"/>
      <c r="G9" s="219"/>
      <c r="H9" s="219"/>
      <c r="I9" s="219"/>
      <c r="J9" s="219"/>
      <c r="K9" s="219"/>
    </row>
    <row r="10" spans="1:11" ht="20.25" customHeight="1">
      <c r="A10" s="2" t="s">
        <v>240</v>
      </c>
      <c r="B10" s="2"/>
      <c r="C10" s="102"/>
      <c r="D10" s="102"/>
      <c r="E10" s="102"/>
      <c r="F10" s="102"/>
      <c r="G10" s="102"/>
      <c r="H10" s="102"/>
      <c r="I10" s="102"/>
      <c r="J10" s="102"/>
      <c r="K10" s="102"/>
    </row>
    <row r="11" spans="1:11" ht="20.25" customHeight="1">
      <c r="A11" s="2" t="s">
        <v>241</v>
      </c>
      <c r="B11" s="2"/>
      <c r="C11" s="23">
        <v>2525000</v>
      </c>
      <c r="D11" s="23"/>
      <c r="E11" s="23">
        <v>1741110</v>
      </c>
      <c r="F11" s="23"/>
      <c r="G11" s="23">
        <v>252500</v>
      </c>
      <c r="H11" s="23"/>
      <c r="I11" s="23">
        <v>1112206</v>
      </c>
      <c r="J11" s="23"/>
      <c r="K11" s="23">
        <f>SUM(C11:I11)</f>
        <v>5630816</v>
      </c>
    </row>
    <row r="12" spans="1:11">
      <c r="A12" s="2"/>
      <c r="B12" s="2"/>
      <c r="C12" s="19"/>
      <c r="D12" s="19"/>
      <c r="E12" s="19"/>
      <c r="F12" s="19"/>
      <c r="G12" s="19"/>
      <c r="H12" s="19"/>
      <c r="I12" s="19"/>
      <c r="J12" s="19"/>
      <c r="K12" s="19"/>
    </row>
    <row r="13" spans="1:11" ht="20.25" hidden="1" customHeight="1">
      <c r="A13" s="2" t="s">
        <v>123</v>
      </c>
      <c r="B13" s="2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20.25" hidden="1" customHeight="1">
      <c r="A14" s="172" t="s">
        <v>158</v>
      </c>
      <c r="B14" s="172"/>
      <c r="C14" s="19"/>
      <c r="D14" s="19"/>
      <c r="E14" s="19"/>
      <c r="F14" s="19"/>
      <c r="G14" s="19"/>
      <c r="H14" s="19"/>
      <c r="I14" s="19"/>
      <c r="J14" s="19"/>
      <c r="K14" s="19"/>
    </row>
    <row r="15" spans="1:11" ht="20.25" hidden="1" customHeight="1">
      <c r="A15" s="173" t="s">
        <v>159</v>
      </c>
      <c r="B15" s="78" t="s">
        <v>126</v>
      </c>
      <c r="C15" s="196"/>
      <c r="D15" s="197"/>
      <c r="E15" s="196"/>
      <c r="F15" s="197"/>
      <c r="G15" s="196"/>
      <c r="H15" s="51"/>
      <c r="I15" s="175"/>
      <c r="J15" s="51"/>
      <c r="K15" s="161">
        <f>SUM(C15:I15)</f>
        <v>0</v>
      </c>
    </row>
    <row r="16" spans="1:11" ht="20.25" hidden="1" customHeight="1">
      <c r="A16" s="56" t="s">
        <v>131</v>
      </c>
      <c r="B16" s="172"/>
      <c r="C16" s="198">
        <f>SUM(C15)</f>
        <v>0</v>
      </c>
      <c r="D16" s="199"/>
      <c r="E16" s="198">
        <f>SUM(E15)</f>
        <v>0</v>
      </c>
      <c r="F16" s="199"/>
      <c r="G16" s="198">
        <f>SUM(G15)</f>
        <v>0</v>
      </c>
      <c r="H16" s="19"/>
      <c r="I16" s="200">
        <f>SUM(I15)</f>
        <v>0</v>
      </c>
      <c r="J16" s="38"/>
      <c r="K16" s="200">
        <f>SUM(K15)</f>
        <v>0</v>
      </c>
    </row>
    <row r="17" spans="1:11" hidden="1">
      <c r="A17" s="2"/>
      <c r="B17" s="2"/>
      <c r="C17" s="19"/>
      <c r="D17" s="19"/>
      <c r="E17" s="19"/>
      <c r="F17" s="19"/>
      <c r="G17" s="19"/>
      <c r="H17" s="19"/>
      <c r="I17" s="19"/>
      <c r="J17" s="19"/>
      <c r="K17" s="19"/>
    </row>
    <row r="18" spans="1:11" ht="20.25" customHeight="1">
      <c r="A18" s="26" t="s">
        <v>132</v>
      </c>
      <c r="B18" s="26"/>
      <c r="C18" s="194"/>
      <c r="D18" s="194"/>
      <c r="E18" s="194"/>
      <c r="F18" s="194"/>
      <c r="G18" s="181"/>
      <c r="H18" s="194"/>
      <c r="I18" s="194"/>
      <c r="J18" s="194"/>
      <c r="K18" s="194"/>
    </row>
    <row r="19" spans="1:11" ht="20.25" customHeight="1">
      <c r="A19" s="90" t="s">
        <v>160</v>
      </c>
      <c r="B19" s="90"/>
      <c r="C19" s="198">
        <v>0</v>
      </c>
      <c r="D19" s="192"/>
      <c r="E19" s="198">
        <v>0</v>
      </c>
      <c r="F19" s="19"/>
      <c r="G19" s="198">
        <v>0</v>
      </c>
      <c r="H19" s="51"/>
      <c r="I19" s="177">
        <f>'PL-4'!G47</f>
        <v>104334</v>
      </c>
      <c r="J19" s="51"/>
      <c r="K19" s="160">
        <f>SUM(C19:I19)</f>
        <v>104334</v>
      </c>
    </row>
    <row r="20" spans="1:11" ht="20.25" hidden="1" customHeight="1">
      <c r="A20" s="90" t="s">
        <v>161</v>
      </c>
      <c r="B20" s="90"/>
      <c r="C20" s="201"/>
      <c r="D20" s="192"/>
      <c r="E20" s="201"/>
      <c r="F20" s="19"/>
      <c r="G20" s="192"/>
      <c r="H20" s="51"/>
      <c r="I20" s="181"/>
      <c r="J20" s="19"/>
      <c r="K20" s="194"/>
    </row>
    <row r="21" spans="1:11" ht="20.25" customHeight="1">
      <c r="A21" s="26" t="s">
        <v>87</v>
      </c>
      <c r="B21" s="26"/>
      <c r="C21" s="210">
        <v>0</v>
      </c>
      <c r="D21" s="211"/>
      <c r="E21" s="210">
        <v>0</v>
      </c>
      <c r="F21" s="51"/>
      <c r="G21" s="209">
        <v>0</v>
      </c>
      <c r="H21" s="19"/>
      <c r="I21" s="180">
        <f>SUM(I19)</f>
        <v>104334</v>
      </c>
      <c r="J21" s="38"/>
      <c r="K21" s="180">
        <f>SUM(C21:I21)</f>
        <v>104334</v>
      </c>
    </row>
    <row r="22" spans="1:11" hidden="1">
      <c r="A22" s="2"/>
      <c r="B22" s="2"/>
      <c r="C22" s="19"/>
      <c r="D22" s="19"/>
      <c r="E22" s="19"/>
      <c r="F22" s="19"/>
      <c r="G22" s="19"/>
      <c r="H22" s="19"/>
      <c r="I22" s="19"/>
      <c r="J22" s="19"/>
      <c r="K22" s="19"/>
    </row>
    <row r="23" spans="1:11" hidden="1">
      <c r="A23" s="30" t="s">
        <v>135</v>
      </c>
      <c r="C23" s="197"/>
      <c r="D23" s="197"/>
      <c r="E23" s="197"/>
      <c r="F23" s="19"/>
      <c r="G23" s="51"/>
      <c r="H23" s="19"/>
      <c r="I23" s="177"/>
      <c r="J23" s="19"/>
      <c r="K23" s="177"/>
    </row>
    <row r="24" spans="1:11">
      <c r="A24" s="2"/>
      <c r="B24" s="2"/>
      <c r="C24" s="19"/>
      <c r="D24" s="19"/>
      <c r="E24" s="19"/>
      <c r="F24" s="19"/>
      <c r="G24" s="19"/>
      <c r="H24" s="19"/>
      <c r="I24" s="19"/>
      <c r="J24" s="19"/>
      <c r="K24" s="19"/>
    </row>
    <row r="25" spans="1:11" ht="20.25" customHeight="1" thickBot="1">
      <c r="A25" s="2" t="s">
        <v>242</v>
      </c>
      <c r="B25" s="2"/>
      <c r="C25" s="193">
        <f>SUM(C11,C16,C21)</f>
        <v>2525000</v>
      </c>
      <c r="D25" s="194"/>
      <c r="E25" s="193">
        <f>SUM(E11,E16,E21)</f>
        <v>1741110</v>
      </c>
      <c r="F25" s="194"/>
      <c r="G25" s="193">
        <f>SUM(G11,G16,G21)</f>
        <v>252500</v>
      </c>
      <c r="H25" s="194"/>
      <c r="I25" s="193">
        <f>SUM(I11,I16,I21)</f>
        <v>1216540</v>
      </c>
      <c r="J25" s="194"/>
      <c r="K25" s="193">
        <f>SUM(K11,K16,K21)</f>
        <v>5735150</v>
      </c>
    </row>
    <row r="26" spans="1:11" ht="12.65" customHeight="1" thickTop="1"/>
    <row r="27" spans="1:11" ht="15" customHeight="1"/>
    <row r="28" spans="1:11">
      <c r="A28" s="113"/>
      <c r="B28" s="113"/>
      <c r="D28" s="99"/>
      <c r="F28" s="59"/>
      <c r="G28" s="202"/>
      <c r="I28" s="194"/>
    </row>
    <row r="29" spans="1:11">
      <c r="A29" s="114"/>
      <c r="B29" s="114"/>
      <c r="D29" s="94"/>
      <c r="F29" s="90"/>
      <c r="G29" s="202"/>
      <c r="I29" s="194"/>
    </row>
    <row r="30" spans="1:11" ht="20.25" customHeight="1"/>
  </sheetData>
  <mergeCells count="3">
    <mergeCell ref="C4:K4"/>
    <mergeCell ref="G5:I5"/>
    <mergeCell ref="C9:K9"/>
  </mergeCells>
  <pageMargins left="0.8" right="0.8" top="0.48" bottom="0.5" header="0.5" footer="0.5"/>
  <pageSetup paperSize="9" scale="87" firstPageNumber="8" orientation="landscape" useFirstPageNumber="1" r:id="rId1"/>
  <headerFooter>
    <oddFooter>&amp;LThe accompanying notes are from an integral part of the interim financial statements.
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34"/>
  <sheetViews>
    <sheetView showGridLines="0" view="pageBreakPreview" zoomScale="80" zoomScaleNormal="80" zoomScaleSheetLayoutView="80" workbookViewId="0">
      <selection activeCell="E26" sqref="E26"/>
    </sheetView>
  </sheetViews>
  <sheetFormatPr defaultColWidth="9.1796875" defaultRowHeight="20.25" customHeight="1"/>
  <cols>
    <col min="1" max="1" width="55.81640625" style="3" customWidth="1"/>
    <col min="2" max="2" width="15.81640625" style="1" customWidth="1"/>
    <col min="3" max="3" width="2.453125" style="1" customWidth="1"/>
    <col min="4" max="4" width="15.81640625" style="1" customWidth="1"/>
    <col min="5" max="5" width="2.453125" style="1" customWidth="1"/>
    <col min="6" max="6" width="15.81640625" style="1" customWidth="1"/>
    <col min="7" max="7" width="2.453125" style="1" customWidth="1"/>
    <col min="8" max="8" width="15.81640625" style="1" customWidth="1"/>
    <col min="9" max="9" width="2.453125" style="1" customWidth="1"/>
    <col min="10" max="10" width="15.81640625" style="1" customWidth="1"/>
    <col min="11" max="16384" width="9.1796875" style="1"/>
  </cols>
  <sheetData>
    <row r="1" spans="1:10" ht="20.25" customHeight="1">
      <c r="A1" s="83" t="s">
        <v>0</v>
      </c>
      <c r="J1" s="21"/>
    </row>
    <row r="2" spans="1:10" ht="20.25" customHeight="1">
      <c r="A2" s="49" t="s">
        <v>102</v>
      </c>
      <c r="J2" s="21"/>
    </row>
    <row r="4" spans="1:10" ht="20.25" customHeight="1">
      <c r="A4" s="1"/>
      <c r="B4" s="213" t="s">
        <v>155</v>
      </c>
      <c r="C4" s="213"/>
      <c r="D4" s="213"/>
      <c r="E4" s="213"/>
      <c r="F4" s="213"/>
      <c r="G4" s="213"/>
      <c r="H4" s="213"/>
      <c r="I4" s="213"/>
      <c r="J4" s="213"/>
    </row>
    <row r="5" spans="1:10" ht="20.25" customHeight="1">
      <c r="A5" s="1"/>
      <c r="B5" s="103"/>
      <c r="C5" s="103"/>
      <c r="D5" s="103"/>
      <c r="E5" s="103"/>
      <c r="F5" s="220" t="s">
        <v>104</v>
      </c>
      <c r="G5" s="220"/>
      <c r="H5" s="220"/>
      <c r="I5" s="103"/>
      <c r="J5" s="103"/>
    </row>
    <row r="6" spans="1:10" ht="20.25" customHeight="1">
      <c r="B6" s="50" t="s">
        <v>106</v>
      </c>
      <c r="C6" s="50"/>
      <c r="D6" s="50"/>
      <c r="E6" s="50"/>
      <c r="F6" s="58"/>
      <c r="G6" s="50"/>
      <c r="J6" s="12"/>
    </row>
    <row r="7" spans="1:10" ht="20.25" customHeight="1">
      <c r="B7" s="52" t="s">
        <v>109</v>
      </c>
      <c r="C7" s="52"/>
      <c r="D7" s="50" t="s">
        <v>162</v>
      </c>
      <c r="E7" s="50"/>
      <c r="F7" s="58"/>
      <c r="G7" s="50"/>
      <c r="H7" s="50"/>
      <c r="I7" s="50"/>
      <c r="J7" s="81" t="s">
        <v>157</v>
      </c>
    </row>
    <row r="8" spans="1:10" ht="20.25" customHeight="1">
      <c r="B8" s="50" t="s">
        <v>114</v>
      </c>
      <c r="C8" s="50"/>
      <c r="D8" s="52" t="s">
        <v>107</v>
      </c>
      <c r="E8" s="50"/>
      <c r="F8" s="81" t="s">
        <v>116</v>
      </c>
      <c r="H8" s="81" t="s">
        <v>117</v>
      </c>
      <c r="J8" s="81" t="s">
        <v>120</v>
      </c>
    </row>
    <row r="9" spans="1:10" ht="20.25" customHeight="1">
      <c r="A9" s="1"/>
      <c r="B9" s="219" t="s">
        <v>9</v>
      </c>
      <c r="C9" s="219"/>
      <c r="D9" s="219"/>
      <c r="E9" s="219"/>
      <c r="F9" s="219"/>
      <c r="G9" s="219"/>
      <c r="H9" s="219"/>
      <c r="I9" s="219"/>
      <c r="J9" s="219"/>
    </row>
    <row r="10" spans="1:10" ht="20.25" customHeight="1">
      <c r="A10" s="2" t="s">
        <v>146</v>
      </c>
      <c r="B10" s="102"/>
      <c r="C10" s="102"/>
      <c r="D10" s="102"/>
      <c r="E10" s="102"/>
      <c r="F10" s="102"/>
      <c r="G10" s="102"/>
      <c r="H10" s="102"/>
      <c r="I10" s="102"/>
      <c r="J10" s="102"/>
    </row>
    <row r="11" spans="1:10" ht="20.25" customHeight="1">
      <c r="A11" s="2" t="s">
        <v>147</v>
      </c>
      <c r="B11" s="33">
        <f>'OCI-Separate 67-7'!C25</f>
        <v>2525000</v>
      </c>
      <c r="C11" s="33"/>
      <c r="D11" s="33">
        <f>'OCI-Separate 67-7'!E25</f>
        <v>1741110</v>
      </c>
      <c r="E11" s="33"/>
      <c r="F11" s="34">
        <v>227100</v>
      </c>
      <c r="G11" s="33"/>
      <c r="H11" s="33">
        <v>262275</v>
      </c>
      <c r="I11" s="33"/>
      <c r="J11" s="33">
        <f>SUM(B11,D11,F11,H11)</f>
        <v>4755485</v>
      </c>
    </row>
    <row r="12" spans="1:10" ht="20.25" hidden="1" customHeight="1">
      <c r="A12" s="2"/>
      <c r="B12" s="19"/>
      <c r="C12" s="19"/>
      <c r="D12" s="19"/>
      <c r="E12" s="19"/>
      <c r="F12" s="19"/>
      <c r="G12" s="19"/>
      <c r="H12" s="19"/>
      <c r="I12" s="19"/>
      <c r="J12" s="19"/>
    </row>
    <row r="13" spans="1:10" ht="20.25" hidden="1" customHeight="1">
      <c r="A13" s="2" t="s">
        <v>123</v>
      </c>
      <c r="B13" s="19"/>
      <c r="C13" s="19"/>
      <c r="D13" s="19"/>
      <c r="E13" s="19"/>
      <c r="F13" s="19"/>
      <c r="G13" s="19"/>
      <c r="H13" s="19"/>
      <c r="I13" s="19"/>
      <c r="J13" s="19"/>
    </row>
    <row r="14" spans="1:10" ht="20.25" hidden="1" customHeight="1">
      <c r="A14" s="91" t="s">
        <v>163</v>
      </c>
      <c r="B14" s="19"/>
      <c r="C14" s="19"/>
      <c r="D14" s="19"/>
      <c r="E14" s="19"/>
      <c r="F14" s="19"/>
      <c r="G14" s="19"/>
      <c r="H14" s="19"/>
      <c r="I14" s="19"/>
      <c r="J14" s="19"/>
    </row>
    <row r="15" spans="1:10" ht="20.25" hidden="1" customHeight="1">
      <c r="A15" s="89" t="s">
        <v>164</v>
      </c>
      <c r="B15" s="84"/>
      <c r="C15" s="85"/>
      <c r="D15" s="85"/>
      <c r="E15" s="85"/>
      <c r="F15" s="84"/>
      <c r="G15" s="51"/>
      <c r="H15" s="62"/>
      <c r="I15" s="51"/>
      <c r="J15" s="62"/>
    </row>
    <row r="16" spans="1:10" ht="20.25" hidden="1" customHeight="1">
      <c r="A16" s="91" t="s">
        <v>165</v>
      </c>
      <c r="B16" s="86"/>
      <c r="C16" s="87"/>
      <c r="D16" s="87"/>
      <c r="E16" s="87"/>
      <c r="F16" s="86"/>
      <c r="G16" s="19"/>
      <c r="H16" s="68"/>
      <c r="I16" s="19"/>
      <c r="J16" s="68"/>
    </row>
    <row r="17" spans="1:10" ht="10" customHeight="1">
      <c r="A17" s="2"/>
      <c r="B17" s="19"/>
      <c r="C17" s="19"/>
      <c r="D17" s="19"/>
      <c r="E17" s="19"/>
      <c r="F17" s="19"/>
      <c r="G17" s="19"/>
      <c r="H17" s="19"/>
      <c r="I17" s="19"/>
      <c r="J17" s="19"/>
    </row>
    <row r="18" spans="1:10" ht="20.25" customHeight="1">
      <c r="A18" s="26" t="s">
        <v>132</v>
      </c>
      <c r="B18" s="19"/>
      <c r="C18" s="19"/>
      <c r="D18" s="19"/>
      <c r="E18" s="19"/>
      <c r="F18" s="19"/>
      <c r="G18" s="19"/>
      <c r="H18" s="19"/>
      <c r="I18" s="19"/>
      <c r="J18" s="19"/>
    </row>
    <row r="19" spans="1:10" ht="20.25" customHeight="1">
      <c r="A19" s="90" t="s">
        <v>160</v>
      </c>
      <c r="B19" s="57">
        <v>0</v>
      </c>
      <c r="C19" s="57"/>
      <c r="D19" s="57">
        <v>0</v>
      </c>
      <c r="E19" s="18"/>
      <c r="F19" s="57">
        <v>0</v>
      </c>
      <c r="G19" s="18"/>
      <c r="H19" s="44" t="e">
        <f>#REF!</f>
        <v>#REF!</v>
      </c>
      <c r="I19" s="18"/>
      <c r="J19" s="35" t="e">
        <f>H19</f>
        <v>#REF!</v>
      </c>
    </row>
    <row r="20" spans="1:10" ht="20.25" customHeight="1">
      <c r="A20" s="90" t="s">
        <v>161</v>
      </c>
      <c r="B20" s="43">
        <v>0</v>
      </c>
      <c r="C20" s="57"/>
      <c r="D20" s="43">
        <v>0</v>
      </c>
      <c r="E20" s="18"/>
      <c r="F20" s="57">
        <v>0</v>
      </c>
      <c r="G20" s="18"/>
      <c r="H20" s="44">
        <v>0</v>
      </c>
      <c r="I20" s="18"/>
      <c r="J20" s="35">
        <v>0</v>
      </c>
    </row>
    <row r="21" spans="1:10" ht="20.25" customHeight="1">
      <c r="A21" s="26" t="s">
        <v>87</v>
      </c>
      <c r="B21" s="61">
        <v>0</v>
      </c>
      <c r="C21" s="72"/>
      <c r="D21" s="61">
        <v>0</v>
      </c>
      <c r="E21" s="19"/>
      <c r="F21" s="29">
        <v>0</v>
      </c>
      <c r="G21" s="19"/>
      <c r="H21" s="37" t="e">
        <f>SUM(H19)</f>
        <v>#REF!</v>
      </c>
      <c r="I21" s="38"/>
      <c r="J21" s="37" t="e">
        <f>SUM(B21:H21)</f>
        <v>#REF!</v>
      </c>
    </row>
    <row r="22" spans="1:10" ht="20.25" hidden="1" customHeight="1">
      <c r="A22" s="2"/>
      <c r="B22" s="19"/>
      <c r="C22" s="19"/>
      <c r="D22" s="19"/>
      <c r="E22" s="19"/>
      <c r="F22" s="19"/>
      <c r="G22" s="19"/>
      <c r="H22" s="19"/>
      <c r="I22" s="19"/>
      <c r="J22" s="19"/>
    </row>
    <row r="23" spans="1:10" ht="20.25" hidden="1" customHeight="1">
      <c r="A23" s="30" t="s">
        <v>135</v>
      </c>
      <c r="B23" s="88"/>
      <c r="C23" s="88"/>
      <c r="D23" s="88"/>
      <c r="E23" s="19"/>
      <c r="F23" s="51"/>
      <c r="G23" s="19"/>
      <c r="H23" s="54"/>
      <c r="I23" s="19"/>
      <c r="J23" s="54"/>
    </row>
    <row r="24" spans="1:10" ht="11.5" customHeight="1">
      <c r="A24" s="2"/>
      <c r="B24" s="19"/>
      <c r="C24" s="19"/>
      <c r="D24" s="19"/>
      <c r="E24" s="19"/>
      <c r="F24" s="19"/>
      <c r="G24" s="19"/>
      <c r="H24" s="19"/>
      <c r="I24" s="19"/>
      <c r="J24" s="19"/>
    </row>
    <row r="25" spans="1:10" ht="20.25" customHeight="1" thickBot="1">
      <c r="A25" s="2" t="s">
        <v>151</v>
      </c>
      <c r="B25" s="107">
        <f>SUM(B11)</f>
        <v>2525000</v>
      </c>
      <c r="C25" s="33"/>
      <c r="D25" s="107">
        <f>SUM(D11)</f>
        <v>1741110</v>
      </c>
      <c r="E25" s="33"/>
      <c r="F25" s="107">
        <f>SUM(F11+F23)</f>
        <v>227100</v>
      </c>
      <c r="G25" s="33"/>
      <c r="H25" s="107" t="e">
        <f>SUM(H11+H16+H21+H23)</f>
        <v>#REF!</v>
      </c>
      <c r="I25" s="33"/>
      <c r="J25" s="107" t="e">
        <f>J11+J21</f>
        <v>#REF!</v>
      </c>
    </row>
    <row r="26" spans="1:10" ht="20.25" customHeight="1" thickTop="1"/>
    <row r="33" spans="1:8" ht="20.25" customHeight="1">
      <c r="A33" s="96" t="s">
        <v>152</v>
      </c>
      <c r="B33" s="97" t="s">
        <v>152</v>
      </c>
      <c r="C33" s="97"/>
      <c r="D33" s="97"/>
      <c r="F33" s="33"/>
      <c r="H33" s="33"/>
    </row>
    <row r="34" spans="1:8" ht="20.25" customHeight="1">
      <c r="A34" s="98" t="s">
        <v>153</v>
      </c>
      <c r="B34" s="94" t="s">
        <v>154</v>
      </c>
      <c r="C34" s="94"/>
      <c r="D34" s="94"/>
      <c r="F34" s="33"/>
      <c r="H34" s="33"/>
    </row>
  </sheetData>
  <mergeCells count="3">
    <mergeCell ref="B4:J4"/>
    <mergeCell ref="F5:H5"/>
    <mergeCell ref="B9:J9"/>
  </mergeCells>
  <pageMargins left="0.8" right="0.8" top="0.48" bottom="0.5" header="0.5" footer="0.5"/>
  <pageSetup paperSize="9" scale="89" firstPageNumber="9" orientation="landscape" useFirstPageNumber="1" r:id="rId1"/>
  <headerFooter>
    <oddFooter>&amp;LThe accompanying notes are from an integral part of the interim financial statements.
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>
    <tabColor rgb="FF00B0F0"/>
  </sheetPr>
  <dimension ref="A1:K131"/>
  <sheetViews>
    <sheetView showGridLines="0" tabSelected="1" view="pageBreakPreview" topLeftCell="A15" zoomScale="85" zoomScaleNormal="100" zoomScaleSheetLayoutView="85" workbookViewId="0">
      <selection activeCell="A22" sqref="A22"/>
    </sheetView>
  </sheetViews>
  <sheetFormatPr defaultColWidth="9.1796875" defaultRowHeight="20.25" customHeight="1"/>
  <cols>
    <col min="1" max="1" width="51.7265625" style="3" customWidth="1"/>
    <col min="2" max="2" width="4.81640625" style="4" customWidth="1"/>
    <col min="3" max="3" width="1.1796875" style="3" customWidth="1"/>
    <col min="4" max="4" width="11.81640625" style="1" customWidth="1"/>
    <col min="5" max="5" width="1.1796875" style="1" customWidth="1"/>
    <col min="6" max="6" width="11.453125" style="1" bestFit="1" customWidth="1"/>
    <col min="7" max="7" width="1.1796875" style="1" customWidth="1"/>
    <col min="8" max="8" width="11.7265625" style="1" customWidth="1"/>
    <col min="9" max="9" width="1.453125" style="1" customWidth="1"/>
    <col min="10" max="10" width="11.453125" style="1" bestFit="1" customWidth="1"/>
    <col min="11" max="16384" width="9.1796875" style="1"/>
  </cols>
  <sheetData>
    <row r="1" spans="1:10" ht="20.25" customHeight="1">
      <c r="A1" s="83" t="s">
        <v>0</v>
      </c>
      <c r="B1" s="75"/>
      <c r="C1" s="48"/>
    </row>
    <row r="2" spans="1:10" ht="21" customHeight="1">
      <c r="A2" s="6" t="s">
        <v>166</v>
      </c>
      <c r="B2" s="76"/>
      <c r="C2" s="6"/>
    </row>
    <row r="3" spans="1:10" ht="12.75" customHeight="1">
      <c r="A3" s="2"/>
      <c r="B3" s="77"/>
      <c r="C3" s="2"/>
    </row>
    <row r="4" spans="1:10" ht="20.25" customHeight="1">
      <c r="D4" s="212" t="s">
        <v>63</v>
      </c>
      <c r="E4" s="212"/>
      <c r="F4" s="212"/>
      <c r="G4" s="8"/>
      <c r="H4" s="212" t="s">
        <v>3</v>
      </c>
      <c r="I4" s="212"/>
      <c r="J4" s="212"/>
    </row>
    <row r="5" spans="1:10" ht="20.25" customHeight="1">
      <c r="D5" s="212" t="s">
        <v>64</v>
      </c>
      <c r="E5" s="212"/>
      <c r="F5" s="212"/>
      <c r="G5" s="56"/>
      <c r="H5" s="212" t="s">
        <v>64</v>
      </c>
      <c r="I5" s="212"/>
      <c r="J5" s="212"/>
    </row>
    <row r="6" spans="1:10" ht="20.25" customHeight="1">
      <c r="D6" s="217" t="s">
        <v>65</v>
      </c>
      <c r="E6" s="217"/>
      <c r="F6" s="217"/>
      <c r="G6" s="56"/>
      <c r="H6" s="217" t="s">
        <v>65</v>
      </c>
      <c r="I6" s="217"/>
      <c r="J6" s="217"/>
    </row>
    <row r="7" spans="1:10" ht="20.25" customHeight="1">
      <c r="D7" s="216" t="s">
        <v>237</v>
      </c>
      <c r="E7" s="217"/>
      <c r="F7" s="217"/>
      <c r="G7" s="56"/>
      <c r="H7" s="216" t="s">
        <v>237</v>
      </c>
      <c r="I7" s="217"/>
      <c r="J7" s="217"/>
    </row>
    <row r="8" spans="1:10" ht="20.25" customHeight="1">
      <c r="B8" s="78" t="s">
        <v>7</v>
      </c>
      <c r="D8" s="100">
        <v>2025</v>
      </c>
      <c r="E8" s="12"/>
      <c r="F8" s="100">
        <v>2024</v>
      </c>
      <c r="H8" s="100">
        <v>2025</v>
      </c>
      <c r="I8" s="12"/>
      <c r="J8" s="100">
        <v>2024</v>
      </c>
    </row>
    <row r="9" spans="1:10" ht="20.25" customHeight="1">
      <c r="D9" s="214" t="s">
        <v>9</v>
      </c>
      <c r="E9" s="214"/>
      <c r="F9" s="214"/>
      <c r="G9" s="214"/>
      <c r="H9" s="214"/>
      <c r="I9" s="214"/>
      <c r="J9" s="214"/>
    </row>
    <row r="10" spans="1:10" ht="19" customHeight="1">
      <c r="A10" s="9" t="s">
        <v>167</v>
      </c>
      <c r="B10" s="79"/>
      <c r="C10" s="9"/>
      <c r="D10" s="13"/>
      <c r="E10" s="13"/>
      <c r="F10" s="13"/>
      <c r="G10" s="13"/>
      <c r="H10" s="13"/>
      <c r="I10" s="13"/>
      <c r="J10" s="13"/>
    </row>
    <row r="11" spans="1:10" ht="19" customHeight="1">
      <c r="A11" s="30" t="s">
        <v>168</v>
      </c>
      <c r="B11" s="80"/>
      <c r="C11" s="30"/>
      <c r="D11" s="167">
        <f>'PL-4'!C32</f>
        <v>214647</v>
      </c>
      <c r="E11" s="13"/>
      <c r="F11" s="13">
        <f>'PL-4'!E32</f>
        <v>207819</v>
      </c>
      <c r="G11" s="13"/>
      <c r="H11" s="167">
        <f>'PL-4'!G32</f>
        <v>104334</v>
      </c>
      <c r="I11" s="13"/>
      <c r="J11" s="13">
        <f>'PL-4'!I32</f>
        <v>105533</v>
      </c>
    </row>
    <row r="12" spans="1:10" ht="19" customHeight="1">
      <c r="A12" s="15" t="s">
        <v>169</v>
      </c>
      <c r="B12" s="78"/>
      <c r="C12" s="15"/>
      <c r="D12" s="14"/>
      <c r="E12" s="13"/>
      <c r="F12" s="14"/>
      <c r="G12" s="13"/>
      <c r="H12" s="14"/>
      <c r="I12" s="13"/>
      <c r="J12" s="14"/>
    </row>
    <row r="13" spans="1:10" s="5" customFormat="1" ht="19" customHeight="1">
      <c r="A13" s="30" t="s">
        <v>83</v>
      </c>
      <c r="B13" s="78"/>
      <c r="C13" s="30"/>
      <c r="D13" s="53">
        <v>38331</v>
      </c>
      <c r="E13" s="28"/>
      <c r="F13" s="53">
        <v>49706</v>
      </c>
      <c r="G13" s="28"/>
      <c r="H13" s="177">
        <v>25025</v>
      </c>
      <c r="I13" s="54"/>
      <c r="J13" s="54">
        <v>25363</v>
      </c>
    </row>
    <row r="14" spans="1:10" ht="19" customHeight="1">
      <c r="A14" s="3" t="s">
        <v>81</v>
      </c>
      <c r="D14" s="53">
        <v>53125</v>
      </c>
      <c r="E14" s="28"/>
      <c r="F14" s="53">
        <v>51914</v>
      </c>
      <c r="G14" s="28"/>
      <c r="H14" s="160">
        <v>55497</v>
      </c>
      <c r="I14" s="28"/>
      <c r="J14" s="53">
        <v>56255</v>
      </c>
    </row>
    <row r="15" spans="1:10" ht="20.25" customHeight="1">
      <c r="A15" s="30" t="s">
        <v>170</v>
      </c>
      <c r="D15" s="53">
        <v>212401</v>
      </c>
      <c r="E15" s="28"/>
      <c r="F15" s="53">
        <v>203460</v>
      </c>
      <c r="G15" s="28"/>
      <c r="H15" s="160">
        <v>195083</v>
      </c>
      <c r="I15" s="28"/>
      <c r="J15" s="53">
        <v>186482</v>
      </c>
    </row>
    <row r="16" spans="1:10" ht="20.25" hidden="1" customHeight="1">
      <c r="A16" t="s">
        <v>171</v>
      </c>
      <c r="D16" s="53"/>
      <c r="E16" s="28"/>
      <c r="F16" s="53"/>
      <c r="G16" s="28"/>
      <c r="H16" s="160"/>
      <c r="I16" s="28"/>
      <c r="J16" s="53"/>
    </row>
    <row r="17" spans="1:10" ht="19" customHeight="1">
      <c r="A17" s="30" t="s">
        <v>235</v>
      </c>
      <c r="B17" s="80"/>
      <c r="C17" s="30"/>
      <c r="D17" s="32">
        <v>8957</v>
      </c>
      <c r="E17" s="39"/>
      <c r="F17" s="32">
        <v>6321</v>
      </c>
      <c r="G17" s="39"/>
      <c r="H17" s="160">
        <v>6811</v>
      </c>
      <c r="I17" s="39"/>
      <c r="J17" s="120">
        <v>4636</v>
      </c>
    </row>
    <row r="18" spans="1:10" ht="19" customHeight="1">
      <c r="A18" s="30" t="s">
        <v>172</v>
      </c>
      <c r="B18" s="80"/>
      <c r="C18" s="30"/>
      <c r="D18" s="32">
        <v>3681</v>
      </c>
      <c r="E18" s="39"/>
      <c r="F18" s="32">
        <v>6621</v>
      </c>
      <c r="G18" s="39"/>
      <c r="H18" s="160">
        <v>3681</v>
      </c>
      <c r="I18" s="39"/>
      <c r="J18" s="120">
        <v>6621</v>
      </c>
    </row>
    <row r="19" spans="1:10" ht="19" customHeight="1">
      <c r="A19" s="30" t="s">
        <v>245</v>
      </c>
      <c r="B19" s="80"/>
      <c r="C19" s="30"/>
      <c r="D19" s="22">
        <v>248</v>
      </c>
      <c r="E19" s="39"/>
      <c r="F19" s="22">
        <v>1195</v>
      </c>
      <c r="G19" s="39"/>
      <c r="H19" s="160">
        <v>188</v>
      </c>
      <c r="I19" s="39"/>
      <c r="J19" s="120">
        <v>1359</v>
      </c>
    </row>
    <row r="20" spans="1:10" ht="19" customHeight="1">
      <c r="A20" s="30" t="s">
        <v>252</v>
      </c>
      <c r="B20" s="78"/>
      <c r="C20" s="30"/>
      <c r="D20" s="22">
        <v>264</v>
      </c>
      <c r="E20" s="39"/>
      <c r="F20" s="22">
        <v>1273</v>
      </c>
      <c r="G20" s="39"/>
      <c r="H20" s="177">
        <v>293</v>
      </c>
      <c r="I20" s="39"/>
      <c r="J20" s="46">
        <v>1090</v>
      </c>
    </row>
    <row r="21" spans="1:10" ht="20.25" customHeight="1">
      <c r="A21" s="30" t="s">
        <v>253</v>
      </c>
      <c r="B21" s="80"/>
      <c r="C21" s="30"/>
      <c r="D21" s="22">
        <v>7749</v>
      </c>
      <c r="E21" s="39"/>
      <c r="F21" s="22">
        <v>1137</v>
      </c>
      <c r="G21" s="39"/>
      <c r="H21" s="160">
        <v>8414</v>
      </c>
      <c r="I21" s="39"/>
      <c r="J21" s="120">
        <v>771</v>
      </c>
    </row>
    <row r="22" spans="1:10" ht="20.25" customHeight="1">
      <c r="A22" s="30" t="s">
        <v>260</v>
      </c>
      <c r="B22" s="78" t="s">
        <v>244</v>
      </c>
      <c r="C22" s="30"/>
      <c r="D22" s="22">
        <v>2163</v>
      </c>
      <c r="E22" s="39"/>
      <c r="F22" s="22">
        <v>0</v>
      </c>
      <c r="G22" s="39"/>
      <c r="H22" s="160">
        <v>9384</v>
      </c>
      <c r="I22" s="39"/>
      <c r="J22" s="120">
        <v>0</v>
      </c>
    </row>
    <row r="23" spans="1:10" ht="20.25" hidden="1" customHeight="1">
      <c r="A23" s="30" t="s">
        <v>173</v>
      </c>
      <c r="B23" s="80"/>
      <c r="C23" s="30"/>
      <c r="D23" s="22"/>
      <c r="E23" s="39"/>
      <c r="F23" s="46">
        <v>0</v>
      </c>
      <c r="G23" s="39"/>
      <c r="H23" s="160"/>
      <c r="I23" s="39"/>
      <c r="J23" s="32">
        <v>0</v>
      </c>
    </row>
    <row r="24" spans="1:10" ht="20.25" customHeight="1">
      <c r="A24" s="30" t="s">
        <v>251</v>
      </c>
      <c r="B24" s="80"/>
      <c r="C24" s="30"/>
      <c r="D24" s="22">
        <v>-5864</v>
      </c>
      <c r="E24" s="39"/>
      <c r="F24" s="22">
        <v>61</v>
      </c>
      <c r="G24" s="39"/>
      <c r="H24" s="160">
        <v>-551</v>
      </c>
      <c r="I24" s="39"/>
      <c r="J24" s="120">
        <v>99</v>
      </c>
    </row>
    <row r="25" spans="1:10" ht="19" customHeight="1">
      <c r="A25" s="30" t="s">
        <v>246</v>
      </c>
      <c r="B25" s="80"/>
      <c r="C25" s="30"/>
      <c r="D25" s="160">
        <v>30</v>
      </c>
      <c r="E25" s="39"/>
      <c r="F25" s="32">
        <v>80</v>
      </c>
      <c r="G25" s="39"/>
      <c r="H25" s="177">
        <v>30</v>
      </c>
      <c r="I25" s="39"/>
      <c r="J25" s="120">
        <v>-12</v>
      </c>
    </row>
    <row r="26" spans="1:10" ht="19" customHeight="1">
      <c r="A26" s="30" t="s">
        <v>229</v>
      </c>
      <c r="B26" s="78"/>
      <c r="C26" s="30"/>
      <c r="D26" s="32">
        <v>4</v>
      </c>
      <c r="E26" s="39"/>
      <c r="F26" s="32">
        <v>18</v>
      </c>
      <c r="G26" s="39"/>
      <c r="H26" s="177">
        <v>4</v>
      </c>
      <c r="I26" s="39"/>
      <c r="J26" s="120">
        <v>18</v>
      </c>
    </row>
    <row r="27" spans="1:10" ht="19" customHeight="1">
      <c r="A27" s="30" t="s">
        <v>174</v>
      </c>
      <c r="B27" s="78"/>
      <c r="C27" s="30"/>
      <c r="D27" s="160">
        <v>0</v>
      </c>
      <c r="E27" s="39"/>
      <c r="F27" s="32">
        <v>-17</v>
      </c>
      <c r="G27" s="39"/>
      <c r="H27" s="177">
        <v>0</v>
      </c>
      <c r="I27" s="39"/>
      <c r="J27" s="120">
        <v>-17</v>
      </c>
    </row>
    <row r="28" spans="1:10" ht="20.25" customHeight="1">
      <c r="A28" s="30" t="s">
        <v>224</v>
      </c>
      <c r="B28" s="80"/>
      <c r="C28" s="30"/>
      <c r="D28" s="160">
        <v>-2258</v>
      </c>
      <c r="E28" s="28"/>
      <c r="F28" s="53">
        <v>-2258</v>
      </c>
      <c r="G28" s="28"/>
      <c r="H28" s="160">
        <v>-2258</v>
      </c>
      <c r="I28" s="28"/>
      <c r="J28" s="120">
        <v>-2258</v>
      </c>
    </row>
    <row r="29" spans="1:10" ht="20.25" hidden="1" customHeight="1">
      <c r="A29" s="30" t="s">
        <v>175</v>
      </c>
      <c r="B29" s="80"/>
      <c r="C29" s="30"/>
      <c r="D29" s="53"/>
      <c r="E29" s="28"/>
      <c r="F29" s="53"/>
      <c r="G29" s="28"/>
      <c r="H29" s="207"/>
      <c r="I29" s="28"/>
      <c r="J29" s="120"/>
    </row>
    <row r="30" spans="1:10" ht="20.25" hidden="1" customHeight="1">
      <c r="A30" s="30" t="s">
        <v>228</v>
      </c>
      <c r="B30" s="80"/>
      <c r="C30" s="30"/>
      <c r="D30" s="53"/>
      <c r="E30" s="28"/>
      <c r="F30" s="53">
        <v>0</v>
      </c>
      <c r="G30" s="28"/>
      <c r="H30" s="160"/>
      <c r="I30" s="28"/>
      <c r="J30" s="53">
        <v>0</v>
      </c>
    </row>
    <row r="31" spans="1:10" ht="19" customHeight="1">
      <c r="A31" s="30" t="s">
        <v>176</v>
      </c>
      <c r="B31" s="80"/>
      <c r="C31" s="30"/>
      <c r="D31" s="54">
        <v>-47</v>
      </c>
      <c r="E31" s="28"/>
      <c r="F31" s="54">
        <v>-49</v>
      </c>
      <c r="G31" s="28"/>
      <c r="H31" s="160">
        <v>-46</v>
      </c>
      <c r="I31" s="28"/>
      <c r="J31" s="36">
        <v>-52</v>
      </c>
    </row>
    <row r="32" spans="1:10" ht="19" hidden="1" customHeight="1">
      <c r="A32" s="30" t="s">
        <v>70</v>
      </c>
      <c r="B32" s="80"/>
      <c r="C32" s="30"/>
      <c r="D32" s="54"/>
      <c r="E32" s="28"/>
      <c r="F32" s="54" t="s">
        <v>230</v>
      </c>
      <c r="G32" s="28"/>
      <c r="H32" s="160"/>
      <c r="I32" s="28"/>
      <c r="J32" s="36">
        <v>0</v>
      </c>
    </row>
    <row r="33" spans="1:10" ht="19" customHeight="1">
      <c r="A33" s="30" t="s">
        <v>232</v>
      </c>
      <c r="B33" s="1"/>
      <c r="C33" s="30"/>
      <c r="D33" s="40">
        <v>-681</v>
      </c>
      <c r="E33" s="39"/>
      <c r="F33" s="40">
        <v>-210</v>
      </c>
      <c r="G33" s="39"/>
      <c r="H33" s="175">
        <v>0</v>
      </c>
      <c r="I33" s="39"/>
      <c r="J33" s="104">
        <v>0</v>
      </c>
    </row>
    <row r="34" spans="1:10" s="5" customFormat="1" ht="19" customHeight="1">
      <c r="A34" s="2"/>
      <c r="B34" s="77"/>
      <c r="C34" s="2">
        <v>-2258</v>
      </c>
      <c r="D34" s="39">
        <f>SUM(D11:D33)</f>
        <v>532750</v>
      </c>
      <c r="E34" s="13"/>
      <c r="F34" s="39">
        <f>SUM(F11:F33)</f>
        <v>527071</v>
      </c>
      <c r="G34" s="13"/>
      <c r="H34" s="162">
        <f>SUM(H11:H33)</f>
        <v>405889</v>
      </c>
      <c r="I34" s="13"/>
      <c r="J34" s="39">
        <f>SUM(J11:J33)</f>
        <v>385888</v>
      </c>
    </row>
    <row r="35" spans="1:10" s="5" customFormat="1" ht="19" customHeight="1">
      <c r="A35" s="15" t="s">
        <v>177</v>
      </c>
      <c r="B35" s="78"/>
      <c r="C35" s="15"/>
      <c r="D35" s="14"/>
      <c r="E35" s="13"/>
      <c r="F35" s="14"/>
      <c r="G35" s="13"/>
      <c r="H35" s="176"/>
      <c r="I35" s="13"/>
      <c r="J35" s="14"/>
    </row>
    <row r="36" spans="1:10" s="5" customFormat="1" ht="19" customHeight="1">
      <c r="A36" s="3" t="s">
        <v>12</v>
      </c>
      <c r="B36" s="4"/>
      <c r="C36" s="3"/>
      <c r="D36" s="32">
        <v>43070</v>
      </c>
      <c r="E36" s="39"/>
      <c r="F36" s="119">
        <v>39716</v>
      </c>
      <c r="G36" s="39"/>
      <c r="H36" s="32">
        <v>34811</v>
      </c>
      <c r="I36" s="39"/>
      <c r="J36" s="32">
        <v>30376</v>
      </c>
    </row>
    <row r="37" spans="1:10" s="5" customFormat="1" ht="19" customHeight="1">
      <c r="A37" s="30" t="s">
        <v>13</v>
      </c>
      <c r="B37" s="80"/>
      <c r="C37" s="30">
        <v>-52</v>
      </c>
      <c r="D37" s="32">
        <v>1666</v>
      </c>
      <c r="E37" s="39"/>
      <c r="F37" s="119">
        <v>14776</v>
      </c>
      <c r="G37" s="39"/>
      <c r="H37" s="32">
        <v>-23872</v>
      </c>
      <c r="I37" s="39"/>
      <c r="J37" s="32">
        <v>18913</v>
      </c>
    </row>
    <row r="38" spans="1:10" s="5" customFormat="1" ht="19" customHeight="1">
      <c r="A38" s="30" t="s">
        <v>14</v>
      </c>
      <c r="B38" s="80"/>
      <c r="C38" s="30">
        <v>0</v>
      </c>
      <c r="D38" s="32">
        <v>-28770</v>
      </c>
      <c r="E38" s="39"/>
      <c r="F38" s="119">
        <v>-82008</v>
      </c>
      <c r="G38" s="39"/>
      <c r="H38" s="32">
        <v>-13127</v>
      </c>
      <c r="I38" s="39"/>
      <c r="J38" s="32">
        <v>-106422</v>
      </c>
    </row>
    <row r="39" spans="1:10" s="5" customFormat="1" ht="19" customHeight="1">
      <c r="A39" s="30" t="s">
        <v>15</v>
      </c>
      <c r="B39" s="80"/>
      <c r="C39" s="30"/>
      <c r="D39" s="32">
        <v>1592</v>
      </c>
      <c r="E39" s="39"/>
      <c r="F39" s="119">
        <v>-736</v>
      </c>
      <c r="G39" s="39"/>
      <c r="H39" s="32">
        <v>1402</v>
      </c>
      <c r="I39" s="39"/>
      <c r="J39" s="32">
        <v>-828</v>
      </c>
    </row>
    <row r="40" spans="1:10" s="5" customFormat="1" ht="19" customHeight="1">
      <c r="A40" s="30" t="s">
        <v>25</v>
      </c>
      <c r="B40" s="80"/>
      <c r="C40" s="30"/>
      <c r="D40" s="32">
        <v>-39578</v>
      </c>
      <c r="E40" s="39"/>
      <c r="F40" s="119">
        <v>-56989</v>
      </c>
      <c r="G40" s="39"/>
      <c r="H40" s="32">
        <v>-39578</v>
      </c>
      <c r="I40" s="39"/>
      <c r="J40" s="32">
        <v>-28571</v>
      </c>
    </row>
    <row r="41" spans="1:10" s="5" customFormat="1" ht="19" customHeight="1">
      <c r="A41" s="30" t="s">
        <v>178</v>
      </c>
      <c r="B41" s="80"/>
      <c r="C41" s="30"/>
      <c r="D41" s="32">
        <v>127907</v>
      </c>
      <c r="E41" s="39"/>
      <c r="F41" s="119">
        <v>98352</v>
      </c>
      <c r="G41" s="39"/>
      <c r="H41" s="32">
        <v>172790</v>
      </c>
      <c r="I41" s="39"/>
      <c r="J41" s="32">
        <v>147320</v>
      </c>
    </row>
    <row r="42" spans="1:10" s="5" customFormat="1" ht="19" customHeight="1">
      <c r="A42" s="30" t="s">
        <v>32</v>
      </c>
      <c r="B42" s="80"/>
      <c r="C42" s="30"/>
      <c r="D42" s="32">
        <v>1307</v>
      </c>
      <c r="E42" s="39"/>
      <c r="F42" s="32">
        <v>18869</v>
      </c>
      <c r="G42" s="39"/>
      <c r="H42" s="32">
        <v>1307</v>
      </c>
      <c r="I42" s="39"/>
      <c r="J42" s="32">
        <v>18869</v>
      </c>
    </row>
    <row r="43" spans="1:10" s="5" customFormat="1" ht="19" customHeight="1">
      <c r="A43" s="30" t="s">
        <v>33</v>
      </c>
      <c r="B43" s="80"/>
      <c r="C43" s="30"/>
      <c r="D43" s="32">
        <v>-35195</v>
      </c>
      <c r="E43" s="39"/>
      <c r="F43" s="32">
        <v>-62663</v>
      </c>
      <c r="G43" s="39"/>
      <c r="H43" s="32">
        <v>-38632</v>
      </c>
      <c r="I43" s="39"/>
      <c r="J43" s="32">
        <v>-69970</v>
      </c>
    </row>
    <row r="44" spans="1:10" s="5" customFormat="1" ht="19" customHeight="1">
      <c r="A44" s="30" t="s">
        <v>34</v>
      </c>
      <c r="B44" s="4"/>
      <c r="C44" s="3"/>
      <c r="D44" s="32">
        <v>862</v>
      </c>
      <c r="E44" s="39"/>
      <c r="F44" s="32">
        <v>23840</v>
      </c>
      <c r="G44" s="39"/>
      <c r="H44" s="32">
        <v>935</v>
      </c>
      <c r="I44" s="39"/>
      <c r="J44" s="32">
        <v>17375</v>
      </c>
    </row>
    <row r="45" spans="1:10" s="5" customFormat="1" ht="19" customHeight="1">
      <c r="A45" s="3" t="s">
        <v>39</v>
      </c>
      <c r="B45" s="4"/>
      <c r="C45" s="3"/>
      <c r="D45" s="53">
        <v>-1579</v>
      </c>
      <c r="E45" s="39"/>
      <c r="F45" s="53">
        <v>-621</v>
      </c>
      <c r="G45" s="39"/>
      <c r="H45" s="22">
        <v>-1455</v>
      </c>
      <c r="I45" s="39"/>
      <c r="J45" s="22">
        <v>-1085</v>
      </c>
    </row>
    <row r="46" spans="1:10" s="5" customFormat="1" ht="19" customHeight="1">
      <c r="A46" s="30" t="s">
        <v>226</v>
      </c>
      <c r="B46" s="4"/>
      <c r="C46" s="3"/>
      <c r="D46" s="32">
        <v>-1669</v>
      </c>
      <c r="E46" s="39"/>
      <c r="F46" s="32">
        <v>-1343</v>
      </c>
      <c r="G46" s="39"/>
      <c r="H46" s="32">
        <v>-1185</v>
      </c>
      <c r="I46" s="39"/>
      <c r="J46" s="32">
        <v>-519</v>
      </c>
    </row>
    <row r="47" spans="1:10" s="5" customFormat="1" ht="19" customHeight="1">
      <c r="A47" s="30" t="s">
        <v>44</v>
      </c>
      <c r="B47" s="80"/>
      <c r="C47" s="30"/>
      <c r="D47" s="40">
        <v>14624</v>
      </c>
      <c r="E47" s="39"/>
      <c r="F47" s="40">
        <v>2557</v>
      </c>
      <c r="G47" s="39"/>
      <c r="H47" s="40">
        <v>4757</v>
      </c>
      <c r="I47" s="39"/>
      <c r="J47" s="40">
        <v>3</v>
      </c>
    </row>
    <row r="48" spans="1:10" customFormat="1" ht="19" customHeight="1">
      <c r="A48" t="s">
        <v>213</v>
      </c>
      <c r="B48" s="81"/>
      <c r="D48" s="36">
        <f>SUM(D34:D47)</f>
        <v>616987</v>
      </c>
      <c r="E48" s="31"/>
      <c r="F48" s="36">
        <f>SUM(F34:F47)</f>
        <v>520821</v>
      </c>
      <c r="G48" s="31"/>
      <c r="H48" s="36">
        <f>SUM(H34:H47)</f>
        <v>504042</v>
      </c>
      <c r="I48" s="31"/>
      <c r="J48" s="36">
        <f>SUM(J34:J47)</f>
        <v>411349</v>
      </c>
    </row>
    <row r="49" spans="1:10" s="5" customFormat="1" ht="19" customHeight="1">
      <c r="A49" s="30" t="s">
        <v>179</v>
      </c>
      <c r="B49" s="4"/>
      <c r="C49" s="3"/>
      <c r="D49" s="104">
        <v>-7875</v>
      </c>
      <c r="E49" s="120"/>
      <c r="F49" s="104">
        <v>-7419</v>
      </c>
      <c r="G49" s="120"/>
      <c r="H49" s="121">
        <v>-3676</v>
      </c>
      <c r="I49" s="120"/>
      <c r="J49" s="121">
        <v>-3324</v>
      </c>
    </row>
    <row r="50" spans="1:10" s="5" customFormat="1" ht="19" customHeight="1">
      <c r="A50" s="2" t="s">
        <v>180</v>
      </c>
      <c r="B50" s="77"/>
      <c r="C50" s="2"/>
      <c r="D50" s="27">
        <f>SUM(D48:D49)</f>
        <v>609112</v>
      </c>
      <c r="E50" s="39"/>
      <c r="F50" s="27">
        <f>SUM(F48:F49)</f>
        <v>513402</v>
      </c>
      <c r="G50" s="39"/>
      <c r="H50" s="27">
        <f>SUM(H48:H49)</f>
        <v>500366</v>
      </c>
      <c r="I50" s="22"/>
      <c r="J50" s="27">
        <f>SUM(J48:J49)</f>
        <v>408025</v>
      </c>
    </row>
    <row r="51" spans="1:10" s="5" customFormat="1" ht="20.25" customHeight="1">
      <c r="A51" s="3"/>
      <c r="B51" s="4"/>
      <c r="C51" s="3"/>
      <c r="D51" s="12"/>
      <c r="E51" s="12"/>
      <c r="F51" s="12"/>
      <c r="G51" s="12"/>
      <c r="H51" s="12"/>
      <c r="I51" s="12"/>
      <c r="J51" s="12"/>
    </row>
    <row r="52" spans="1:10" ht="20.25" customHeight="1">
      <c r="A52" s="83" t="s">
        <v>0</v>
      </c>
      <c r="B52" s="75"/>
      <c r="C52" s="48"/>
    </row>
    <row r="53" spans="1:10" ht="20.25" customHeight="1">
      <c r="A53" s="6" t="s">
        <v>166</v>
      </c>
      <c r="B53" s="76"/>
      <c r="C53" s="6"/>
    </row>
    <row r="54" spans="1:10" ht="3" customHeight="1">
      <c r="A54" s="6"/>
      <c r="B54" s="76"/>
      <c r="C54" s="6"/>
    </row>
    <row r="55" spans="1:10" ht="20.149999999999999" customHeight="1">
      <c r="D55" s="212" t="s">
        <v>63</v>
      </c>
      <c r="E55" s="212"/>
      <c r="F55" s="212"/>
      <c r="G55" s="8"/>
      <c r="H55" s="212" t="s">
        <v>3</v>
      </c>
      <c r="I55" s="212"/>
      <c r="J55" s="212"/>
    </row>
    <row r="56" spans="1:10" ht="20.149999999999999" customHeight="1">
      <c r="D56" s="212" t="s">
        <v>64</v>
      </c>
      <c r="E56" s="212"/>
      <c r="F56" s="212"/>
      <c r="G56" s="56"/>
      <c r="H56" s="212" t="s">
        <v>64</v>
      </c>
      <c r="I56" s="212"/>
      <c r="J56" s="212"/>
    </row>
    <row r="57" spans="1:10" ht="20.149999999999999" customHeight="1">
      <c r="B57" s="78"/>
      <c r="D57" s="217" t="s">
        <v>65</v>
      </c>
      <c r="E57" s="217"/>
      <c r="F57" s="217"/>
      <c r="G57" s="56"/>
      <c r="H57" s="217" t="s">
        <v>65</v>
      </c>
      <c r="I57" s="217"/>
      <c r="J57" s="217"/>
    </row>
    <row r="58" spans="1:10" ht="20.149999999999999" customHeight="1">
      <c r="D58" s="216" t="s">
        <v>237</v>
      </c>
      <c r="E58" s="217"/>
      <c r="F58" s="217"/>
      <c r="G58" s="56"/>
      <c r="H58" s="216" t="s">
        <v>237</v>
      </c>
      <c r="I58" s="217"/>
      <c r="J58" s="217"/>
    </row>
    <row r="59" spans="1:10" ht="20.149999999999999" customHeight="1">
      <c r="B59" s="78" t="s">
        <v>7</v>
      </c>
      <c r="D59" s="100">
        <v>2025</v>
      </c>
      <c r="E59" s="12"/>
      <c r="F59" s="100">
        <v>2024</v>
      </c>
      <c r="H59" s="100">
        <v>2025</v>
      </c>
      <c r="I59" s="12"/>
      <c r="J59" s="100">
        <v>2024</v>
      </c>
    </row>
    <row r="60" spans="1:10" ht="20.149999999999999" customHeight="1">
      <c r="D60" s="214" t="s">
        <v>9</v>
      </c>
      <c r="E60" s="214"/>
      <c r="F60" s="214"/>
      <c r="G60" s="214"/>
      <c r="H60" s="214"/>
      <c r="I60" s="214"/>
      <c r="J60" s="214"/>
    </row>
    <row r="61" spans="1:10" ht="20.149999999999999" customHeight="1">
      <c r="A61" s="9" t="s">
        <v>181</v>
      </c>
      <c r="C61" s="9"/>
      <c r="D61" s="16"/>
      <c r="E61" s="16"/>
      <c r="F61" s="16"/>
      <c r="G61" s="13"/>
      <c r="H61" s="13"/>
      <c r="I61" s="13"/>
      <c r="J61" s="13"/>
    </row>
    <row r="62" spans="1:10" ht="20.149999999999999" customHeight="1">
      <c r="A62" s="30" t="s">
        <v>182</v>
      </c>
      <c r="B62" s="78"/>
      <c r="C62" s="30"/>
      <c r="D62" s="119">
        <v>0</v>
      </c>
      <c r="E62" s="120"/>
      <c r="F62" s="119">
        <v>2</v>
      </c>
      <c r="G62" s="120"/>
      <c r="H62" s="120">
        <v>0</v>
      </c>
      <c r="I62" s="120"/>
      <c r="J62" s="120">
        <v>5</v>
      </c>
    </row>
    <row r="63" spans="1:10" ht="19.5" hidden="1" customHeight="1">
      <c r="A63" s="30" t="s">
        <v>183</v>
      </c>
      <c r="B63" s="78"/>
      <c r="C63" s="30"/>
      <c r="D63" s="119"/>
      <c r="E63" s="120"/>
      <c r="F63" s="119"/>
      <c r="G63" s="120"/>
      <c r="H63" s="36"/>
      <c r="I63" s="120"/>
      <c r="J63" s="120"/>
    </row>
    <row r="64" spans="1:10" ht="19.5" hidden="1" customHeight="1">
      <c r="A64" s="30" t="s">
        <v>184</v>
      </c>
      <c r="B64" s="78"/>
      <c r="C64" s="30"/>
      <c r="D64" s="22"/>
      <c r="E64" s="28"/>
      <c r="F64" s="22"/>
      <c r="G64" s="28"/>
      <c r="H64" s="54"/>
      <c r="I64" s="28"/>
      <c r="J64" s="54"/>
    </row>
    <row r="65" spans="1:10" ht="19.5" hidden="1" customHeight="1">
      <c r="A65" s="30" t="s">
        <v>185</v>
      </c>
      <c r="B65" s="78"/>
      <c r="C65" s="30"/>
      <c r="D65" s="22"/>
      <c r="E65" s="28"/>
      <c r="F65" s="22"/>
      <c r="G65" s="28"/>
      <c r="H65" s="54"/>
      <c r="I65" s="28"/>
      <c r="J65" s="54"/>
    </row>
    <row r="66" spans="1:10" ht="19.5" hidden="1" customHeight="1">
      <c r="A66" s="30" t="s">
        <v>186</v>
      </c>
      <c r="B66" s="78"/>
      <c r="C66" s="30"/>
      <c r="D66" s="22"/>
      <c r="E66" s="28"/>
      <c r="F66" s="22"/>
      <c r="G66" s="28"/>
      <c r="H66" s="54"/>
      <c r="I66" s="28"/>
      <c r="J66" s="54"/>
    </row>
    <row r="67" spans="1:10" ht="19.5" hidden="1" customHeight="1">
      <c r="A67" s="30" t="s">
        <v>187</v>
      </c>
      <c r="B67" s="78"/>
      <c r="C67" s="30"/>
      <c r="D67" s="22"/>
      <c r="E67" s="28"/>
      <c r="F67" s="22"/>
      <c r="G67" s="28"/>
      <c r="H67" s="54"/>
      <c r="I67" s="28"/>
      <c r="J67" s="54"/>
    </row>
    <row r="68" spans="1:10" ht="19.5" hidden="1" customHeight="1">
      <c r="A68" s="30" t="s">
        <v>188</v>
      </c>
      <c r="B68" s="78"/>
      <c r="C68" s="30"/>
      <c r="D68" s="22"/>
      <c r="E68" s="28"/>
      <c r="F68" s="22"/>
      <c r="G68" s="28"/>
      <c r="H68" s="54"/>
      <c r="I68" s="28"/>
      <c r="J68" s="54"/>
    </row>
    <row r="69" spans="1:10" ht="19.5" hidden="1" customHeight="1">
      <c r="A69" s="30" t="s">
        <v>189</v>
      </c>
      <c r="B69" s="78"/>
      <c r="C69" s="30"/>
      <c r="D69" s="22"/>
      <c r="E69" s="28"/>
      <c r="F69" s="22"/>
      <c r="G69" s="28"/>
      <c r="H69" s="54"/>
      <c r="I69" s="28"/>
      <c r="J69" s="54"/>
    </row>
    <row r="70" spans="1:10" s="5" customFormat="1" ht="20.149999999999999" hidden="1" customHeight="1">
      <c r="A70" s="30" t="s">
        <v>190</v>
      </c>
      <c r="B70" s="78"/>
      <c r="C70" s="30"/>
      <c r="D70" s="119"/>
      <c r="E70" s="120"/>
      <c r="F70" s="119">
        <v>0</v>
      </c>
      <c r="G70" s="120"/>
      <c r="H70" s="35"/>
      <c r="I70" s="120"/>
      <c r="J70" s="120">
        <v>0</v>
      </c>
    </row>
    <row r="71" spans="1:10" customFormat="1" ht="20.25" customHeight="1">
      <c r="A71" s="30" t="s">
        <v>255</v>
      </c>
      <c r="B71" s="78"/>
      <c r="C71" s="30"/>
      <c r="D71" s="162"/>
      <c r="E71" s="194"/>
      <c r="F71" s="162"/>
      <c r="G71" s="160"/>
      <c r="H71" s="160"/>
      <c r="I71" s="160"/>
      <c r="J71" s="160"/>
    </row>
    <row r="72" spans="1:10" customFormat="1" ht="20.25" customHeight="1">
      <c r="A72" s="30" t="s">
        <v>254</v>
      </c>
      <c r="B72" s="78" t="s">
        <v>244</v>
      </c>
      <c r="C72" s="30"/>
      <c r="D72" s="162">
        <v>-16415</v>
      </c>
      <c r="E72" s="194"/>
      <c r="F72" s="162">
        <v>0</v>
      </c>
      <c r="G72" s="160"/>
      <c r="H72" s="160">
        <v>8466</v>
      </c>
      <c r="I72" s="160"/>
      <c r="J72" s="160">
        <v>0</v>
      </c>
    </row>
    <row r="73" spans="1:10" s="5" customFormat="1" ht="20.149999999999999" customHeight="1">
      <c r="A73" s="30" t="s">
        <v>214</v>
      </c>
      <c r="B73" s="78"/>
      <c r="C73" s="30"/>
      <c r="D73" s="119">
        <v>-225504</v>
      </c>
      <c r="E73" s="120"/>
      <c r="F73" s="119">
        <v>-56297</v>
      </c>
      <c r="G73" s="120"/>
      <c r="H73" s="35">
        <v>-122287</v>
      </c>
      <c r="I73" s="120"/>
      <c r="J73" s="35">
        <v>-43492</v>
      </c>
    </row>
    <row r="74" spans="1:10" ht="20.149999999999999" customHeight="1">
      <c r="A74" s="30" t="s">
        <v>247</v>
      </c>
      <c r="B74" s="78"/>
      <c r="C74" s="30"/>
      <c r="D74" s="36">
        <v>1260</v>
      </c>
      <c r="E74" s="120"/>
      <c r="F74" s="119">
        <v>1514</v>
      </c>
      <c r="G74" s="120"/>
      <c r="H74" s="35">
        <v>843</v>
      </c>
      <c r="I74" s="120"/>
      <c r="J74" s="119">
        <v>1044</v>
      </c>
    </row>
    <row r="75" spans="1:10" ht="20.149999999999999" customHeight="1">
      <c r="A75" s="30" t="s">
        <v>191</v>
      </c>
      <c r="B75" s="78"/>
      <c r="C75" s="30"/>
      <c r="D75" s="119">
        <v>-4073</v>
      </c>
      <c r="E75" s="120"/>
      <c r="F75" s="119">
        <v>-9557</v>
      </c>
      <c r="G75" s="120"/>
      <c r="H75" s="119">
        <v>-1909</v>
      </c>
      <c r="I75" s="120"/>
      <c r="J75" s="119">
        <v>-220</v>
      </c>
    </row>
    <row r="76" spans="1:10" ht="20.149999999999999" customHeight="1">
      <c r="A76" s="30" t="s">
        <v>234</v>
      </c>
      <c r="B76" s="78"/>
      <c r="C76" s="30"/>
      <c r="D76" s="39">
        <v>0</v>
      </c>
      <c r="E76" s="120"/>
      <c r="F76" s="119">
        <v>103</v>
      </c>
      <c r="G76" s="120"/>
      <c r="H76" s="28">
        <v>0</v>
      </c>
      <c r="I76" s="110"/>
      <c r="J76" s="119">
        <v>103</v>
      </c>
    </row>
    <row r="77" spans="1:10" ht="20.149999999999999" customHeight="1">
      <c r="A77" s="30" t="s">
        <v>236</v>
      </c>
      <c r="B77" s="78"/>
      <c r="C77" s="30"/>
      <c r="D77" s="39">
        <v>0</v>
      </c>
      <c r="E77" s="120"/>
      <c r="F77" s="119">
        <v>-1819</v>
      </c>
      <c r="G77" s="120"/>
      <c r="H77" s="28">
        <v>0</v>
      </c>
      <c r="I77" s="110"/>
      <c r="J77" s="119">
        <v>-1758</v>
      </c>
    </row>
    <row r="78" spans="1:10" ht="19.5" hidden="1" customHeight="1">
      <c r="A78" s="30" t="s">
        <v>192</v>
      </c>
      <c r="B78" s="78"/>
      <c r="C78" s="30"/>
      <c r="D78" s="22"/>
      <c r="E78" s="28"/>
      <c r="F78" s="22"/>
      <c r="G78" s="28"/>
      <c r="H78" s="44"/>
      <c r="I78" s="28"/>
      <c r="J78" s="119"/>
    </row>
    <row r="79" spans="1:10" ht="20.149999999999999" customHeight="1">
      <c r="A79" s="30" t="s">
        <v>193</v>
      </c>
      <c r="B79" s="78"/>
      <c r="C79" s="30"/>
      <c r="D79" s="119">
        <v>-948</v>
      </c>
      <c r="E79" s="120"/>
      <c r="F79" s="119">
        <v>-1800</v>
      </c>
      <c r="G79" s="120"/>
      <c r="H79" s="119">
        <v>-732</v>
      </c>
      <c r="I79" s="120"/>
      <c r="J79" s="119">
        <v>0</v>
      </c>
    </row>
    <row r="80" spans="1:10" ht="20.149999999999999" customHeight="1">
      <c r="A80" s="30" t="s">
        <v>194</v>
      </c>
      <c r="B80" s="78"/>
      <c r="C80" s="30"/>
      <c r="D80" s="22">
        <v>0</v>
      </c>
      <c r="E80" s="22"/>
      <c r="F80" s="119">
        <v>0</v>
      </c>
      <c r="G80" s="39"/>
      <c r="H80" s="39">
        <v>0</v>
      </c>
      <c r="I80" s="39"/>
      <c r="J80" s="120">
        <v>3000</v>
      </c>
    </row>
    <row r="81" spans="1:10" ht="20.149999999999999" customHeight="1">
      <c r="A81" s="30" t="s">
        <v>195</v>
      </c>
      <c r="B81" s="78"/>
      <c r="C81" s="30"/>
      <c r="D81" s="28">
        <v>0</v>
      </c>
      <c r="E81" s="53"/>
      <c r="F81" s="45">
        <v>0</v>
      </c>
      <c r="G81" s="35"/>
      <c r="H81" s="36">
        <v>0</v>
      </c>
      <c r="I81" s="35"/>
      <c r="J81" s="45">
        <v>-3000</v>
      </c>
    </row>
    <row r="82" spans="1:10" ht="20.149999999999999" customHeight="1">
      <c r="A82" s="2" t="s">
        <v>248</v>
      </c>
      <c r="B82" s="77"/>
      <c r="C82" s="2"/>
      <c r="D82" s="164">
        <f>SUM(D62:D81)</f>
        <v>-245680</v>
      </c>
      <c r="E82" s="42"/>
      <c r="F82" s="164">
        <f>SUM(F62:F81)</f>
        <v>-67854</v>
      </c>
      <c r="G82" s="42"/>
      <c r="H82" s="164">
        <f>SUM(H62:H81)</f>
        <v>-115619</v>
      </c>
      <c r="I82" s="42"/>
      <c r="J82" s="164">
        <f>SUM(J62:J81)</f>
        <v>-44318</v>
      </c>
    </row>
    <row r="83" spans="1:10" ht="9.65" customHeight="1">
      <c r="A83" s="2"/>
      <c r="B83" s="77"/>
      <c r="C83" s="2"/>
      <c r="D83" s="13"/>
      <c r="E83" s="13"/>
      <c r="F83" s="13"/>
      <c r="G83" s="13"/>
      <c r="H83" s="13"/>
      <c r="I83" s="13"/>
      <c r="J83" s="13"/>
    </row>
    <row r="84" spans="1:10" ht="20.149999999999999" customHeight="1">
      <c r="A84" s="9" t="s">
        <v>196</v>
      </c>
      <c r="B84" s="78"/>
      <c r="C84" s="9"/>
      <c r="D84" s="13"/>
      <c r="E84" s="13"/>
      <c r="F84" s="13"/>
      <c r="G84" s="13"/>
      <c r="H84" s="13"/>
      <c r="I84" s="13"/>
      <c r="J84" s="13"/>
    </row>
    <row r="85" spans="1:10" ht="20.149999999999999" customHeight="1">
      <c r="A85" s="30" t="s">
        <v>197</v>
      </c>
      <c r="B85" s="78"/>
      <c r="C85" s="30"/>
      <c r="D85" s="119">
        <v>1542000</v>
      </c>
      <c r="E85" s="120"/>
      <c r="F85" s="119">
        <v>423000</v>
      </c>
      <c r="G85" s="120"/>
      <c r="H85" s="120">
        <v>1542000</v>
      </c>
      <c r="I85" s="120"/>
      <c r="J85" s="120">
        <v>423000</v>
      </c>
    </row>
    <row r="86" spans="1:10" ht="20.149999999999999" customHeight="1">
      <c r="A86" s="30" t="s">
        <v>198</v>
      </c>
      <c r="B86" s="78"/>
      <c r="C86" s="30"/>
      <c r="D86" s="119">
        <v>-1931000</v>
      </c>
      <c r="E86" s="120"/>
      <c r="F86" s="119">
        <v>-823000</v>
      </c>
      <c r="G86" s="120"/>
      <c r="H86" s="119">
        <v>-1931000</v>
      </c>
      <c r="I86" s="120"/>
      <c r="J86" s="119">
        <v>-803000</v>
      </c>
    </row>
    <row r="87" spans="1:10" ht="20.149999999999999" customHeight="1">
      <c r="A87" s="30" t="s">
        <v>199</v>
      </c>
      <c r="B87" s="78"/>
      <c r="C87" s="30"/>
      <c r="D87" s="39">
        <v>250000</v>
      </c>
      <c r="E87" s="110"/>
      <c r="F87" s="39">
        <v>1050000</v>
      </c>
      <c r="G87" s="120"/>
      <c r="H87" s="120">
        <v>582000</v>
      </c>
      <c r="I87" s="120"/>
      <c r="J87" s="120">
        <v>1478000</v>
      </c>
    </row>
    <row r="88" spans="1:10" ht="20.149999999999999" customHeight="1">
      <c r="A88" s="30" t="s">
        <v>227</v>
      </c>
      <c r="B88" s="78"/>
      <c r="D88" s="119">
        <v>-250000</v>
      </c>
      <c r="E88" s="110"/>
      <c r="F88" s="39">
        <v>-1145000</v>
      </c>
      <c r="G88" s="120"/>
      <c r="H88" s="119">
        <v>-585000</v>
      </c>
      <c r="I88" s="120"/>
      <c r="J88" s="119">
        <v>-1409000</v>
      </c>
    </row>
    <row r="89" spans="1:10" ht="20.149999999999999" hidden="1" customHeight="1">
      <c r="A89" s="30" t="s">
        <v>200</v>
      </c>
      <c r="B89" s="78"/>
      <c r="D89" s="39"/>
      <c r="E89" s="120"/>
      <c r="F89" s="119">
        <v>0</v>
      </c>
      <c r="G89" s="120"/>
      <c r="H89" s="39"/>
      <c r="I89" s="120"/>
      <c r="J89" s="119">
        <v>0</v>
      </c>
    </row>
    <row r="90" spans="1:10" ht="20.149999999999999" customHeight="1">
      <c r="A90" s="30" t="s">
        <v>201</v>
      </c>
      <c r="B90" s="78"/>
      <c r="C90" s="30"/>
      <c r="D90" s="119">
        <v>-18433</v>
      </c>
      <c r="E90" s="120"/>
      <c r="F90" s="119">
        <v>-13437</v>
      </c>
      <c r="G90" s="120"/>
      <c r="H90" s="119">
        <v>-36889</v>
      </c>
      <c r="I90" s="120"/>
      <c r="J90" s="119">
        <v>-30665</v>
      </c>
    </row>
    <row r="91" spans="1:10" ht="20.149999999999999" customHeight="1">
      <c r="A91" s="30" t="s">
        <v>202</v>
      </c>
      <c r="B91" s="78"/>
      <c r="C91" s="30"/>
      <c r="D91" s="119">
        <v>0</v>
      </c>
      <c r="E91" s="120"/>
      <c r="F91" s="119">
        <v>-1</v>
      </c>
      <c r="G91" s="120"/>
      <c r="H91" s="119">
        <v>0</v>
      </c>
      <c r="I91" s="120"/>
      <c r="J91" s="119">
        <v>-1</v>
      </c>
    </row>
    <row r="92" spans="1:10" ht="20.149999999999999" hidden="1" customHeight="1">
      <c r="A92" s="30" t="s">
        <v>203</v>
      </c>
      <c r="B92" s="78"/>
      <c r="C92" s="30"/>
      <c r="D92" s="119"/>
      <c r="E92" s="120"/>
      <c r="F92" s="119">
        <v>0</v>
      </c>
      <c r="G92" s="120"/>
      <c r="H92" s="119"/>
      <c r="I92" s="120"/>
      <c r="J92" s="119" t="s">
        <v>231</v>
      </c>
    </row>
    <row r="93" spans="1:10" ht="20.149999999999999" customHeight="1">
      <c r="A93" s="30" t="s">
        <v>204</v>
      </c>
      <c r="B93" s="78"/>
      <c r="D93" s="104">
        <v>-53312</v>
      </c>
      <c r="E93" s="120"/>
      <c r="F93" s="104">
        <v>-52425</v>
      </c>
      <c r="G93" s="120"/>
      <c r="H93" s="104">
        <v>-55563</v>
      </c>
      <c r="I93" s="46"/>
      <c r="J93" s="104">
        <v>-55490</v>
      </c>
    </row>
    <row r="94" spans="1:10" ht="20.149999999999999" customHeight="1">
      <c r="A94" s="2" t="s">
        <v>256</v>
      </c>
      <c r="B94" s="77"/>
      <c r="C94" s="2"/>
      <c r="D94" s="203">
        <f>SUM(D85:D93)</f>
        <v>-460745</v>
      </c>
      <c r="E94" s="10"/>
      <c r="F94" s="11">
        <f>SUM(F85:F93)</f>
        <v>-560863</v>
      </c>
      <c r="G94" s="10"/>
      <c r="H94" s="203">
        <f>SUM(H85:H93)</f>
        <v>-484452</v>
      </c>
      <c r="I94" s="10"/>
      <c r="J94" s="11">
        <f>SUM(J85:J93)</f>
        <v>-397156</v>
      </c>
    </row>
    <row r="95" spans="1:10" ht="9.65" customHeight="1">
      <c r="A95" s="2"/>
      <c r="B95" s="77"/>
      <c r="C95" s="2"/>
      <c r="D95" s="13"/>
      <c r="E95" s="13"/>
      <c r="F95" s="13"/>
      <c r="G95" s="13"/>
      <c r="H95" s="13"/>
      <c r="I95" s="13"/>
      <c r="J95" s="13"/>
    </row>
    <row r="96" spans="1:10" ht="20.149999999999999" customHeight="1">
      <c r="A96" s="30" t="s">
        <v>250</v>
      </c>
      <c r="B96" s="77"/>
      <c r="C96" s="2"/>
      <c r="D96" s="13"/>
      <c r="E96" s="13"/>
      <c r="F96" s="13"/>
      <c r="G96" s="13"/>
      <c r="H96" s="13"/>
      <c r="I96" s="13"/>
      <c r="J96" s="13"/>
    </row>
    <row r="97" spans="1:11" ht="20.149999999999999" customHeight="1">
      <c r="A97" s="30" t="s">
        <v>225</v>
      </c>
      <c r="B97" s="77"/>
      <c r="C97" s="2"/>
      <c r="D97" s="204">
        <v>-97313</v>
      </c>
      <c r="E97" s="31"/>
      <c r="F97" s="31">
        <v>-115315</v>
      </c>
      <c r="G97" s="31"/>
      <c r="H97" s="204">
        <v>-99705</v>
      </c>
      <c r="I97" s="31"/>
      <c r="J97" s="31">
        <v>-33449</v>
      </c>
    </row>
    <row r="98" spans="1:11" s="5" customFormat="1" ht="20.149999999999999" customHeight="1">
      <c r="A98" s="30" t="s">
        <v>205</v>
      </c>
      <c r="B98" s="80"/>
      <c r="C98" s="30"/>
      <c r="D98" s="41">
        <v>-2</v>
      </c>
      <c r="E98" s="39"/>
      <c r="F98" s="41">
        <v>1</v>
      </c>
      <c r="G98" s="39"/>
      <c r="H98" s="41">
        <v>0</v>
      </c>
      <c r="I98" s="39"/>
      <c r="J98" s="41">
        <v>0</v>
      </c>
    </row>
    <row r="99" spans="1:11" s="5" customFormat="1" ht="20.149999999999999" customHeight="1">
      <c r="A99" s="2" t="s">
        <v>249</v>
      </c>
      <c r="B99" s="80"/>
      <c r="C99" s="30"/>
      <c r="D99" s="55">
        <f>SUM(D97:D98)</f>
        <v>-97315</v>
      </c>
      <c r="E99" s="39"/>
      <c r="F99" s="55">
        <f>SUM(F97:F98)</f>
        <v>-115314</v>
      </c>
      <c r="G99" s="39"/>
      <c r="H99" s="55">
        <f>SUM(H97:H98)</f>
        <v>-99705</v>
      </c>
      <c r="I99" s="39"/>
      <c r="J99" s="55">
        <f>SUM(J97:J98)</f>
        <v>-33449</v>
      </c>
    </row>
    <row r="100" spans="1:11" ht="20.149999999999999" customHeight="1">
      <c r="A100" s="30" t="s">
        <v>206</v>
      </c>
      <c r="B100" s="80"/>
      <c r="C100" s="30"/>
      <c r="D100" s="104">
        <f>'BS-2-3'!F11</f>
        <v>210561</v>
      </c>
      <c r="E100" s="120"/>
      <c r="F100" s="104">
        <v>273527</v>
      </c>
      <c r="G100" s="120"/>
      <c r="H100" s="121">
        <f>'BS-2-3'!J11</f>
        <v>142873</v>
      </c>
      <c r="I100" s="120"/>
      <c r="J100" s="121">
        <v>129073</v>
      </c>
    </row>
    <row r="101" spans="1:11" ht="20.149999999999999" customHeight="1" thickBot="1">
      <c r="A101" s="2" t="s">
        <v>243</v>
      </c>
      <c r="B101" s="77"/>
      <c r="C101" s="2"/>
      <c r="D101" s="174">
        <f>SUM(D99:D100)</f>
        <v>113246</v>
      </c>
      <c r="E101" s="10"/>
      <c r="F101" s="17">
        <f>SUM(F99:F100)</f>
        <v>158213</v>
      </c>
      <c r="G101" s="10"/>
      <c r="H101" s="174">
        <f>SUM(H99:H100)</f>
        <v>43168</v>
      </c>
      <c r="I101" s="10"/>
      <c r="J101" s="17">
        <f>SUM(J99:J100)</f>
        <v>95624</v>
      </c>
      <c r="K101" s="14"/>
    </row>
    <row r="102" spans="1:11" ht="9.65" customHeight="1" thickTop="1">
      <c r="A102" s="30"/>
      <c r="B102" s="77"/>
      <c r="C102" s="2"/>
      <c r="D102" s="10"/>
      <c r="E102" s="10"/>
      <c r="F102" s="10"/>
      <c r="G102" s="10"/>
      <c r="H102" s="10"/>
      <c r="I102" s="10"/>
      <c r="J102" s="10"/>
    </row>
    <row r="103" spans="1:11" ht="20.25" customHeight="1">
      <c r="A103" s="83" t="s">
        <v>0</v>
      </c>
      <c r="B103" s="75"/>
      <c r="C103" s="48"/>
    </row>
    <row r="104" spans="1:11" ht="20.25" customHeight="1">
      <c r="A104" s="6" t="s">
        <v>166</v>
      </c>
      <c r="B104" s="76"/>
      <c r="C104" s="6"/>
    </row>
    <row r="105" spans="1:11" ht="3" customHeight="1">
      <c r="A105" s="6"/>
      <c r="B105" s="76"/>
      <c r="C105" s="6"/>
    </row>
    <row r="106" spans="1:11" ht="20.149999999999999" customHeight="1">
      <c r="D106" s="212" t="s">
        <v>63</v>
      </c>
      <c r="E106" s="212"/>
      <c r="F106" s="212"/>
      <c r="G106" s="8"/>
      <c r="H106" s="212" t="s">
        <v>3</v>
      </c>
      <c r="I106" s="212"/>
      <c r="J106" s="212"/>
    </row>
    <row r="107" spans="1:11" ht="20.149999999999999" customHeight="1">
      <c r="D107" s="212" t="s">
        <v>64</v>
      </c>
      <c r="E107" s="212"/>
      <c r="F107" s="212"/>
      <c r="G107" s="56"/>
      <c r="H107" s="212" t="s">
        <v>64</v>
      </c>
      <c r="I107" s="212"/>
      <c r="J107" s="212"/>
    </row>
    <row r="108" spans="1:11" ht="20.149999999999999" customHeight="1">
      <c r="B108" s="78"/>
      <c r="D108" s="217" t="s">
        <v>65</v>
      </c>
      <c r="E108" s="217"/>
      <c r="F108" s="217"/>
      <c r="G108" s="56"/>
      <c r="H108" s="217" t="s">
        <v>65</v>
      </c>
      <c r="I108" s="217"/>
      <c r="J108" s="217"/>
    </row>
    <row r="109" spans="1:11" ht="20.149999999999999" customHeight="1">
      <c r="D109" s="216" t="s">
        <v>237</v>
      </c>
      <c r="E109" s="217"/>
      <c r="F109" s="217"/>
      <c r="G109" s="56"/>
      <c r="H109" s="216" t="s">
        <v>237</v>
      </c>
      <c r="I109" s="217"/>
      <c r="J109" s="217"/>
    </row>
    <row r="110" spans="1:11" ht="20.149999999999999" customHeight="1">
      <c r="B110" s="78"/>
      <c r="D110" s="100">
        <v>2025</v>
      </c>
      <c r="E110" s="12"/>
      <c r="F110" s="100">
        <v>2024</v>
      </c>
      <c r="H110" s="100">
        <v>2025</v>
      </c>
      <c r="I110" s="12"/>
      <c r="J110" s="100">
        <v>2024</v>
      </c>
    </row>
    <row r="111" spans="1:11" ht="20.149999999999999" customHeight="1">
      <c r="D111" s="214" t="s">
        <v>9</v>
      </c>
      <c r="E111" s="214"/>
      <c r="F111" s="214"/>
      <c r="G111" s="214"/>
      <c r="H111" s="214"/>
      <c r="I111" s="214"/>
      <c r="J111" s="214"/>
    </row>
    <row r="112" spans="1:11" ht="20.149999999999999" customHeight="1">
      <c r="A112" s="63" t="s">
        <v>207</v>
      </c>
      <c r="B112" s="77"/>
      <c r="C112" s="2"/>
      <c r="D112" s="10"/>
      <c r="E112" s="10"/>
      <c r="F112" s="10"/>
      <c r="G112" s="10"/>
      <c r="H112" s="10"/>
      <c r="I112" s="10"/>
      <c r="J112" s="10"/>
    </row>
    <row r="113" spans="1:10" ht="20.149999999999999" customHeight="1">
      <c r="A113" s="24" t="s">
        <v>208</v>
      </c>
      <c r="B113" s="77"/>
      <c r="C113" s="2"/>
      <c r="D113" s="10"/>
      <c r="E113" s="10"/>
      <c r="F113" s="10"/>
      <c r="G113" s="10"/>
      <c r="H113" s="10"/>
      <c r="I113" s="10"/>
      <c r="J113" s="10"/>
    </row>
    <row r="114" spans="1:10" ht="20.149999999999999" customHeight="1">
      <c r="A114" t="s">
        <v>233</v>
      </c>
      <c r="B114" s="77"/>
      <c r="C114" s="2"/>
      <c r="D114" s="31"/>
      <c r="E114" s="10"/>
      <c r="F114" s="31"/>
      <c r="G114" s="31"/>
      <c r="H114" s="31"/>
      <c r="I114" s="31"/>
      <c r="J114" s="31"/>
    </row>
    <row r="115" spans="1:10" ht="20.149999999999999" customHeight="1">
      <c r="A115" s="90" t="s">
        <v>215</v>
      </c>
      <c r="B115" s="77"/>
      <c r="C115" s="2"/>
      <c r="D115" s="31"/>
      <c r="E115" s="10"/>
      <c r="F115" s="31"/>
      <c r="G115" s="31"/>
      <c r="H115" s="31"/>
      <c r="I115" s="31"/>
      <c r="J115" s="31"/>
    </row>
    <row r="116" spans="1:10" ht="20.149999999999999" customHeight="1">
      <c r="A116" s="90" t="s">
        <v>216</v>
      </c>
      <c r="B116" s="77"/>
      <c r="C116" s="2"/>
      <c r="D116" s="178">
        <v>233</v>
      </c>
      <c r="F116" s="206">
        <v>949</v>
      </c>
      <c r="H116" s="178">
        <v>0</v>
      </c>
      <c r="J116" s="119">
        <v>0</v>
      </c>
    </row>
    <row r="117" spans="1:10" ht="20.149999999999999" customHeight="1">
      <c r="A117" t="s">
        <v>209</v>
      </c>
      <c r="B117" s="77"/>
      <c r="C117" s="2"/>
      <c r="D117" s="119">
        <v>64774</v>
      </c>
      <c r="E117" s="120"/>
      <c r="F117" s="206">
        <v>3370</v>
      </c>
      <c r="G117" s="120"/>
      <c r="H117" s="120">
        <v>64774</v>
      </c>
      <c r="I117" s="120"/>
      <c r="J117" s="119">
        <v>3370</v>
      </c>
    </row>
    <row r="118" spans="1:10" ht="20.149999999999999" hidden="1" customHeight="1">
      <c r="A118" t="s">
        <v>221</v>
      </c>
      <c r="B118" s="77"/>
      <c r="C118" s="2"/>
      <c r="D118" s="119"/>
      <c r="E118" s="120"/>
      <c r="G118" s="120"/>
      <c r="H118" s="120"/>
      <c r="I118" s="120"/>
    </row>
    <row r="119" spans="1:10" ht="20.149999999999999" hidden="1" customHeight="1">
      <c r="A119" s="90" t="s">
        <v>220</v>
      </c>
      <c r="B119" s="77"/>
      <c r="C119" s="2"/>
      <c r="D119" s="119"/>
      <c r="E119" s="120"/>
      <c r="F119" s="119">
        <v>0</v>
      </c>
      <c r="G119" s="120"/>
      <c r="H119" s="120"/>
      <c r="I119" s="120"/>
      <c r="J119" s="119">
        <v>0</v>
      </c>
    </row>
    <row r="120" spans="1:10" ht="20.149999999999999" customHeight="1">
      <c r="A120" s="173" t="s">
        <v>219</v>
      </c>
      <c r="B120" s="77"/>
      <c r="C120" s="2"/>
      <c r="D120" s="119"/>
      <c r="E120" s="120"/>
      <c r="G120" s="120"/>
      <c r="H120" s="120"/>
      <c r="I120" s="120"/>
    </row>
    <row r="121" spans="1:10" ht="20.149999999999999" customHeight="1">
      <c r="A121" s="90" t="s">
        <v>220</v>
      </c>
      <c r="B121" s="77"/>
      <c r="C121" s="2"/>
      <c r="D121" s="119">
        <v>9</v>
      </c>
      <c r="E121" s="120"/>
      <c r="F121" s="119">
        <v>12018</v>
      </c>
      <c r="G121" s="120"/>
      <c r="H121" s="120">
        <v>9</v>
      </c>
      <c r="I121" s="120"/>
      <c r="J121" s="119">
        <v>12018</v>
      </c>
    </row>
    <row r="122" spans="1:10" ht="20.149999999999999" customHeight="1">
      <c r="A122" t="s">
        <v>210</v>
      </c>
      <c r="B122" s="77"/>
      <c r="C122" s="2"/>
      <c r="D122" s="119">
        <v>1177</v>
      </c>
      <c r="E122" s="120"/>
      <c r="F122" s="119">
        <v>0</v>
      </c>
      <c r="G122" s="120"/>
      <c r="H122" s="120">
        <v>1177</v>
      </c>
      <c r="I122" s="120"/>
      <c r="J122" s="119">
        <v>0</v>
      </c>
    </row>
    <row r="123" spans="1:10" ht="20.149999999999999" customHeight="1">
      <c r="A123" s="173" t="s">
        <v>217</v>
      </c>
      <c r="B123" s="77"/>
      <c r="C123" s="2"/>
      <c r="D123" s="119"/>
      <c r="E123" s="120"/>
      <c r="G123" s="120"/>
      <c r="H123" s="120"/>
      <c r="I123" s="120"/>
    </row>
    <row r="124" spans="1:10" ht="20.149999999999999" customHeight="1">
      <c r="A124" s="90" t="s">
        <v>218</v>
      </c>
      <c r="B124" s="77"/>
      <c r="C124" s="2"/>
      <c r="D124" s="119">
        <v>186063</v>
      </c>
      <c r="E124" s="120"/>
      <c r="F124" s="119">
        <v>0</v>
      </c>
      <c r="G124" s="120"/>
      <c r="H124" s="120">
        <v>185623</v>
      </c>
      <c r="I124" s="120"/>
      <c r="J124" s="119">
        <v>0</v>
      </c>
    </row>
    <row r="125" spans="1:10" ht="20.149999999999999" customHeight="1">
      <c r="A125" s="59" t="s">
        <v>211</v>
      </c>
      <c r="B125" s="77"/>
      <c r="C125" s="2"/>
      <c r="D125" s="119">
        <v>89259</v>
      </c>
      <c r="E125" s="120"/>
      <c r="F125" s="119">
        <v>14875</v>
      </c>
      <c r="G125" s="120"/>
      <c r="H125" s="120">
        <v>118860</v>
      </c>
      <c r="I125" s="120"/>
      <c r="J125" s="119">
        <v>14875</v>
      </c>
    </row>
    <row r="126" spans="1:10" ht="20.149999999999999" customHeight="1">
      <c r="A126" t="s">
        <v>212</v>
      </c>
      <c r="B126" s="77"/>
      <c r="C126" s="2"/>
      <c r="D126" s="119">
        <v>42</v>
      </c>
      <c r="E126" s="120"/>
      <c r="F126" s="119">
        <v>40</v>
      </c>
      <c r="G126" s="120"/>
      <c r="H126" s="120">
        <v>42</v>
      </c>
      <c r="I126" s="120"/>
      <c r="J126" s="119">
        <v>40</v>
      </c>
    </row>
    <row r="127" spans="1:10" ht="9.65" customHeight="1">
      <c r="A127" s="90"/>
      <c r="B127" s="77"/>
      <c r="C127" s="2"/>
      <c r="D127" s="31"/>
      <c r="E127" s="10"/>
      <c r="F127" s="31"/>
      <c r="G127" s="31"/>
      <c r="H127" s="31"/>
      <c r="I127" s="31"/>
      <c r="J127" s="31"/>
    </row>
    <row r="128" spans="1:10" ht="19.5" customHeight="1">
      <c r="A128" s="59"/>
      <c r="B128" s="77"/>
      <c r="C128" s="2"/>
      <c r="D128" s="31"/>
      <c r="E128" s="10"/>
      <c r="F128" s="31"/>
      <c r="G128" s="31"/>
      <c r="H128" s="31"/>
      <c r="I128" s="31"/>
      <c r="J128" s="31"/>
    </row>
    <row r="129" spans="1:10" s="5" customFormat="1" ht="12.75" customHeight="1">
      <c r="A129" s="94"/>
      <c r="B129" s="1"/>
      <c r="C129" s="25"/>
      <c r="D129" s="1"/>
      <c r="E129" s="33"/>
      <c r="F129" s="1"/>
      <c r="G129" s="12"/>
      <c r="H129" s="12"/>
      <c r="I129" s="12"/>
      <c r="J129" s="12"/>
    </row>
    <row r="130" spans="1:10" s="5" customFormat="1" ht="12.75" customHeight="1">
      <c r="A130" s="95"/>
      <c r="B130" s="1"/>
      <c r="C130" s="90"/>
      <c r="D130" s="1"/>
      <c r="E130" s="33"/>
      <c r="F130" s="1"/>
      <c r="G130" s="12"/>
      <c r="H130" s="12"/>
      <c r="I130" s="12"/>
      <c r="J130" s="12"/>
    </row>
    <row r="131" spans="1:10" ht="20.25" customHeight="1">
      <c r="D131" s="151"/>
      <c r="F131" s="151"/>
      <c r="G131" s="151"/>
      <c r="H131" s="151"/>
      <c r="I131" s="151"/>
      <c r="J131" s="151"/>
    </row>
  </sheetData>
  <mergeCells count="27">
    <mergeCell ref="D109:F109"/>
    <mergeCell ref="H109:J109"/>
    <mergeCell ref="D111:J111"/>
    <mergeCell ref="D106:F106"/>
    <mergeCell ref="H106:J106"/>
    <mergeCell ref="D107:F107"/>
    <mergeCell ref="H107:J107"/>
    <mergeCell ref="D108:F108"/>
    <mergeCell ref="H108:J108"/>
    <mergeCell ref="D60:J60"/>
    <mergeCell ref="D56:F56"/>
    <mergeCell ref="H56:J56"/>
    <mergeCell ref="H57:J57"/>
    <mergeCell ref="H55:J55"/>
    <mergeCell ref="D55:F55"/>
    <mergeCell ref="D57:F57"/>
    <mergeCell ref="D58:F58"/>
    <mergeCell ref="H58:J58"/>
    <mergeCell ref="D9:J9"/>
    <mergeCell ref="H7:J7"/>
    <mergeCell ref="D4:F4"/>
    <mergeCell ref="H4:J4"/>
    <mergeCell ref="D6:F6"/>
    <mergeCell ref="H6:J6"/>
    <mergeCell ref="D7:F7"/>
    <mergeCell ref="D5:F5"/>
    <mergeCell ref="H5:J5"/>
  </mergeCells>
  <phoneticPr fontId="5" type="noConversion"/>
  <pageMargins left="0.8" right="0.8" top="0.48" bottom="0.5" header="0.5" footer="0.5"/>
  <pageSetup paperSize="9" scale="79" firstPageNumber="9" fitToWidth="2" fitToHeight="2" orientation="portrait" useFirstPageNumber="1" r:id="rId1"/>
  <headerFooter>
    <oddFooter>&amp;LThe accompanying notes are from an integral part of the interim financial statements.
&amp;C&amp;P</oddFooter>
  </headerFooter>
  <rowBreaks count="2" manualBreakCount="2">
    <brk id="51" max="9" man="1"/>
    <brk id="102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datasnipper xmlns="http://datasnipper" workbookId="2727f40d-286b-445d-9a5e-56ba1007be25" dataSnipperSheetDeleted="false" guid="506cf24a-8ab1-450b-91e1-a59e2b1ee3a6" revision="2">
  <settings xmlns="" guid="8ac73c92-b1f8-4dbf-ad5d-2bbca9a62151">
    <setting type="boolean" value="True" name="embed-documents" guid="d19c6732-f408-4338-984f-a233c7517a6d"/>
  </settings>
</datasnipper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2D2114-E380-4C73-ACF1-4A34BFDA7F9F}">
  <ds:schemaRefs>
    <ds:schemaRef ds:uri="f6ba49b0-bcda-4796-8236-5b5cc1493ace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4243d5be-521d-4052-81ca-f0f31ea6f2da"/>
    <ds:schemaRef ds:uri="http://purl.org/dc/terms/"/>
    <ds:schemaRef ds:uri="http://purl.org/dc/dcmitype/"/>
    <ds:schemaRef ds:uri="05716746-add9-412a-97a9-1b5167d151a3"/>
    <ds:schemaRef ds:uri="http://schemas.microsoft.com/sharepoint/v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850FE24-8949-439E-8B44-F2800E3222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8A8A1CF-6AD4-465A-BB25-3F6374343BD7}">
  <ds:schemaRefs>
    <ds:schemaRef ds:uri="http://datasnipper"/>
    <ds:schemaRef ds:uri=""/>
  </ds:schemaRefs>
</ds:datastoreItem>
</file>

<file path=customXml/itemProps4.xml><?xml version="1.0" encoding="utf-8"?>
<ds:datastoreItem xmlns:ds="http://schemas.openxmlformats.org/officeDocument/2006/customXml" ds:itemID="{81524EA7-0A75-491F-A7B0-7025A6B5D39C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BS-2-3</vt:lpstr>
      <vt:lpstr>PL-4</vt:lpstr>
      <vt:lpstr>OCI-Conso 67-5</vt:lpstr>
      <vt:lpstr>OCI-Conso 68-6</vt:lpstr>
      <vt:lpstr>OCI-Conso 64</vt:lpstr>
      <vt:lpstr>OCI-Separate 67-7</vt:lpstr>
      <vt:lpstr>OCI-Separate 68-8</vt:lpstr>
      <vt:lpstr>OCI-Separate 64</vt:lpstr>
      <vt:lpstr>CF-9-10-11</vt:lpstr>
      <vt:lpstr>'BS-2-3'!Print_Area</vt:lpstr>
      <vt:lpstr>'CF-9-10-11'!Print_Area</vt:lpstr>
      <vt:lpstr>'OCI-Conso 64'!Print_Area</vt:lpstr>
      <vt:lpstr>'OCI-Conso 67-5'!Print_Area</vt:lpstr>
      <vt:lpstr>'OCI-Conso 68-6'!Print_Area</vt:lpstr>
      <vt:lpstr>'OCI-Separate 64'!Print_Area</vt:lpstr>
      <vt:lpstr>'OCI-Separate 67-7'!Print_Area</vt:lpstr>
      <vt:lpstr>'OCI-Separate 68-8'!Print_Area</vt:lpstr>
      <vt:lpstr>'PL-4'!Print_Area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DefUser</dc:creator>
  <cp:keywords/>
  <dc:description/>
  <cp:lastModifiedBy>Pranichaya, Ariyapokakul</cp:lastModifiedBy>
  <cp:revision/>
  <cp:lastPrinted>2025-05-02T11:43:46Z</cp:lastPrinted>
  <dcterms:created xsi:type="dcterms:W3CDTF">2004-12-22T09:49:07Z</dcterms:created>
  <dcterms:modified xsi:type="dcterms:W3CDTF">2025-05-03T09:32:06Z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</Properties>
</file>