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78906772-A9B7-4957-870F-3303F91D446E}" xr6:coauthVersionLast="47" xr6:coauthVersionMax="47" xr10:uidLastSave="{00000000-0000-0000-0000-000000000000}"/>
  <bookViews>
    <workbookView xWindow="-110" yWindow="-110" windowWidth="19420" windowHeight="11500" tabRatio="883" activeTab="1" xr2:uid="{00000000-000D-0000-FFFF-FFFF00000000}"/>
  </bookViews>
  <sheets>
    <sheet name="BS" sheetId="16" r:id="rId1"/>
    <sheet name="PL-3mth" sheetId="23" r:id="rId2"/>
    <sheet name="OCI-Conso 67" sheetId="5" r:id="rId3"/>
    <sheet name="OCI-Conso 68" sheetId="21" r:id="rId4"/>
    <sheet name="OCI-Separate 67" sheetId="18" r:id="rId5"/>
    <sheet name="OCI-Separate 68" sheetId="22" r:id="rId6"/>
    <sheet name="CF" sheetId="24" r:id="rId7"/>
  </sheets>
  <definedNames>
    <definedName name="_xlnm._FilterDatabase" localSheetId="0" hidden="1">BS!$A$1:$J$96</definedName>
    <definedName name="_xlnm._FilterDatabase" localSheetId="6" hidden="1">CF!$A$1:$J$94</definedName>
    <definedName name="_xlnm._FilterDatabase" localSheetId="1" hidden="1">'PL-3mth'!$D$37:$J$41</definedName>
    <definedName name="_Hlk120336604" localSheetId="6">CF!$A$32</definedName>
    <definedName name="_xlnm.Print_Area" localSheetId="0">BS!$A$1:$J$79</definedName>
    <definedName name="_xlnm.Print_Area" localSheetId="6">CF!$A$1:$J$93</definedName>
    <definedName name="_xlnm.Print_Area" localSheetId="2">'OCI-Conso 67'!$A$1:$O$18</definedName>
    <definedName name="_xlnm.Print_Area" localSheetId="3">'OCI-Conso 68'!$A$1:$O$29</definedName>
    <definedName name="_xlnm.Print_Area" localSheetId="4">'OCI-Separate 67'!$A$1:$L$23</definedName>
    <definedName name="_xlnm.Print_Area" localSheetId="5">'OCI-Separate 68'!$A$1:$L$23</definedName>
    <definedName name="_xlnm.Print_Area" localSheetId="1">'PL-3mth'!$A$1:$J$65</definedName>
    <definedName name="_xlnm.Print_Titles" localSheetId="0">BS!$1:$3</definedName>
    <definedName name="_xlnm.Print_Titles" localSheetId="6">CF!$1:$5</definedName>
    <definedName name="Z_A3B3E038_AAE0_4F24_B01A_BCF5B017EAC3_.wvu.PrintArea" localSheetId="0" hidden="1">BS!$A$1:$G$84</definedName>
    <definedName name="Z_A3B3E038_AAE0_4F24_B01A_BCF5B017EAC3_.wvu.PrintArea" localSheetId="6" hidden="1">CF!$A$1:$J$84</definedName>
    <definedName name="Z_A3B3E038_AAE0_4F24_B01A_BCF5B017EAC3_.wvu.PrintArea" localSheetId="2" hidden="1">'OCI-Conso 67'!$A$1:$Q$14</definedName>
    <definedName name="Z_A3B3E038_AAE0_4F24_B01A_BCF5B017EAC3_.wvu.PrintArea" localSheetId="3" hidden="1">'OCI-Conso 68'!#REF!</definedName>
    <definedName name="Z_A3B3E038_AAE0_4F24_B01A_BCF5B017EAC3_.wvu.PrintArea" localSheetId="4" hidden="1">'OCI-Separate 67'!$A$1:$L$22</definedName>
    <definedName name="Z_A3B3E038_AAE0_4F24_B01A_BCF5B017EAC3_.wvu.PrintArea" localSheetId="5" hidden="1">'OCI-Separate 68'!#REF!</definedName>
    <definedName name="Z_A3B3E038_AAE0_4F24_B01A_BCF5B017EAC3_.wvu.PrintArea" localSheetId="1" hidden="1">'PL-3mth'!$A$1:$J$66</definedName>
  </definedNames>
  <calcPr calcId="191028"/>
  <customWorkbookViews>
    <customWorkbookView name="KPMG - Personal View" guid="{A3B3E038-AAE0-4F24-B01A-BCF5B017EAC3}" mergeInterval="0" personalView="1" maximized="1" windowWidth="1276" windowHeight="628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24" l="1"/>
  <c r="J33" i="24" l="1"/>
  <c r="F33" i="24"/>
  <c r="J30" i="24"/>
  <c r="F30" i="24"/>
  <c r="I11" i="21"/>
  <c r="K11" i="21" s="1"/>
  <c r="D61" i="23"/>
  <c r="F74" i="16"/>
  <c r="D42" i="24" l="1"/>
  <c r="D11" i="24"/>
  <c r="J15" i="16" l="1"/>
  <c r="M25" i="21"/>
  <c r="M26" i="21" s="1"/>
  <c r="I25" i="21"/>
  <c r="K19" i="21"/>
  <c r="O19" i="21" s="1"/>
  <c r="D64" i="23" l="1"/>
  <c r="H61" i="23"/>
  <c r="D60" i="23"/>
  <c r="D21" i="23"/>
  <c r="H14" i="23"/>
  <c r="D74" i="16" l="1"/>
  <c r="D76" i="16" s="1"/>
  <c r="H54" i="16" l="1"/>
  <c r="H47" i="16"/>
  <c r="D15" i="16" l="1"/>
  <c r="D77" i="24" l="1"/>
  <c r="K15" i="21"/>
  <c r="O11" i="21"/>
  <c r="M14" i="5"/>
  <c r="I14" i="5"/>
  <c r="K11" i="5"/>
  <c r="O11" i="5" s="1"/>
  <c r="J64" i="23"/>
  <c r="F64" i="23"/>
  <c r="J21" i="23"/>
  <c r="H21" i="23"/>
  <c r="F21" i="23"/>
  <c r="J14" i="23"/>
  <c r="F14" i="23"/>
  <c r="D14" i="23"/>
  <c r="D23" i="23" s="1"/>
  <c r="D25" i="23" s="1"/>
  <c r="F47" i="16"/>
  <c r="D27" i="23" l="1"/>
  <c r="D31" i="23" s="1"/>
  <c r="F23" i="23"/>
  <c r="J23" i="23"/>
  <c r="F15" i="16"/>
  <c r="F60" i="24" l="1"/>
  <c r="L10" i="18"/>
  <c r="J62" i="23"/>
  <c r="D62" i="23"/>
  <c r="F62" i="23"/>
  <c r="J57" i="23"/>
  <c r="D57" i="23"/>
  <c r="F57" i="23"/>
  <c r="H77" i="24"/>
  <c r="J71" i="24"/>
  <c r="J60" i="24"/>
  <c r="H71" i="24"/>
  <c r="D71" i="24"/>
  <c r="H60" i="24"/>
  <c r="D60" i="24"/>
  <c r="F71" i="24" l="1"/>
  <c r="J25" i="23" l="1"/>
  <c r="J27" i="23" s="1"/>
  <c r="F25" i="23"/>
  <c r="F27" i="23" s="1"/>
  <c r="F31" i="23" l="1"/>
  <c r="F9" i="24" s="1"/>
  <c r="F27" i="24" s="1"/>
  <c r="F41" i="24" s="1"/>
  <c r="F43" i="24" s="1"/>
  <c r="F74" i="24" s="1"/>
  <c r="F76" i="24" s="1"/>
  <c r="F78" i="24" s="1"/>
  <c r="D54" i="16"/>
  <c r="K25" i="21" l="1"/>
  <c r="O25" i="21" s="1"/>
  <c r="H26" i="16"/>
  <c r="L10" i="22"/>
  <c r="J18" i="18"/>
  <c r="C26" i="21"/>
  <c r="C16" i="21"/>
  <c r="C15" i="5"/>
  <c r="C17" i="5" s="1"/>
  <c r="O26" i="21" l="1"/>
  <c r="O28" i="21" s="1"/>
  <c r="K14" i="5"/>
  <c r="J15" i="22" l="1"/>
  <c r="H15" i="22"/>
  <c r="F15" i="22"/>
  <c r="D15" i="22"/>
  <c r="L14" i="22"/>
  <c r="L15" i="22" s="1"/>
  <c r="J15" i="18"/>
  <c r="H15" i="18"/>
  <c r="F15" i="18"/>
  <c r="D15" i="18"/>
  <c r="L14" i="18"/>
  <c r="L15" i="18" s="1"/>
  <c r="K20" i="21"/>
  <c r="I20" i="21"/>
  <c r="G20" i="21"/>
  <c r="G22" i="21" s="1"/>
  <c r="E20" i="21"/>
  <c r="C20" i="21"/>
  <c r="M16" i="21"/>
  <c r="I16" i="21"/>
  <c r="G16" i="21"/>
  <c r="E16" i="21"/>
  <c r="O15" i="21"/>
  <c r="O16" i="21" s="1"/>
  <c r="J52" i="23"/>
  <c r="J49" i="23"/>
  <c r="H49" i="23"/>
  <c r="F49" i="23"/>
  <c r="F51" i="23" s="1"/>
  <c r="F52" i="23" s="1"/>
  <c r="D49" i="23"/>
  <c r="D51" i="23" s="1"/>
  <c r="A34" i="23"/>
  <c r="I22" i="21" l="1"/>
  <c r="E22" i="21"/>
  <c r="C22" i="21"/>
  <c r="C28" i="21" s="1"/>
  <c r="H23" i="23"/>
  <c r="K16" i="21"/>
  <c r="K22" i="21" s="1"/>
  <c r="H25" i="23" l="1"/>
  <c r="J31" i="23"/>
  <c r="J9" i="24" s="1"/>
  <c r="J27" i="24" s="1"/>
  <c r="J41" i="24" s="1"/>
  <c r="J43" i="24" s="1"/>
  <c r="J74" i="24" s="1"/>
  <c r="J76" i="24" s="1"/>
  <c r="J78" i="24" s="1"/>
  <c r="D9" i="24" l="1"/>
  <c r="H27" i="23"/>
  <c r="H31" i="23" s="1"/>
  <c r="K15" i="5"/>
  <c r="K17" i="5" s="1"/>
  <c r="H9" i="24" l="1"/>
  <c r="H27" i="24" s="1"/>
  <c r="D52" i="23"/>
  <c r="H52" i="23"/>
  <c r="H64" i="23" l="1"/>
  <c r="H60" i="23"/>
  <c r="H62" i="23" s="1"/>
  <c r="H57" i="23"/>
  <c r="D27" i="24"/>
  <c r="H41" i="24"/>
  <c r="H43" i="24" s="1"/>
  <c r="H74" i="24" s="1"/>
  <c r="H76" i="24" s="1"/>
  <c r="H78" i="24" s="1"/>
  <c r="D41" i="24" l="1"/>
  <c r="D43" i="24" s="1"/>
  <c r="D74" i="24" s="1"/>
  <c r="D76" i="24" s="1"/>
  <c r="D78" i="24" s="1"/>
  <c r="J18" i="22"/>
  <c r="K26" i="21"/>
  <c r="K28" i="21" s="1"/>
  <c r="O20" i="21" l="1"/>
  <c r="M20" i="21"/>
  <c r="M22" i="21" s="1"/>
  <c r="M28" i="21" s="1"/>
  <c r="M30" i="21" s="1"/>
  <c r="H15" i="16"/>
  <c r="O22" i="21" l="1"/>
  <c r="O30" i="21" s="1"/>
  <c r="L19" i="22"/>
  <c r="I15" i="5" l="1"/>
  <c r="I17" i="5" s="1"/>
  <c r="D47" i="16" l="1"/>
  <c r="D56" i="16" s="1"/>
  <c r="J47" i="16" l="1"/>
  <c r="F54" i="16"/>
  <c r="J54" i="16"/>
  <c r="F56" i="16" l="1"/>
  <c r="J56" i="16"/>
  <c r="H56" i="16"/>
  <c r="J26" i="16"/>
  <c r="J28" i="16" s="1"/>
  <c r="F26" i="16"/>
  <c r="D26" i="16"/>
  <c r="F28" i="16" l="1"/>
  <c r="D28" i="16"/>
  <c r="H28" i="16" l="1"/>
  <c r="M15" i="5" l="1"/>
  <c r="M17" i="5" s="1"/>
  <c r="G15" i="5"/>
  <c r="G17" i="5" s="1"/>
  <c r="E15" i="5"/>
  <c r="E17" i="5" s="1"/>
  <c r="H20" i="18"/>
  <c r="H22" i="18" s="1"/>
  <c r="F20" i="18"/>
  <c r="F22" i="18" s="1"/>
  <c r="D20" i="18"/>
  <c r="D22" i="18" s="1"/>
  <c r="D20" i="22" l="1"/>
  <c r="D22" i="22" s="1"/>
  <c r="J74" i="16" l="1"/>
  <c r="J76" i="16" s="1"/>
  <c r="J78" i="16" l="1"/>
  <c r="J81" i="16" s="1"/>
  <c r="F76" i="16"/>
  <c r="F78" i="16" s="1"/>
  <c r="F81" i="16" s="1"/>
  <c r="H20" i="22" l="1"/>
  <c r="F20" i="22"/>
  <c r="F22" i="22" s="1"/>
  <c r="E26" i="21"/>
  <c r="E28" i="21" s="1"/>
  <c r="G26" i="21"/>
  <c r="G28" i="21" s="1"/>
  <c r="H22" i="22" l="1"/>
  <c r="D78" i="16" l="1"/>
  <c r="D81" i="16" s="1"/>
  <c r="L18" i="22" l="1"/>
  <c r="J20" i="18"/>
  <c r="J22" i="18" s="1"/>
  <c r="L18" i="18"/>
  <c r="L20" i="18" s="1"/>
  <c r="L22" i="18" s="1"/>
  <c r="L20" i="22" l="1"/>
  <c r="L22" i="22" s="1"/>
  <c r="M18" i="22"/>
  <c r="J20" i="22"/>
  <c r="J22" i="22" s="1"/>
  <c r="H74" i="16" l="1"/>
  <c r="H76" i="16" l="1"/>
  <c r="H78" i="16" l="1"/>
  <c r="H81" i="16" s="1"/>
  <c r="M22" i="22"/>
  <c r="O14" i="5" l="1"/>
  <c r="O15" i="5" s="1"/>
  <c r="O17" i="5" s="1"/>
  <c r="I26" i="21" l="1"/>
  <c r="I28" i="21" s="1"/>
</calcChain>
</file>

<file path=xl/sharedStrings.xml><?xml version="1.0" encoding="utf-8"?>
<sst xmlns="http://schemas.openxmlformats.org/spreadsheetml/2006/main" count="344" uniqueCount="194">
  <si>
    <t>บริษัท อินเด็กซ์ ลิฟวิ่งมอลล์ จำกัด (มหาชน) และบริษัทย่อย</t>
  </si>
  <si>
    <t>งบฐานะการเงิน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</si>
  <si>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</si>
  <si>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</si>
  <si>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</si>
  <si>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</si>
  <si>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</si>
  <si>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</si>
  <si>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</si>
  <si>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</si>
  <si>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</si>
  <si>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</si>
  <si>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ลูกหนี้หมุนเวียนอื่น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</si>
  <si>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</si>
  <si>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</si>
  <si>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</si>
  <si>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</si>
  <si>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</si>
  <si>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เงินลงทุนในบริษัทย่อย</t>
  </si>
  <si>
    <t>อสังหาริมทรัพย์เพื่อการลงทุน</t>
  </si>
  <si>
    <t xml:space="preserve">ที่ดิน อาคารและอุปกรณ์ </t>
  </si>
  <si>
    <t xml:space="preserve">สินทรัพย์สิทธิการใช้ </t>
  </si>
  <si>
    <t>สินทรัพย์ไม่มีตัวตนอื่น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</si>
  <si>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</si>
  <si>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</si>
  <si>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</si>
  <si>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</si>
  <si>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</si>
  <si>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</si>
  <si>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</si>
  <si>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</t>
  </si>
  <si>
    <t>เงินมัดจำค่าสินค้า</t>
  </si>
  <si>
    <t>ค่าใช้จ่ายค้างจ่าย</t>
  </si>
  <si>
    <t>เจ้าหนี้หมุนเวียนอื่น</t>
  </si>
  <si>
    <t>ส่วนของหนี้สินตามสัญญาเช่าที่ถึงกำหนดชำระ</t>
  </si>
  <si>
    <t>ภายในหนึ่งปี</t>
  </si>
  <si>
    <t xml:space="preserve">เงินกู้ยืมระยะสั้นและดอกเบี้ยค้างจ่าย </t>
  </si>
  <si>
    <t>กิจการที่เกี่ยวข้องกัน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</si>
  <si>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</si>
  <si>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</si>
  <si>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</si>
  <si>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</si>
  <si>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</si>
  <si>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ประมาณการหนี้สินไม่หมุนเวียน</t>
  </si>
  <si>
    <t>สำหรับผลประโยชน์พนักงาน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</si>
  <si>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</si>
  <si>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</si>
  <si>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</si>
  <si>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</si>
  <si>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</si>
  <si>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</si>
  <si>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(หุ้นสามัญจำนวน 505 ล้านหุ้น มูลค่า 5 บาทต่อหุ้น)</t>
  </si>
  <si>
    <t>ทุนที่ออกและชำระแล้ว</t>
  </si>
  <si>
    <t>ส่วนเกินมูลค่าหุ้นสามัญ</t>
  </si>
  <si>
    <t>กำไรสะสม</t>
  </si>
  <si>
    <t>จัดสรรเป็นทุนสำรองตามกฎหมาย</t>
  </si>
  <si>
    <t>ยังไม่ได้จัดสรร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</si>
  <si>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</si>
  <si>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</si>
  <si>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</si>
  <si>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</si>
  <si>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</si>
  <si>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</si>
  <si>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</si>
  <si>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</t>
  </si>
  <si>
    <t>รายได้จากการให้เช่าและบริการ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</si>
  <si>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</si>
  <si>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</si>
  <si>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</si>
  <si>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</si>
  <si>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</si>
  <si>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ต้นทุนการให้เช่าและบริการ</t>
  </si>
  <si>
    <t>ค่าใช้จ่ายในการขายและจัดจำหน่าย</t>
  </si>
  <si>
    <t>ค่าใช้จ่ายในการบริหาร</t>
  </si>
  <si>
    <t>รวมค่าใช้จ่าย</t>
  </si>
  <si>
    <t>กำไรจากกิจกรรมดำเนินงาน</t>
  </si>
  <si>
    <t>ต้นทุนทางการเงิน</t>
  </si>
  <si>
    <t>กำไรก่อนภาษีเงินได้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</si>
  <si>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</si>
  <si>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</si>
  <si>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</si>
  <si>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</si>
  <si>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</si>
  <si>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>การแบ่งปันกำไร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</si>
  <si>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</si>
  <si>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</si>
  <si>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การแบ่งปันกำไรขาดทุนเบ็ดเสร็จรวม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</si>
  <si>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</si>
  <si>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</si>
  <si>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</si>
  <si>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>การเปลี่ยนแปลงในมูลค่ายุติธรรมสุทธิของเงินลงทุนเผื่อขาย</t>
  </si>
  <si>
    <t>ส่วนที่โอนไปกำไรหรือขาดทุน</t>
  </si>
  <si>
    <t>ภาษีเงินได้ของรายการที่อาจถูกจัดประเภทใหม่</t>
  </si>
  <si>
    <t>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</si>
  <si>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</si>
  <si>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กำไร (ขาดทุน) เบ็ดเสร็จอื่นสำหรับงวด - สุทธิจากภาษี</t>
  </si>
  <si>
    <t>งบการเปลี่ยนแปลงส่วนของผู้ถือหุ้น (ไม่ได้ตรวจสอบ)</t>
  </si>
  <si>
    <t>ส่วนได้เสีย</t>
  </si>
  <si>
    <t>ส่วนเกิน</t>
  </si>
  <si>
    <t>ทุนสำรอง</t>
  </si>
  <si>
    <t>ยังไม่ได้</t>
  </si>
  <si>
    <t>ที่ไม่มีอำนาจ</t>
  </si>
  <si>
    <t>รวมส่วนของ</t>
  </si>
  <si>
    <t>มูลค่าหุ้นสามัญ</t>
  </si>
  <si>
    <t>ตามกฎหมาย</t>
  </si>
  <si>
    <t>จัดสรร</t>
  </si>
  <si>
    <t>บริษัทใหญ่</t>
  </si>
  <si>
    <t>ควบคุม</t>
  </si>
  <si>
    <t>ผู้ถือหุ้น</t>
  </si>
  <si>
    <t>รายการกับผู้ถือหุ้นที่บันทึกโดยตรงเข้าส่วนของผู้ถือหุ้น</t>
  </si>
  <si>
    <t xml:space="preserve">    การจัดสรรส่วนทุนให้ผู้ถือหุ้นของบริษัทใหญ่</t>
  </si>
  <si>
    <t xml:space="preserve">    เงินปันผลให้ผู้ถือหุ้นของบริษัท</t>
  </si>
  <si>
    <t xml:space="preserve">    รวมการจัดสรรส่วนทุนให้ผู้ถือหุ้น</t>
  </si>
  <si>
    <t xml:space="preserve">การเปลี่ยนแปลงในส่วนได้เสียในบริษัทย่อย </t>
  </si>
  <si>
    <t>รวมการเปลี่ยนแปลงในส่วนได้เสียในบริษัทย่อย</t>
  </si>
  <si>
    <t>รวมรายการกับผู้เป็นเจ้าของที่บันทึกโดยตรงเข้าส่วนของผู้ถือหุ้น</t>
  </si>
  <si>
    <t>กำไรขาดทุนเบ็ดเสร็จสำหรับงวด</t>
  </si>
  <si>
    <t xml:space="preserve">     กำไรหรือขาดทุน</t>
  </si>
  <si>
    <t>รวมกำไรขาดทุนเบ็ดเสร็จสำหรับงวด</t>
  </si>
  <si>
    <t>ยอดคงเหลือ ณ วันที่ 1 มกราคม 2567</t>
  </si>
  <si>
    <t xml:space="preserve">งบการเงินเฉพาะกิจการ </t>
  </si>
  <si>
    <t xml:space="preserve">     กำไรขาดทุนเบ็ดเสร็จอื่น</t>
  </si>
  <si>
    <t>งบกระแสเงินสด (ไม่ได้ตรวจสอบ)</t>
  </si>
  <si>
    <t>กระแสเงินสดจากกิจกรรมดำเนินงาน</t>
  </si>
  <si>
    <t>ปรับรายการที่กระทบกำไรเป็นเงินสดรับ (จ่าย)</t>
  </si>
  <si>
    <t>ค่าเสื่อมราคาและค่าตัดจำหน่าย</t>
  </si>
  <si>
    <t>ประมาณการโปรแกรมสิทธิพิเศษ</t>
  </si>
  <si>
    <t>ขาดทุนจากการตัดจำหน่ายอสังหาริมทรัพย์เพื่อการลงทุน</t>
  </si>
  <si>
    <t>กำไรจากการยกเลิกสัญญาสินทรัพย์สิทธิการใช้</t>
  </si>
  <si>
    <t>ตัดจำหน่ายรายได้สิทธิการเช่า</t>
  </si>
  <si>
    <t>กำไรจากการปรับมูลค่ายุติธรรม</t>
  </si>
  <si>
    <t>การเปลี่ยนแปลงในสินทรัพย์และหนี้สินดำเนินงาน</t>
  </si>
  <si>
    <t>เงินมัดจำสินค้า</t>
  </si>
  <si>
    <t xml:space="preserve">จ่ายประมาณการหนี้สินไม่หมุนเวียนสำหรับผลประโยชน์พนักงาน </t>
  </si>
  <si>
    <t xml:space="preserve">กระแสเงินสดสุทธิได้มาจากการดำเนินงาน </t>
  </si>
  <si>
    <t>จ่ายภาษีเงินได้</t>
  </si>
  <si>
    <t xml:space="preserve">กระแสเงินสดสุทธิได้มาจากกิจกรรมดำเนินงาน </t>
  </si>
  <si>
    <t>กระแสเงินสดจากกิจกรรมลงทุน</t>
  </si>
  <si>
    <r>
      <t>ดอกเบี้ย</t>
    </r>
    <r>
      <rPr>
        <sz val="15"/>
        <rFont val="Angsana New"/>
        <family val="1"/>
      </rPr>
      <t>รับ</t>
    </r>
  </si>
  <si>
    <t>เงินปันผลรับ</t>
  </si>
  <si>
    <t>เงินสดจ่ายเพื่อซื้ออาคารและอุปกรณ์</t>
  </si>
  <si>
    <t>เงินสดจ่ายเพื่อซื้ออสังหาริมทรัพย์เพื่อการลงทุน</t>
  </si>
  <si>
    <t>เงินสดรับจากการขายอสังหาริมทรัพย์เพื่อการลงทุน</t>
  </si>
  <si>
    <r>
      <rPr>
        <sz val="15"/>
        <rFont val="Angsana New"/>
        <family val="1"/>
      </rPr>
      <t>เงินสดจ่ายเพื่อซื้อสินทรัพย์ไม่มีตัวตน</t>
    </r>
  </si>
  <si>
    <t>เงินสดรับจากการรับชำระคืนเงินให้กู้ยืมแก่กิจการที่เกี่ยวข้องกัน</t>
  </si>
  <si>
    <t>เงินสดจ่ายเพื่อให้กู้ยืมแก่กิจการที่เกี่ยวข้องกัน</t>
  </si>
  <si>
    <t>กระแสเงินสดจากกิจกรรมจัดหาเงิน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</si>
  <si>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</si>
  <si>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</si>
  <si>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</si>
  <si>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</si>
  <si>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 xml:space="preserve">เงินสดจ่ายชำระหนี้สินตามสัญญาเช่า </t>
  </si>
  <si>
    <t>เงินปันผลจ่ายให้ผู้ถือหุ้นของบริษัท</t>
  </si>
  <si>
    <t>เงินสดรับจากการเรียกทุนชำระของบริษัทย่อย</t>
  </si>
  <si>
    <t>ดอกเบี้ยจ่าย</t>
  </si>
  <si>
    <r>
      <t xml:space="preserve">   </t>
    </r>
    <r>
      <rPr>
        <sz val="15"/>
        <rFont val="Angsana New"/>
        <family val="1"/>
      </rPr>
      <t>ก่อนผลกระทบของอัตราแลกเปลี่ยน</t>
    </r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</si>
  <si>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</si>
  <si>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 ณ วันที่ 1 มกราคม</t>
  </si>
  <si>
    <t>ข้อมูลเพิ่มเติมเกี่ยวกับกระแสเงินสด</t>
  </si>
  <si>
    <t>รายการที่ไม่ใช่เงินสด</t>
  </si>
  <si>
    <t>ซื้อที่ดิน อาคารและอุปกรณ์ อสังหาริมทรัพย์เพื่อการลงทุน</t>
  </si>
  <si>
    <t xml:space="preserve">    และสินทรัพย์ไม่มีตัวตน โดยยังมิได้ชำระเงิน</t>
  </si>
  <si>
    <t>การรับรู้รายการสินทรัพย์สิทธิการใช้</t>
  </si>
  <si>
    <t>จัดประเภทรายการอสังหาริมทรัพย์เพื่อการลงทุนเป็นสินทรัพย์สิทธิการใช้</t>
  </si>
  <si>
    <t>จัดประเภทรายการสินทรัพย์สิทธิการใช้เป็นที่ดิน อาคารและอุปกรณ์</t>
  </si>
  <si>
    <t>จัดประเภทรายการอสังหาริมทรัพย์เพื่อการลงทุนเป็นที่ดิน อาคารและอุปกรณ์</t>
  </si>
  <si>
    <t>จัดประเภทรายการที่ดิน อาคารและอุปกรณ์เป็นอสังหาริมทรัพย์เพื่อการลงทุน</t>
  </si>
  <si>
    <t>จัดประเภทรายการสินทรัพย์สิทธิการใช้เป็นอสังหาริมทรัพย์เพื่อการลงทุน</t>
  </si>
  <si>
    <t>เงินปันผลค้างจ่าย</t>
  </si>
  <si>
    <t>ประมาณการหนี้สินผลประโยชน์พนักงาน</t>
  </si>
  <si>
    <t>31 มีนาคม</t>
  </si>
  <si>
    <t>สำหรับงวดสามเดือนสิ้นสุดวันที่ 31 มีนาคม 2567</t>
  </si>
  <si>
    <t>ยอดคงเหลือ ณ วันที่ 31 มีนาคม 2567</t>
  </si>
  <si>
    <t>ยอดคงเหลือ ณ วันที่ 31 มีนาคม 2568</t>
  </si>
  <si>
    <t>สำหรับงวดสามเดือนสิ้นสุดวันที่ 31 มีนาคม 2568</t>
  </si>
  <si>
    <t>ยอดคงเหลือ ณ วันที่ 1 มกราคม 2568</t>
  </si>
  <si>
    <t>เงินสดและรายการเทียบเท่าเงินสด ณ วันที่ 31 มีนาคม</t>
  </si>
  <si>
    <t>ขาดทุน (กำไร) จากการตัดจำหน่ายอาคารและอุปกรณ์</t>
  </si>
  <si>
    <t>เงินสดจ่ายเพื่อให้ได้มาซึ่งสินทรัพย์สิทธิการใช้</t>
  </si>
  <si>
    <t>ทุนที่ออก</t>
  </si>
  <si>
    <t>และชำระแล้ว</t>
  </si>
  <si>
    <t>การสูญเสียการควบคุมจากการจำหน่ายบริษัทย่อย</t>
  </si>
  <si>
    <t>ขาดทุนจากอัตราแลกเปลี่ยนที่ยังไม่เกิดขึ้น</t>
  </si>
  <si>
    <t>ผลขาดทุนจากการด้อยค่าด้านเครดิตที่คาดว่าจะเกิดขึ้น</t>
  </si>
  <si>
    <t>ขาดทุนจากการปรับมูลค่าสินค้า</t>
  </si>
  <si>
    <t>ขาดทุน (กำไร) จากการจำหน่ายอาคารและอุปกรณ์ และ สินทรัพย์ไม่มีตัวตน</t>
  </si>
  <si>
    <t>ผลกระทบเงินสดตัดจ่ายจากการสูญเสียการควบคุมในบริษัทย่อย</t>
  </si>
  <si>
    <t>กระแสเงินสดสุทธิใช้ไปในกิจกรรมลงทุน</t>
  </si>
  <si>
    <t>กระแสเงินสดสุทธิใช้ไปในกิจกรรมจัดหาเงิน</t>
  </si>
  <si>
    <t>เงินสดและรายการเทียบเท่าเงินสดลดลงสุทธิ</t>
  </si>
  <si>
    <t>ขาดทุนจากการจำหน่ายเงินลงทุนในบริษัทย่อย</t>
  </si>
  <si>
    <t>รวมรายการกับผู้ถือหุ้นที่บันทึกโดยตรงเข้าส่วนของผู้ถือหุ้น</t>
  </si>
  <si>
    <t xml:space="preserve">เงินสดรับจากการขายอุปกรณ์ </t>
  </si>
  <si>
    <t>เงินสดรับ (จ่าย) จากการขายบริษัทย่อยสุทธิจากเงินสดที่จ่ายไป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</si>
</sst>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(* #,##0_);_(* \(#,##0\);_(* &quot;-&quot;??_);_(@_)"/>
    <numFmt numFmtId="170" formatCode="_-* #,##0_-;\-* #,##0_-;_-* &quot;-&quot;??_-;_-@_-"/>
    <numFmt numFmtId="171" formatCode="_-* #,##0.00_-;_-* #,##0.00\-;_-* &quot;-&quot;??_-;_-@_-"/>
    <numFmt numFmtId="172" formatCode="0.00_)"/>
    <numFmt numFmtId="173" formatCode="[$-41E]d\ mmmm\ yyyy"/>
    <numFmt numFmtId="174" formatCode="_(&quot;kr&quot;\ * #,##0.00_);_(&quot;kr&quot;\ * \(#,##0.00\);_(&quot;kr&quot;\ * &quot;-&quot;??_);_(@_)"/>
    <numFmt numFmtId="175" formatCode="_-* #,##0_-;&quot;\&quot;&quot;\&quot;&quot;\&quot;\-* #,##0_-;_-* &quot;-&quot;_-;_-@_-"/>
    <numFmt numFmtId="176" formatCode="_-* #,##0.00_-;&quot;\&quot;&quot;\&quot;&quot;\&quot;\-* #,##0.00_-;_-* &quot;-&quot;??_-;_-@_-"/>
    <numFmt numFmtId="177" formatCode="_-&quot;\&quot;* #,##0_-;&quot;\&quot;&quot;\&quot;&quot;\&quot;\-&quot;\&quot;* #,##0_-;_-&quot;\&quot;* &quot;-&quot;_-;_-@_-"/>
    <numFmt numFmtId="178" formatCode="_-&quot;\&quot;* #,##0.00_-;&quot;\&quot;&quot;\&quot;&quot;\&quot;\-&quot;\&quot;* #,##0.00_-;_-&quot;\&quot;* &quot;-&quot;??_-;_-@_-"/>
  </numFmts>
  <fonts count="77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2"/>
      <name val="Angsana New"/>
      <family val="1"/>
    </font>
    <font>
      <sz val="9"/>
      <name val="Angsana New"/>
      <family val="1"/>
    </font>
    <font>
      <b/>
      <i/>
      <sz val="15"/>
      <color indexed="10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charset val="222"/>
      <scheme val="minor"/>
    </font>
    <font>
      <sz val="16"/>
      <name val="Angsana New"/>
      <family val="1"/>
    </font>
    <font>
      <i/>
      <sz val="16"/>
      <name val="Angsana New"/>
      <family val="1"/>
    </font>
    <font>
      <b/>
      <sz val="18"/>
      <name val="Angsana New"/>
      <family val="1"/>
    </font>
    <font>
      <i/>
      <sz val="15"/>
      <name val="Angsana New"/>
      <family val="1"/>
      <charset val="222"/>
    </font>
    <font>
      <b/>
      <sz val="15"/>
      <color rgb="FFFF0000"/>
      <name val="Angsana New"/>
      <family val="1"/>
    </font>
    <font>
      <i/>
      <sz val="15"/>
      <color rgb="FFFF0000"/>
      <name val="Angsana New"/>
      <family val="1"/>
    </font>
    <font>
      <sz val="15"/>
      <color rgb="FFFF0000"/>
      <name val="Angsana New"/>
      <family val="1"/>
    </font>
    <font>
      <sz val="11"/>
      <color indexed="8"/>
      <name val="Tahoma"/>
      <family val="2"/>
      <charset val="222"/>
    </font>
    <font>
      <sz val="11"/>
      <color theme="0"/>
      <name val="Calibri"/>
      <family val="2"/>
      <charset val="222"/>
      <scheme val="minor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b/>
      <i/>
      <sz val="24"/>
      <color indexed="49"/>
      <name val="Arial Narrow"/>
      <family val="2"/>
    </font>
    <font>
      <sz val="11"/>
      <color rgb="FF9C0006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color indexed="8"/>
      <name val="Tahoma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  <charset val="222"/>
    </font>
    <font>
      <b/>
      <sz val="14"/>
      <name val="AngsanaUPC"/>
      <family val="1"/>
      <charset val="222"/>
    </font>
    <font>
      <i/>
      <sz val="11"/>
      <color rgb="FF7F7F7F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8"/>
      <name val="Arial"/>
      <family val="2"/>
    </font>
    <font>
      <b/>
      <sz val="12"/>
      <name val="Arial"/>
      <family val="2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7"/>
      <name val="Small Fonts"/>
      <family val="2"/>
    </font>
    <font>
      <b/>
      <i/>
      <sz val="16"/>
      <name val="Helv"/>
    </font>
    <font>
      <sz val="10"/>
      <name val="Tahoma"/>
      <family val="2"/>
    </font>
    <font>
      <sz val="10"/>
      <name val="Tahoma"/>
      <family val="2"/>
      <charset val="222"/>
    </font>
    <font>
      <b/>
      <sz val="11"/>
      <color rgb="FF3F3F3F"/>
      <name val="Calibri"/>
      <family val="2"/>
      <charset val="222"/>
      <scheme val="minor"/>
    </font>
    <font>
      <b/>
      <i/>
      <sz val="18"/>
      <color indexed="28"/>
      <name val="AngsanaUPC"/>
      <family val="1"/>
    </font>
    <font>
      <sz val="18"/>
      <color theme="3"/>
      <name val="Cambria"/>
      <family val="2"/>
      <charset val="222"/>
      <scheme val="major"/>
    </font>
    <font>
      <b/>
      <sz val="11"/>
      <color theme="1"/>
      <name val="Calibri"/>
      <family val="2"/>
      <charset val="222"/>
      <scheme val="minor"/>
    </font>
    <font>
      <sz val="11"/>
      <name val="CG Times"/>
      <family val="1"/>
    </font>
    <font>
      <sz val="11"/>
      <color rgb="FFFF0000"/>
      <name val="Calibri"/>
      <family val="2"/>
      <charset val="222"/>
      <scheme val="minor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theme="3"/>
      <name val="Cambria"/>
      <family val="2"/>
      <charset val="222"/>
      <scheme val="major"/>
    </font>
    <font>
      <sz val="11"/>
      <color indexed="17"/>
      <name val="Tahoma"/>
      <family val="2"/>
      <charset val="222"/>
    </font>
    <font>
      <sz val="12"/>
      <name val="นูลมรผ"/>
      <charset val="129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2"/>
      <name val="นูลมรผ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</font>
    <font>
      <b/>
      <i/>
      <sz val="15"/>
      <name val="Angsana New"/>
      <family val="1"/>
      <charset val="222"/>
    </font>
  </fonts>
  <fills count="62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447">
    <xf numFmtId="0" fontId="0" fillId="0" borderId="0"/>
    <xf numFmtId="43" fontId="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5" fillId="0" borderId="0"/>
    <xf numFmtId="0" fontId="3" fillId="0" borderId="0"/>
    <xf numFmtId="43" fontId="4" fillId="0" borderId="0" applyFont="0" applyFill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23" fillId="35" borderId="0" applyNumberFormat="0" applyBorder="0" applyAlignment="0" applyProtection="0"/>
    <xf numFmtId="0" fontId="15" fillId="12" borderId="0" applyNumberFormat="0" applyBorder="0" applyAlignment="0" applyProtection="0"/>
    <xf numFmtId="0" fontId="23" fillId="36" borderId="0" applyNumberFormat="0" applyBorder="0" applyAlignment="0" applyProtection="0"/>
    <xf numFmtId="0" fontId="15" fillId="16" borderId="0" applyNumberFormat="0" applyBorder="0" applyAlignment="0" applyProtection="0"/>
    <xf numFmtId="0" fontId="23" fillId="37" borderId="0" applyNumberFormat="0" applyBorder="0" applyAlignment="0" applyProtection="0"/>
    <xf numFmtId="0" fontId="15" fillId="20" borderId="0" applyNumberFormat="0" applyBorder="0" applyAlignment="0" applyProtection="0"/>
    <xf numFmtId="0" fontId="23" fillId="38" borderId="0" applyNumberFormat="0" applyBorder="0" applyAlignment="0" applyProtection="0"/>
    <xf numFmtId="0" fontId="15" fillId="24" borderId="0" applyNumberFormat="0" applyBorder="0" applyAlignment="0" applyProtection="0"/>
    <xf numFmtId="0" fontId="23" fillId="39" borderId="0" applyNumberFormat="0" applyBorder="0" applyAlignment="0" applyProtection="0"/>
    <xf numFmtId="0" fontId="15" fillId="28" borderId="0" applyNumberFormat="0" applyBorder="0" applyAlignment="0" applyProtection="0"/>
    <xf numFmtId="0" fontId="23" fillId="40" borderId="0" applyNumberFormat="0" applyBorder="0" applyAlignment="0" applyProtection="0"/>
    <xf numFmtId="0" fontId="15" fillId="32" borderId="0" applyNumberFormat="0" applyBorder="0" applyAlignment="0" applyProtection="0"/>
    <xf numFmtId="0" fontId="15" fillId="13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5" fillId="33" borderId="0" applyNumberFormat="0" applyBorder="0" applyAlignment="0" applyProtection="0"/>
    <xf numFmtId="0" fontId="23" fillId="41" borderId="0" applyNumberFormat="0" applyBorder="0" applyAlignment="0" applyProtection="0"/>
    <xf numFmtId="0" fontId="15" fillId="13" borderId="0" applyNumberFormat="0" applyBorder="0" applyAlignment="0" applyProtection="0"/>
    <xf numFmtId="0" fontId="23" fillId="42" borderId="0" applyNumberFormat="0" applyBorder="0" applyAlignment="0" applyProtection="0"/>
    <xf numFmtId="0" fontId="15" fillId="17" borderId="0" applyNumberFormat="0" applyBorder="0" applyAlignment="0" applyProtection="0"/>
    <xf numFmtId="0" fontId="23" fillId="43" borderId="0" applyNumberFormat="0" applyBorder="0" applyAlignment="0" applyProtection="0"/>
    <xf numFmtId="0" fontId="15" fillId="21" borderId="0" applyNumberFormat="0" applyBorder="0" applyAlignment="0" applyProtection="0"/>
    <xf numFmtId="0" fontId="23" fillId="38" borderId="0" applyNumberFormat="0" applyBorder="0" applyAlignment="0" applyProtection="0"/>
    <xf numFmtId="0" fontId="15" fillId="25" borderId="0" applyNumberFormat="0" applyBorder="0" applyAlignment="0" applyProtection="0"/>
    <xf numFmtId="0" fontId="23" fillId="41" borderId="0" applyNumberFormat="0" applyBorder="0" applyAlignment="0" applyProtection="0"/>
    <xf numFmtId="0" fontId="15" fillId="29" borderId="0" applyNumberFormat="0" applyBorder="0" applyAlignment="0" applyProtection="0"/>
    <xf numFmtId="0" fontId="23" fillId="44" borderId="0" applyNumberFormat="0" applyBorder="0" applyAlignment="0" applyProtection="0"/>
    <xf numFmtId="0" fontId="15" fillId="33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4" borderId="0" applyNumberFormat="0" applyBorder="0" applyAlignment="0" applyProtection="0"/>
    <xf numFmtId="0" fontId="25" fillId="45" borderId="0" applyNumberFormat="0" applyBorder="0" applyAlignment="0" applyProtection="0"/>
    <xf numFmtId="0" fontId="24" fillId="14" borderId="0" applyNumberFormat="0" applyBorder="0" applyAlignment="0" applyProtection="0"/>
    <xf numFmtId="0" fontId="25" fillId="42" borderId="0" applyNumberFormat="0" applyBorder="0" applyAlignment="0" applyProtection="0"/>
    <xf numFmtId="0" fontId="24" fillId="18" borderId="0" applyNumberFormat="0" applyBorder="0" applyAlignment="0" applyProtection="0"/>
    <xf numFmtId="0" fontId="25" fillId="43" borderId="0" applyNumberFormat="0" applyBorder="0" applyAlignment="0" applyProtection="0"/>
    <xf numFmtId="0" fontId="24" fillId="22" borderId="0" applyNumberFormat="0" applyBorder="0" applyAlignment="0" applyProtection="0"/>
    <xf numFmtId="0" fontId="25" fillId="46" borderId="0" applyNumberFormat="0" applyBorder="0" applyAlignment="0" applyProtection="0"/>
    <xf numFmtId="0" fontId="24" fillId="26" borderId="0" applyNumberFormat="0" applyBorder="0" applyAlignment="0" applyProtection="0"/>
    <xf numFmtId="0" fontId="25" fillId="47" borderId="0" applyNumberFormat="0" applyBorder="0" applyAlignment="0" applyProtection="0"/>
    <xf numFmtId="0" fontId="24" fillId="30" borderId="0" applyNumberFormat="0" applyBorder="0" applyAlignment="0" applyProtection="0"/>
    <xf numFmtId="0" fontId="25" fillId="48" borderId="0" applyNumberFormat="0" applyBorder="0" applyAlignment="0" applyProtection="0"/>
    <xf numFmtId="0" fontId="24" fillId="34" borderId="0" applyNumberFormat="0" applyBorder="0" applyAlignment="0" applyProtection="0"/>
    <xf numFmtId="9" fontId="26" fillId="0" borderId="0"/>
    <xf numFmtId="0" fontId="27" fillId="49" borderId="15">
      <alignment horizontal="centerContinuous" vertical="top"/>
    </xf>
    <xf numFmtId="0" fontId="27" fillId="49" borderId="15">
      <alignment horizontal="centerContinuous" vertical="top"/>
    </xf>
    <xf numFmtId="0" fontId="27" fillId="49" borderId="15">
      <alignment horizontal="centerContinuous" vertical="top"/>
    </xf>
    <xf numFmtId="0" fontId="24" fillId="11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23" borderId="0" applyNumberFormat="0" applyBorder="0" applyAlignment="0" applyProtection="0"/>
    <xf numFmtId="0" fontId="24" fillId="27" borderId="0" applyNumberFormat="0" applyBorder="0" applyAlignment="0" applyProtection="0"/>
    <xf numFmtId="0" fontId="24" fillId="31" borderId="0" applyNumberFormat="0" applyBorder="0" applyAlignment="0" applyProtection="0"/>
    <xf numFmtId="0" fontId="28" fillId="5" borderId="0" applyNumberFormat="0" applyBorder="0" applyAlignment="0" applyProtection="0"/>
    <xf numFmtId="0" fontId="29" fillId="8" borderId="9" applyNumberFormat="0" applyAlignment="0" applyProtection="0"/>
    <xf numFmtId="0" fontId="30" fillId="9" borderId="12" applyNumberFormat="0" applyAlignment="0" applyProtection="0"/>
    <xf numFmtId="168" fontId="15" fillId="0" borderId="0" applyFont="0" applyFill="0" applyBorder="0" applyAlignment="0" applyProtection="0"/>
    <xf numFmtId="171" fontId="31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71" fontId="31" fillId="0" borderId="0" applyFont="0" applyFill="0" applyBorder="0" applyAlignment="0" applyProtection="0"/>
    <xf numFmtId="43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31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168" fontId="3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7" fillId="49" borderId="15">
      <alignment horizontal="centerContinuous" vertical="top"/>
    </xf>
    <xf numFmtId="164" fontId="35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5" fontId="36" fillId="50" borderId="0">
      <alignment horizontal="centerContinuous"/>
    </xf>
    <xf numFmtId="0" fontId="37" fillId="0" borderId="0" applyNumberFormat="0" applyFill="0" applyBorder="0" applyAlignment="0" applyProtection="0"/>
    <xf numFmtId="0" fontId="38" fillId="4" borderId="0" applyNumberFormat="0" applyBorder="0" applyAlignment="0" applyProtection="0"/>
    <xf numFmtId="38" fontId="39" fillId="49" borderId="0" applyNumberFormat="0" applyBorder="0" applyAlignment="0" applyProtection="0"/>
    <xf numFmtId="0" fontId="40" fillId="0" borderId="16" applyNumberFormat="0" applyAlignment="0" applyProtection="0">
      <alignment horizontal="left" vertical="center"/>
    </xf>
    <xf numFmtId="0" fontId="40" fillId="0" borderId="2">
      <alignment horizontal="left" vertical="center"/>
    </xf>
    <xf numFmtId="0" fontId="40" fillId="0" borderId="2">
      <alignment horizontal="left" vertical="center"/>
    </xf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3" fillId="0" borderId="8" applyNumberFormat="0" applyFill="0" applyAlignment="0" applyProtection="0"/>
    <xf numFmtId="0" fontId="43" fillId="0" borderId="0" applyNumberFormat="0" applyFill="0" applyBorder="0" applyAlignment="0" applyProtection="0"/>
    <xf numFmtId="10" fontId="39" fillId="51" borderId="17" applyNumberFormat="0" applyBorder="0" applyAlignment="0" applyProtection="0"/>
    <xf numFmtId="0" fontId="44" fillId="7" borderId="9" applyNumberFormat="0" applyAlignment="0" applyProtection="0"/>
    <xf numFmtId="0" fontId="45" fillId="0" borderId="11" applyNumberFormat="0" applyFill="0" applyAlignment="0" applyProtection="0"/>
    <xf numFmtId="0" fontId="46" fillId="6" borderId="0" applyNumberFormat="0" applyBorder="0" applyAlignment="0" applyProtection="0"/>
    <xf numFmtId="37" fontId="47" fillId="0" borderId="0"/>
    <xf numFmtId="172" fontId="48" fillId="0" borderId="0"/>
    <xf numFmtId="0" fontId="34" fillId="0" borderId="0"/>
    <xf numFmtId="0" fontId="49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2" fillId="0" borderId="0"/>
    <xf numFmtId="0" fontId="34" fillId="0" borderId="0"/>
    <xf numFmtId="0" fontId="31" fillId="0" borderId="0"/>
    <xf numFmtId="0" fontId="34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1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50" fillId="0" borderId="0"/>
    <xf numFmtId="0" fontId="2" fillId="0" borderId="0"/>
    <xf numFmtId="0" fontId="1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1" fillId="0" borderId="0"/>
    <xf numFmtId="0" fontId="33" fillId="0" borderId="0"/>
    <xf numFmtId="0" fontId="33" fillId="0" borderId="0"/>
    <xf numFmtId="0" fontId="31" fillId="0" borderId="0"/>
    <xf numFmtId="0" fontId="31" fillId="0" borderId="0"/>
    <xf numFmtId="0" fontId="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0" fontId="4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" fillId="0" borderId="0"/>
    <xf numFmtId="173" fontId="4" fillId="0" borderId="0"/>
    <xf numFmtId="0" fontId="4" fillId="0" borderId="0"/>
    <xf numFmtId="0" fontId="2" fillId="10" borderId="13" applyNumberFormat="0" applyFont="0" applyAlignment="0" applyProtection="0"/>
    <xf numFmtId="0" fontId="15" fillId="10" borderId="13" applyNumberFormat="0" applyFont="0" applyAlignment="0" applyProtection="0"/>
    <xf numFmtId="0" fontId="51" fillId="8" borderId="10" applyNumberFormat="0" applyAlignment="0" applyProtection="0"/>
    <xf numFmtId="10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52" fillId="52" borderId="0"/>
    <xf numFmtId="0" fontId="53" fillId="0" borderId="0" applyNumberFormat="0" applyFill="0" applyBorder="0" applyAlignment="0" applyProtection="0"/>
    <xf numFmtId="0" fontId="54" fillId="0" borderId="14" applyNumberFormat="0" applyFill="0" applyAlignment="0" applyProtection="0"/>
    <xf numFmtId="174" fontId="55" fillId="0" borderId="0" applyFont="0" applyFill="0" applyBorder="0" applyAlignment="0" applyProtection="0"/>
    <xf numFmtId="0" fontId="56" fillId="0" borderId="0" applyNumberForma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6" fontId="31" fillId="0" borderId="0" applyFont="0" applyFill="0" applyBorder="0" applyAlignment="0" applyProtection="0"/>
    <xf numFmtId="168" fontId="31" fillId="0" borderId="0" applyFont="0" applyFill="0" applyBorder="0" applyAlignment="0" applyProtection="0"/>
    <xf numFmtId="168" fontId="4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57" fillId="53" borderId="18" applyNumberFormat="0" applyAlignment="0" applyProtection="0"/>
    <xf numFmtId="0" fontId="30" fillId="9" borderId="12" applyNumberFormat="0" applyAlignment="0" applyProtection="0"/>
    <xf numFmtId="0" fontId="58" fillId="0" borderId="19" applyNumberFormat="0" applyFill="0" applyAlignment="0" applyProtection="0"/>
    <xf numFmtId="0" fontId="45" fillId="0" borderId="11" applyNumberFormat="0" applyFill="0" applyAlignment="0" applyProtection="0"/>
    <xf numFmtId="0" fontId="59" fillId="36" borderId="0" applyNumberFormat="0" applyBorder="0" applyAlignment="0" applyProtection="0"/>
    <xf numFmtId="0" fontId="28" fillId="5" borderId="0" applyNumberFormat="0" applyBorder="0" applyAlignment="0" applyProtection="0"/>
    <xf numFmtId="0" fontId="60" fillId="54" borderId="20" applyNumberFormat="0" applyAlignment="0" applyProtection="0"/>
    <xf numFmtId="0" fontId="51" fillId="8" borderId="10" applyNumberFormat="0" applyAlignment="0" applyProtection="0"/>
    <xf numFmtId="0" fontId="60" fillId="54" borderId="20" applyNumberFormat="0" applyAlignment="0" applyProtection="0"/>
    <xf numFmtId="0" fontId="60" fillId="54" borderId="20" applyNumberFormat="0" applyAlignment="0" applyProtection="0"/>
    <xf numFmtId="0" fontId="60" fillId="54" borderId="20" applyNumberFormat="0" applyAlignment="0" applyProtection="0"/>
    <xf numFmtId="0" fontId="61" fillId="54" borderId="21" applyNumberFormat="0" applyAlignment="0" applyProtection="0"/>
    <xf numFmtId="0" fontId="29" fillId="8" borderId="9" applyNumberFormat="0" applyAlignment="0" applyProtection="0"/>
    <xf numFmtId="0" fontId="61" fillId="54" borderId="21" applyNumberFormat="0" applyAlignment="0" applyProtection="0"/>
    <xf numFmtId="0" fontId="61" fillId="54" borderId="21" applyNumberFormat="0" applyAlignment="0" applyProtection="0"/>
    <xf numFmtId="0" fontId="61" fillId="54" borderId="21" applyNumberFormat="0" applyAlignment="0" applyProtection="0"/>
    <xf numFmtId="0" fontId="6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37" borderId="0" applyNumberFormat="0" applyBorder="0" applyAlignment="0" applyProtection="0"/>
    <xf numFmtId="0" fontId="38" fillId="4" borderId="0" applyNumberFormat="0" applyBorder="0" applyAlignment="0" applyProtection="0"/>
    <xf numFmtId="9" fontId="67" fillId="0" borderId="0" applyFont="0" applyFill="0" applyBorder="0" applyAlignment="0" applyProtection="0"/>
    <xf numFmtId="0" fontId="31" fillId="0" borderId="0"/>
    <xf numFmtId="0" fontId="15" fillId="0" borderId="0"/>
    <xf numFmtId="0" fontId="4" fillId="0" borderId="0"/>
    <xf numFmtId="0" fontId="68" fillId="40" borderId="21" applyNumberFormat="0" applyAlignment="0" applyProtection="0"/>
    <xf numFmtId="0" fontId="44" fillId="7" borderId="9" applyNumberFormat="0" applyAlignment="0" applyProtection="0"/>
    <xf numFmtId="0" fontId="68" fillId="40" borderId="21" applyNumberFormat="0" applyAlignment="0" applyProtection="0"/>
    <xf numFmtId="0" fontId="68" fillId="40" borderId="21" applyNumberFormat="0" applyAlignment="0" applyProtection="0"/>
    <xf numFmtId="0" fontId="68" fillId="40" borderId="21" applyNumberFormat="0" applyAlignment="0" applyProtection="0"/>
    <xf numFmtId="0" fontId="69" fillId="55" borderId="0" applyNumberFormat="0" applyBorder="0" applyAlignment="0" applyProtection="0"/>
    <xf numFmtId="0" fontId="46" fillId="6" borderId="0" applyNumberFormat="0" applyBorder="0" applyAlignment="0" applyProtection="0"/>
    <xf numFmtId="0" fontId="70" fillId="0" borderId="22" applyNumberFormat="0" applyFill="0" applyAlignment="0" applyProtection="0"/>
    <xf numFmtId="0" fontId="54" fillId="0" borderId="14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0" fontId="70" fillId="0" borderId="22" applyNumberFormat="0" applyFill="0" applyAlignment="0" applyProtection="0"/>
    <xf numFmtId="175" fontId="71" fillId="0" borderId="0" applyFont="0" applyFill="0" applyBorder="0" applyAlignment="0" applyProtection="0"/>
    <xf numFmtId="176" fontId="71" fillId="0" borderId="0" applyFont="0" applyFill="0" applyBorder="0" applyAlignment="0" applyProtection="0"/>
    <xf numFmtId="177" fontId="71" fillId="0" borderId="0" applyFont="0" applyFill="0" applyBorder="0" applyAlignment="0" applyProtection="0"/>
    <xf numFmtId="178" fontId="71" fillId="0" borderId="0" applyFont="0" applyFill="0" applyBorder="0" applyAlignment="0" applyProtection="0"/>
    <xf numFmtId="0" fontId="67" fillId="0" borderId="0"/>
    <xf numFmtId="0" fontId="25" fillId="56" borderId="0" applyNumberFormat="0" applyBorder="0" applyAlignment="0" applyProtection="0"/>
    <xf numFmtId="0" fontId="24" fillId="11" borderId="0" applyNumberFormat="0" applyBorder="0" applyAlignment="0" applyProtection="0"/>
    <xf numFmtId="0" fontId="25" fillId="57" borderId="0" applyNumberFormat="0" applyBorder="0" applyAlignment="0" applyProtection="0"/>
    <xf numFmtId="0" fontId="24" fillId="15" borderId="0" applyNumberFormat="0" applyBorder="0" applyAlignment="0" applyProtection="0"/>
    <xf numFmtId="0" fontId="25" fillId="58" borderId="0" applyNumberFormat="0" applyBorder="0" applyAlignment="0" applyProtection="0"/>
    <xf numFmtId="0" fontId="24" fillId="19" borderId="0" applyNumberFormat="0" applyBorder="0" applyAlignment="0" applyProtection="0"/>
    <xf numFmtId="0" fontId="25" fillId="46" borderId="0" applyNumberFormat="0" applyBorder="0" applyAlignment="0" applyProtection="0"/>
    <xf numFmtId="0" fontId="24" fillId="23" borderId="0" applyNumberFormat="0" applyBorder="0" applyAlignment="0" applyProtection="0"/>
    <xf numFmtId="0" fontId="25" fillId="47" borderId="0" applyNumberFormat="0" applyBorder="0" applyAlignment="0" applyProtection="0"/>
    <xf numFmtId="0" fontId="24" fillId="27" borderId="0" applyNumberFormat="0" applyBorder="0" applyAlignment="0" applyProtection="0"/>
    <xf numFmtId="0" fontId="25" fillId="59" borderId="0" applyNumberFormat="0" applyBorder="0" applyAlignment="0" applyProtection="0"/>
    <xf numFmtId="0" fontId="24" fillId="31" borderId="0" applyNumberFormat="0" applyBorder="0" applyAlignment="0" applyProtection="0"/>
    <xf numFmtId="0" fontId="31" fillId="60" borderId="23" applyNumberFormat="0" applyFont="0" applyAlignment="0" applyProtection="0"/>
    <xf numFmtId="0" fontId="15" fillId="10" borderId="13" applyNumberFormat="0" applyFont="0" applyAlignment="0" applyProtection="0"/>
    <xf numFmtId="0" fontId="31" fillId="60" borderId="23" applyNumberFormat="0" applyFont="0" applyAlignment="0" applyProtection="0"/>
    <xf numFmtId="0" fontId="31" fillId="60" borderId="23" applyNumberFormat="0" applyFont="0" applyAlignment="0" applyProtection="0"/>
    <xf numFmtId="0" fontId="31" fillId="60" borderId="23" applyNumberFormat="0" applyFont="0" applyAlignment="0" applyProtection="0"/>
    <xf numFmtId="0" fontId="72" fillId="0" borderId="24" applyNumberFormat="0" applyFill="0" applyAlignment="0" applyProtection="0"/>
    <xf numFmtId="0" fontId="41" fillId="0" borderId="6" applyNumberFormat="0" applyFill="0" applyAlignment="0" applyProtection="0"/>
    <xf numFmtId="0" fontId="73" fillId="0" borderId="25" applyNumberFormat="0" applyFill="0" applyAlignment="0" applyProtection="0"/>
    <xf numFmtId="0" fontId="42" fillId="0" borderId="7" applyNumberFormat="0" applyFill="0" applyAlignment="0" applyProtection="0"/>
    <xf numFmtId="0" fontId="74" fillId="0" borderId="26" applyNumberFormat="0" applyFill="0" applyAlignment="0" applyProtection="0"/>
    <xf numFmtId="0" fontId="43" fillId="0" borderId="8" applyNumberFormat="0" applyFill="0" applyAlignment="0" applyProtection="0"/>
    <xf numFmtId="0" fontId="7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75" fillId="0" borderId="0"/>
    <xf numFmtId="0" fontId="1" fillId="0" borderId="0"/>
    <xf numFmtId="0" fontId="1" fillId="0" borderId="0"/>
  </cellStyleXfs>
  <cellXfs count="156">
    <xf numFmtId="0" fontId="0" fillId="0" borderId="0" xfId="0"/>
    <xf numFmtId="37" fontId="8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/>
    <xf numFmtId="3" fontId="8" fillId="0" borderId="0" xfId="0" applyNumberFormat="1" applyFont="1"/>
    <xf numFmtId="0" fontId="6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8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center"/>
    </xf>
    <xf numFmtId="169" fontId="8" fillId="0" borderId="2" xfId="1" applyNumberFormat="1" applyFont="1" applyFill="1" applyBorder="1" applyAlignment="1"/>
    <xf numFmtId="169" fontId="8" fillId="0" borderId="0" xfId="1" applyNumberFormat="1" applyFont="1" applyFill="1" applyBorder="1" applyAlignment="1"/>
    <xf numFmtId="169" fontId="7" fillId="0" borderId="0" xfId="0" applyNumberFormat="1" applyFont="1"/>
    <xf numFmtId="169" fontId="7" fillId="0" borderId="0" xfId="1" applyNumberFormat="1" applyFont="1" applyFill="1" applyAlignment="1"/>
    <xf numFmtId="169" fontId="8" fillId="0" borderId="0" xfId="1" applyNumberFormat="1" applyFont="1" applyFill="1" applyAlignment="1">
      <alignment horizontal="center"/>
    </xf>
    <xf numFmtId="169" fontId="8" fillId="0" borderId="0" xfId="1" applyNumberFormat="1" applyFont="1" applyFill="1" applyAlignment="1"/>
    <xf numFmtId="169" fontId="7" fillId="0" borderId="4" xfId="1" applyNumberFormat="1" applyFont="1" applyFill="1" applyBorder="1" applyAlignment="1"/>
    <xf numFmtId="169" fontId="8" fillId="0" borderId="0" xfId="1" applyNumberFormat="1" applyFont="1" applyFill="1" applyBorder="1" applyAlignment="1">
      <alignment horizontal="right"/>
    </xf>
    <xf numFmtId="169" fontId="8" fillId="0" borderId="3" xfId="1" applyNumberFormat="1" applyFont="1" applyFill="1" applyBorder="1" applyAlignment="1"/>
    <xf numFmtId="169" fontId="8" fillId="0" borderId="0" xfId="1" applyNumberFormat="1" applyFont="1" applyFill="1" applyBorder="1" applyAlignment="1">
      <alignment wrapText="1"/>
    </xf>
    <xf numFmtId="169" fontId="8" fillId="0" borderId="1" xfId="1" applyNumberFormat="1" applyFont="1" applyFill="1" applyBorder="1" applyAlignment="1"/>
    <xf numFmtId="169" fontId="0" fillId="0" borderId="0" xfId="1" applyNumberFormat="1" applyFont="1" applyFill="1" applyAlignment="1">
      <alignment horizontal="center"/>
    </xf>
    <xf numFmtId="169" fontId="0" fillId="0" borderId="0" xfId="1" applyNumberFormat="1" applyFont="1" applyFill="1" applyAlignment="1"/>
    <xf numFmtId="169" fontId="8" fillId="0" borderId="4" xfId="1" applyNumberFormat="1" applyFont="1" applyFill="1" applyBorder="1" applyAlignment="1"/>
    <xf numFmtId="169" fontId="0" fillId="0" borderId="0" xfId="1" applyNumberFormat="1" applyFont="1" applyFill="1" applyBorder="1" applyAlignment="1"/>
    <xf numFmtId="169" fontId="0" fillId="0" borderId="0" xfId="1" applyNumberFormat="1" applyFont="1" applyFill="1" applyAlignment="1">
      <alignment horizontal="right"/>
    </xf>
    <xf numFmtId="169" fontId="0" fillId="0" borderId="0" xfId="1" applyNumberFormat="1" applyFont="1" applyFill="1" applyBorder="1" applyAlignment="1">
      <alignment horizontal="right"/>
    </xf>
    <xf numFmtId="169" fontId="0" fillId="0" borderId="4" xfId="1" applyNumberFormat="1" applyFont="1" applyFill="1" applyBorder="1" applyAlignment="1">
      <alignment horizontal="right"/>
    </xf>
    <xf numFmtId="169" fontId="0" fillId="0" borderId="4" xfId="1" applyNumberFormat="1" applyFont="1" applyFill="1" applyBorder="1" applyAlignment="1"/>
    <xf numFmtId="169" fontId="8" fillId="0" borderId="2" xfId="1" applyNumberFormat="1" applyFont="1" applyFill="1" applyBorder="1" applyAlignment="1">
      <alignment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169" fontId="0" fillId="0" borderId="0" xfId="1" applyNumberFormat="1" applyFont="1" applyFill="1" applyBorder="1" applyAlignment="1">
      <alignment horizontal="center"/>
    </xf>
    <xf numFmtId="169" fontId="9" fillId="0" borderId="0" xfId="1" applyNumberFormat="1" applyFont="1" applyFill="1" applyBorder="1" applyAlignment="1">
      <alignment horizontal="center"/>
    </xf>
    <xf numFmtId="169" fontId="8" fillId="0" borderId="2" xfId="1" applyNumberFormat="1" applyFont="1" applyFill="1" applyBorder="1" applyAlignment="1">
      <alignment horizontal="right"/>
    </xf>
    <xf numFmtId="0" fontId="10" fillId="0" borderId="0" xfId="0" applyFont="1" applyAlignment="1">
      <alignment wrapText="1"/>
    </xf>
    <xf numFmtId="169" fontId="8" fillId="0" borderId="1" xfId="1" applyNumberFormat="1" applyFont="1" applyFill="1" applyBorder="1" applyAlignment="1">
      <alignment horizontal="right"/>
    </xf>
    <xf numFmtId="169" fontId="16" fillId="0" borderId="0" xfId="1" applyNumberFormat="1" applyFont="1" applyFill="1" applyAlignment="1"/>
    <xf numFmtId="169" fontId="16" fillId="0" borderId="0" xfId="1" applyNumberFormat="1" applyFont="1" applyFill="1" applyBorder="1" applyAlignment="1"/>
    <xf numFmtId="0" fontId="16" fillId="0" borderId="0" xfId="0" applyFont="1"/>
    <xf numFmtId="0" fontId="17" fillId="0" borderId="0" xfId="0" applyFont="1"/>
    <xf numFmtId="37" fontId="9" fillId="0" borderId="0" xfId="0" applyNumberFormat="1" applyFont="1" applyAlignment="1">
      <alignment horizontal="center"/>
    </xf>
    <xf numFmtId="0" fontId="1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indent="1"/>
    </xf>
    <xf numFmtId="169" fontId="8" fillId="0" borderId="0" xfId="1" applyNumberFormat="1" applyFont="1" applyFill="1" applyBorder="1" applyAlignment="1">
      <alignment horizontal="center"/>
    </xf>
    <xf numFmtId="169" fontId="9" fillId="0" borderId="0" xfId="1" applyNumberFormat="1" applyFont="1" applyFill="1" applyAlignment="1">
      <alignment horizontal="center"/>
    </xf>
    <xf numFmtId="169" fontId="0" fillId="0" borderId="0" xfId="0" applyNumberFormat="1"/>
    <xf numFmtId="170" fontId="0" fillId="0" borderId="0" xfId="1" applyNumberFormat="1" applyFont="1" applyFill="1" applyAlignment="1"/>
    <xf numFmtId="169" fontId="7" fillId="0" borderId="0" xfId="1" applyNumberFormat="1" applyFont="1" applyFill="1" applyAlignment="1">
      <alignment horizontal="center"/>
    </xf>
    <xf numFmtId="169" fontId="0" fillId="0" borderId="5" xfId="1" applyNumberFormat="1" applyFont="1" applyFill="1" applyBorder="1" applyAlignment="1">
      <alignment horizontal="right"/>
    </xf>
    <xf numFmtId="169" fontId="7" fillId="0" borderId="0" xfId="1" applyNumberFormat="1" applyFont="1" applyFill="1" applyAlignment="1">
      <alignment horizontal="left"/>
    </xf>
    <xf numFmtId="169" fontId="7" fillId="0" borderId="1" xfId="1" applyNumberFormat="1" applyFont="1" applyFill="1" applyBorder="1" applyAlignment="1"/>
    <xf numFmtId="169" fontId="7" fillId="0" borderId="0" xfId="1" applyNumberFormat="1" applyFont="1" applyFill="1" applyBorder="1" applyAlignment="1"/>
    <xf numFmtId="3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169" fontId="20" fillId="0" borderId="0" xfId="1" applyNumberFormat="1" applyFont="1" applyFill="1" applyBorder="1" applyAlignment="1"/>
    <xf numFmtId="0" fontId="20" fillId="0" borderId="0" xfId="0" applyFont="1" applyAlignment="1">
      <alignment horizontal="left"/>
    </xf>
    <xf numFmtId="37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169" fontId="7" fillId="0" borderId="0" xfId="1" applyNumberFormat="1" applyFont="1" applyFill="1" applyBorder="1" applyAlignment="1">
      <alignment horizontal="center"/>
    </xf>
    <xf numFmtId="170" fontId="7" fillId="0" borderId="0" xfId="1" applyNumberFormat="1" applyFont="1" applyFill="1" applyAlignment="1"/>
    <xf numFmtId="43" fontId="8" fillId="0" borderId="1" xfId="1" applyFont="1" applyFill="1" applyBorder="1" applyAlignment="1"/>
    <xf numFmtId="0" fontId="0" fillId="2" borderId="0" xfId="0" applyFill="1" applyAlignment="1">
      <alignment horizontal="left"/>
    </xf>
    <xf numFmtId="0" fontId="9" fillId="2" borderId="0" xfId="0" applyFont="1" applyFill="1" applyAlignment="1">
      <alignment horizontal="center"/>
    </xf>
    <xf numFmtId="0" fontId="0" fillId="2" borderId="0" xfId="0" applyFill="1"/>
    <xf numFmtId="169" fontId="0" fillId="2" borderId="0" xfId="1" applyNumberFormat="1" applyFont="1" applyFill="1" applyBorder="1" applyAlignment="1">
      <alignment horizontal="right"/>
    </xf>
    <xf numFmtId="169" fontId="8" fillId="2" borderId="0" xfId="1" applyNumberFormat="1" applyFont="1" applyFill="1" applyBorder="1" applyAlignment="1">
      <alignment horizontal="right"/>
    </xf>
    <xf numFmtId="0" fontId="8" fillId="2" borderId="0" xfId="0" applyFont="1" applyFill="1" applyAlignment="1">
      <alignment horizontal="center"/>
    </xf>
    <xf numFmtId="169" fontId="0" fillId="2" borderId="4" xfId="1" applyNumberFormat="1" applyFont="1" applyFill="1" applyBorder="1" applyAlignment="1">
      <alignment horizontal="right"/>
    </xf>
    <xf numFmtId="169" fontId="7" fillId="0" borderId="0" xfId="1" applyNumberFormat="1" applyFont="1" applyFill="1" applyAlignment="1">
      <alignment horizontal="right"/>
    </xf>
    <xf numFmtId="0" fontId="7" fillId="3" borderId="0" xfId="0" applyFont="1" applyFill="1"/>
    <xf numFmtId="1" fontId="9" fillId="0" borderId="0" xfId="0" applyNumberFormat="1" applyFont="1" applyAlignment="1">
      <alignment horizontal="center"/>
    </xf>
    <xf numFmtId="43" fontId="8" fillId="0" borderId="0" xfId="1" applyFont="1" applyFill="1" applyBorder="1" applyAlignment="1"/>
    <xf numFmtId="0" fontId="0" fillId="0" borderId="0" xfId="0" applyAlignment="1">
      <alignment horizontal="left" wrapText="1"/>
    </xf>
    <xf numFmtId="169" fontId="8" fillId="0" borderId="5" xfId="1" applyNumberFormat="1" applyFont="1" applyFill="1" applyBorder="1" applyAlignment="1"/>
    <xf numFmtId="43" fontId="10" fillId="0" borderId="0" xfId="1" applyFont="1" applyFill="1" applyAlignment="1">
      <alignment horizontal="center"/>
    </xf>
    <xf numFmtId="43" fontId="9" fillId="0" borderId="0" xfId="1" applyFont="1" applyFill="1" applyAlignment="1">
      <alignment horizontal="center"/>
    </xf>
    <xf numFmtId="43" fontId="8" fillId="0" borderId="0" xfId="1" applyFont="1" applyFill="1" applyBorder="1" applyAlignment="1">
      <alignment wrapText="1"/>
    </xf>
    <xf numFmtId="169" fontId="7" fillId="0" borderId="0" xfId="1" applyNumberFormat="1" applyFont="1" applyFill="1" applyAlignment="1">
      <alignment vertical="top"/>
    </xf>
    <xf numFmtId="0" fontId="76" fillId="0" borderId="0" xfId="0" applyFont="1" applyAlignment="1">
      <alignment horizontal="left"/>
    </xf>
    <xf numFmtId="169" fontId="7" fillId="0" borderId="0" xfId="1" applyNumberFormat="1" applyFont="1" applyFill="1" applyBorder="1" applyAlignment="1">
      <alignment horizontal="right"/>
    </xf>
    <xf numFmtId="169" fontId="8" fillId="0" borderId="4" xfId="1" applyNumberFormat="1" applyFont="1" applyFill="1" applyBorder="1" applyAlignment="1">
      <alignment horizontal="right"/>
    </xf>
    <xf numFmtId="169" fontId="8" fillId="0" borderId="0" xfId="1" applyNumberFormat="1" applyFont="1" applyFill="1" applyAlignment="1">
      <alignment horizontal="right"/>
    </xf>
    <xf numFmtId="169" fontId="8" fillId="0" borderId="0" xfId="0" applyNumberFormat="1" applyFont="1"/>
    <xf numFmtId="0" fontId="7" fillId="61" borderId="0" xfId="0" applyFont="1" applyFill="1"/>
    <xf numFmtId="169" fontId="0" fillId="0" borderId="0" xfId="1" applyNumberFormat="1" applyFont="1" applyFill="1" applyBorder="1" applyAlignment="1">
      <alignment vertical="center"/>
    </xf>
    <xf numFmtId="169" fontId="0" fillId="0" borderId="0" xfId="1" applyNumberFormat="1" applyFont="1" applyFill="1" applyBorder="1" applyAlignment="1">
      <alignment horizontal="center" vertical="center"/>
    </xf>
    <xf numFmtId="169" fontId="0" fillId="0" borderId="4" xfId="1" applyNumberFormat="1" applyFont="1" applyFill="1" applyBorder="1" applyAlignment="1">
      <alignment vertical="center"/>
    </xf>
    <xf numFmtId="169" fontId="7" fillId="0" borderId="4" xfId="1" applyNumberFormat="1" applyFont="1" applyFill="1" applyBorder="1" applyAlignment="1">
      <alignment vertical="center"/>
    </xf>
    <xf numFmtId="169" fontId="7" fillId="0" borderId="0" xfId="1" applyNumberFormat="1" applyFont="1" applyFill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3" fontId="7" fillId="0" borderId="4" xfId="1" applyFont="1" applyFill="1" applyBorder="1" applyAlignment="1">
      <alignment vertical="center"/>
    </xf>
    <xf numFmtId="170" fontId="0" fillId="0" borderId="0" xfId="1" applyNumberFormat="1" applyFont="1" applyFill="1" applyAlignment="1">
      <alignment horizontal="right"/>
    </xf>
    <xf numFmtId="170" fontId="7" fillId="0" borderId="0" xfId="1" applyNumberFormat="1" applyFont="1" applyFill="1" applyAlignment="1">
      <alignment horizontal="right"/>
    </xf>
    <xf numFmtId="0" fontId="16" fillId="0" borderId="0" xfId="0" applyFont="1" applyAlignment="1">
      <alignment horizontal="right"/>
    </xf>
    <xf numFmtId="0" fontId="6" fillId="0" borderId="0" xfId="0" applyFont="1"/>
    <xf numFmtId="37" fontId="0" fillId="0" borderId="0" xfId="0" applyNumberFormat="1" applyAlignment="1">
      <alignment horizontal="right"/>
    </xf>
    <xf numFmtId="37" fontId="0" fillId="0" borderId="0" xfId="0" applyNumberFormat="1"/>
    <xf numFmtId="0" fontId="9" fillId="0" borderId="0" xfId="0" applyFont="1" applyAlignment="1">
      <alignment horizontal="left"/>
    </xf>
    <xf numFmtId="0" fontId="0" fillId="0" borderId="0" xfId="0" applyAlignment="1">
      <alignment horizontal="right"/>
    </xf>
    <xf numFmtId="0" fontId="22" fillId="61" borderId="0" xfId="0" applyFont="1" applyFill="1"/>
    <xf numFmtId="0" fontId="10" fillId="0" borderId="0" xfId="0" applyFont="1" applyAlignment="1">
      <alignment horizontal="left" inden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/>
    <xf numFmtId="0" fontId="8" fillId="0" borderId="0" xfId="0" applyFont="1" applyFill="1"/>
    <xf numFmtId="3" fontId="8" fillId="0" borderId="0" xfId="0" applyNumberFormat="1" applyFont="1" applyFill="1"/>
    <xf numFmtId="169" fontId="7" fillId="0" borderId="0" xfId="0" applyNumberFormat="1" applyFont="1" applyFill="1"/>
    <xf numFmtId="3" fontId="7" fillId="0" borderId="0" xfId="0" applyNumberFormat="1" applyFont="1" applyFill="1"/>
    <xf numFmtId="37" fontId="8" fillId="0" borderId="0" xfId="0" applyNumberFormat="1" applyFont="1" applyFill="1"/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3" fontId="8" fillId="0" borderId="5" xfId="0" applyNumberFormat="1" applyFont="1" applyFill="1" applyBorder="1"/>
    <xf numFmtId="3" fontId="8" fillId="0" borderId="0" xfId="0" applyNumberFormat="1" applyFont="1" applyFill="1" applyAlignment="1">
      <alignment wrapText="1"/>
    </xf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vertical="top"/>
    </xf>
    <xf numFmtId="43" fontId="7" fillId="0" borderId="4" xfId="1" applyFont="1" applyFill="1" applyBorder="1" applyAlignment="1"/>
    <xf numFmtId="3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horizontal="left"/>
    </xf>
    <xf numFmtId="37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8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37" fontId="7" fillId="0" borderId="0" xfId="0" applyNumberFormat="1" applyFont="1" applyFill="1"/>
    <xf numFmtId="0" fontId="0" fillId="0" borderId="0" xfId="0" applyFill="1" applyAlignment="1">
      <alignment horizontal="left" indent="1"/>
    </xf>
    <xf numFmtId="0" fontId="0" fillId="0" borderId="0" xfId="0" applyFill="1"/>
    <xf numFmtId="0" fontId="19" fillId="0" borderId="0" xfId="0" applyFont="1" applyFill="1" applyAlignment="1">
      <alignment horizontal="left" indent="1"/>
    </xf>
    <xf numFmtId="169" fontId="0" fillId="0" borderId="0" xfId="1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169" fontId="0" fillId="0" borderId="4" xfId="1" applyNumberFormat="1" applyFont="1" applyFill="1" applyBorder="1" applyAlignment="1">
      <alignment horizontal="center"/>
    </xf>
    <xf numFmtId="169" fontId="8" fillId="0" borderId="0" xfId="1" applyNumberFormat="1" applyFont="1" applyFill="1" applyBorder="1" applyAlignment="1">
      <alignment horizontal="center"/>
    </xf>
    <xf numFmtId="169" fontId="9" fillId="0" borderId="0" xfId="1" applyNumberFormat="1" applyFont="1" applyFill="1" applyAlignment="1">
      <alignment horizontal="center"/>
    </xf>
    <xf numFmtId="169" fontId="9" fillId="0" borderId="0" xfId="1" applyNumberFormat="1" applyFont="1" applyFill="1" applyBorder="1" applyAlignment="1">
      <alignment horizontal="center"/>
    </xf>
  </cellXfs>
  <cellStyles count="447">
    <cellStyle name="20% - Accent1 2" xfId="6" xr:uid="{00000000-0005-0000-0000-000000000000}"/>
    <cellStyle name="20% - Accent2 2" xfId="7" xr:uid="{00000000-0005-0000-0000-000001000000}"/>
    <cellStyle name="20% - Accent3 2" xfId="8" xr:uid="{00000000-0005-0000-0000-000002000000}"/>
    <cellStyle name="20% - Accent4 2" xfId="9" xr:uid="{00000000-0005-0000-0000-000003000000}"/>
    <cellStyle name="20% - Accent5 2" xfId="10" xr:uid="{00000000-0005-0000-0000-000004000000}"/>
    <cellStyle name="20% - Accent6 2" xfId="11" xr:uid="{00000000-0005-0000-0000-000005000000}"/>
    <cellStyle name="20% - ส่วนที่ถูกเน้น1" xfId="12" xr:uid="{00000000-0005-0000-0000-000006000000}"/>
    <cellStyle name="20% - ส่วนที่ถูกเน้น1 2" xfId="13" xr:uid="{00000000-0005-0000-0000-000007000000}"/>
    <cellStyle name="20% - ส่วนที่ถูกเน้น2" xfId="14" xr:uid="{00000000-0005-0000-0000-000008000000}"/>
    <cellStyle name="20% - ส่วนที่ถูกเน้น2 2" xfId="15" xr:uid="{00000000-0005-0000-0000-000009000000}"/>
    <cellStyle name="20% - ส่วนที่ถูกเน้น3" xfId="16" xr:uid="{00000000-0005-0000-0000-00000A000000}"/>
    <cellStyle name="20% - ส่วนที่ถูกเน้น3 2" xfId="17" xr:uid="{00000000-0005-0000-0000-00000B000000}"/>
    <cellStyle name="20% - ส่วนที่ถูกเน้น4" xfId="18" xr:uid="{00000000-0005-0000-0000-00000C000000}"/>
    <cellStyle name="20% - ส่วนที่ถูกเน้น4 2" xfId="19" xr:uid="{00000000-0005-0000-0000-00000D000000}"/>
    <cellStyle name="20% - ส่วนที่ถูกเน้น5" xfId="20" xr:uid="{00000000-0005-0000-0000-00000E000000}"/>
    <cellStyle name="20% - ส่วนที่ถูกเน้น5 2" xfId="21" xr:uid="{00000000-0005-0000-0000-00000F000000}"/>
    <cellStyle name="20% - ส่วนที่ถูกเน้น6" xfId="22" xr:uid="{00000000-0005-0000-0000-000010000000}"/>
    <cellStyle name="20% - ส่วนที่ถูกเน้น6 2" xfId="23" xr:uid="{00000000-0005-0000-0000-000011000000}"/>
    <cellStyle name="40% - Accent1 2" xfId="24" xr:uid="{00000000-0005-0000-0000-000012000000}"/>
    <cellStyle name="40% - Accent2 2" xfId="25" xr:uid="{00000000-0005-0000-0000-000013000000}"/>
    <cellStyle name="40% - Accent3 2" xfId="26" xr:uid="{00000000-0005-0000-0000-000014000000}"/>
    <cellStyle name="40% - Accent4 2" xfId="27" xr:uid="{00000000-0005-0000-0000-000015000000}"/>
    <cellStyle name="40% - Accent5 2" xfId="28" xr:uid="{00000000-0005-0000-0000-000016000000}"/>
    <cellStyle name="40% - Accent6 2" xfId="29" xr:uid="{00000000-0005-0000-0000-000017000000}"/>
    <cellStyle name="40% - ส่วนที่ถูกเน้น1" xfId="30" xr:uid="{00000000-0005-0000-0000-000018000000}"/>
    <cellStyle name="40% - ส่วนที่ถูกเน้น1 2" xfId="31" xr:uid="{00000000-0005-0000-0000-000019000000}"/>
    <cellStyle name="40% - ส่วนที่ถูกเน้น2" xfId="32" xr:uid="{00000000-0005-0000-0000-00001A000000}"/>
    <cellStyle name="40% - ส่วนที่ถูกเน้น2 2" xfId="33" xr:uid="{00000000-0005-0000-0000-00001B000000}"/>
    <cellStyle name="40% - ส่วนที่ถูกเน้น3" xfId="34" xr:uid="{00000000-0005-0000-0000-00001C000000}"/>
    <cellStyle name="40% - ส่วนที่ถูกเน้น3 2" xfId="35" xr:uid="{00000000-0005-0000-0000-00001D000000}"/>
    <cellStyle name="40% - ส่วนที่ถูกเน้น4" xfId="36" xr:uid="{00000000-0005-0000-0000-00001E000000}"/>
    <cellStyle name="40% - ส่วนที่ถูกเน้น4 2" xfId="37" xr:uid="{00000000-0005-0000-0000-00001F000000}"/>
    <cellStyle name="40% - ส่วนที่ถูกเน้น5" xfId="38" xr:uid="{00000000-0005-0000-0000-000020000000}"/>
    <cellStyle name="40% - ส่วนที่ถูกเน้น5 2" xfId="39" xr:uid="{00000000-0005-0000-0000-000021000000}"/>
    <cellStyle name="40% - ส่วนที่ถูกเน้น6" xfId="40" xr:uid="{00000000-0005-0000-0000-000022000000}"/>
    <cellStyle name="40% - ส่วนที่ถูกเน้น6 2" xfId="41" xr:uid="{00000000-0005-0000-0000-000023000000}"/>
    <cellStyle name="60% - Accent1 2" xfId="42" xr:uid="{00000000-0005-0000-0000-000024000000}"/>
    <cellStyle name="60% - Accent2 2" xfId="43" xr:uid="{00000000-0005-0000-0000-000025000000}"/>
    <cellStyle name="60% - Accent3 2" xfId="44" xr:uid="{00000000-0005-0000-0000-000026000000}"/>
    <cellStyle name="60% - Accent4 2" xfId="45" xr:uid="{00000000-0005-0000-0000-000027000000}"/>
    <cellStyle name="60% - Accent5 2" xfId="46" xr:uid="{00000000-0005-0000-0000-000028000000}"/>
    <cellStyle name="60% - Accent6 2" xfId="47" xr:uid="{00000000-0005-0000-0000-000029000000}"/>
    <cellStyle name="60% - ส่วนที่ถูกเน้น1" xfId="48" xr:uid="{00000000-0005-0000-0000-00002A000000}"/>
    <cellStyle name="60% - ส่วนที่ถูกเน้น1 2" xfId="49" xr:uid="{00000000-0005-0000-0000-00002B000000}"/>
    <cellStyle name="60% - ส่วนที่ถูกเน้น2" xfId="50" xr:uid="{00000000-0005-0000-0000-00002C000000}"/>
    <cellStyle name="60% - ส่วนที่ถูกเน้น2 2" xfId="51" xr:uid="{00000000-0005-0000-0000-00002D000000}"/>
    <cellStyle name="60% - ส่วนที่ถูกเน้น3" xfId="52" xr:uid="{00000000-0005-0000-0000-00002E000000}"/>
    <cellStyle name="60% - ส่วนที่ถูกเน้น3 2" xfId="53" xr:uid="{00000000-0005-0000-0000-00002F000000}"/>
    <cellStyle name="60% - ส่วนที่ถูกเน้น4" xfId="54" xr:uid="{00000000-0005-0000-0000-000030000000}"/>
    <cellStyle name="60% - ส่วนที่ถูกเน้น4 2" xfId="55" xr:uid="{00000000-0005-0000-0000-000031000000}"/>
    <cellStyle name="60% - ส่วนที่ถูกเน้น5" xfId="56" xr:uid="{00000000-0005-0000-0000-000032000000}"/>
    <cellStyle name="60% - ส่วนที่ถูกเน้น5 2" xfId="57" xr:uid="{00000000-0005-0000-0000-000033000000}"/>
    <cellStyle name="60% - ส่วนที่ถูกเน้น6" xfId="58" xr:uid="{00000000-0005-0000-0000-000034000000}"/>
    <cellStyle name="60% - ส่วนที่ถูกเน้น6 2" xfId="59" xr:uid="{00000000-0005-0000-0000-000035000000}"/>
    <cellStyle name="75" xfId="60" xr:uid="{00000000-0005-0000-0000-000036000000}"/>
    <cellStyle name="abc" xfId="61" xr:uid="{00000000-0005-0000-0000-000037000000}"/>
    <cellStyle name="abc 2" xfId="62" xr:uid="{00000000-0005-0000-0000-000038000000}"/>
    <cellStyle name="abc 3" xfId="63" xr:uid="{00000000-0005-0000-0000-000039000000}"/>
    <cellStyle name="Accent1 2" xfId="64" xr:uid="{00000000-0005-0000-0000-00003A000000}"/>
    <cellStyle name="Accent2 2" xfId="65" xr:uid="{00000000-0005-0000-0000-00003B000000}"/>
    <cellStyle name="Accent3 2" xfId="66" xr:uid="{00000000-0005-0000-0000-00003C000000}"/>
    <cellStyle name="Accent4 2" xfId="67" xr:uid="{00000000-0005-0000-0000-00003D000000}"/>
    <cellStyle name="Accent5 2" xfId="68" xr:uid="{00000000-0005-0000-0000-00003E000000}"/>
    <cellStyle name="Accent6 2" xfId="69" xr:uid="{00000000-0005-0000-0000-00003F000000}"/>
    <cellStyle name="Bad 2" xfId="70" xr:uid="{00000000-0005-0000-0000-000040000000}"/>
    <cellStyle name="Calculation 2" xfId="71" xr:uid="{00000000-0005-0000-0000-000041000000}"/>
    <cellStyle name="Check Cell 2" xfId="72" xr:uid="{00000000-0005-0000-0000-000042000000}"/>
    <cellStyle name="Comma" xfId="1" builtinId="3"/>
    <cellStyle name="Comma 10" xfId="73" xr:uid="{00000000-0005-0000-0000-000044000000}"/>
    <cellStyle name="Comma 10 10" xfId="74" xr:uid="{00000000-0005-0000-0000-000045000000}"/>
    <cellStyle name="Comma 10 2" xfId="75" xr:uid="{00000000-0005-0000-0000-000046000000}"/>
    <cellStyle name="Comma 2" xfId="2" xr:uid="{00000000-0005-0000-0000-000047000000}"/>
    <cellStyle name="Comma 2 11" xfId="76" xr:uid="{00000000-0005-0000-0000-000048000000}"/>
    <cellStyle name="Comma 2 11 2" xfId="77" xr:uid="{00000000-0005-0000-0000-000049000000}"/>
    <cellStyle name="Comma 2 11 2 2" xfId="78" xr:uid="{00000000-0005-0000-0000-00004A000000}"/>
    <cellStyle name="Comma 2 11 3" xfId="79" xr:uid="{00000000-0005-0000-0000-00004B000000}"/>
    <cellStyle name="Comma 2 11 3 2" xfId="80" xr:uid="{00000000-0005-0000-0000-00004C000000}"/>
    <cellStyle name="Comma 2 19" xfId="81" xr:uid="{00000000-0005-0000-0000-00004D000000}"/>
    <cellStyle name="Comma 2 19 2" xfId="82" xr:uid="{00000000-0005-0000-0000-00004E000000}"/>
    <cellStyle name="Comma 2 19 2 2" xfId="83" xr:uid="{00000000-0005-0000-0000-00004F000000}"/>
    <cellStyle name="Comma 2 19 3" xfId="84" xr:uid="{00000000-0005-0000-0000-000050000000}"/>
    <cellStyle name="Comma 2 19 3 2" xfId="85" xr:uid="{00000000-0005-0000-0000-000051000000}"/>
    <cellStyle name="Comma 2 19 4" xfId="86" xr:uid="{00000000-0005-0000-0000-000052000000}"/>
    <cellStyle name="Comma 2 19 4 2" xfId="87" xr:uid="{00000000-0005-0000-0000-000053000000}"/>
    <cellStyle name="Comma 2 19 5" xfId="88" xr:uid="{00000000-0005-0000-0000-000054000000}"/>
    <cellStyle name="Comma 2 19 6" xfId="89" xr:uid="{00000000-0005-0000-0000-000055000000}"/>
    <cellStyle name="Comma 2 2" xfId="90" xr:uid="{00000000-0005-0000-0000-000056000000}"/>
    <cellStyle name="Comma 2 2 3" xfId="91" xr:uid="{00000000-0005-0000-0000-000057000000}"/>
    <cellStyle name="Comma 2 2 3 2" xfId="92" xr:uid="{00000000-0005-0000-0000-000058000000}"/>
    <cellStyle name="Comma 2 2 3 2 2" xfId="93" xr:uid="{00000000-0005-0000-0000-000059000000}"/>
    <cellStyle name="Comma 2 2 3 2 3" xfId="94" xr:uid="{00000000-0005-0000-0000-00005A000000}"/>
    <cellStyle name="Comma 2 2 3 3" xfId="95" xr:uid="{00000000-0005-0000-0000-00005B000000}"/>
    <cellStyle name="Comma 2 2 3 3 2" xfId="96" xr:uid="{00000000-0005-0000-0000-00005C000000}"/>
    <cellStyle name="Comma 2 2 3 4" xfId="97" xr:uid="{00000000-0005-0000-0000-00005D000000}"/>
    <cellStyle name="Comma 2 2 3 4 2" xfId="98" xr:uid="{00000000-0005-0000-0000-00005E000000}"/>
    <cellStyle name="Comma 2 2 3 5" xfId="99" xr:uid="{00000000-0005-0000-0000-00005F000000}"/>
    <cellStyle name="Comma 2 2 3 6" xfId="100" xr:uid="{00000000-0005-0000-0000-000060000000}"/>
    <cellStyle name="Comma 2 3" xfId="5" xr:uid="{00000000-0005-0000-0000-000061000000}"/>
    <cellStyle name="Comma 2 3 2" xfId="101" xr:uid="{00000000-0005-0000-0000-000062000000}"/>
    <cellStyle name="Comma 2 3 2 2" xfId="102" xr:uid="{00000000-0005-0000-0000-000063000000}"/>
    <cellStyle name="Comma 2 3 2 3" xfId="103" xr:uid="{00000000-0005-0000-0000-000064000000}"/>
    <cellStyle name="Comma 2 3 3" xfId="104" xr:uid="{00000000-0005-0000-0000-000065000000}"/>
    <cellStyle name="Comma 2 3 3 2" xfId="105" xr:uid="{00000000-0005-0000-0000-000066000000}"/>
    <cellStyle name="Comma 2 3 4" xfId="106" xr:uid="{00000000-0005-0000-0000-000067000000}"/>
    <cellStyle name="Comma 2 3 4 2" xfId="107" xr:uid="{00000000-0005-0000-0000-000068000000}"/>
    <cellStyle name="Comma 2 3 5" xfId="108" xr:uid="{00000000-0005-0000-0000-000069000000}"/>
    <cellStyle name="Comma 2 4" xfId="109" xr:uid="{00000000-0005-0000-0000-00006A000000}"/>
    <cellStyle name="Comma 2 4 2" xfId="110" xr:uid="{00000000-0005-0000-0000-00006B000000}"/>
    <cellStyle name="Comma 2 4 2 2" xfId="111" xr:uid="{00000000-0005-0000-0000-00006C000000}"/>
    <cellStyle name="Comma 2 4 3" xfId="112" xr:uid="{00000000-0005-0000-0000-00006D000000}"/>
    <cellStyle name="Comma 2 4 3 2" xfId="113" xr:uid="{00000000-0005-0000-0000-00006E000000}"/>
    <cellStyle name="Comma 2 5" xfId="114" xr:uid="{00000000-0005-0000-0000-00006F000000}"/>
    <cellStyle name="Comma 2 5 2" xfId="115" xr:uid="{00000000-0005-0000-0000-000070000000}"/>
    <cellStyle name="Comma 2 5 2 2" xfId="116" xr:uid="{00000000-0005-0000-0000-000071000000}"/>
    <cellStyle name="Comma 2 5 3" xfId="117" xr:uid="{00000000-0005-0000-0000-000072000000}"/>
    <cellStyle name="Comma 2 5 3 2" xfId="118" xr:uid="{00000000-0005-0000-0000-000073000000}"/>
    <cellStyle name="Comma 2 6" xfId="119" xr:uid="{00000000-0005-0000-0000-000074000000}"/>
    <cellStyle name="Comma 2 8" xfId="120" xr:uid="{00000000-0005-0000-0000-000075000000}"/>
    <cellStyle name="Comma 22" xfId="121" xr:uid="{00000000-0005-0000-0000-000076000000}"/>
    <cellStyle name="Comma 22 2" xfId="122" xr:uid="{00000000-0005-0000-0000-000077000000}"/>
    <cellStyle name="Comma 22 2 2" xfId="123" xr:uid="{00000000-0005-0000-0000-000078000000}"/>
    <cellStyle name="Comma 22 3" xfId="124" xr:uid="{00000000-0005-0000-0000-000079000000}"/>
    <cellStyle name="Comma 22 3 2" xfId="125" xr:uid="{00000000-0005-0000-0000-00007A000000}"/>
    <cellStyle name="Comma 3" xfId="126" xr:uid="{00000000-0005-0000-0000-00007B000000}"/>
    <cellStyle name="Comma 3 13" xfId="127" xr:uid="{00000000-0005-0000-0000-00007C000000}"/>
    <cellStyle name="Comma 3 13 2" xfId="128" xr:uid="{00000000-0005-0000-0000-00007D000000}"/>
    <cellStyle name="Comma 3 13 2 2" xfId="129" xr:uid="{00000000-0005-0000-0000-00007E000000}"/>
    <cellStyle name="Comma 3 13 3" xfId="130" xr:uid="{00000000-0005-0000-0000-00007F000000}"/>
    <cellStyle name="Comma 3 13 3 2" xfId="131" xr:uid="{00000000-0005-0000-0000-000080000000}"/>
    <cellStyle name="Comma 3 2" xfId="132" xr:uid="{00000000-0005-0000-0000-000081000000}"/>
    <cellStyle name="Comma 3 2 2" xfId="133" xr:uid="{00000000-0005-0000-0000-000082000000}"/>
    <cellStyle name="Comma 3 2 2 2" xfId="134" xr:uid="{00000000-0005-0000-0000-000083000000}"/>
    <cellStyle name="Comma 3 2 2 2 2" xfId="135" xr:uid="{00000000-0005-0000-0000-000084000000}"/>
    <cellStyle name="Comma 3 2 2 3" xfId="136" xr:uid="{00000000-0005-0000-0000-000085000000}"/>
    <cellStyle name="Comma 3 2 2 3 2" xfId="137" xr:uid="{00000000-0005-0000-0000-000086000000}"/>
    <cellStyle name="Comma 3 2 2 4" xfId="138" xr:uid="{00000000-0005-0000-0000-000087000000}"/>
    <cellStyle name="Comma 3 2 2 4 2" xfId="139" xr:uid="{00000000-0005-0000-0000-000088000000}"/>
    <cellStyle name="Comma 3 2 2 5" xfId="140" xr:uid="{00000000-0005-0000-0000-000089000000}"/>
    <cellStyle name="Comma 3 2 2 6" xfId="141" xr:uid="{00000000-0005-0000-0000-00008A000000}"/>
    <cellStyle name="Comma 3 2 3" xfId="142" xr:uid="{00000000-0005-0000-0000-00008B000000}"/>
    <cellStyle name="Comma 3 2 4" xfId="143" xr:uid="{00000000-0005-0000-0000-00008C000000}"/>
    <cellStyle name="Comma 3 3" xfId="144" xr:uid="{00000000-0005-0000-0000-00008D000000}"/>
    <cellStyle name="Comma 3 3 2" xfId="145" xr:uid="{00000000-0005-0000-0000-00008E000000}"/>
    <cellStyle name="Comma 3 3 3" xfId="146" xr:uid="{00000000-0005-0000-0000-00008F000000}"/>
    <cellStyle name="Comma 3 3 4" xfId="147" xr:uid="{00000000-0005-0000-0000-000090000000}"/>
    <cellStyle name="Comma 3 3 5" xfId="148" xr:uid="{00000000-0005-0000-0000-000091000000}"/>
    <cellStyle name="Comma 3 4" xfId="149" xr:uid="{00000000-0005-0000-0000-000092000000}"/>
    <cellStyle name="Comma 3 4 2" xfId="150" xr:uid="{00000000-0005-0000-0000-000093000000}"/>
    <cellStyle name="Comma 3 4 2 2" xfId="151" xr:uid="{00000000-0005-0000-0000-000094000000}"/>
    <cellStyle name="Comma 3 4 2 2 2" xfId="152" xr:uid="{00000000-0005-0000-0000-000095000000}"/>
    <cellStyle name="Comma 3 4 2 3" xfId="153" xr:uid="{00000000-0005-0000-0000-000096000000}"/>
    <cellStyle name="Comma 3 4 2 3 2" xfId="154" xr:uid="{00000000-0005-0000-0000-000097000000}"/>
    <cellStyle name="Comma 3 4 3" xfId="155" xr:uid="{00000000-0005-0000-0000-000098000000}"/>
    <cellStyle name="Comma 3 5" xfId="156" xr:uid="{00000000-0005-0000-0000-000099000000}"/>
    <cellStyle name="Comma 3 6" xfId="157" xr:uid="{00000000-0005-0000-0000-00009A000000}"/>
    <cellStyle name="Comma 35" xfId="158" xr:uid="{00000000-0005-0000-0000-00009B000000}"/>
    <cellStyle name="Comma 35 2" xfId="159" xr:uid="{00000000-0005-0000-0000-00009C000000}"/>
    <cellStyle name="Comma 35 2 2" xfId="160" xr:uid="{00000000-0005-0000-0000-00009D000000}"/>
    <cellStyle name="Comma 35 2 3" xfId="161" xr:uid="{00000000-0005-0000-0000-00009E000000}"/>
    <cellStyle name="Comma 35 3" xfId="162" xr:uid="{00000000-0005-0000-0000-00009F000000}"/>
    <cellStyle name="Comma 35 3 2" xfId="163" xr:uid="{00000000-0005-0000-0000-0000A0000000}"/>
    <cellStyle name="Comma 35 4" xfId="164" xr:uid="{00000000-0005-0000-0000-0000A1000000}"/>
    <cellStyle name="Comma 35 4 2" xfId="165" xr:uid="{00000000-0005-0000-0000-0000A2000000}"/>
    <cellStyle name="Comma 35 5" xfId="166" xr:uid="{00000000-0005-0000-0000-0000A3000000}"/>
    <cellStyle name="Comma 35 6" xfId="167" xr:uid="{00000000-0005-0000-0000-0000A4000000}"/>
    <cellStyle name="Comma 4" xfId="168" xr:uid="{00000000-0005-0000-0000-0000A5000000}"/>
    <cellStyle name="Comma 4 2" xfId="169" xr:uid="{00000000-0005-0000-0000-0000A6000000}"/>
    <cellStyle name="Comma 4 2 2" xfId="170" xr:uid="{00000000-0005-0000-0000-0000A7000000}"/>
    <cellStyle name="Comma 4 2 3" xfId="171" xr:uid="{00000000-0005-0000-0000-0000A8000000}"/>
    <cellStyle name="Comma 4 3" xfId="172" xr:uid="{00000000-0005-0000-0000-0000A9000000}"/>
    <cellStyle name="Comma 4 3 2" xfId="173" xr:uid="{00000000-0005-0000-0000-0000AA000000}"/>
    <cellStyle name="Comma 4 4" xfId="174" xr:uid="{00000000-0005-0000-0000-0000AB000000}"/>
    <cellStyle name="Comma 4 4 2" xfId="175" xr:uid="{00000000-0005-0000-0000-0000AC000000}"/>
    <cellStyle name="Comma 5" xfId="176" xr:uid="{00000000-0005-0000-0000-0000AD000000}"/>
    <cellStyle name="Comma 5 2" xfId="177" xr:uid="{00000000-0005-0000-0000-0000AE000000}"/>
    <cellStyle name="Comma 5 2 2" xfId="178" xr:uid="{00000000-0005-0000-0000-0000AF000000}"/>
    <cellStyle name="Comma 5 3" xfId="179" xr:uid="{00000000-0005-0000-0000-0000B0000000}"/>
    <cellStyle name="Comma 5 3 2" xfId="180" xr:uid="{00000000-0005-0000-0000-0000B1000000}"/>
    <cellStyle name="Comma 5 4" xfId="181" xr:uid="{00000000-0005-0000-0000-0000B2000000}"/>
    <cellStyle name="Comma 5 4 2" xfId="182" xr:uid="{00000000-0005-0000-0000-0000B3000000}"/>
    <cellStyle name="Comma 5 5" xfId="183" xr:uid="{00000000-0005-0000-0000-0000B4000000}"/>
    <cellStyle name="Comma 5 6" xfId="184" xr:uid="{00000000-0005-0000-0000-0000B5000000}"/>
    <cellStyle name="Comma 6" xfId="185" xr:uid="{00000000-0005-0000-0000-0000B6000000}"/>
    <cellStyle name="Comma 6 2" xfId="186" xr:uid="{00000000-0005-0000-0000-0000B7000000}"/>
    <cellStyle name="Comma 6 2 2" xfId="187" xr:uid="{00000000-0005-0000-0000-0000B8000000}"/>
    <cellStyle name="Comma 6 3" xfId="188" xr:uid="{00000000-0005-0000-0000-0000B9000000}"/>
    <cellStyle name="Comma 6 3 2" xfId="189" xr:uid="{00000000-0005-0000-0000-0000BA000000}"/>
    <cellStyle name="Comma 7" xfId="190" xr:uid="{00000000-0005-0000-0000-0000BB000000}"/>
    <cellStyle name="Comma 7 2" xfId="191" xr:uid="{00000000-0005-0000-0000-0000BC000000}"/>
    <cellStyle name="Comma 7 3" xfId="192" xr:uid="{00000000-0005-0000-0000-0000BD000000}"/>
    <cellStyle name="Comma 8" xfId="193" xr:uid="{00000000-0005-0000-0000-0000BE000000}"/>
    <cellStyle name="Comma 8 2" xfId="194" xr:uid="{00000000-0005-0000-0000-0000BF000000}"/>
    <cellStyle name="Comma 8 3" xfId="195" xr:uid="{00000000-0005-0000-0000-0000C0000000}"/>
    <cellStyle name="Comma 8 4" xfId="196" xr:uid="{00000000-0005-0000-0000-0000C1000000}"/>
    <cellStyle name="Comma 9" xfId="197" xr:uid="{00000000-0005-0000-0000-0000C2000000}"/>
    <cellStyle name="company_title" xfId="198" xr:uid="{00000000-0005-0000-0000-0000C3000000}"/>
    <cellStyle name="Curpency_FGCOST-1_TCC-LCASH" xfId="199" xr:uid="{00000000-0005-0000-0000-0000C4000000}"/>
    <cellStyle name="Currency 2" xfId="200" xr:uid="{00000000-0005-0000-0000-0000C5000000}"/>
    <cellStyle name="Currency 2 2" xfId="201" xr:uid="{00000000-0005-0000-0000-0000C6000000}"/>
    <cellStyle name="Currency 2 3" xfId="202" xr:uid="{00000000-0005-0000-0000-0000C7000000}"/>
    <cellStyle name="Currency 3" xfId="203" xr:uid="{00000000-0005-0000-0000-0000C8000000}"/>
    <cellStyle name="Currency 4" xfId="204" xr:uid="{00000000-0005-0000-0000-0000C9000000}"/>
    <cellStyle name="date_format" xfId="205" xr:uid="{00000000-0005-0000-0000-0000CA000000}"/>
    <cellStyle name="Explanatory Text 2" xfId="206" xr:uid="{00000000-0005-0000-0000-0000CB000000}"/>
    <cellStyle name="Good 2" xfId="207" xr:uid="{00000000-0005-0000-0000-0000CC000000}"/>
    <cellStyle name="Grey" xfId="208" xr:uid="{00000000-0005-0000-0000-0000CD000000}"/>
    <cellStyle name="Header1" xfId="209" xr:uid="{00000000-0005-0000-0000-0000CE000000}"/>
    <cellStyle name="Header2" xfId="210" xr:uid="{00000000-0005-0000-0000-0000CF000000}"/>
    <cellStyle name="Header2 2" xfId="211" xr:uid="{00000000-0005-0000-0000-0000D0000000}"/>
    <cellStyle name="Heading 1 2" xfId="212" xr:uid="{00000000-0005-0000-0000-0000D1000000}"/>
    <cellStyle name="Heading 2 2" xfId="213" xr:uid="{00000000-0005-0000-0000-0000D2000000}"/>
    <cellStyle name="Heading 3 2" xfId="214" xr:uid="{00000000-0005-0000-0000-0000D3000000}"/>
    <cellStyle name="Heading 4 2" xfId="215" xr:uid="{00000000-0005-0000-0000-0000D4000000}"/>
    <cellStyle name="Input [yellow]" xfId="216" xr:uid="{00000000-0005-0000-0000-0000D5000000}"/>
    <cellStyle name="Input 2" xfId="217" xr:uid="{00000000-0005-0000-0000-0000D6000000}"/>
    <cellStyle name="Linked Cell 2" xfId="218" xr:uid="{00000000-0005-0000-0000-0000D7000000}"/>
    <cellStyle name="Neutral 2" xfId="219" xr:uid="{00000000-0005-0000-0000-0000D8000000}"/>
    <cellStyle name="no dec" xfId="220" xr:uid="{00000000-0005-0000-0000-0000D9000000}"/>
    <cellStyle name="Normal" xfId="0" builtinId="0"/>
    <cellStyle name="Normal - Style1" xfId="221" xr:uid="{00000000-0005-0000-0000-0000DB000000}"/>
    <cellStyle name="Normal 10" xfId="222" xr:uid="{00000000-0005-0000-0000-0000DC000000}"/>
    <cellStyle name="Normal 10 2" xfId="223" xr:uid="{00000000-0005-0000-0000-0000DD000000}"/>
    <cellStyle name="Normal 10 4" xfId="4" xr:uid="{00000000-0005-0000-0000-0000DE000000}"/>
    <cellStyle name="Normal 10 4 2" xfId="224" xr:uid="{00000000-0005-0000-0000-0000DF000000}"/>
    <cellStyle name="Normal 10 4 2 2" xfId="446" xr:uid="{00000000-0005-0000-0000-0000E0000000}"/>
    <cellStyle name="Normal 10 4 3" xfId="445" xr:uid="{00000000-0005-0000-0000-0000E1000000}"/>
    <cellStyle name="Normal 100 2" xfId="225" xr:uid="{00000000-0005-0000-0000-0000E2000000}"/>
    <cellStyle name="Normal 100 2 2" xfId="226" xr:uid="{00000000-0005-0000-0000-0000E3000000}"/>
    <cellStyle name="Normal 100 2 2 2" xfId="227" xr:uid="{00000000-0005-0000-0000-0000E4000000}"/>
    <cellStyle name="Normal 100 2 2 3" xfId="228" xr:uid="{00000000-0005-0000-0000-0000E5000000}"/>
    <cellStyle name="Normal 100 2 3" xfId="229" xr:uid="{00000000-0005-0000-0000-0000E6000000}"/>
    <cellStyle name="Normal 100 2 3 2" xfId="230" xr:uid="{00000000-0005-0000-0000-0000E7000000}"/>
    <cellStyle name="Normal 100 2 4" xfId="231" xr:uid="{00000000-0005-0000-0000-0000E8000000}"/>
    <cellStyle name="Normal 100 2 4 2" xfId="232" xr:uid="{00000000-0005-0000-0000-0000E9000000}"/>
    <cellStyle name="Normal 100 2 5" xfId="233" xr:uid="{00000000-0005-0000-0000-0000EA000000}"/>
    <cellStyle name="Normal 100 2 6" xfId="234" xr:uid="{00000000-0005-0000-0000-0000EB000000}"/>
    <cellStyle name="Normal 11" xfId="235" xr:uid="{00000000-0005-0000-0000-0000EC000000}"/>
    <cellStyle name="Normal 11 2" xfId="236" xr:uid="{00000000-0005-0000-0000-0000ED000000}"/>
    <cellStyle name="Normal 111" xfId="237" xr:uid="{00000000-0005-0000-0000-0000EE000000}"/>
    <cellStyle name="Normal 12" xfId="238" xr:uid="{00000000-0005-0000-0000-0000EF000000}"/>
    <cellStyle name="Normal 12 2" xfId="239" xr:uid="{00000000-0005-0000-0000-0000F0000000}"/>
    <cellStyle name="Normal 13" xfId="240" xr:uid="{00000000-0005-0000-0000-0000F1000000}"/>
    <cellStyle name="Normal 13 2" xfId="241" xr:uid="{00000000-0005-0000-0000-0000F2000000}"/>
    <cellStyle name="Normal 14" xfId="242" xr:uid="{00000000-0005-0000-0000-0000F3000000}"/>
    <cellStyle name="Normal 15" xfId="243" xr:uid="{00000000-0005-0000-0000-0000F4000000}"/>
    <cellStyle name="Normal 15 2" xfId="244" xr:uid="{00000000-0005-0000-0000-0000F5000000}"/>
    <cellStyle name="Normal 15 2 2" xfId="245" xr:uid="{00000000-0005-0000-0000-0000F6000000}"/>
    <cellStyle name="Normal 15 3" xfId="246" xr:uid="{00000000-0005-0000-0000-0000F7000000}"/>
    <cellStyle name="Normal 15 3 2" xfId="247" xr:uid="{00000000-0005-0000-0000-0000F8000000}"/>
    <cellStyle name="Normal 15 4" xfId="248" xr:uid="{00000000-0005-0000-0000-0000F9000000}"/>
    <cellStyle name="Normal 15 4 2" xfId="249" xr:uid="{00000000-0005-0000-0000-0000FA000000}"/>
    <cellStyle name="Normal 15 5" xfId="250" xr:uid="{00000000-0005-0000-0000-0000FB000000}"/>
    <cellStyle name="Normal 15 6" xfId="251" xr:uid="{00000000-0005-0000-0000-0000FC000000}"/>
    <cellStyle name="Normal 16" xfId="252" xr:uid="{00000000-0005-0000-0000-0000FD000000}"/>
    <cellStyle name="Normal 17" xfId="253" xr:uid="{00000000-0005-0000-0000-0000FE000000}"/>
    <cellStyle name="Normal 18" xfId="254" xr:uid="{00000000-0005-0000-0000-0000FF000000}"/>
    <cellStyle name="Normal 19" xfId="255" xr:uid="{00000000-0005-0000-0000-000000010000}"/>
    <cellStyle name="Normal 2" xfId="3" xr:uid="{00000000-0005-0000-0000-000001010000}"/>
    <cellStyle name="Normal 2 12" xfId="256" xr:uid="{00000000-0005-0000-0000-000002010000}"/>
    <cellStyle name="Normal 2 14" xfId="257" xr:uid="{00000000-0005-0000-0000-000003010000}"/>
    <cellStyle name="Normal 2 2" xfId="258" xr:uid="{00000000-0005-0000-0000-000004010000}"/>
    <cellStyle name="Normal 2 2 2" xfId="259" xr:uid="{00000000-0005-0000-0000-000005010000}"/>
    <cellStyle name="Normal 2 2 2 2" xfId="260" xr:uid="{00000000-0005-0000-0000-000006010000}"/>
    <cellStyle name="Normal 2 2 2 2 2" xfId="261" xr:uid="{00000000-0005-0000-0000-000007010000}"/>
    <cellStyle name="Normal 2 2 3" xfId="262" xr:uid="{00000000-0005-0000-0000-000008010000}"/>
    <cellStyle name="Normal 2 2 4" xfId="263" xr:uid="{00000000-0005-0000-0000-000009010000}"/>
    <cellStyle name="Normal 2 3" xfId="264" xr:uid="{00000000-0005-0000-0000-00000A010000}"/>
    <cellStyle name="Normal 2 4" xfId="265" xr:uid="{00000000-0005-0000-0000-00000B010000}"/>
    <cellStyle name="Normal 2 5" xfId="266" xr:uid="{00000000-0005-0000-0000-00000C010000}"/>
    <cellStyle name="Normal 20" xfId="267" xr:uid="{00000000-0005-0000-0000-00000D010000}"/>
    <cellStyle name="Normal 21" xfId="268" xr:uid="{00000000-0005-0000-0000-00000E010000}"/>
    <cellStyle name="Normal 22" xfId="269" xr:uid="{00000000-0005-0000-0000-00000F010000}"/>
    <cellStyle name="Normal 23" xfId="270" xr:uid="{00000000-0005-0000-0000-000010010000}"/>
    <cellStyle name="Normal 23 2" xfId="271" xr:uid="{00000000-0005-0000-0000-000011010000}"/>
    <cellStyle name="Normal 24" xfId="272" xr:uid="{00000000-0005-0000-0000-000012010000}"/>
    <cellStyle name="Normal 3" xfId="273" xr:uid="{00000000-0005-0000-0000-000013010000}"/>
    <cellStyle name="Normal 3 2" xfId="274" xr:uid="{00000000-0005-0000-0000-000014010000}"/>
    <cellStyle name="Normal 3 3" xfId="275" xr:uid="{00000000-0005-0000-0000-000015010000}"/>
    <cellStyle name="Normal 3 4" xfId="276" xr:uid="{00000000-0005-0000-0000-000016010000}"/>
    <cellStyle name="Normal 3 5" xfId="277" xr:uid="{00000000-0005-0000-0000-000017010000}"/>
    <cellStyle name="Normal 34" xfId="278" xr:uid="{00000000-0005-0000-0000-000018010000}"/>
    <cellStyle name="Normal 34 2" xfId="279" xr:uid="{00000000-0005-0000-0000-000019010000}"/>
    <cellStyle name="Normal 34 2 2" xfId="280" xr:uid="{00000000-0005-0000-0000-00001A010000}"/>
    <cellStyle name="Normal 34 3" xfId="281" xr:uid="{00000000-0005-0000-0000-00001B010000}"/>
    <cellStyle name="Normal 34 3 2" xfId="282" xr:uid="{00000000-0005-0000-0000-00001C010000}"/>
    <cellStyle name="Normal 34 4" xfId="283" xr:uid="{00000000-0005-0000-0000-00001D010000}"/>
    <cellStyle name="Normal 34 4 2" xfId="284" xr:uid="{00000000-0005-0000-0000-00001E010000}"/>
    <cellStyle name="Normal 34 5" xfId="285" xr:uid="{00000000-0005-0000-0000-00001F010000}"/>
    <cellStyle name="Normal 34 6" xfId="286" xr:uid="{00000000-0005-0000-0000-000020010000}"/>
    <cellStyle name="Normal 37" xfId="287" xr:uid="{00000000-0005-0000-0000-000021010000}"/>
    <cellStyle name="Normal 37 2" xfId="288" xr:uid="{00000000-0005-0000-0000-000022010000}"/>
    <cellStyle name="Normal 37 2 2" xfId="289" xr:uid="{00000000-0005-0000-0000-000023010000}"/>
    <cellStyle name="Normal 37 3" xfId="290" xr:uid="{00000000-0005-0000-0000-000024010000}"/>
    <cellStyle name="Normal 37 3 2" xfId="291" xr:uid="{00000000-0005-0000-0000-000025010000}"/>
    <cellStyle name="Normal 37 4" xfId="292" xr:uid="{00000000-0005-0000-0000-000026010000}"/>
    <cellStyle name="Normal 37 4 2" xfId="293" xr:uid="{00000000-0005-0000-0000-000027010000}"/>
    <cellStyle name="Normal 37 5" xfId="294" xr:uid="{00000000-0005-0000-0000-000028010000}"/>
    <cellStyle name="Normal 4" xfId="295" xr:uid="{00000000-0005-0000-0000-000029010000}"/>
    <cellStyle name="Normal 43" xfId="296" xr:uid="{00000000-0005-0000-0000-00002A010000}"/>
    <cellStyle name="Normal 43 2" xfId="297" xr:uid="{00000000-0005-0000-0000-00002B010000}"/>
    <cellStyle name="Normal 5" xfId="298" xr:uid="{00000000-0005-0000-0000-00002C010000}"/>
    <cellStyle name="Normal 5 2" xfId="299" xr:uid="{00000000-0005-0000-0000-00002D010000}"/>
    <cellStyle name="Normal 5 3" xfId="300" xr:uid="{00000000-0005-0000-0000-00002E010000}"/>
    <cellStyle name="Normal 51" xfId="301" xr:uid="{00000000-0005-0000-0000-00002F010000}"/>
    <cellStyle name="Normal 51 2" xfId="302" xr:uid="{00000000-0005-0000-0000-000030010000}"/>
    <cellStyle name="Normal 51 2 2" xfId="303" xr:uid="{00000000-0005-0000-0000-000031010000}"/>
    <cellStyle name="Normal 51 3" xfId="304" xr:uid="{00000000-0005-0000-0000-000032010000}"/>
    <cellStyle name="Normal 51 3 2" xfId="305" xr:uid="{00000000-0005-0000-0000-000033010000}"/>
    <cellStyle name="Normal 51 4" xfId="306" xr:uid="{00000000-0005-0000-0000-000034010000}"/>
    <cellStyle name="Normal 51 4 2" xfId="307" xr:uid="{00000000-0005-0000-0000-000035010000}"/>
    <cellStyle name="Normal 51 5" xfId="308" xr:uid="{00000000-0005-0000-0000-000036010000}"/>
    <cellStyle name="Normal 51 6" xfId="309" xr:uid="{00000000-0005-0000-0000-000037010000}"/>
    <cellStyle name="Normal 6" xfId="310" xr:uid="{00000000-0005-0000-0000-000038010000}"/>
    <cellStyle name="Normal 6 2" xfId="311" xr:uid="{00000000-0005-0000-0000-000039010000}"/>
    <cellStyle name="Normal 6 2 2" xfId="312" xr:uid="{00000000-0005-0000-0000-00003A010000}"/>
    <cellStyle name="Normal 6 3" xfId="313" xr:uid="{00000000-0005-0000-0000-00003B010000}"/>
    <cellStyle name="Normal 6 3 2" xfId="314" xr:uid="{00000000-0005-0000-0000-00003C010000}"/>
    <cellStyle name="Normal 6 4" xfId="315" xr:uid="{00000000-0005-0000-0000-00003D010000}"/>
    <cellStyle name="Normal 6 4 2" xfId="316" xr:uid="{00000000-0005-0000-0000-00003E010000}"/>
    <cellStyle name="Normal 6 5" xfId="317" xr:uid="{00000000-0005-0000-0000-00003F010000}"/>
    <cellStyle name="Normal 6 6" xfId="318" xr:uid="{00000000-0005-0000-0000-000040010000}"/>
    <cellStyle name="Normal 7" xfId="319" xr:uid="{00000000-0005-0000-0000-000041010000}"/>
    <cellStyle name="Normal 7 2" xfId="320" xr:uid="{00000000-0005-0000-0000-000042010000}"/>
    <cellStyle name="Normal 8" xfId="321" xr:uid="{00000000-0005-0000-0000-000043010000}"/>
    <cellStyle name="Normal 84" xfId="322" xr:uid="{00000000-0005-0000-0000-000044010000}"/>
    <cellStyle name="Normal 84 2" xfId="323" xr:uid="{00000000-0005-0000-0000-000045010000}"/>
    <cellStyle name="Normal 84 2 2" xfId="324" xr:uid="{00000000-0005-0000-0000-000046010000}"/>
    <cellStyle name="Normal 84 3" xfId="325" xr:uid="{00000000-0005-0000-0000-000047010000}"/>
    <cellStyle name="Normal 84 3 2" xfId="326" xr:uid="{00000000-0005-0000-0000-000048010000}"/>
    <cellStyle name="Normal 84 4" xfId="327" xr:uid="{00000000-0005-0000-0000-000049010000}"/>
    <cellStyle name="Normal 84 4 2" xfId="328" xr:uid="{00000000-0005-0000-0000-00004A010000}"/>
    <cellStyle name="Normal 84 5" xfId="329" xr:uid="{00000000-0005-0000-0000-00004B010000}"/>
    <cellStyle name="Normal 84 6" xfId="330" xr:uid="{00000000-0005-0000-0000-00004C010000}"/>
    <cellStyle name="Normal 9" xfId="331" xr:uid="{00000000-0005-0000-0000-00004D010000}"/>
    <cellStyle name="Normal 9 2" xfId="332" xr:uid="{00000000-0005-0000-0000-00004E010000}"/>
    <cellStyle name="Normal 9 3" xfId="333" xr:uid="{00000000-0005-0000-0000-00004F010000}"/>
    <cellStyle name="Note 2" xfId="334" xr:uid="{00000000-0005-0000-0000-000050010000}"/>
    <cellStyle name="Note 3" xfId="335" xr:uid="{00000000-0005-0000-0000-000051010000}"/>
    <cellStyle name="Output 2" xfId="336" xr:uid="{00000000-0005-0000-0000-000052010000}"/>
    <cellStyle name="Percent [2]" xfId="337" xr:uid="{00000000-0005-0000-0000-000053010000}"/>
    <cellStyle name="Percent 10" xfId="338" xr:uid="{00000000-0005-0000-0000-000054010000}"/>
    <cellStyle name="Percent 11" xfId="339" xr:uid="{00000000-0005-0000-0000-000055010000}"/>
    <cellStyle name="Percent 12" xfId="340" xr:uid="{00000000-0005-0000-0000-000056010000}"/>
    <cellStyle name="Percent 13" xfId="341" xr:uid="{00000000-0005-0000-0000-000057010000}"/>
    <cellStyle name="Percent 2" xfId="342" xr:uid="{00000000-0005-0000-0000-000058010000}"/>
    <cellStyle name="Percent 2 2" xfId="343" xr:uid="{00000000-0005-0000-0000-000059010000}"/>
    <cellStyle name="Percent 2 3" xfId="344" xr:uid="{00000000-0005-0000-0000-00005A010000}"/>
    <cellStyle name="Percent 3" xfId="345" xr:uid="{00000000-0005-0000-0000-00005B010000}"/>
    <cellStyle name="Percent 4" xfId="346" xr:uid="{00000000-0005-0000-0000-00005C010000}"/>
    <cellStyle name="Percent 4 2" xfId="347" xr:uid="{00000000-0005-0000-0000-00005D010000}"/>
    <cellStyle name="Percent 5" xfId="348" xr:uid="{00000000-0005-0000-0000-00005E010000}"/>
    <cellStyle name="Percent 6" xfId="349" xr:uid="{00000000-0005-0000-0000-00005F010000}"/>
    <cellStyle name="Percent 7" xfId="350" xr:uid="{00000000-0005-0000-0000-000060010000}"/>
    <cellStyle name="Percent 8" xfId="351" xr:uid="{00000000-0005-0000-0000-000061010000}"/>
    <cellStyle name="Percent 9" xfId="352" xr:uid="{00000000-0005-0000-0000-000062010000}"/>
    <cellStyle name="report_title" xfId="353" xr:uid="{00000000-0005-0000-0000-000063010000}"/>
    <cellStyle name="Title 2" xfId="354" xr:uid="{00000000-0005-0000-0000-000064010000}"/>
    <cellStyle name="Total 2" xfId="355" xr:uid="{00000000-0005-0000-0000-000065010000}"/>
    <cellStyle name="Valuta_Page 12" xfId="356" xr:uid="{00000000-0005-0000-0000-000066010000}"/>
    <cellStyle name="Warning Text 2" xfId="357" xr:uid="{00000000-0005-0000-0000-000067010000}"/>
    <cellStyle name="เครื่องหมายจุลภาค [0]" xfId="358" xr:uid="{00000000-0005-0000-0000-000071010000}"/>
    <cellStyle name="เครื่องหมายจุลภาค [0] 2" xfId="359" xr:uid="{00000000-0005-0000-0000-000072010000}"/>
    <cellStyle name="เครื่องหมายจุลภาค [0] 2 2" xfId="360" xr:uid="{00000000-0005-0000-0000-000073010000}"/>
    <cellStyle name="เครื่องหมายจุลภาค [0] 3" xfId="361" xr:uid="{00000000-0005-0000-0000-000074010000}"/>
    <cellStyle name="เครื่องหมายจุลภาค [0] 3 2" xfId="362" xr:uid="{00000000-0005-0000-0000-000075010000}"/>
    <cellStyle name="เครื่องหมายจุลภาค [0] 4" xfId="363" xr:uid="{00000000-0005-0000-0000-000076010000}"/>
    <cellStyle name="เครื่องหมายจุลภาค [0] 5" xfId="364" xr:uid="{00000000-0005-0000-0000-000077010000}"/>
    <cellStyle name="เครื่องหมายจุลภาค 18 2" xfId="365" xr:uid="{00000000-0005-0000-0000-000078010000}"/>
    <cellStyle name="เครื่องหมายจุลภาค_Book2" xfId="366" xr:uid="{00000000-0005-0000-0000-000079010000}"/>
    <cellStyle name="เครื่องหมายสกุลเงิน [0]" xfId="367" xr:uid="{00000000-0005-0000-0000-00007A010000}"/>
    <cellStyle name="เครื่องหมายสกุลเงิน [0] 2" xfId="368" xr:uid="{00000000-0005-0000-0000-00007B010000}"/>
    <cellStyle name="เครื่องหมายสกุลเงิน [0] 2 2" xfId="369" xr:uid="{00000000-0005-0000-0000-00007C010000}"/>
    <cellStyle name="เครื่องหมายสกุลเงิน [0] 3" xfId="370" xr:uid="{00000000-0005-0000-0000-00007D010000}"/>
    <cellStyle name="เครื่องหมายสกุลเงิน [0] 3 2" xfId="371" xr:uid="{00000000-0005-0000-0000-00007E010000}"/>
    <cellStyle name="เครื่องหมายสกุลเงิน [0] 4" xfId="372" xr:uid="{00000000-0005-0000-0000-00007F010000}"/>
    <cellStyle name="เครื่องหมายสกุลเงิน [0] 5" xfId="373" xr:uid="{00000000-0005-0000-0000-000080010000}"/>
    <cellStyle name="เซลล์ตรวจสอบ" xfId="374" xr:uid="{00000000-0005-0000-0000-000083010000}"/>
    <cellStyle name="เซลล์ตรวจสอบ 2" xfId="375" xr:uid="{00000000-0005-0000-0000-000084010000}"/>
    <cellStyle name="เซลล์ที่มีการเชื่อมโยง" xfId="376" xr:uid="{00000000-0005-0000-0000-000085010000}"/>
    <cellStyle name="เซลล์ที่มีการเชื่อมโยง 2" xfId="377" xr:uid="{00000000-0005-0000-0000-000086010000}"/>
    <cellStyle name="แย่" xfId="378" xr:uid="{00000000-0005-0000-0000-000099010000}"/>
    <cellStyle name="แย่ 2" xfId="379" xr:uid="{00000000-0005-0000-0000-00009A010000}"/>
    <cellStyle name="แสดงผล" xfId="380" xr:uid="{00000000-0005-0000-0000-0000AC010000}"/>
    <cellStyle name="แสดงผล 2" xfId="381" xr:uid="{00000000-0005-0000-0000-0000AD010000}"/>
    <cellStyle name="แสดงผล 3" xfId="382" xr:uid="{00000000-0005-0000-0000-0000AE010000}"/>
    <cellStyle name="แสดงผล 4" xfId="383" xr:uid="{00000000-0005-0000-0000-0000AF010000}"/>
    <cellStyle name="แสดงผล 5" xfId="384" xr:uid="{00000000-0005-0000-0000-0000B0010000}"/>
    <cellStyle name="การคำนวณ" xfId="385" xr:uid="{00000000-0005-0000-0000-000068010000}"/>
    <cellStyle name="การคำนวณ 2" xfId="386" xr:uid="{00000000-0005-0000-0000-000069010000}"/>
    <cellStyle name="การคำนวณ 3" xfId="387" xr:uid="{00000000-0005-0000-0000-00006A010000}"/>
    <cellStyle name="การคำนวณ 4" xfId="388" xr:uid="{00000000-0005-0000-0000-00006B010000}"/>
    <cellStyle name="การคำนวณ 5" xfId="389" xr:uid="{00000000-0005-0000-0000-00006C010000}"/>
    <cellStyle name="ข้อความเตือน" xfId="390" xr:uid="{00000000-0005-0000-0000-00006D010000}"/>
    <cellStyle name="ข้อความเตือน 2" xfId="391" xr:uid="{00000000-0005-0000-0000-00006E010000}"/>
    <cellStyle name="ข้อความอธิบาย" xfId="392" xr:uid="{00000000-0005-0000-0000-00006F010000}"/>
    <cellStyle name="ข้อความอธิบาย 2" xfId="393" xr:uid="{00000000-0005-0000-0000-000070010000}"/>
    <cellStyle name="ชื่อเรื่อง" xfId="394" xr:uid="{00000000-0005-0000-0000-000081010000}"/>
    <cellStyle name="ชื่อเรื่อง 2" xfId="395" xr:uid="{00000000-0005-0000-0000-000082010000}"/>
    <cellStyle name="ดี" xfId="396" xr:uid="{00000000-0005-0000-0000-000087010000}"/>
    <cellStyle name="ดี 2" xfId="397" xr:uid="{00000000-0005-0000-0000-000088010000}"/>
    <cellStyle name="น้บะภฒ_95" xfId="398" xr:uid="{00000000-0005-0000-0000-000089010000}"/>
    <cellStyle name="ปกติ 13 2" xfId="399" xr:uid="{00000000-0005-0000-0000-00008A010000}"/>
    <cellStyle name="ปกติ 2" xfId="400" xr:uid="{00000000-0005-0000-0000-00008B010000}"/>
    <cellStyle name="ปกติ_Aging Q2" xfId="401" xr:uid="{00000000-0005-0000-0000-00008C010000}"/>
    <cellStyle name="ป้อนค่า" xfId="402" xr:uid="{00000000-0005-0000-0000-00008D010000}"/>
    <cellStyle name="ป้อนค่า 2" xfId="403" xr:uid="{00000000-0005-0000-0000-00008E010000}"/>
    <cellStyle name="ป้อนค่า 3" xfId="404" xr:uid="{00000000-0005-0000-0000-00008F010000}"/>
    <cellStyle name="ป้อนค่า 4" xfId="405" xr:uid="{00000000-0005-0000-0000-000090010000}"/>
    <cellStyle name="ป้อนค่า 5" xfId="406" xr:uid="{00000000-0005-0000-0000-000091010000}"/>
    <cellStyle name="ปานกลาง" xfId="407" xr:uid="{00000000-0005-0000-0000-000092010000}"/>
    <cellStyle name="ปานกลาง 2" xfId="408" xr:uid="{00000000-0005-0000-0000-000093010000}"/>
    <cellStyle name="ผลรวม" xfId="409" xr:uid="{00000000-0005-0000-0000-000094010000}"/>
    <cellStyle name="ผลรวม 2" xfId="410" xr:uid="{00000000-0005-0000-0000-000095010000}"/>
    <cellStyle name="ผลรวม 3" xfId="411" xr:uid="{00000000-0005-0000-0000-000096010000}"/>
    <cellStyle name="ผลรวม 4" xfId="412" xr:uid="{00000000-0005-0000-0000-000097010000}"/>
    <cellStyle name="ผลรวม 5" xfId="413" xr:uid="{00000000-0005-0000-0000-000098010000}"/>
    <cellStyle name="ฤธถ [0]_95" xfId="414" xr:uid="{00000000-0005-0000-0000-00009B010000}"/>
    <cellStyle name="ฤธถ_95" xfId="415" xr:uid="{00000000-0005-0000-0000-00009C010000}"/>
    <cellStyle name="ล๋ศญ [0]_95" xfId="416" xr:uid="{00000000-0005-0000-0000-00009D010000}"/>
    <cellStyle name="ล๋ศญ_95" xfId="417" xr:uid="{00000000-0005-0000-0000-00009E010000}"/>
    <cellStyle name="วฅมุ_4ฟ๙ฝวภ๛" xfId="418" xr:uid="{00000000-0005-0000-0000-00009F010000}"/>
    <cellStyle name="ส่วนที่ถูกเน้น1" xfId="419" xr:uid="{00000000-0005-0000-0000-0000A0010000}"/>
    <cellStyle name="ส่วนที่ถูกเน้น1 2" xfId="420" xr:uid="{00000000-0005-0000-0000-0000A1010000}"/>
    <cellStyle name="ส่วนที่ถูกเน้น2" xfId="421" xr:uid="{00000000-0005-0000-0000-0000A2010000}"/>
    <cellStyle name="ส่วนที่ถูกเน้น2 2" xfId="422" xr:uid="{00000000-0005-0000-0000-0000A3010000}"/>
    <cellStyle name="ส่วนที่ถูกเน้น3" xfId="423" xr:uid="{00000000-0005-0000-0000-0000A4010000}"/>
    <cellStyle name="ส่วนที่ถูกเน้น3 2" xfId="424" xr:uid="{00000000-0005-0000-0000-0000A5010000}"/>
    <cellStyle name="ส่วนที่ถูกเน้น4" xfId="425" xr:uid="{00000000-0005-0000-0000-0000A6010000}"/>
    <cellStyle name="ส่วนที่ถูกเน้น4 2" xfId="426" xr:uid="{00000000-0005-0000-0000-0000A7010000}"/>
    <cellStyle name="ส่วนที่ถูกเน้น5" xfId="427" xr:uid="{00000000-0005-0000-0000-0000A8010000}"/>
    <cellStyle name="ส่วนที่ถูกเน้น5 2" xfId="428" xr:uid="{00000000-0005-0000-0000-0000A9010000}"/>
    <cellStyle name="ส่วนที่ถูกเน้น6" xfId="429" xr:uid="{00000000-0005-0000-0000-0000AA010000}"/>
    <cellStyle name="ส่วนที่ถูกเน้น6 2" xfId="430" xr:uid="{00000000-0005-0000-0000-0000AB010000}"/>
    <cellStyle name="หมายเหตุ" xfId="431" xr:uid="{00000000-0005-0000-0000-0000B1010000}"/>
    <cellStyle name="หมายเหตุ 2" xfId="432" xr:uid="{00000000-0005-0000-0000-0000B2010000}"/>
    <cellStyle name="หมายเหตุ 3" xfId="433" xr:uid="{00000000-0005-0000-0000-0000B3010000}"/>
    <cellStyle name="หมายเหตุ 4" xfId="434" xr:uid="{00000000-0005-0000-0000-0000B4010000}"/>
    <cellStyle name="หมายเหตุ 5" xfId="435" xr:uid="{00000000-0005-0000-0000-0000B5010000}"/>
    <cellStyle name="หัวเรื่อง 1" xfId="436" xr:uid="{00000000-0005-0000-0000-0000B6010000}"/>
    <cellStyle name="หัวเรื่อง 1 2" xfId="437" xr:uid="{00000000-0005-0000-0000-0000B7010000}"/>
    <cellStyle name="หัวเรื่อง 2" xfId="438" xr:uid="{00000000-0005-0000-0000-0000B8010000}"/>
    <cellStyle name="หัวเรื่อง 2 2" xfId="439" xr:uid="{00000000-0005-0000-0000-0000B9010000}"/>
    <cellStyle name="หัวเรื่อง 3" xfId="440" xr:uid="{00000000-0005-0000-0000-0000BA010000}"/>
    <cellStyle name="หัวเรื่อง 3 2" xfId="441" xr:uid="{00000000-0005-0000-0000-0000BB010000}"/>
    <cellStyle name="หัวเรื่อง 4" xfId="442" xr:uid="{00000000-0005-0000-0000-0000BC010000}"/>
    <cellStyle name="หัวเรื่อง 4 2" xfId="443" xr:uid="{00000000-0005-0000-0000-0000BD010000}"/>
    <cellStyle name="표준_2002 SJC Consolidation Package" xfId="444" xr:uid="{00000000-0005-0000-0000-0000BE010000}"/>
  </cellStyles>
  <dxfs count="0"/>
  <tableStyles count="0" defaultTableStyle="TableStyleMedium9" defaultPivotStyle="PivotStyleLight16"/>
  <colors>
    <mruColors>
      <color rgb="FFFFCCFF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FF"/>
    <pageSetUpPr fitToPage="1"/>
  </sheetPr>
  <dimension ref="A1:N95"/>
  <sheetViews>
    <sheetView topLeftCell="A69" zoomScale="80" zoomScaleNormal="80" zoomScaleSheetLayoutView="100" workbookViewId="0">
      <selection activeCell="L79" sqref="L79"/>
    </sheetView>
  </sheetViews>
  <sheetFormatPr defaultColWidth="9.09765625" defaultRowHeight="23.25" customHeight="1"/>
  <cols>
    <col min="1" max="1" width="43.296875" style="7" customWidth="1"/>
    <col min="2" max="2" width="8.69921875" customWidth="1"/>
    <col min="3" max="3" width="0.8984375" style="3" customWidth="1"/>
    <col min="4" max="4" width="15.09765625" style="3" bestFit="1" customWidth="1"/>
    <col min="5" max="5" width="0.8984375" style="3" customWidth="1"/>
    <col min="6" max="6" width="15.09765625" style="3" bestFit="1" customWidth="1"/>
    <col min="7" max="7" width="0.8984375" style="3" customWidth="1"/>
    <col min="8" max="8" width="15.09765625" style="3" bestFit="1" customWidth="1"/>
    <col min="9" max="9" width="0.8984375" style="3" customWidth="1"/>
    <col min="10" max="10" width="15.09765625" style="3" bestFit="1" customWidth="1"/>
    <col min="11" max="14" width="9.09765625" style="91"/>
    <col min="15" max="16384" width="9.09765625" style="3"/>
  </cols>
  <sheetData>
    <row r="1" spans="1:10" ht="26">
      <c r="A1" s="47" t="s">
        <v>0</v>
      </c>
    </row>
    <row r="2" spans="1:10" ht="23.25" customHeight="1">
      <c r="A2" s="47" t="s">
        <v>1</v>
      </c>
    </row>
    <row r="3" spans="1:10" ht="12" customHeight="1">
      <c r="A3" s="5"/>
    </row>
    <row r="4" spans="1:10" ht="23.25" customHeight="1">
      <c r="B4" s="36"/>
      <c r="C4" s="2"/>
      <c r="D4" s="146" t="s">
        <v>2</v>
      </c>
      <c r="E4" s="146"/>
      <c r="F4" s="146"/>
      <c r="G4" s="146"/>
      <c r="H4" s="146" t="s">
        <v>3</v>
      </c>
      <c r="I4" s="146"/>
      <c r="J4" s="146"/>
    </row>
    <row r="5" spans="1:10" ht="23.25" customHeight="1">
      <c r="B5" s="36"/>
      <c r="C5" s="2"/>
      <c r="D5" s="36" t="s">
        <v>170</v>
      </c>
      <c r="E5" s="36"/>
      <c r="F5" s="36" t="s">
        <v>4</v>
      </c>
      <c r="G5" s="35"/>
      <c r="H5" s="36" t="s">
        <v>170</v>
      </c>
      <c r="I5" s="36"/>
      <c r="J5" s="36" t="s">
        <v>4</v>
      </c>
    </row>
    <row r="6" spans="1:10" ht="23.25" customHeight="1">
      <c r="A6" s="5" t="s">
        <v>5</v>
      </c>
      <c r="B6" s="34" t="s">
        <v>6</v>
      </c>
      <c r="C6" s="34"/>
      <c r="D6" s="36">
        <v>2568</v>
      </c>
      <c r="E6" s="2"/>
      <c r="F6" s="36">
        <v>2567</v>
      </c>
      <c r="G6" s="36"/>
      <c r="H6" s="36">
        <v>2568</v>
      </c>
      <c r="I6" s="2"/>
      <c r="J6" s="36">
        <v>2567</v>
      </c>
    </row>
    <row r="7" spans="1:10" ht="23.25" customHeight="1">
      <c r="A7" s="5"/>
      <c r="B7" s="34"/>
      <c r="C7" s="34"/>
      <c r="D7" s="36" t="s">
        <v>7</v>
      </c>
      <c r="E7" s="2"/>
      <c r="F7" s="36"/>
      <c r="G7" s="36"/>
      <c r="H7" s="36" t="s">
        <v>7</v>
      </c>
      <c r="I7" s="2"/>
      <c r="J7" s="36"/>
    </row>
    <row r="8" spans="1:10" ht="23.25" customHeight="1">
      <c r="A8" s="48"/>
      <c r="B8" s="36"/>
      <c r="C8" s="2"/>
      <c r="D8" s="147" t="s">
        <v>8</v>
      </c>
      <c r="E8" s="147"/>
      <c r="F8" s="147"/>
      <c r="G8" s="147"/>
      <c r="H8" s="147"/>
      <c r="I8" s="147"/>
      <c r="J8" s="147"/>
    </row>
    <row r="9" spans="1:10" ht="23.25" customHeight="1">
      <c r="A9" s="8" t="s">
        <v>9</v>
      </c>
      <c r="B9" s="34"/>
      <c r="C9" s="34"/>
      <c r="H9" s="17"/>
      <c r="I9" s="17"/>
      <c r="J9" s="17"/>
    </row>
    <row r="10" spans="1:10" ht="22" customHeight="1">
      <c r="A10" s="127" t="s">
        <v>10</v>
      </c>
      <c r="B10" s="128"/>
      <c r="C10" s="129"/>
      <c r="D10" s="17">
        <v>113246</v>
      </c>
      <c r="E10" s="17"/>
      <c r="F10" s="17">
        <v>210561</v>
      </c>
      <c r="G10" s="17"/>
      <c r="H10" s="17">
        <v>43168</v>
      </c>
      <c r="I10" s="17"/>
      <c r="J10" s="17">
        <v>142873</v>
      </c>
    </row>
    <row r="11" spans="1:10" ht="22" customHeight="1">
      <c r="A11" s="130" t="s">
        <v>11</v>
      </c>
      <c r="B11" s="128">
        <v>2</v>
      </c>
      <c r="C11" s="129"/>
      <c r="D11" s="17">
        <v>212826</v>
      </c>
      <c r="E11" s="17"/>
      <c r="F11" s="17">
        <v>258660</v>
      </c>
      <c r="G11" s="17"/>
      <c r="H11" s="17">
        <v>253298</v>
      </c>
      <c r="I11" s="17"/>
      <c r="J11" s="17">
        <v>288349</v>
      </c>
    </row>
    <row r="12" spans="1:10" ht="22" customHeight="1">
      <c r="A12" s="130" t="s">
        <v>12</v>
      </c>
      <c r="B12" s="128">
        <v>2</v>
      </c>
      <c r="C12" s="129"/>
      <c r="D12" s="17">
        <v>388711</v>
      </c>
      <c r="E12" s="17"/>
      <c r="F12" s="26">
        <v>390772</v>
      </c>
      <c r="G12" s="17"/>
      <c r="H12" s="17">
        <v>318742</v>
      </c>
      <c r="I12" s="17"/>
      <c r="J12" s="26">
        <v>294824</v>
      </c>
    </row>
    <row r="13" spans="1:10" ht="22" customHeight="1">
      <c r="A13" s="130" t="s">
        <v>13</v>
      </c>
      <c r="B13" s="128"/>
      <c r="C13" s="129"/>
      <c r="D13" s="17">
        <v>1715101</v>
      </c>
      <c r="E13" s="17"/>
      <c r="F13" s="17">
        <v>1694079</v>
      </c>
      <c r="G13" s="17"/>
      <c r="H13" s="17">
        <v>1710348</v>
      </c>
      <c r="I13" s="111"/>
      <c r="J13" s="17">
        <v>1705636</v>
      </c>
    </row>
    <row r="14" spans="1:10" ht="22" customHeight="1">
      <c r="A14" s="130" t="s">
        <v>14</v>
      </c>
      <c r="B14" s="128"/>
      <c r="C14" s="129"/>
      <c r="D14" s="17">
        <v>13997</v>
      </c>
      <c r="E14" s="17"/>
      <c r="F14" s="17">
        <v>15588</v>
      </c>
      <c r="G14" s="17"/>
      <c r="H14" s="17">
        <v>13021</v>
      </c>
      <c r="I14" s="111"/>
      <c r="J14" s="17">
        <v>14423</v>
      </c>
    </row>
    <row r="15" spans="1:10" ht="23.25" customHeight="1">
      <c r="A15" s="131" t="s">
        <v>15</v>
      </c>
      <c r="B15" s="128"/>
      <c r="C15" s="129"/>
      <c r="D15" s="14">
        <f>SUM(D10:D14)</f>
        <v>2443881</v>
      </c>
      <c r="E15" s="19"/>
      <c r="F15" s="14">
        <f>SUM(F10:F14)</f>
        <v>2569660</v>
      </c>
      <c r="G15" s="15"/>
      <c r="H15" s="14">
        <f>SUM(H10:H14)</f>
        <v>2338577</v>
      </c>
      <c r="I15" s="111"/>
      <c r="J15" s="14">
        <f>SUM(J10:J14)</f>
        <v>2446105</v>
      </c>
    </row>
    <row r="16" spans="1:10" ht="21.5">
      <c r="A16" s="132"/>
      <c r="B16" s="128"/>
      <c r="C16" s="129"/>
      <c r="D16" s="17"/>
      <c r="E16" s="17"/>
      <c r="F16" s="17"/>
      <c r="G16" s="17"/>
      <c r="H16" s="111"/>
      <c r="I16" s="111"/>
      <c r="J16" s="111"/>
    </row>
    <row r="17" spans="1:10" ht="23.25" customHeight="1">
      <c r="A17" s="133" t="s">
        <v>16</v>
      </c>
      <c r="B17" s="128"/>
      <c r="C17" s="129"/>
      <c r="D17" s="17"/>
      <c r="E17" s="17"/>
      <c r="F17" s="17"/>
      <c r="G17" s="17"/>
      <c r="H17" s="111"/>
      <c r="I17" s="111"/>
      <c r="J17" s="111"/>
    </row>
    <row r="18" spans="1:10" ht="23.25" customHeight="1">
      <c r="A18" s="130" t="s">
        <v>17</v>
      </c>
      <c r="B18" s="128">
        <v>9</v>
      </c>
      <c r="C18" s="129"/>
      <c r="D18" s="17">
        <v>22746</v>
      </c>
      <c r="E18" s="17"/>
      <c r="F18" s="54">
        <v>22065</v>
      </c>
      <c r="G18" s="54"/>
      <c r="H18" s="17">
        <v>0</v>
      </c>
      <c r="I18" s="111"/>
      <c r="J18" s="17">
        <v>0</v>
      </c>
    </row>
    <row r="19" spans="1:10" ht="23.25" customHeight="1">
      <c r="A19" s="134" t="s">
        <v>18</v>
      </c>
      <c r="B19" s="128">
        <v>3</v>
      </c>
      <c r="C19" s="129"/>
      <c r="D19" s="17">
        <v>0</v>
      </c>
      <c r="E19" s="17"/>
      <c r="F19" s="17">
        <v>0</v>
      </c>
      <c r="G19" s="17"/>
      <c r="H19" s="17">
        <v>980398</v>
      </c>
      <c r="I19" s="111"/>
      <c r="J19" s="56">
        <v>998248</v>
      </c>
    </row>
    <row r="20" spans="1:10" ht="22" customHeight="1">
      <c r="A20" s="127" t="s">
        <v>19</v>
      </c>
      <c r="B20" s="128">
        <v>4</v>
      </c>
      <c r="C20" s="129"/>
      <c r="D20" s="17">
        <v>2151224</v>
      </c>
      <c r="E20" s="17"/>
      <c r="F20" s="26">
        <v>1876582</v>
      </c>
      <c r="G20" s="17"/>
      <c r="H20" s="17">
        <v>1759067</v>
      </c>
      <c r="I20" s="114"/>
      <c r="J20" s="26">
        <v>1477730</v>
      </c>
    </row>
    <row r="21" spans="1:10" ht="22" customHeight="1">
      <c r="A21" s="127" t="s">
        <v>20</v>
      </c>
      <c r="B21" s="128">
        <v>5</v>
      </c>
      <c r="C21" s="129"/>
      <c r="D21" s="17">
        <v>4827667</v>
      </c>
      <c r="E21" s="17"/>
      <c r="F21" s="17">
        <v>4943512</v>
      </c>
      <c r="G21" s="17"/>
      <c r="H21" s="17">
        <v>4137411</v>
      </c>
      <c r="I21" s="114"/>
      <c r="J21" s="17">
        <v>4329531</v>
      </c>
    </row>
    <row r="22" spans="1:10" ht="22" customHeight="1">
      <c r="A22" s="130" t="s">
        <v>21</v>
      </c>
      <c r="B22" s="128">
        <v>6</v>
      </c>
      <c r="C22" s="129"/>
      <c r="D22" s="17">
        <v>2753045</v>
      </c>
      <c r="E22" s="17"/>
      <c r="F22" s="17">
        <v>2827877</v>
      </c>
      <c r="G22" s="17"/>
      <c r="H22" s="17">
        <v>2901084</v>
      </c>
      <c r="I22" s="114"/>
      <c r="J22" s="17">
        <v>3017495</v>
      </c>
    </row>
    <row r="23" spans="1:10" ht="21.5">
      <c r="A23" s="130" t="s">
        <v>22</v>
      </c>
      <c r="B23" s="128"/>
      <c r="C23" s="129"/>
      <c r="D23" s="17">
        <v>46772</v>
      </c>
      <c r="E23" s="17"/>
      <c r="F23" s="17">
        <v>50218</v>
      </c>
      <c r="G23" s="17"/>
      <c r="H23" s="17">
        <v>41992</v>
      </c>
      <c r="I23" s="111"/>
      <c r="J23" s="17">
        <v>43790</v>
      </c>
    </row>
    <row r="24" spans="1:10" ht="21.5">
      <c r="A24" s="127" t="s">
        <v>23</v>
      </c>
      <c r="B24" s="128"/>
      <c r="C24" s="129"/>
      <c r="D24" s="17">
        <v>210335</v>
      </c>
      <c r="E24" s="17"/>
      <c r="F24" s="17">
        <v>201286</v>
      </c>
      <c r="G24" s="17"/>
      <c r="H24" s="17">
        <v>140335</v>
      </c>
      <c r="I24" s="111"/>
      <c r="J24" s="17">
        <v>134522</v>
      </c>
    </row>
    <row r="25" spans="1:10" ht="22" customHeight="1">
      <c r="A25" s="130" t="s">
        <v>24</v>
      </c>
      <c r="B25" s="128"/>
      <c r="C25" s="129"/>
      <c r="D25" s="17">
        <v>133242</v>
      </c>
      <c r="E25" s="17"/>
      <c r="F25" s="17">
        <v>93664</v>
      </c>
      <c r="G25" s="17"/>
      <c r="H25" s="17">
        <v>127586</v>
      </c>
      <c r="I25" s="111"/>
      <c r="J25" s="17">
        <v>88007</v>
      </c>
    </row>
    <row r="26" spans="1:10" ht="23.25" customHeight="1">
      <c r="A26" s="131" t="s">
        <v>25</v>
      </c>
      <c r="B26" s="128"/>
      <c r="C26" s="129"/>
      <c r="D26" s="14">
        <f>SUM(D18:D25)</f>
        <v>10145031</v>
      </c>
      <c r="E26" s="19"/>
      <c r="F26" s="14">
        <f>SUM(F18:F25)</f>
        <v>10015204</v>
      </c>
      <c r="G26" s="15"/>
      <c r="H26" s="14">
        <f>SUM(H18:H25)</f>
        <v>10087873</v>
      </c>
      <c r="I26" s="111"/>
      <c r="J26" s="14">
        <f>SUM(J18:J25)</f>
        <v>10089323</v>
      </c>
    </row>
    <row r="27" spans="1:10" ht="22">
      <c r="A27" s="131"/>
      <c r="B27" s="128"/>
      <c r="C27" s="129"/>
      <c r="D27" s="15"/>
      <c r="E27" s="19"/>
      <c r="F27" s="15"/>
      <c r="G27" s="15"/>
      <c r="H27" s="15"/>
      <c r="I27" s="111"/>
      <c r="J27" s="15"/>
    </row>
    <row r="28" spans="1:10" ht="23.25" customHeight="1" thickBot="1">
      <c r="A28" s="131" t="s">
        <v>26</v>
      </c>
      <c r="B28" s="128"/>
      <c r="C28" s="129"/>
      <c r="D28" s="24">
        <f>+D15+D26</f>
        <v>12588912</v>
      </c>
      <c r="E28" s="19"/>
      <c r="F28" s="24">
        <f>+F15+F26</f>
        <v>12584864</v>
      </c>
      <c r="G28" s="15"/>
      <c r="H28" s="24">
        <f>+H15+H26</f>
        <v>12426450</v>
      </c>
      <c r="I28" s="111"/>
      <c r="J28" s="24">
        <f>+J15+J26</f>
        <v>12535428</v>
      </c>
    </row>
    <row r="29" spans="1:10" ht="23.25" customHeight="1" thickTop="1">
      <c r="A29" s="135"/>
      <c r="B29" s="128"/>
      <c r="C29" s="111"/>
      <c r="D29" s="111"/>
      <c r="E29" s="111"/>
      <c r="F29" s="111"/>
      <c r="G29" s="111"/>
      <c r="H29" s="111"/>
      <c r="I29" s="111"/>
      <c r="J29" s="111"/>
    </row>
    <row r="30" spans="1:10" ht="23.25" customHeight="1">
      <c r="A30" s="136"/>
      <c r="B30" s="128"/>
      <c r="C30" s="119"/>
      <c r="D30" s="148" t="s">
        <v>2</v>
      </c>
      <c r="E30" s="148"/>
      <c r="F30" s="148"/>
      <c r="G30" s="148"/>
      <c r="H30" s="148" t="s">
        <v>3</v>
      </c>
      <c r="I30" s="148"/>
      <c r="J30" s="148"/>
    </row>
    <row r="31" spans="1:10" ht="23.25" customHeight="1">
      <c r="A31" s="127"/>
      <c r="B31" s="128"/>
      <c r="C31" s="119"/>
      <c r="D31" s="118" t="s">
        <v>170</v>
      </c>
      <c r="E31" s="118"/>
      <c r="F31" s="118" t="s">
        <v>4</v>
      </c>
      <c r="G31" s="117"/>
      <c r="H31" s="118" t="s">
        <v>170</v>
      </c>
      <c r="I31" s="118"/>
      <c r="J31" s="118" t="s">
        <v>4</v>
      </c>
    </row>
    <row r="32" spans="1:10" ht="23.25" customHeight="1">
      <c r="A32" s="135" t="s">
        <v>27</v>
      </c>
      <c r="B32" s="128" t="s">
        <v>6</v>
      </c>
      <c r="C32" s="119"/>
      <c r="D32" s="118">
        <v>2568</v>
      </c>
      <c r="E32" s="119"/>
      <c r="F32" s="118">
        <v>2567</v>
      </c>
      <c r="G32" s="118"/>
      <c r="H32" s="118">
        <v>2568</v>
      </c>
      <c r="I32" s="119"/>
      <c r="J32" s="118">
        <v>2567</v>
      </c>
    </row>
    <row r="33" spans="1:14" ht="23.25" customHeight="1">
      <c r="A33" s="135"/>
      <c r="B33" s="128"/>
      <c r="C33" s="119"/>
      <c r="D33" s="118" t="s">
        <v>7</v>
      </c>
      <c r="E33" s="119"/>
      <c r="F33" s="118"/>
      <c r="G33" s="118"/>
      <c r="H33" s="118" t="s">
        <v>7</v>
      </c>
      <c r="I33" s="119"/>
      <c r="J33" s="118"/>
    </row>
    <row r="34" spans="1:14" ht="23.25" customHeight="1">
      <c r="A34" s="137"/>
      <c r="B34" s="128"/>
      <c r="C34" s="129"/>
      <c r="D34" s="144" t="s">
        <v>8</v>
      </c>
      <c r="E34" s="144"/>
      <c r="F34" s="144"/>
      <c r="G34" s="144"/>
      <c r="H34" s="144"/>
      <c r="I34" s="144"/>
      <c r="J34" s="144"/>
    </row>
    <row r="35" spans="1:14" ht="23.25" customHeight="1">
      <c r="A35" s="133" t="s">
        <v>28</v>
      </c>
      <c r="B35" s="128"/>
      <c r="C35" s="119"/>
      <c r="D35" s="138"/>
      <c r="E35" s="138"/>
      <c r="F35" s="138"/>
      <c r="G35" s="138"/>
      <c r="H35" s="111"/>
      <c r="I35" s="111"/>
      <c r="J35" s="111"/>
    </row>
    <row r="36" spans="1:14" ht="22" customHeight="1">
      <c r="A36" s="127" t="s">
        <v>29</v>
      </c>
      <c r="B36" s="129"/>
      <c r="C36" s="129"/>
      <c r="D36" s="17">
        <v>243000</v>
      </c>
      <c r="E36" s="17"/>
      <c r="F36" s="17">
        <v>632000</v>
      </c>
      <c r="G36" s="17"/>
      <c r="H36" s="17">
        <v>243000</v>
      </c>
      <c r="I36" s="111"/>
      <c r="J36" s="114">
        <v>632000</v>
      </c>
    </row>
    <row r="37" spans="1:14" ht="22" customHeight="1">
      <c r="A37" s="127" t="s">
        <v>30</v>
      </c>
      <c r="B37" s="129">
        <v>2</v>
      </c>
      <c r="C37" s="129"/>
      <c r="D37" s="17">
        <v>718897</v>
      </c>
      <c r="E37" s="17"/>
      <c r="F37" s="17">
        <v>602904</v>
      </c>
      <c r="G37" s="17"/>
      <c r="H37" s="17">
        <v>966723</v>
      </c>
      <c r="I37" s="111"/>
      <c r="J37" s="114">
        <v>793692</v>
      </c>
    </row>
    <row r="38" spans="1:14" s="77" customFormat="1" ht="22" customHeight="1">
      <c r="A38" s="127" t="s">
        <v>31</v>
      </c>
      <c r="B38" s="129"/>
      <c r="C38" s="129"/>
      <c r="D38" s="17">
        <v>383023</v>
      </c>
      <c r="E38" s="17"/>
      <c r="F38" s="17">
        <v>381716</v>
      </c>
      <c r="G38" s="17"/>
      <c r="H38" s="17">
        <v>383023</v>
      </c>
      <c r="I38" s="111"/>
      <c r="J38" s="114">
        <v>381716</v>
      </c>
      <c r="K38" s="91"/>
      <c r="L38" s="91"/>
      <c r="M38" s="91"/>
      <c r="N38" s="91"/>
    </row>
    <row r="39" spans="1:14" s="77" customFormat="1" ht="22" customHeight="1">
      <c r="A39" s="127" t="s">
        <v>32</v>
      </c>
      <c r="B39" s="129"/>
      <c r="C39" s="129"/>
      <c r="D39" s="17">
        <v>262674</v>
      </c>
      <c r="E39" s="17"/>
      <c r="F39" s="17">
        <v>297870</v>
      </c>
      <c r="G39" s="17"/>
      <c r="H39" s="17">
        <v>248587</v>
      </c>
      <c r="I39" s="111"/>
      <c r="J39" s="114">
        <v>287354</v>
      </c>
      <c r="K39" s="91"/>
      <c r="L39" s="91"/>
      <c r="M39" s="91"/>
      <c r="N39" s="91"/>
    </row>
    <row r="40" spans="1:14" s="77" customFormat="1" ht="22" customHeight="1">
      <c r="A40" s="130" t="s">
        <v>33</v>
      </c>
      <c r="B40" s="129">
        <v>2</v>
      </c>
      <c r="C40" s="129"/>
      <c r="D40" s="17">
        <v>377361</v>
      </c>
      <c r="E40" s="17"/>
      <c r="F40" s="17">
        <v>375032</v>
      </c>
      <c r="G40" s="17"/>
      <c r="H40" s="17">
        <v>274967</v>
      </c>
      <c r="I40" s="111"/>
      <c r="J40" s="114">
        <v>293782</v>
      </c>
      <c r="K40" s="91"/>
      <c r="L40" s="91"/>
      <c r="M40" s="91"/>
      <c r="N40" s="91"/>
    </row>
    <row r="41" spans="1:14" ht="22" customHeight="1">
      <c r="A41" s="130" t="s">
        <v>34</v>
      </c>
      <c r="B41" s="129"/>
      <c r="C41" s="129"/>
      <c r="D41" s="17"/>
      <c r="E41" s="17"/>
      <c r="F41" s="17"/>
      <c r="G41" s="17"/>
      <c r="H41" s="114"/>
      <c r="I41" s="111"/>
      <c r="J41" s="114"/>
    </row>
    <row r="42" spans="1:14" ht="22" customHeight="1">
      <c r="A42" s="139" t="s">
        <v>35</v>
      </c>
      <c r="B42" s="129">
        <v>2</v>
      </c>
      <c r="C42" s="129"/>
      <c r="D42" s="17">
        <v>65600</v>
      </c>
      <c r="E42" s="17"/>
      <c r="F42" s="17">
        <v>57984</v>
      </c>
      <c r="G42" s="17"/>
      <c r="H42" s="17">
        <v>139091</v>
      </c>
      <c r="I42" s="111"/>
      <c r="J42" s="114">
        <v>134028</v>
      </c>
    </row>
    <row r="43" spans="1:14" ht="21.5">
      <c r="A43" s="130" t="s">
        <v>36</v>
      </c>
      <c r="B43" s="129"/>
      <c r="C43" s="129"/>
      <c r="D43" s="17"/>
      <c r="E43" s="17"/>
      <c r="F43" s="17"/>
      <c r="G43" s="17"/>
      <c r="H43" s="114"/>
      <c r="I43" s="111"/>
      <c r="J43" s="114"/>
    </row>
    <row r="44" spans="1:14" ht="22" customHeight="1">
      <c r="A44" s="139" t="s">
        <v>37</v>
      </c>
      <c r="B44" s="129">
        <v>2</v>
      </c>
      <c r="C44" s="129"/>
      <c r="D44" s="17">
        <v>125007</v>
      </c>
      <c r="E44" s="17"/>
      <c r="F44" s="17">
        <v>125038</v>
      </c>
      <c r="G44" s="17"/>
      <c r="H44" s="17">
        <v>675478</v>
      </c>
      <c r="I44" s="111"/>
      <c r="J44" s="114">
        <v>678409</v>
      </c>
    </row>
    <row r="45" spans="1:14" ht="22" customHeight="1">
      <c r="A45" s="130" t="s">
        <v>38</v>
      </c>
      <c r="B45" s="140"/>
      <c r="C45" s="129"/>
      <c r="D45" s="17">
        <v>107542</v>
      </c>
      <c r="E45" s="17"/>
      <c r="F45" s="17">
        <v>67895</v>
      </c>
      <c r="G45" s="17"/>
      <c r="H45" s="17">
        <v>70734</v>
      </c>
      <c r="I45" s="111"/>
      <c r="J45" s="114">
        <v>43572</v>
      </c>
    </row>
    <row r="46" spans="1:14" ht="22" customHeight="1">
      <c r="A46" s="127" t="s">
        <v>39</v>
      </c>
      <c r="B46" s="129"/>
      <c r="C46" s="129"/>
      <c r="D46" s="17">
        <v>73571</v>
      </c>
      <c r="E46" s="17"/>
      <c r="F46" s="17">
        <v>75150</v>
      </c>
      <c r="G46" s="17"/>
      <c r="H46" s="17">
        <v>63496</v>
      </c>
      <c r="I46" s="111"/>
      <c r="J46" s="114">
        <v>64950</v>
      </c>
    </row>
    <row r="47" spans="1:14" ht="23.25" customHeight="1">
      <c r="A47" s="131" t="s">
        <v>40</v>
      </c>
      <c r="B47" s="129"/>
      <c r="C47" s="129"/>
      <c r="D47" s="14">
        <f>SUM(D36:D46)</f>
        <v>2356675</v>
      </c>
      <c r="E47" s="19"/>
      <c r="F47" s="14">
        <f>SUM(F36:F46)</f>
        <v>2615589</v>
      </c>
      <c r="G47" s="15"/>
      <c r="H47" s="14">
        <f>SUM(H36:H46)</f>
        <v>3065099</v>
      </c>
      <c r="I47" s="111"/>
      <c r="J47" s="14">
        <f>SUM(J36:J46)</f>
        <v>3309503</v>
      </c>
    </row>
    <row r="48" spans="1:14" ht="22" customHeight="1">
      <c r="A48" s="127"/>
      <c r="B48" s="129"/>
      <c r="C48" s="129"/>
      <c r="D48" s="17"/>
      <c r="E48" s="17"/>
      <c r="F48" s="17"/>
      <c r="G48" s="17"/>
      <c r="H48" s="111"/>
      <c r="I48" s="111"/>
      <c r="J48" s="111"/>
    </row>
    <row r="49" spans="1:10" ht="23.25" customHeight="1">
      <c r="A49" s="133" t="s">
        <v>41</v>
      </c>
      <c r="B49" s="129"/>
      <c r="C49" s="129"/>
      <c r="D49" s="17"/>
      <c r="E49" s="17"/>
      <c r="F49" s="17"/>
      <c r="G49" s="17"/>
      <c r="H49" s="111"/>
      <c r="I49" s="111"/>
      <c r="J49" s="111"/>
    </row>
    <row r="50" spans="1:10" ht="22" customHeight="1">
      <c r="A50" s="130" t="s">
        <v>42</v>
      </c>
      <c r="B50" s="129">
        <v>2</v>
      </c>
      <c r="C50" s="129"/>
      <c r="D50" s="17">
        <v>3087195</v>
      </c>
      <c r="E50" s="17"/>
      <c r="F50" s="17">
        <v>3048322</v>
      </c>
      <c r="G50" s="17"/>
      <c r="H50" s="17">
        <v>3200667</v>
      </c>
      <c r="I50" s="111"/>
      <c r="J50" s="114">
        <v>3177699</v>
      </c>
    </row>
    <row r="51" spans="1:10" ht="22" customHeight="1">
      <c r="A51" s="130" t="s">
        <v>43</v>
      </c>
      <c r="B51" s="129"/>
      <c r="C51" s="129"/>
      <c r="D51" s="17"/>
      <c r="E51" s="17"/>
      <c r="F51" s="17"/>
      <c r="G51" s="17"/>
      <c r="H51" s="111"/>
      <c r="I51" s="111"/>
      <c r="J51" s="111"/>
    </row>
    <row r="52" spans="1:10" ht="22" customHeight="1">
      <c r="A52" s="139" t="s">
        <v>44</v>
      </c>
      <c r="B52" s="129"/>
      <c r="C52" s="129"/>
      <c r="D52" s="17">
        <v>349934</v>
      </c>
      <c r="E52" s="17"/>
      <c r="F52" s="17">
        <v>342646</v>
      </c>
      <c r="G52" s="17"/>
      <c r="H52" s="17">
        <v>237916</v>
      </c>
      <c r="I52" s="111"/>
      <c r="J52" s="114">
        <v>232290</v>
      </c>
    </row>
    <row r="53" spans="1:10" ht="22" customHeight="1">
      <c r="A53" s="127" t="s">
        <v>45</v>
      </c>
      <c r="B53" s="129">
        <v>2</v>
      </c>
      <c r="C53" s="129"/>
      <c r="D53" s="17">
        <v>412399</v>
      </c>
      <c r="E53" s="17"/>
      <c r="F53" s="17">
        <v>400033</v>
      </c>
      <c r="G53" s="17"/>
      <c r="H53" s="17">
        <v>187618</v>
      </c>
      <c r="I53" s="111"/>
      <c r="J53" s="114">
        <v>185120</v>
      </c>
    </row>
    <row r="54" spans="1:10" ht="23.25" customHeight="1">
      <c r="A54" s="131" t="s">
        <v>46</v>
      </c>
      <c r="B54" s="129"/>
      <c r="C54" s="129"/>
      <c r="D54" s="14">
        <f>SUM(D50:D53)</f>
        <v>3849528</v>
      </c>
      <c r="E54" s="19"/>
      <c r="F54" s="14">
        <f>SUM(F50:F53)</f>
        <v>3791001</v>
      </c>
      <c r="G54" s="15"/>
      <c r="H54" s="14">
        <f>SUM(H50:H53)</f>
        <v>3626201</v>
      </c>
      <c r="I54" s="111"/>
      <c r="J54" s="14">
        <f>SUM(J50:J53)</f>
        <v>3595109</v>
      </c>
    </row>
    <row r="55" spans="1:10" ht="22">
      <c r="A55" s="131"/>
      <c r="B55" s="129"/>
      <c r="C55" s="129"/>
      <c r="D55" s="15"/>
      <c r="E55" s="19"/>
      <c r="F55" s="15"/>
      <c r="G55" s="15"/>
      <c r="H55" s="15"/>
      <c r="I55" s="111"/>
      <c r="J55" s="15"/>
    </row>
    <row r="56" spans="1:10" ht="23.25" customHeight="1">
      <c r="A56" s="131" t="s">
        <v>47</v>
      </c>
      <c r="B56" s="129"/>
      <c r="C56" s="129"/>
      <c r="D56" s="27">
        <f>+D47+D54</f>
        <v>6206203</v>
      </c>
      <c r="E56" s="15"/>
      <c r="F56" s="27">
        <f>+F47+F54</f>
        <v>6406590</v>
      </c>
      <c r="G56" s="15"/>
      <c r="H56" s="27">
        <f>+H47+H54</f>
        <v>6691300</v>
      </c>
      <c r="I56" s="111"/>
      <c r="J56" s="27">
        <f>+J47+J54</f>
        <v>6904612</v>
      </c>
    </row>
    <row r="57" spans="1:10" ht="23.25" customHeight="1">
      <c r="A57" s="149"/>
      <c r="B57" s="149"/>
      <c r="C57" s="149"/>
      <c r="D57" s="149"/>
      <c r="E57" s="149"/>
      <c r="F57" s="149"/>
      <c r="G57" s="149"/>
      <c r="H57" s="149"/>
      <c r="I57" s="149"/>
      <c r="J57" s="149"/>
    </row>
    <row r="58" spans="1:10" ht="23.25" customHeight="1">
      <c r="A58" s="135"/>
      <c r="B58" s="128"/>
      <c r="C58" s="111"/>
      <c r="D58" s="111"/>
      <c r="E58" s="111"/>
      <c r="F58" s="111"/>
      <c r="G58" s="111"/>
      <c r="H58" s="111"/>
      <c r="I58" s="111"/>
      <c r="J58" s="111"/>
    </row>
    <row r="59" spans="1:10" ht="23.25" customHeight="1">
      <c r="A59" s="136"/>
      <c r="B59" s="128"/>
      <c r="C59" s="119"/>
      <c r="D59" s="148" t="s">
        <v>2</v>
      </c>
      <c r="E59" s="148"/>
      <c r="F59" s="148"/>
      <c r="G59" s="148"/>
      <c r="H59" s="148" t="s">
        <v>3</v>
      </c>
      <c r="I59" s="148"/>
      <c r="J59" s="148"/>
    </row>
    <row r="60" spans="1:10" ht="23.25" customHeight="1">
      <c r="A60" s="127"/>
      <c r="B60" s="128"/>
      <c r="C60" s="119"/>
      <c r="D60" s="118" t="s">
        <v>170</v>
      </c>
      <c r="E60" s="118"/>
      <c r="F60" s="118" t="s">
        <v>4</v>
      </c>
      <c r="G60" s="117"/>
      <c r="H60" s="118" t="s">
        <v>170</v>
      </c>
      <c r="I60" s="118"/>
      <c r="J60" s="118" t="s">
        <v>4</v>
      </c>
    </row>
    <row r="61" spans="1:10" ht="23.25" customHeight="1">
      <c r="A61" s="135" t="s">
        <v>27</v>
      </c>
      <c r="B61" s="128"/>
      <c r="C61" s="129"/>
      <c r="D61" s="118">
        <v>2568</v>
      </c>
      <c r="E61" s="119"/>
      <c r="F61" s="118">
        <v>2567</v>
      </c>
      <c r="G61" s="118"/>
      <c r="H61" s="118">
        <v>2568</v>
      </c>
      <c r="I61" s="119"/>
      <c r="J61" s="118">
        <v>2567</v>
      </c>
    </row>
    <row r="62" spans="1:10" ht="23.25" customHeight="1">
      <c r="A62" s="135"/>
      <c r="B62" s="128"/>
      <c r="C62" s="129"/>
      <c r="D62" s="118" t="s">
        <v>7</v>
      </c>
      <c r="E62" s="119"/>
      <c r="F62" s="118"/>
      <c r="G62" s="118"/>
      <c r="H62" s="118" t="s">
        <v>7</v>
      </c>
      <c r="I62" s="119"/>
      <c r="J62" s="118"/>
    </row>
    <row r="63" spans="1:10" ht="23.25" customHeight="1">
      <c r="A63" s="127"/>
      <c r="B63" s="128"/>
      <c r="C63" s="129"/>
      <c r="D63" s="144" t="s">
        <v>8</v>
      </c>
      <c r="E63" s="144"/>
      <c r="F63" s="144"/>
      <c r="G63" s="144"/>
      <c r="H63" s="144"/>
      <c r="I63" s="144"/>
      <c r="J63" s="144"/>
    </row>
    <row r="64" spans="1:10" ht="22" customHeight="1">
      <c r="A64" s="133" t="s">
        <v>48</v>
      </c>
      <c r="B64" s="128"/>
      <c r="C64" s="129"/>
      <c r="D64" s="138"/>
      <c r="E64" s="138"/>
      <c r="F64" s="138"/>
      <c r="G64" s="138"/>
      <c r="H64" s="111"/>
      <c r="I64" s="111"/>
      <c r="J64" s="111"/>
    </row>
    <row r="65" spans="1:14" ht="21.5">
      <c r="A65" s="130" t="s">
        <v>49</v>
      </c>
      <c r="B65" s="129"/>
      <c r="C65" s="129"/>
      <c r="D65" s="138"/>
      <c r="E65" s="138"/>
      <c r="F65" s="138"/>
      <c r="G65" s="138"/>
      <c r="H65" s="111"/>
      <c r="I65" s="111"/>
      <c r="J65" s="111"/>
    </row>
    <row r="66" spans="1:14" ht="21.5">
      <c r="A66" s="139" t="s">
        <v>50</v>
      </c>
      <c r="B66" s="129"/>
      <c r="C66" s="129"/>
      <c r="D66" s="138"/>
      <c r="E66" s="138"/>
      <c r="F66" s="138"/>
      <c r="G66" s="138"/>
      <c r="H66" s="111"/>
      <c r="I66" s="111"/>
      <c r="J66" s="111"/>
    </row>
    <row r="67" spans="1:14" ht="22" thickBot="1">
      <c r="A67" s="141" t="s">
        <v>51</v>
      </c>
      <c r="B67" s="129"/>
      <c r="C67" s="129"/>
      <c r="D67" s="57">
        <v>2525000</v>
      </c>
      <c r="E67" s="17"/>
      <c r="F67" s="57">
        <v>2525000</v>
      </c>
      <c r="G67" s="58"/>
      <c r="H67" s="57">
        <v>2525000</v>
      </c>
      <c r="I67" s="111"/>
      <c r="J67" s="57">
        <v>2525000</v>
      </c>
    </row>
    <row r="68" spans="1:14" ht="22" thickTop="1">
      <c r="A68" s="139" t="s">
        <v>52</v>
      </c>
      <c r="B68" s="129"/>
      <c r="C68" s="129"/>
      <c r="D68" s="58"/>
      <c r="E68" s="17"/>
      <c r="F68" s="58"/>
      <c r="G68" s="58"/>
      <c r="H68" s="58"/>
      <c r="I68" s="111"/>
      <c r="J68" s="58"/>
    </row>
    <row r="69" spans="1:14" ht="22" customHeight="1">
      <c r="A69" s="141" t="s">
        <v>51</v>
      </c>
      <c r="B69" s="129"/>
      <c r="C69" s="129"/>
      <c r="D69" s="17">
        <v>2525000</v>
      </c>
      <c r="E69" s="17"/>
      <c r="F69" s="17">
        <v>2525000</v>
      </c>
      <c r="G69" s="17"/>
      <c r="H69" s="17">
        <v>2525000</v>
      </c>
      <c r="I69" s="111"/>
      <c r="J69" s="17">
        <v>2525000</v>
      </c>
    </row>
    <row r="70" spans="1:14" ht="22" customHeight="1">
      <c r="A70" s="130" t="s">
        <v>53</v>
      </c>
      <c r="B70" s="129"/>
      <c r="C70" s="129"/>
      <c r="D70" s="17">
        <v>1741110</v>
      </c>
      <c r="E70" s="17"/>
      <c r="F70" s="17">
        <v>1741110</v>
      </c>
      <c r="G70" s="17"/>
      <c r="H70" s="17">
        <v>1741110</v>
      </c>
      <c r="I70" s="111"/>
      <c r="J70" s="17">
        <v>1741110</v>
      </c>
    </row>
    <row r="71" spans="1:14" ht="21.5">
      <c r="A71" s="130" t="s">
        <v>54</v>
      </c>
      <c r="B71" s="129"/>
      <c r="C71" s="129"/>
      <c r="D71" s="17"/>
      <c r="E71" s="17"/>
      <c r="F71" s="17"/>
      <c r="G71" s="17"/>
      <c r="H71" s="111"/>
      <c r="I71" s="111"/>
      <c r="J71" s="111"/>
    </row>
    <row r="72" spans="1:14" ht="22" customHeight="1">
      <c r="A72" s="139" t="s">
        <v>55</v>
      </c>
      <c r="B72" s="129"/>
      <c r="C72" s="129"/>
      <c r="D72" s="58">
        <v>252500</v>
      </c>
      <c r="E72" s="17"/>
      <c r="F72" s="17">
        <v>252500</v>
      </c>
      <c r="G72" s="17"/>
      <c r="H72" s="17">
        <v>252500</v>
      </c>
      <c r="I72" s="111"/>
      <c r="J72" s="17">
        <v>252500</v>
      </c>
    </row>
    <row r="73" spans="1:14" ht="22" customHeight="1">
      <c r="A73" s="139" t="s">
        <v>56</v>
      </c>
      <c r="B73" s="129"/>
      <c r="C73" s="129"/>
      <c r="D73" s="20">
        <v>1864088</v>
      </c>
      <c r="E73" s="17"/>
      <c r="F73" s="20">
        <v>1648701</v>
      </c>
      <c r="G73" s="17"/>
      <c r="H73" s="20">
        <v>1216540</v>
      </c>
      <c r="I73" s="111"/>
      <c r="J73" s="20">
        <v>1112206</v>
      </c>
    </row>
    <row r="74" spans="1:14" ht="22" customHeight="1">
      <c r="A74" s="131" t="s">
        <v>57</v>
      </c>
      <c r="B74" s="128"/>
      <c r="C74" s="129"/>
      <c r="D74" s="15">
        <f>SUM(D69:D73)</f>
        <v>6382698</v>
      </c>
      <c r="E74" s="19"/>
      <c r="F74" s="15">
        <f>SUM(F69:F73)</f>
        <v>6167311</v>
      </c>
      <c r="G74" s="15"/>
      <c r="H74" s="15">
        <f>SUM(H69:H73)</f>
        <v>5735150</v>
      </c>
      <c r="I74" s="111"/>
      <c r="J74" s="15">
        <f>SUM(J69:J73)</f>
        <v>5630816</v>
      </c>
    </row>
    <row r="75" spans="1:14" ht="22" customHeight="1">
      <c r="A75" s="127" t="s">
        <v>58</v>
      </c>
      <c r="B75" s="128"/>
      <c r="C75" s="129"/>
      <c r="D75" s="58">
        <v>11</v>
      </c>
      <c r="E75" s="28"/>
      <c r="F75" s="28">
        <v>10963</v>
      </c>
      <c r="G75" s="28"/>
      <c r="H75" s="28">
        <v>0</v>
      </c>
      <c r="I75" s="111"/>
      <c r="J75" s="28">
        <v>0</v>
      </c>
    </row>
    <row r="76" spans="1:14" ht="22" customHeight="1">
      <c r="A76" s="131" t="s">
        <v>59</v>
      </c>
      <c r="B76" s="128"/>
      <c r="C76" s="129"/>
      <c r="D76" s="14">
        <f>D74+D75</f>
        <v>6382709</v>
      </c>
      <c r="E76" s="19"/>
      <c r="F76" s="14">
        <f>F74+F75</f>
        <v>6178274</v>
      </c>
      <c r="G76" s="15"/>
      <c r="H76" s="14">
        <f>H74+H75</f>
        <v>5735150</v>
      </c>
      <c r="I76" s="111"/>
      <c r="J76" s="14">
        <f>J74+J75</f>
        <v>5630816</v>
      </c>
    </row>
    <row r="77" spans="1:14" ht="12" customHeight="1">
      <c r="A77" s="131"/>
      <c r="B77" s="128"/>
      <c r="C77" s="129"/>
      <c r="D77" s="15"/>
      <c r="E77" s="19"/>
      <c r="F77" s="15"/>
      <c r="G77" s="15"/>
      <c r="H77" s="15"/>
      <c r="I77" s="111"/>
      <c r="J77" s="15"/>
    </row>
    <row r="78" spans="1:14" ht="22.5" thickBot="1">
      <c r="A78" s="131" t="s">
        <v>60</v>
      </c>
      <c r="B78" s="128"/>
      <c r="C78" s="129"/>
      <c r="D78" s="24">
        <f>D76+D56</f>
        <v>12588912</v>
      </c>
      <c r="E78" s="19"/>
      <c r="F78" s="24">
        <f>F76+F56</f>
        <v>12584864</v>
      </c>
      <c r="G78" s="15"/>
      <c r="H78" s="24">
        <f>H76+H56</f>
        <v>12426450</v>
      </c>
      <c r="I78" s="111"/>
      <c r="J78" s="24">
        <f>J76+J56</f>
        <v>12535428</v>
      </c>
    </row>
    <row r="79" spans="1:14" ht="22" customHeight="1" thickTop="1">
      <c r="A79" s="9"/>
      <c r="B79" s="46"/>
      <c r="C79" s="34"/>
      <c r="D79" s="15"/>
      <c r="E79" s="19"/>
      <c r="F79" s="15"/>
      <c r="G79" s="15"/>
    </row>
    <row r="80" spans="1:14" s="65" customFormat="1" ht="23.25" customHeight="1">
      <c r="A80" s="62"/>
      <c r="B80" s="63"/>
      <c r="C80" s="64"/>
      <c r="D80" s="61"/>
      <c r="E80" s="61"/>
      <c r="F80" s="61"/>
      <c r="G80" s="61"/>
      <c r="H80" s="61"/>
      <c r="I80" s="61"/>
      <c r="J80" s="61"/>
      <c r="K80" s="107"/>
      <c r="L80" s="107"/>
      <c r="M80" s="107"/>
      <c r="N80" s="107"/>
    </row>
    <row r="81" spans="1:10" ht="22" customHeight="1">
      <c r="A81" s="9"/>
      <c r="B81" s="46"/>
      <c r="C81" s="34"/>
      <c r="D81" s="15">
        <f>D28-D78</f>
        <v>0</v>
      </c>
      <c r="E81" s="15"/>
      <c r="F81" s="15">
        <f>F28-F78</f>
        <v>0</v>
      </c>
      <c r="G81" s="15"/>
      <c r="H81" s="15">
        <f>H28-H78</f>
        <v>0</v>
      </c>
      <c r="I81" s="15"/>
      <c r="J81" s="15">
        <f>J28-J78</f>
        <v>0</v>
      </c>
    </row>
    <row r="82" spans="1:10" ht="22" customHeight="1">
      <c r="A82" s="9"/>
      <c r="B82" s="46"/>
      <c r="C82" s="34"/>
      <c r="D82" s="16"/>
      <c r="F82" s="16"/>
      <c r="H82" s="16"/>
      <c r="J82" s="16"/>
    </row>
    <row r="83" spans="1:10" ht="22" customHeight="1">
      <c r="A83" s="9"/>
      <c r="B83" s="46"/>
      <c r="C83" s="34"/>
      <c r="D83" s="15"/>
      <c r="E83" s="15"/>
      <c r="F83" s="15"/>
      <c r="G83" s="15"/>
      <c r="H83" s="15"/>
      <c r="I83" s="15"/>
      <c r="J83" s="15"/>
    </row>
    <row r="84" spans="1:10" ht="22" customHeight="1">
      <c r="A84" s="9"/>
      <c r="B84" s="46"/>
      <c r="C84" s="34"/>
      <c r="D84" s="15"/>
      <c r="E84" s="15"/>
      <c r="F84" s="15"/>
      <c r="G84" s="15"/>
      <c r="H84" s="15"/>
      <c r="I84" s="15"/>
      <c r="J84" s="15"/>
    </row>
    <row r="85" spans="1:10" ht="22" customHeight="1">
      <c r="A85" s="9"/>
      <c r="B85" s="46"/>
      <c r="C85" s="34"/>
      <c r="D85" s="15"/>
      <c r="E85" s="15"/>
      <c r="F85" s="15"/>
      <c r="G85" s="15"/>
      <c r="H85" s="15"/>
      <c r="I85" s="15"/>
      <c r="J85" s="15"/>
    </row>
    <row r="86" spans="1:10" ht="22" customHeight="1">
      <c r="A86" s="9"/>
      <c r="B86" s="46"/>
      <c r="C86" s="34"/>
      <c r="D86" s="15"/>
      <c r="E86" s="15"/>
      <c r="F86" s="15"/>
      <c r="G86" s="15"/>
      <c r="H86" s="15"/>
      <c r="I86" s="15"/>
      <c r="J86" s="15"/>
    </row>
    <row r="87" spans="1:10" ht="22" customHeight="1">
      <c r="A87" s="9"/>
      <c r="B87" s="46"/>
      <c r="C87" s="34"/>
      <c r="D87" s="15"/>
      <c r="E87" s="15"/>
      <c r="F87" s="15"/>
      <c r="G87" s="15"/>
      <c r="H87" s="15"/>
      <c r="I87" s="15"/>
      <c r="J87" s="15"/>
    </row>
    <row r="88" spans="1:10" ht="22" customHeight="1">
      <c r="A88" s="9"/>
      <c r="B88" s="46"/>
      <c r="C88" s="34"/>
      <c r="D88" s="15"/>
      <c r="E88" s="15"/>
      <c r="F88" s="15"/>
      <c r="G88" s="15"/>
      <c r="H88" s="15"/>
      <c r="I88" s="15"/>
      <c r="J88" s="15"/>
    </row>
    <row r="89" spans="1:10" ht="22" customHeight="1">
      <c r="A89" s="9"/>
      <c r="B89" s="46"/>
      <c r="C89" s="34"/>
      <c r="D89" s="15"/>
      <c r="E89" s="19"/>
      <c r="F89" s="15"/>
      <c r="G89" s="15"/>
    </row>
    <row r="90" spans="1:10" ht="22" customHeight="1">
      <c r="A90" s="9"/>
      <c r="B90" s="46"/>
      <c r="C90" s="34"/>
      <c r="D90" s="15"/>
      <c r="E90" s="19"/>
      <c r="F90" s="15"/>
      <c r="G90" s="15"/>
    </row>
    <row r="91" spans="1:10" ht="22" customHeight="1">
      <c r="A91" s="9"/>
      <c r="B91" s="46"/>
      <c r="C91" s="34"/>
      <c r="D91" s="15"/>
      <c r="E91" s="19"/>
      <c r="F91" s="15"/>
      <c r="G91" s="15"/>
    </row>
    <row r="92" spans="1:10" ht="22" customHeight="1">
      <c r="A92" s="9"/>
      <c r="B92" s="46"/>
      <c r="C92" s="34"/>
      <c r="D92" s="15"/>
      <c r="E92" s="19"/>
      <c r="F92" s="15"/>
      <c r="G92" s="15"/>
    </row>
    <row r="93" spans="1:10" ht="23.25" customHeight="1">
      <c r="A93" s="145"/>
      <c r="B93" s="145"/>
      <c r="C93" s="145"/>
      <c r="D93" s="145"/>
      <c r="E93" s="145"/>
      <c r="F93" s="145"/>
      <c r="G93" s="145"/>
      <c r="H93" s="145"/>
      <c r="I93" s="145"/>
      <c r="J93" s="145"/>
    </row>
    <row r="94" spans="1:10" ht="23.25" customHeight="1">
      <c r="A94" s="145"/>
      <c r="B94" s="145"/>
      <c r="C94" s="145"/>
      <c r="D94" s="145"/>
      <c r="E94" s="145"/>
      <c r="F94" s="145"/>
      <c r="G94" s="145"/>
      <c r="H94" s="145"/>
      <c r="I94" s="145"/>
      <c r="J94" s="145"/>
    </row>
    <row r="95" spans="1:10" ht="22" customHeight="1">
      <c r="A95"/>
      <c r="C95"/>
      <c r="D95"/>
      <c r="E95"/>
      <c r="F95"/>
      <c r="G95"/>
    </row>
  </sheetData>
  <mergeCells count="12">
    <mergeCell ref="D34:J34"/>
    <mergeCell ref="D63:J63"/>
    <mergeCell ref="A93:J93"/>
    <mergeCell ref="A94:J94"/>
    <mergeCell ref="H4:J4"/>
    <mergeCell ref="D4:G4"/>
    <mergeCell ref="D8:J8"/>
    <mergeCell ref="D30:G30"/>
    <mergeCell ref="H30:J30"/>
    <mergeCell ref="A57:J57"/>
    <mergeCell ref="D59:G59"/>
    <mergeCell ref="H59:J59"/>
  </mergeCells>
  <pageMargins left="0.8" right="0.8" top="0.48" bottom="0.5" header="0.5" footer="0.5"/>
  <pageSetup paperSize="9" scale="83" firstPageNumber="3" fitToHeight="0" orientation="portrait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29" max="9" man="1"/>
    <brk id="5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FF"/>
    <pageSetUpPr fitToPage="1"/>
  </sheetPr>
  <dimension ref="A1:J69"/>
  <sheetViews>
    <sheetView tabSelected="1" topLeftCell="A54" zoomScale="80" zoomScaleNormal="80" zoomScaleSheetLayoutView="100" zoomScalePageLayoutView="85" workbookViewId="0">
      <selection activeCell="Q63" sqref="Q63"/>
    </sheetView>
  </sheetViews>
  <sheetFormatPr defaultColWidth="9.09765625" defaultRowHeight="21.5"/>
  <cols>
    <col min="1" max="1" width="49.69921875" style="7" customWidth="1"/>
    <col min="2" max="2" width="8.8984375" customWidth="1"/>
    <col min="3" max="3" width="1.09765625" style="3" customWidth="1"/>
    <col min="4" max="4" width="13.3984375" style="3" customWidth="1"/>
    <col min="5" max="5" width="1.09765625" style="3" customWidth="1"/>
    <col min="6" max="6" width="13.3984375" style="3" customWidth="1"/>
    <col min="7" max="7" width="1.09765625" style="3" customWidth="1"/>
    <col min="8" max="8" width="13.3984375" style="3" customWidth="1"/>
    <col min="9" max="9" width="1.09765625" style="3" customWidth="1"/>
    <col min="10" max="10" width="13.3984375" style="3" customWidth="1"/>
  </cols>
  <sheetData>
    <row r="1" spans="1:10" ht="23">
      <c r="A1" s="5" t="s">
        <v>0</v>
      </c>
      <c r="B1" s="34"/>
      <c r="C1" s="34"/>
      <c r="D1" s="1"/>
      <c r="E1" s="1"/>
      <c r="F1" s="1"/>
      <c r="G1" s="1"/>
      <c r="H1" s="1"/>
      <c r="I1" s="1"/>
      <c r="J1" s="1"/>
    </row>
    <row r="2" spans="1:10" ht="23">
      <c r="A2" s="5" t="s">
        <v>61</v>
      </c>
      <c r="B2" s="36"/>
      <c r="C2" s="2"/>
      <c r="D2" s="35"/>
      <c r="E2" s="35"/>
      <c r="F2" s="35"/>
      <c r="G2" s="35"/>
      <c r="H2" s="35"/>
      <c r="I2" s="35"/>
      <c r="J2" s="35"/>
    </row>
    <row r="3" spans="1:10" ht="23">
      <c r="A3" s="5"/>
      <c r="B3" s="36"/>
      <c r="C3" s="2"/>
      <c r="D3" s="35"/>
      <c r="E3" s="35"/>
      <c r="F3" s="35"/>
      <c r="G3" s="35"/>
      <c r="H3" s="35"/>
      <c r="I3" s="35"/>
      <c r="J3" s="35"/>
    </row>
    <row r="4" spans="1:10" ht="22">
      <c r="B4" s="36"/>
      <c r="C4" s="2"/>
      <c r="D4" s="146" t="s">
        <v>2</v>
      </c>
      <c r="E4" s="146"/>
      <c r="F4" s="146"/>
      <c r="G4" s="35"/>
      <c r="H4" s="146" t="s">
        <v>3</v>
      </c>
      <c r="I4" s="146"/>
      <c r="J4" s="146"/>
    </row>
    <row r="5" spans="1:10" ht="22">
      <c r="B5" s="36"/>
      <c r="C5" s="2"/>
      <c r="D5" s="145" t="s">
        <v>62</v>
      </c>
      <c r="E5" s="145"/>
      <c r="F5" s="145"/>
      <c r="G5" s="35"/>
      <c r="H5" s="145" t="s">
        <v>62</v>
      </c>
      <c r="I5" s="145"/>
      <c r="J5" s="145"/>
    </row>
    <row r="6" spans="1:10" ht="22">
      <c r="B6" s="36"/>
      <c r="C6" s="2"/>
      <c r="D6" s="150" t="s">
        <v>170</v>
      </c>
      <c r="E6" s="145"/>
      <c r="F6" s="145"/>
      <c r="G6" s="35"/>
      <c r="H6" s="150" t="s">
        <v>170</v>
      </c>
      <c r="I6" s="145"/>
      <c r="J6" s="145"/>
    </row>
    <row r="7" spans="1:10">
      <c r="B7" s="34" t="s">
        <v>6</v>
      </c>
      <c r="C7" s="34"/>
      <c r="D7" s="36">
        <v>2568</v>
      </c>
      <c r="E7" s="2"/>
      <c r="F7" s="2">
        <v>2567</v>
      </c>
      <c r="G7" s="2"/>
      <c r="H7" s="36">
        <v>2568</v>
      </c>
      <c r="I7" s="2"/>
      <c r="J7" s="2">
        <v>2567</v>
      </c>
    </row>
    <row r="8" spans="1:10" ht="22">
      <c r="A8" s="9"/>
      <c r="B8" s="34"/>
      <c r="C8" s="34"/>
      <c r="D8" s="147" t="s">
        <v>8</v>
      </c>
      <c r="E8" s="147"/>
      <c r="F8" s="147"/>
      <c r="G8" s="147"/>
      <c r="H8" s="147"/>
      <c r="I8" s="147"/>
      <c r="J8" s="147"/>
    </row>
    <row r="9" spans="1:10" ht="22">
      <c r="A9" s="8" t="s">
        <v>63</v>
      </c>
      <c r="B9" s="78">
        <v>2</v>
      </c>
      <c r="C9" s="34"/>
      <c r="D9" s="34"/>
      <c r="E9" s="34"/>
      <c r="F9" s="34"/>
      <c r="G9" s="34"/>
      <c r="H9" s="34"/>
      <c r="I9" s="34"/>
      <c r="J9" s="34"/>
    </row>
    <row r="10" spans="1:10">
      <c r="A10" s="7" t="s">
        <v>64</v>
      </c>
      <c r="B10" s="34">
        <v>7</v>
      </c>
      <c r="C10" s="34"/>
      <c r="D10" s="17">
        <v>2288638</v>
      </c>
      <c r="F10" s="17">
        <v>2264918</v>
      </c>
      <c r="H10" s="17">
        <v>2280504</v>
      </c>
      <c r="J10" s="17">
        <v>2258949</v>
      </c>
    </row>
    <row r="11" spans="1:10">
      <c r="A11" s="12" t="s">
        <v>65</v>
      </c>
      <c r="B11" s="34">
        <v>7</v>
      </c>
      <c r="C11" s="34"/>
      <c r="D11" s="17">
        <v>191139</v>
      </c>
      <c r="F11" s="17">
        <v>184415</v>
      </c>
      <c r="H11" s="17">
        <v>131153</v>
      </c>
      <c r="J11" s="17">
        <v>121576</v>
      </c>
    </row>
    <row r="12" spans="1:10">
      <c r="A12" s="12" t="s">
        <v>66</v>
      </c>
      <c r="B12" s="34"/>
      <c r="C12" s="34"/>
      <c r="D12" s="17">
        <v>47</v>
      </c>
      <c r="F12" s="17">
        <v>49</v>
      </c>
      <c r="H12" s="17">
        <v>46</v>
      </c>
      <c r="J12" s="17">
        <v>52</v>
      </c>
    </row>
    <row r="13" spans="1:10">
      <c r="A13" s="12" t="s">
        <v>67</v>
      </c>
      <c r="B13" s="34"/>
      <c r="C13" s="34"/>
      <c r="D13" s="17">
        <v>42044</v>
      </c>
      <c r="F13" s="17">
        <v>23562</v>
      </c>
      <c r="H13" s="17">
        <v>50334</v>
      </c>
      <c r="J13" s="17">
        <v>30262</v>
      </c>
    </row>
    <row r="14" spans="1:10" ht="22">
      <c r="A14" s="9" t="s">
        <v>68</v>
      </c>
      <c r="B14" s="34"/>
      <c r="C14" s="34"/>
      <c r="D14" s="14">
        <f>SUM(D10:D13)</f>
        <v>2521868</v>
      </c>
      <c r="E14" s="112"/>
      <c r="F14" s="14">
        <f>SUM(F10:F13)</f>
        <v>2472944</v>
      </c>
      <c r="G14" s="112"/>
      <c r="H14" s="14">
        <f>SUM(H10:H13)</f>
        <v>2462037</v>
      </c>
      <c r="I14" s="112"/>
      <c r="J14" s="14">
        <f>SUM(J10:J13)</f>
        <v>2410839</v>
      </c>
    </row>
    <row r="15" spans="1:10" ht="22">
      <c r="A15" s="9"/>
      <c r="B15" s="34"/>
      <c r="C15" s="34"/>
      <c r="D15" s="113"/>
      <c r="E15" s="112"/>
      <c r="F15" s="113"/>
      <c r="G15" s="112"/>
      <c r="H15" s="113"/>
      <c r="I15" s="112"/>
      <c r="J15" s="113"/>
    </row>
    <row r="16" spans="1:10" ht="22">
      <c r="A16" s="8" t="s">
        <v>69</v>
      </c>
      <c r="B16" s="34">
        <v>2</v>
      </c>
      <c r="C16" s="34"/>
      <c r="D16" s="113"/>
      <c r="E16" s="112"/>
      <c r="F16" s="113"/>
      <c r="G16" s="112"/>
      <c r="H16" s="113"/>
      <c r="I16" s="112"/>
      <c r="J16" s="113"/>
    </row>
    <row r="17" spans="1:10">
      <c r="A17" s="7" t="s">
        <v>70</v>
      </c>
      <c r="B17" s="34"/>
      <c r="C17" s="34"/>
      <c r="D17" s="17">
        <v>1229683</v>
      </c>
      <c r="E17" s="111"/>
      <c r="F17" s="17">
        <v>1222124</v>
      </c>
      <c r="G17" s="111"/>
      <c r="H17" s="17">
        <v>1341892</v>
      </c>
      <c r="I17" s="111"/>
      <c r="J17" s="17">
        <v>1346873</v>
      </c>
    </row>
    <row r="18" spans="1:10">
      <c r="A18" s="12" t="s">
        <v>71</v>
      </c>
      <c r="B18" s="34"/>
      <c r="C18" s="34"/>
      <c r="D18" s="17">
        <v>91203</v>
      </c>
      <c r="E18" s="111"/>
      <c r="F18" s="17">
        <v>90090</v>
      </c>
      <c r="G18" s="111"/>
      <c r="H18" s="17">
        <v>53382</v>
      </c>
      <c r="I18" s="111"/>
      <c r="J18" s="17">
        <v>48849</v>
      </c>
    </row>
    <row r="19" spans="1:10">
      <c r="A19" s="12" t="s">
        <v>72</v>
      </c>
      <c r="B19" s="34"/>
      <c r="C19" s="34"/>
      <c r="D19" s="17">
        <v>654412</v>
      </c>
      <c r="E19" s="111"/>
      <c r="F19" s="17">
        <v>626726</v>
      </c>
      <c r="G19" s="111"/>
      <c r="H19" s="17">
        <v>675899</v>
      </c>
      <c r="I19" s="111"/>
      <c r="J19" s="17">
        <v>643803</v>
      </c>
    </row>
    <row r="20" spans="1:10">
      <c r="A20" s="7" t="s">
        <v>73</v>
      </c>
      <c r="B20" s="34"/>
      <c r="C20" s="34"/>
      <c r="D20" s="17">
        <v>240467</v>
      </c>
      <c r="E20" s="111"/>
      <c r="F20" s="17">
        <v>224565</v>
      </c>
      <c r="G20" s="111"/>
      <c r="H20" s="17">
        <v>206008</v>
      </c>
      <c r="I20" s="111"/>
      <c r="J20" s="114">
        <v>184163</v>
      </c>
    </row>
    <row r="21" spans="1:10" ht="22">
      <c r="A21" s="9" t="s">
        <v>74</v>
      </c>
      <c r="B21" s="34"/>
      <c r="C21" s="34"/>
      <c r="D21" s="14">
        <f>SUM(D17:D20)</f>
        <v>2215765</v>
      </c>
      <c r="E21" s="15"/>
      <c r="F21" s="14">
        <f>SUM(F17:F20)</f>
        <v>2163505</v>
      </c>
      <c r="G21" s="15"/>
      <c r="H21" s="14">
        <f>SUM(H17:H20)</f>
        <v>2277181</v>
      </c>
      <c r="I21" s="15"/>
      <c r="J21" s="14">
        <f>SUM(J17:J20)</f>
        <v>2223688</v>
      </c>
    </row>
    <row r="22" spans="1:10">
      <c r="A22" s="12"/>
      <c r="B22" s="34"/>
      <c r="C22" s="34"/>
      <c r="D22" s="115"/>
      <c r="E22" s="111"/>
      <c r="F22" s="115"/>
      <c r="G22" s="111"/>
      <c r="H22" s="115"/>
      <c r="I22" s="111"/>
      <c r="J22" s="115"/>
    </row>
    <row r="23" spans="1:10" ht="22">
      <c r="A23" s="9" t="s">
        <v>75</v>
      </c>
      <c r="B23" s="34"/>
      <c r="C23" s="34"/>
      <c r="D23" s="21">
        <f>D14-D21</f>
        <v>306103</v>
      </c>
      <c r="E23" s="111"/>
      <c r="F23" s="21">
        <f>F14-F21</f>
        <v>309439</v>
      </c>
      <c r="G23" s="111"/>
      <c r="H23" s="21">
        <f>H14-H21</f>
        <v>184856</v>
      </c>
      <c r="I23" s="111"/>
      <c r="J23" s="21">
        <f>J14-J21</f>
        <v>187151</v>
      </c>
    </row>
    <row r="24" spans="1:10">
      <c r="A24" s="7" t="s">
        <v>76</v>
      </c>
      <c r="B24" s="34">
        <v>2</v>
      </c>
      <c r="C24" s="34"/>
      <c r="D24" s="20">
        <v>53125</v>
      </c>
      <c r="E24" s="111"/>
      <c r="F24" s="20">
        <v>51914</v>
      </c>
      <c r="G24" s="111"/>
      <c r="H24" s="20">
        <v>55497</v>
      </c>
      <c r="I24" s="111"/>
      <c r="J24" s="20">
        <v>56255</v>
      </c>
    </row>
    <row r="25" spans="1:10" ht="22">
      <c r="A25" s="9" t="s">
        <v>77</v>
      </c>
      <c r="B25" s="34"/>
      <c r="C25" s="34"/>
      <c r="D25" s="21">
        <f>D23-D24</f>
        <v>252978</v>
      </c>
      <c r="E25" s="112"/>
      <c r="F25" s="21">
        <f>F23-F24</f>
        <v>257525</v>
      </c>
      <c r="G25" s="112"/>
      <c r="H25" s="21">
        <f>H23-H24</f>
        <v>129359</v>
      </c>
      <c r="I25" s="112"/>
      <c r="J25" s="21">
        <f>J23-J24</f>
        <v>130896</v>
      </c>
    </row>
    <row r="26" spans="1:10">
      <c r="A26" s="12" t="s">
        <v>78</v>
      </c>
      <c r="B26" s="34">
        <v>8</v>
      </c>
      <c r="C26" s="34"/>
      <c r="D26" s="20">
        <v>-38331</v>
      </c>
      <c r="E26" s="111"/>
      <c r="F26" s="20">
        <v>-49706</v>
      </c>
      <c r="G26" s="111"/>
      <c r="H26" s="20">
        <v>-25025</v>
      </c>
      <c r="I26" s="111"/>
      <c r="J26" s="20">
        <v>-25363</v>
      </c>
    </row>
    <row r="27" spans="1:10" ht="22.5" thickBot="1">
      <c r="A27" s="9" t="s">
        <v>79</v>
      </c>
      <c r="B27" s="34"/>
      <c r="C27" s="34"/>
      <c r="D27" s="22">
        <f>D25+D26</f>
        <v>214647</v>
      </c>
      <c r="E27" s="112"/>
      <c r="F27" s="22">
        <f>F25+F26</f>
        <v>207819</v>
      </c>
      <c r="G27" s="112"/>
      <c r="H27" s="22">
        <f>H25+H26</f>
        <v>104334</v>
      </c>
      <c r="I27" s="112"/>
      <c r="J27" s="22">
        <f>J25+J26</f>
        <v>105533</v>
      </c>
    </row>
    <row r="28" spans="1:10" ht="22.5" thickTop="1">
      <c r="A28" s="9"/>
      <c r="B28" s="34"/>
      <c r="C28" s="34"/>
      <c r="D28" s="113"/>
      <c r="E28" s="112"/>
      <c r="F28" s="113"/>
      <c r="G28" s="112"/>
      <c r="H28" s="113"/>
      <c r="I28" s="112"/>
      <c r="J28" s="113"/>
    </row>
    <row r="29" spans="1:10" ht="22">
      <c r="A29" s="9" t="s">
        <v>80</v>
      </c>
      <c r="B29" s="34"/>
      <c r="C29" s="34"/>
      <c r="D29" s="113"/>
      <c r="E29" s="112"/>
      <c r="F29" s="113"/>
      <c r="G29" s="112"/>
      <c r="H29" s="113"/>
      <c r="I29" s="112"/>
      <c r="J29" s="113"/>
    </row>
    <row r="30" spans="1:10" ht="22">
      <c r="A30" s="9" t="s">
        <v>81</v>
      </c>
      <c r="B30" s="34"/>
      <c r="C30" s="34"/>
      <c r="D30" s="79">
        <v>0</v>
      </c>
      <c r="E30" s="112"/>
      <c r="F30" s="79">
        <v>0</v>
      </c>
      <c r="G30" s="112"/>
      <c r="H30" s="79">
        <v>0</v>
      </c>
      <c r="I30" s="112"/>
      <c r="J30" s="79">
        <v>0</v>
      </c>
    </row>
    <row r="31" spans="1:10" ht="22.5" thickBot="1">
      <c r="A31" s="9" t="s">
        <v>82</v>
      </c>
      <c r="B31" s="34"/>
      <c r="C31" s="34"/>
      <c r="D31" s="22">
        <f>D27</f>
        <v>214647</v>
      </c>
      <c r="E31" s="79"/>
      <c r="F31" s="22">
        <f>F27</f>
        <v>207819</v>
      </c>
      <c r="G31" s="15"/>
      <c r="H31" s="22">
        <f>H27</f>
        <v>104334</v>
      </c>
      <c r="I31" s="15"/>
      <c r="J31" s="22">
        <f>J27</f>
        <v>105533</v>
      </c>
    </row>
    <row r="32" spans="1:10" ht="22.5" hidden="1" thickTop="1">
      <c r="A32" s="9"/>
      <c r="B32" s="34"/>
      <c r="C32" s="34"/>
      <c r="D32" s="113"/>
      <c r="E32" s="112"/>
      <c r="F32" s="113"/>
      <c r="G32" s="112"/>
      <c r="H32" s="113"/>
      <c r="I32" s="112"/>
      <c r="J32" s="113"/>
    </row>
    <row r="33" spans="1:10" ht="22.5" thickTop="1">
      <c r="A33" s="9"/>
      <c r="B33" s="34"/>
      <c r="C33" s="34"/>
      <c r="D33" s="113"/>
      <c r="E33" s="112"/>
      <c r="F33" s="113"/>
      <c r="G33" s="112"/>
      <c r="H33" s="113"/>
      <c r="I33" s="112"/>
      <c r="J33" s="113"/>
    </row>
    <row r="34" spans="1:10" ht="22.5" customHeight="1">
      <c r="A34" s="5" t="str">
        <f>A1</f>
        <v>บริษัท อินเด็กซ์ ลิฟวิ่งมอลล์ จำกัด (มหาชน) และบริษัทย่อย</v>
      </c>
      <c r="B34" s="34"/>
      <c r="C34" s="34"/>
      <c r="D34" s="116"/>
      <c r="E34" s="116"/>
      <c r="F34" s="116"/>
      <c r="G34" s="116"/>
      <c r="H34" s="116"/>
      <c r="I34" s="116"/>
      <c r="J34" s="116"/>
    </row>
    <row r="35" spans="1:10" ht="22.5" customHeight="1">
      <c r="A35" s="5" t="s">
        <v>61</v>
      </c>
      <c r="B35" s="36"/>
      <c r="C35" s="2"/>
      <c r="D35" s="117"/>
      <c r="E35" s="117"/>
      <c r="F35" s="117"/>
      <c r="G35" s="117"/>
      <c r="H35" s="117"/>
      <c r="I35" s="117"/>
      <c r="J35" s="117"/>
    </row>
    <row r="36" spans="1:10" ht="22.5" customHeight="1">
      <c r="A36" s="5"/>
      <c r="B36" s="36"/>
      <c r="C36" s="2"/>
      <c r="D36" s="117"/>
      <c r="E36" s="117"/>
      <c r="F36" s="117"/>
      <c r="G36" s="117"/>
      <c r="H36" s="117"/>
      <c r="I36" s="117"/>
      <c r="J36" s="117"/>
    </row>
    <row r="37" spans="1:10" ht="22.5" customHeight="1">
      <c r="B37" s="36"/>
      <c r="C37" s="2"/>
      <c r="D37" s="148" t="s">
        <v>2</v>
      </c>
      <c r="E37" s="148"/>
      <c r="F37" s="148"/>
      <c r="G37" s="117"/>
      <c r="H37" s="148" t="s">
        <v>3</v>
      </c>
      <c r="I37" s="148"/>
      <c r="J37" s="148"/>
    </row>
    <row r="38" spans="1:10" ht="22.5" customHeight="1">
      <c r="B38" s="36"/>
      <c r="C38" s="2"/>
      <c r="D38" s="149" t="s">
        <v>62</v>
      </c>
      <c r="E38" s="149"/>
      <c r="F38" s="149"/>
      <c r="G38" s="117"/>
      <c r="H38" s="149" t="s">
        <v>62</v>
      </c>
      <c r="I38" s="149"/>
      <c r="J38" s="149"/>
    </row>
    <row r="39" spans="1:10" ht="22.5" customHeight="1">
      <c r="B39" s="36"/>
      <c r="C39" s="2"/>
      <c r="D39" s="151" t="s">
        <v>170</v>
      </c>
      <c r="E39" s="149"/>
      <c r="F39" s="149"/>
      <c r="G39" s="117"/>
      <c r="H39" s="151" t="s">
        <v>170</v>
      </c>
      <c r="I39" s="149"/>
      <c r="J39" s="149"/>
    </row>
    <row r="40" spans="1:10" ht="22.5" customHeight="1">
      <c r="B40" s="34"/>
      <c r="C40" s="34"/>
      <c r="D40" s="118">
        <v>2568</v>
      </c>
      <c r="E40" s="119"/>
      <c r="F40" s="119">
        <v>2567</v>
      </c>
      <c r="G40" s="119"/>
      <c r="H40" s="118">
        <v>2568</v>
      </c>
      <c r="I40" s="119"/>
      <c r="J40" s="119">
        <v>2567</v>
      </c>
    </row>
    <row r="41" spans="1:10" ht="22.5" customHeight="1">
      <c r="B41" s="34"/>
      <c r="C41" s="34"/>
      <c r="D41" s="144" t="s">
        <v>8</v>
      </c>
      <c r="E41" s="144"/>
      <c r="F41" s="144"/>
      <c r="G41" s="144"/>
      <c r="H41" s="144"/>
      <c r="I41" s="144"/>
      <c r="J41" s="144"/>
    </row>
    <row r="42" spans="1:10" ht="22.5" hidden="1" customHeight="1">
      <c r="A42" s="9" t="s">
        <v>80</v>
      </c>
      <c r="B42" s="34"/>
      <c r="C42" s="34"/>
      <c r="D42" s="113"/>
      <c r="E42" s="112"/>
      <c r="F42" s="113"/>
      <c r="G42" s="112"/>
      <c r="H42" s="113"/>
      <c r="I42" s="112"/>
      <c r="J42" s="113"/>
    </row>
    <row r="43" spans="1:10" ht="22.5" hidden="1" customHeight="1">
      <c r="A43" s="8" t="s">
        <v>88</v>
      </c>
      <c r="B43" s="34"/>
      <c r="C43" s="34"/>
      <c r="D43" s="115"/>
      <c r="E43" s="111"/>
      <c r="F43" s="115"/>
      <c r="G43" s="17"/>
      <c r="H43" s="17"/>
      <c r="I43" s="17"/>
      <c r="J43" s="17"/>
    </row>
    <row r="44" spans="1:10" ht="22.5" hidden="1" customHeight="1">
      <c r="A44" s="12" t="s">
        <v>89</v>
      </c>
      <c r="B44" s="34"/>
      <c r="C44" s="34"/>
      <c r="D44" s="17">
        <v>0</v>
      </c>
      <c r="E44" s="111"/>
      <c r="F44" s="17">
        <v>0</v>
      </c>
      <c r="G44" s="17"/>
      <c r="H44" s="17">
        <v>0</v>
      </c>
      <c r="I44" s="17"/>
      <c r="J44" s="17">
        <v>0</v>
      </c>
    </row>
    <row r="45" spans="1:10" ht="22.5" hidden="1" customHeight="1">
      <c r="A45" t="s">
        <v>90</v>
      </c>
      <c r="B45" s="34"/>
      <c r="C45" s="34"/>
      <c r="D45" s="17"/>
      <c r="E45" s="111"/>
      <c r="F45" s="17"/>
      <c r="G45" s="17"/>
      <c r="H45" s="17"/>
      <c r="I45" s="17"/>
      <c r="J45" s="17"/>
    </row>
    <row r="46" spans="1:10" ht="22.5" hidden="1" customHeight="1">
      <c r="A46" s="49" t="s">
        <v>91</v>
      </c>
      <c r="B46" s="34"/>
      <c r="C46" s="34"/>
      <c r="D46" s="17">
        <v>0</v>
      </c>
      <c r="E46" s="111"/>
      <c r="F46" s="17">
        <v>0</v>
      </c>
      <c r="G46" s="17"/>
      <c r="H46" s="17">
        <v>0</v>
      </c>
      <c r="I46" s="17"/>
      <c r="J46" s="17">
        <v>0</v>
      </c>
    </row>
    <row r="47" spans="1:10" ht="22.5" hidden="1" customHeight="1">
      <c r="A47" s="80" t="s">
        <v>92</v>
      </c>
      <c r="B47" s="34"/>
      <c r="C47" s="34"/>
      <c r="D47" s="111"/>
      <c r="E47" s="111"/>
      <c r="F47" s="111"/>
      <c r="G47" s="17"/>
      <c r="H47" s="17"/>
      <c r="I47" s="17"/>
      <c r="J47" s="17"/>
    </row>
    <row r="48" spans="1:10" ht="22.5" hidden="1" customHeight="1">
      <c r="A48" s="49" t="s">
        <v>93</v>
      </c>
      <c r="B48" s="34"/>
      <c r="C48" s="34"/>
      <c r="D48" s="114">
        <v>0</v>
      </c>
      <c r="E48" s="111"/>
      <c r="F48" s="114">
        <v>0</v>
      </c>
      <c r="G48" s="17"/>
      <c r="H48" s="17">
        <v>0</v>
      </c>
      <c r="I48" s="17"/>
      <c r="J48" s="17">
        <v>0</v>
      </c>
    </row>
    <row r="49" spans="1:10" ht="22.5" hidden="1" customHeight="1">
      <c r="A49" s="9" t="s">
        <v>94</v>
      </c>
      <c r="B49" s="34"/>
      <c r="C49" s="34"/>
      <c r="D49" s="14">
        <f>SUM(D44:D48)</f>
        <v>0</v>
      </c>
      <c r="E49" s="112"/>
      <c r="F49" s="14">
        <f>SUM(F44:F48)</f>
        <v>0</v>
      </c>
      <c r="G49" s="19"/>
      <c r="H49" s="14">
        <f>SUM(H44:H48)</f>
        <v>0</v>
      </c>
      <c r="I49" s="19"/>
      <c r="J49" s="14">
        <f>SUM(J44:J48)</f>
        <v>0</v>
      </c>
    </row>
    <row r="50" spans="1:10" ht="19.5" hidden="1" customHeight="1">
      <c r="A50" s="12"/>
      <c r="B50" s="34"/>
      <c r="C50" s="34"/>
      <c r="D50" s="120"/>
      <c r="E50" s="112"/>
      <c r="F50" s="120"/>
      <c r="G50" s="19"/>
      <c r="H50" s="81"/>
      <c r="I50" s="19"/>
      <c r="J50" s="81"/>
    </row>
    <row r="51" spans="1:10" ht="22.5" hidden="1" customHeight="1">
      <c r="A51" s="9" t="s">
        <v>95</v>
      </c>
      <c r="B51" s="13"/>
      <c r="C51" s="82"/>
      <c r="D51" s="27">
        <f>D49</f>
        <v>0</v>
      </c>
      <c r="E51" s="15"/>
      <c r="F51" s="27">
        <f>F49</f>
        <v>0</v>
      </c>
      <c r="G51" s="15"/>
      <c r="H51" s="27">
        <v>0</v>
      </c>
      <c r="I51" s="15"/>
      <c r="J51" s="27">
        <v>0</v>
      </c>
    </row>
    <row r="52" spans="1:10" ht="22.5" hidden="1" customHeight="1" thickBot="1">
      <c r="A52" s="9" t="s">
        <v>82</v>
      </c>
      <c r="B52" s="34"/>
      <c r="C52" s="83"/>
      <c r="D52" s="24">
        <f>D27+D51</f>
        <v>214647</v>
      </c>
      <c r="E52" s="79"/>
      <c r="F52" s="24">
        <f>F28+F51</f>
        <v>0</v>
      </c>
      <c r="G52" s="15"/>
      <c r="H52" s="24">
        <f>H27+H51</f>
        <v>104334</v>
      </c>
      <c r="I52" s="15"/>
      <c r="J52" s="24">
        <f>J28+J51</f>
        <v>0</v>
      </c>
    </row>
    <row r="53" spans="1:10" ht="19.5" hidden="1" customHeight="1" thickTop="1">
      <c r="A53" s="9"/>
      <c r="B53" s="34"/>
      <c r="C53" s="34"/>
      <c r="D53" s="121"/>
      <c r="E53" s="122"/>
      <c r="F53" s="121"/>
      <c r="G53" s="84"/>
      <c r="H53" s="84"/>
      <c r="I53" s="84"/>
      <c r="J53" s="84"/>
    </row>
    <row r="54" spans="1:10" ht="22.5" customHeight="1">
      <c r="A54" s="9" t="s">
        <v>83</v>
      </c>
      <c r="B54" s="34"/>
      <c r="C54" s="34"/>
      <c r="D54" s="121"/>
      <c r="E54" s="122"/>
      <c r="F54" s="121"/>
      <c r="G54" s="122"/>
      <c r="H54" s="122"/>
      <c r="I54" s="122"/>
      <c r="J54" s="122"/>
    </row>
    <row r="55" spans="1:10" ht="22.5" customHeight="1">
      <c r="A55" s="12" t="s">
        <v>84</v>
      </c>
      <c r="B55" s="34"/>
      <c r="C55" s="34"/>
      <c r="D55" s="58">
        <v>215387</v>
      </c>
      <c r="E55" s="111"/>
      <c r="F55" s="92">
        <v>208575</v>
      </c>
      <c r="G55" s="111"/>
      <c r="H55" s="58">
        <v>104334</v>
      </c>
      <c r="I55" s="111"/>
      <c r="J55" s="96">
        <v>105533</v>
      </c>
    </row>
    <row r="56" spans="1:10" ht="22.5" customHeight="1">
      <c r="A56" s="12" t="s">
        <v>85</v>
      </c>
      <c r="B56" s="34"/>
      <c r="C56" s="34"/>
      <c r="D56" s="20">
        <v>-740</v>
      </c>
      <c r="E56" s="111"/>
      <c r="F56" s="94">
        <v>-756</v>
      </c>
      <c r="G56" s="123"/>
      <c r="H56" s="124">
        <v>0</v>
      </c>
      <c r="I56" s="111"/>
      <c r="J56" s="98">
        <v>0</v>
      </c>
    </row>
    <row r="57" spans="1:10" ht="22.5" customHeight="1" thickBot="1">
      <c r="A57" s="9"/>
      <c r="B57" s="34"/>
      <c r="C57" s="34"/>
      <c r="D57" s="24">
        <f>SUM(D55:D56)</f>
        <v>214647</v>
      </c>
      <c r="E57" s="112"/>
      <c r="F57" s="24">
        <f>SUM(F55:F56)</f>
        <v>207819</v>
      </c>
      <c r="G57" s="112"/>
      <c r="H57" s="24">
        <f>SUM(H55:H56)</f>
        <v>104334</v>
      </c>
      <c r="I57" s="112"/>
      <c r="J57" s="24">
        <f>SUM(J55:J56)</f>
        <v>105533</v>
      </c>
    </row>
    <row r="58" spans="1:10" ht="19.5" customHeight="1" thickTop="1">
      <c r="A58" s="9"/>
      <c r="B58" s="34"/>
      <c r="C58" s="34"/>
      <c r="D58" s="113"/>
      <c r="E58" s="112"/>
      <c r="F58" s="125"/>
      <c r="G58" s="112"/>
      <c r="H58" s="15"/>
      <c r="I58" s="112"/>
      <c r="J58" s="97"/>
    </row>
    <row r="59" spans="1:10" ht="22">
      <c r="A59" s="9" t="s">
        <v>86</v>
      </c>
      <c r="B59" s="34"/>
      <c r="C59" s="34"/>
      <c r="D59" s="113"/>
      <c r="E59" s="112"/>
      <c r="F59" s="125"/>
      <c r="G59" s="112"/>
      <c r="H59" s="112"/>
      <c r="I59" s="112"/>
      <c r="J59" s="126"/>
    </row>
    <row r="60" spans="1:10">
      <c r="A60" s="12" t="s">
        <v>84</v>
      </c>
      <c r="B60" s="34"/>
      <c r="C60" s="34"/>
      <c r="D60" s="58">
        <f>D55</f>
        <v>215387</v>
      </c>
      <c r="E60" s="111"/>
      <c r="F60" s="93">
        <v>208575</v>
      </c>
      <c r="G60" s="17"/>
      <c r="H60" s="58">
        <f>H55</f>
        <v>104334</v>
      </c>
      <c r="I60" s="17"/>
      <c r="J60" s="96">
        <v>105533</v>
      </c>
    </row>
    <row r="61" spans="1:10">
      <c r="A61" s="12" t="s">
        <v>85</v>
      </c>
      <c r="B61" s="34"/>
      <c r="C61" s="34"/>
      <c r="D61" s="32">
        <f>D56</f>
        <v>-740</v>
      </c>
      <c r="E61" s="111"/>
      <c r="F61" s="95">
        <v>-756</v>
      </c>
      <c r="G61" s="85"/>
      <c r="H61" s="20">
        <f>H56</f>
        <v>0</v>
      </c>
      <c r="I61" s="17"/>
      <c r="J61" s="95">
        <v>0</v>
      </c>
    </row>
    <row r="62" spans="1:10" ht="22.5" thickBot="1">
      <c r="A62" s="9"/>
      <c r="B62" s="34"/>
      <c r="C62" s="34"/>
      <c r="D62" s="24">
        <f>SUM(D60:D61)</f>
        <v>214647</v>
      </c>
      <c r="E62" s="11"/>
      <c r="F62" s="24">
        <f>SUM(F60:F61)</f>
        <v>207819</v>
      </c>
      <c r="G62" s="11"/>
      <c r="H62" s="24">
        <f>SUM(H60:H61)</f>
        <v>104334</v>
      </c>
      <c r="I62" s="11"/>
      <c r="J62" s="24">
        <f>SUM(J60:J61)</f>
        <v>105533</v>
      </c>
    </row>
    <row r="63" spans="1:10" ht="19.5" customHeight="1" thickTop="1">
      <c r="B63" s="34"/>
      <c r="C63" s="34"/>
      <c r="D63" s="4"/>
      <c r="E63" s="11"/>
      <c r="F63" s="59"/>
      <c r="G63" s="11"/>
      <c r="H63" s="11"/>
      <c r="I63" s="11"/>
      <c r="J63" s="60"/>
    </row>
    <row r="64" spans="1:10" ht="25.5" customHeight="1" thickBot="1">
      <c r="A64" s="9" t="s">
        <v>87</v>
      </c>
      <c r="B64" s="34"/>
      <c r="C64" s="13"/>
      <c r="D64" s="68">
        <f>D55/(505000)</f>
        <v>0.42650891089108911</v>
      </c>
      <c r="E64" s="11"/>
      <c r="F64" s="68">
        <f>F55/(505000)</f>
        <v>0.413019801980198</v>
      </c>
      <c r="G64" s="11"/>
      <c r="H64" s="68">
        <f>H55/(505000)</f>
        <v>0.20660198019801981</v>
      </c>
      <c r="I64" s="11"/>
      <c r="J64" s="68">
        <f>J55/(505000)</f>
        <v>0.20897623762376238</v>
      </c>
    </row>
    <row r="65" spans="4:10" ht="23.15" customHeight="1" thickTop="1"/>
    <row r="66" spans="4:10" ht="20.5" customHeight="1">
      <c r="D66" s="16"/>
    </row>
    <row r="67" spans="4:10">
      <c r="D67" s="16"/>
    </row>
    <row r="69" spans="4:10">
      <c r="D69" s="16"/>
      <c r="F69" s="16"/>
      <c r="H69" s="16"/>
      <c r="J69" s="16"/>
    </row>
  </sheetData>
  <mergeCells count="14">
    <mergeCell ref="D41:J41"/>
    <mergeCell ref="D8:J8"/>
    <mergeCell ref="D37:F37"/>
    <mergeCell ref="H37:J37"/>
    <mergeCell ref="D38:F38"/>
    <mergeCell ref="H38:J38"/>
    <mergeCell ref="D39:F39"/>
    <mergeCell ref="H39:J39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85" firstPageNumber="6" fitToHeight="0" orientation="portrait" useFirstPageNumber="1" r:id="rId1"/>
  <headerFooter alignWithMargins="0">
    <oddFooter xml:space="preserve">&amp;Lหมายเหตุประกอบงบการเงินเป็นส่วนหนึ่งของงบการเงินระหว่างกาลนี้
&amp;C&amp;P&amp;R
</oddFooter>
  </headerFooter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CFF"/>
    <pageSetUpPr fitToPage="1"/>
  </sheetPr>
  <dimension ref="A1:Q29"/>
  <sheetViews>
    <sheetView view="pageBreakPreview" topLeftCell="A4" zoomScale="85" zoomScaleNormal="80" zoomScaleSheetLayoutView="85" workbookViewId="0">
      <selection activeCell="D7" sqref="D7"/>
    </sheetView>
  </sheetViews>
  <sheetFormatPr defaultColWidth="9.09765625" defaultRowHeight="21.5"/>
  <cols>
    <col min="1" max="1" width="57.09765625" style="12" customWidth="1"/>
    <col min="2" max="2" width="10.3984375" style="12" hidden="1" customWidth="1"/>
    <col min="3" max="3" width="13.3984375" style="26" customWidth="1"/>
    <col min="4" max="4" width="1.09765625" style="28" customWidth="1"/>
    <col min="5" max="5" width="14.8984375" style="26" customWidth="1"/>
    <col min="6" max="6" width="1.09765625" style="28" customWidth="1"/>
    <col min="7" max="7" width="14.8984375" style="26" customWidth="1"/>
    <col min="8" max="8" width="1.09765625" style="28" customWidth="1"/>
    <col min="9" max="9" width="13.3984375" style="26" customWidth="1"/>
    <col min="10" max="10" width="1.09765625" style="26" customWidth="1"/>
    <col min="11" max="11" width="14.8984375" style="26" customWidth="1"/>
    <col min="12" max="12" width="1.09765625" style="28" customWidth="1"/>
    <col min="13" max="13" width="15.09765625" style="26" customWidth="1"/>
    <col min="14" max="14" width="1.09765625" style="28" customWidth="1"/>
    <col min="15" max="15" width="13.8984375" style="26" customWidth="1"/>
    <col min="16" max="16" width="1.8984375" style="28" customWidth="1"/>
    <col min="17" max="17" width="13.8984375" style="26" customWidth="1"/>
  </cols>
  <sheetData>
    <row r="1" spans="1:17" ht="23">
      <c r="A1" s="5" t="s">
        <v>0</v>
      </c>
      <c r="B1" s="5"/>
      <c r="C1" s="42"/>
      <c r="D1" s="43"/>
      <c r="E1" s="42"/>
      <c r="F1" s="43"/>
      <c r="G1" s="42"/>
      <c r="H1" s="43"/>
      <c r="I1" s="42"/>
      <c r="J1" s="42"/>
      <c r="K1" s="42"/>
      <c r="L1" s="43"/>
      <c r="M1" s="42"/>
      <c r="N1" s="43"/>
      <c r="O1" s="42"/>
      <c r="P1"/>
      <c r="Q1"/>
    </row>
    <row r="2" spans="1:17" ht="23">
      <c r="A2" s="5" t="s">
        <v>96</v>
      </c>
      <c r="B2" s="5"/>
      <c r="C2" s="42"/>
      <c r="D2" s="43"/>
      <c r="E2" s="42"/>
      <c r="F2" s="43"/>
      <c r="G2" s="42"/>
      <c r="H2" s="43"/>
      <c r="I2" s="42"/>
      <c r="J2" s="42"/>
      <c r="K2" s="42"/>
      <c r="L2" s="43"/>
      <c r="M2" s="42"/>
      <c r="N2" s="43"/>
      <c r="O2" s="42"/>
      <c r="P2"/>
      <c r="Q2"/>
    </row>
    <row r="3" spans="1:17" ht="12" customHeight="1">
      <c r="A3" s="9"/>
      <c r="B3" s="9"/>
      <c r="P3"/>
      <c r="Q3"/>
    </row>
    <row r="4" spans="1:17" ht="22">
      <c r="C4" s="153" t="s">
        <v>2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/>
      <c r="Q4"/>
    </row>
    <row r="5" spans="1:17" ht="22">
      <c r="D5" s="37"/>
      <c r="E5" s="37"/>
      <c r="F5" s="37"/>
      <c r="G5" s="152" t="s">
        <v>54</v>
      </c>
      <c r="H5" s="152"/>
      <c r="I5" s="152"/>
      <c r="J5" s="25"/>
      <c r="K5" s="28"/>
      <c r="M5" s="28"/>
      <c r="O5" s="18"/>
      <c r="P5"/>
      <c r="Q5"/>
    </row>
    <row r="6" spans="1:17">
      <c r="C6" s="25"/>
      <c r="D6" s="37"/>
      <c r="E6" s="25"/>
      <c r="G6" s="25"/>
      <c r="I6" s="25"/>
      <c r="J6" s="25"/>
      <c r="K6" s="25"/>
      <c r="L6" s="37"/>
      <c r="M6" s="25" t="s">
        <v>97</v>
      </c>
      <c r="N6" s="37"/>
      <c r="P6"/>
      <c r="Q6"/>
    </row>
    <row r="7" spans="1:17">
      <c r="C7" s="25" t="s">
        <v>179</v>
      </c>
      <c r="D7" s="37"/>
      <c r="E7" s="25" t="s">
        <v>98</v>
      </c>
      <c r="F7" s="37"/>
      <c r="G7" s="25" t="s">
        <v>99</v>
      </c>
      <c r="H7" s="37"/>
      <c r="I7" s="25" t="s">
        <v>100</v>
      </c>
      <c r="J7" s="25"/>
      <c r="K7" s="25" t="s">
        <v>102</v>
      </c>
      <c r="L7" s="37"/>
      <c r="M7" s="25" t="s">
        <v>101</v>
      </c>
      <c r="N7" s="37"/>
      <c r="O7" s="25" t="s">
        <v>102</v>
      </c>
      <c r="P7"/>
      <c r="Q7"/>
    </row>
    <row r="8" spans="1:17">
      <c r="B8" s="34" t="s">
        <v>6</v>
      </c>
      <c r="C8" s="25" t="s">
        <v>180</v>
      </c>
      <c r="D8" s="37"/>
      <c r="E8" s="25" t="s">
        <v>103</v>
      </c>
      <c r="F8" s="37"/>
      <c r="G8" s="25" t="s">
        <v>104</v>
      </c>
      <c r="H8" s="37"/>
      <c r="I8" s="25" t="s">
        <v>105</v>
      </c>
      <c r="J8" s="25"/>
      <c r="K8" s="25" t="s">
        <v>106</v>
      </c>
      <c r="L8" s="37"/>
      <c r="M8" s="25" t="s">
        <v>107</v>
      </c>
      <c r="N8" s="37"/>
      <c r="O8" s="25" t="s">
        <v>108</v>
      </c>
      <c r="P8"/>
      <c r="Q8"/>
    </row>
    <row r="9" spans="1:17">
      <c r="A9"/>
      <c r="B9"/>
      <c r="C9" s="154" t="s">
        <v>8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/>
      <c r="Q9"/>
    </row>
    <row r="10" spans="1:17" ht="22">
      <c r="A10" s="9" t="s">
        <v>171</v>
      </c>
      <c r="B10" s="9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/>
      <c r="Q10"/>
    </row>
    <row r="11" spans="1:17" ht="22">
      <c r="A11" s="9" t="s">
        <v>119</v>
      </c>
      <c r="B11" s="9"/>
      <c r="C11" s="50">
        <v>2525000</v>
      </c>
      <c r="D11" s="50"/>
      <c r="E11" s="50">
        <v>1741110</v>
      </c>
      <c r="F11" s="50"/>
      <c r="G11" s="50">
        <v>252500</v>
      </c>
      <c r="H11" s="50"/>
      <c r="I11" s="50">
        <v>1446091</v>
      </c>
      <c r="J11" s="50"/>
      <c r="K11" s="50">
        <f>SUM(C11:I11)</f>
        <v>5964701</v>
      </c>
      <c r="L11" s="50"/>
      <c r="M11" s="50">
        <v>13827</v>
      </c>
      <c r="N11" s="50"/>
      <c r="O11" s="50">
        <f>SUM(K11:M11)</f>
        <v>5978528</v>
      </c>
      <c r="P11"/>
      <c r="Q11"/>
    </row>
    <row r="12" spans="1:17" ht="13" customHeight="1">
      <c r="A12" s="9"/>
      <c r="B12" s="9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/>
      <c r="Q12"/>
    </row>
    <row r="13" spans="1:17" ht="22">
      <c r="A13" s="9" t="s">
        <v>116</v>
      </c>
      <c r="B13" s="9"/>
      <c r="C13" s="21"/>
      <c r="D13" s="21"/>
      <c r="E13" s="21"/>
      <c r="F13" s="21"/>
      <c r="G13" s="21"/>
      <c r="H13" s="21"/>
      <c r="I13" s="21"/>
      <c r="J13" s="29"/>
      <c r="K13" s="21"/>
      <c r="L13" s="21"/>
      <c r="M13" s="21"/>
      <c r="N13" s="21"/>
      <c r="O13" s="21"/>
      <c r="P13"/>
      <c r="Q13"/>
    </row>
    <row r="14" spans="1:17" ht="22">
      <c r="A14" s="12" t="s">
        <v>117</v>
      </c>
      <c r="C14" s="29">
        <v>0</v>
      </c>
      <c r="D14" s="30"/>
      <c r="E14" s="29">
        <v>0</v>
      </c>
      <c r="F14" s="21"/>
      <c r="G14" s="29">
        <v>0</v>
      </c>
      <c r="H14" s="21"/>
      <c r="I14" s="29">
        <f>'PL-3mth'!F55</f>
        <v>208575</v>
      </c>
      <c r="J14" s="29"/>
      <c r="K14" s="66">
        <f>SUM(C14,E14,G14,I14)</f>
        <v>208575</v>
      </c>
      <c r="L14" s="30"/>
      <c r="M14" s="29">
        <f>'PL-3mth'!F56</f>
        <v>-756</v>
      </c>
      <c r="N14" s="30"/>
      <c r="O14" s="66">
        <f>SUM(K14:M14)</f>
        <v>207819</v>
      </c>
      <c r="P14"/>
      <c r="Q14"/>
    </row>
    <row r="15" spans="1:17" ht="22">
      <c r="A15" s="9" t="s">
        <v>118</v>
      </c>
      <c r="B15" s="9"/>
      <c r="C15" s="39">
        <f>SUM(C14:C14)</f>
        <v>0</v>
      </c>
      <c r="D15" s="21"/>
      <c r="E15" s="39">
        <f>SUM(E14:E14)</f>
        <v>0</v>
      </c>
      <c r="F15" s="21"/>
      <c r="G15" s="39">
        <f>SUM(G14:G14)</f>
        <v>0</v>
      </c>
      <c r="H15" s="21"/>
      <c r="I15" s="39">
        <f>SUM(I14:I14)</f>
        <v>208575</v>
      </c>
      <c r="J15" s="29"/>
      <c r="K15" s="39">
        <f>SUM(K13:K14)</f>
        <v>208575</v>
      </c>
      <c r="L15" s="21"/>
      <c r="M15" s="39">
        <f>SUM(M14:M14)</f>
        <v>-756</v>
      </c>
      <c r="N15" s="21"/>
      <c r="O15" s="39">
        <f>SUM(O14:O14)</f>
        <v>207819</v>
      </c>
      <c r="P15"/>
      <c r="Q15"/>
    </row>
    <row r="16" spans="1:17" ht="13" customHeight="1">
      <c r="A16" s="9"/>
      <c r="B16" s="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/>
      <c r="Q16"/>
    </row>
    <row r="17" spans="1:17" ht="22.5" thickBot="1">
      <c r="A17" s="9" t="s">
        <v>172</v>
      </c>
      <c r="B17" s="9"/>
      <c r="C17" s="41">
        <f>SUM(C11,C15)</f>
        <v>2525000</v>
      </c>
      <c r="D17" s="30"/>
      <c r="E17" s="41">
        <f>SUM(E11,E15)</f>
        <v>1741110</v>
      </c>
      <c r="F17" s="30"/>
      <c r="G17" s="41">
        <f>SUM(G11,G15)</f>
        <v>252500</v>
      </c>
      <c r="H17" s="30"/>
      <c r="I17" s="41">
        <f>SUM(I11,I15)</f>
        <v>1654666</v>
      </c>
      <c r="J17" s="29"/>
      <c r="K17" s="41">
        <f>SUM(K11,K15)</f>
        <v>6173276</v>
      </c>
      <c r="L17" s="30"/>
      <c r="M17" s="41">
        <f>SUM(M11,M15)</f>
        <v>13071</v>
      </c>
      <c r="N17" s="30"/>
      <c r="O17" s="41">
        <f>SUM(O11,O15)</f>
        <v>6186347</v>
      </c>
      <c r="P17" s="52"/>
      <c r="Q17" s="52"/>
    </row>
    <row r="18" spans="1:17" ht="22.5" thickTop="1">
      <c r="N18" s="30"/>
      <c r="O18" s="21"/>
      <c r="P18"/>
      <c r="Q18"/>
    </row>
    <row r="19" spans="1:17" ht="22">
      <c r="A19" s="9"/>
      <c r="B19" s="9"/>
      <c r="C19" s="21"/>
      <c r="D19" s="30"/>
      <c r="E19" s="21"/>
      <c r="F19" s="30"/>
      <c r="G19" s="21"/>
      <c r="H19" s="30"/>
      <c r="I19" s="21"/>
      <c r="J19" s="29"/>
      <c r="K19" s="21"/>
      <c r="L19" s="30"/>
      <c r="M19" s="21"/>
      <c r="N19" s="30"/>
      <c r="O19" s="21"/>
      <c r="P19" s="30"/>
      <c r="Q19" s="21"/>
    </row>
    <row r="20" spans="1:17" ht="22">
      <c r="A20" s="9"/>
      <c r="B20" s="9"/>
      <c r="C20" s="21"/>
      <c r="D20" s="30"/>
      <c r="E20" s="21"/>
      <c r="F20" s="30"/>
      <c r="G20" s="21"/>
      <c r="H20" s="30"/>
      <c r="I20" s="21"/>
      <c r="J20" s="29"/>
      <c r="K20" s="21"/>
      <c r="L20" s="30"/>
      <c r="M20" s="21"/>
      <c r="N20" s="30"/>
      <c r="O20" s="21"/>
      <c r="P20" s="30"/>
      <c r="Q20" s="21"/>
    </row>
    <row r="21" spans="1:17" ht="22">
      <c r="A21" s="9"/>
      <c r="B21" s="9"/>
      <c r="C21" s="21"/>
      <c r="D21" s="30"/>
      <c r="E21" s="21"/>
      <c r="F21" s="30"/>
      <c r="G21" s="21"/>
      <c r="H21" s="30"/>
      <c r="I21" s="21"/>
      <c r="J21" s="29"/>
      <c r="K21" s="21"/>
      <c r="L21" s="30"/>
      <c r="M21" s="21"/>
      <c r="N21" s="30"/>
      <c r="O21" s="21"/>
      <c r="P21" s="30"/>
      <c r="Q21" s="21"/>
    </row>
    <row r="22" spans="1:17" ht="22">
      <c r="A22" s="9"/>
      <c r="B22" s="9"/>
      <c r="C22" s="21"/>
      <c r="D22" s="30"/>
      <c r="E22" s="21"/>
      <c r="F22" s="30"/>
      <c r="G22" s="21"/>
      <c r="H22" s="30"/>
      <c r="I22" s="21"/>
      <c r="J22" s="29"/>
      <c r="K22" s="21"/>
      <c r="L22" s="30"/>
      <c r="M22" s="21"/>
      <c r="N22" s="30"/>
      <c r="O22" s="21"/>
      <c r="P22" s="30"/>
      <c r="Q22" s="21"/>
    </row>
    <row r="23" spans="1:17" ht="22">
      <c r="A23" s="9"/>
      <c r="B23" s="9"/>
      <c r="C23" s="21"/>
      <c r="D23" s="30"/>
      <c r="E23" s="21"/>
      <c r="F23" s="30"/>
      <c r="G23" s="21"/>
      <c r="H23" s="30"/>
      <c r="I23" s="21"/>
      <c r="J23" s="29"/>
      <c r="K23" s="21"/>
      <c r="L23" s="30"/>
      <c r="M23" s="21"/>
      <c r="N23" s="30"/>
      <c r="O23" s="21"/>
      <c r="P23" s="30"/>
      <c r="Q23" s="21"/>
    </row>
    <row r="24" spans="1:17" ht="22">
      <c r="A24" s="9"/>
      <c r="B24" s="9"/>
      <c r="C24" s="21"/>
      <c r="D24" s="30"/>
      <c r="E24" s="21"/>
      <c r="F24" s="30"/>
      <c r="G24" s="21"/>
      <c r="H24" s="30"/>
      <c r="I24" s="21"/>
      <c r="J24" s="29"/>
      <c r="K24" s="21"/>
      <c r="L24" s="30"/>
      <c r="M24" s="21"/>
      <c r="N24" s="30"/>
      <c r="O24" s="21"/>
      <c r="P24" s="30"/>
      <c r="Q24" s="21"/>
    </row>
    <row r="25" spans="1:17" ht="22">
      <c r="A25" s="9"/>
      <c r="B25" s="9"/>
      <c r="C25" s="21"/>
      <c r="D25" s="30"/>
      <c r="E25" s="21"/>
      <c r="F25" s="30"/>
      <c r="G25" s="21"/>
      <c r="H25" s="30"/>
      <c r="I25" s="21"/>
      <c r="J25" s="29"/>
      <c r="K25" s="21"/>
      <c r="L25" s="30"/>
      <c r="M25" s="21"/>
      <c r="N25" s="30"/>
      <c r="O25" s="21"/>
      <c r="P25" s="30"/>
      <c r="Q25" s="21"/>
    </row>
    <row r="26" spans="1:17" ht="22">
      <c r="A26" s="9"/>
      <c r="B26" s="9"/>
      <c r="C26" s="21"/>
      <c r="D26" s="30"/>
      <c r="E26" s="21"/>
      <c r="F26" s="30"/>
      <c r="G26" s="21"/>
      <c r="H26" s="30"/>
      <c r="I26" s="21"/>
      <c r="J26" s="29"/>
      <c r="K26" s="21"/>
      <c r="L26" s="30"/>
      <c r="M26" s="21"/>
      <c r="N26" s="30"/>
      <c r="O26" s="21"/>
      <c r="P26" s="30"/>
      <c r="Q26" s="21"/>
    </row>
    <row r="27" spans="1:17" ht="22">
      <c r="A27" s="9"/>
      <c r="B27" s="9"/>
      <c r="C27" s="21"/>
      <c r="D27" s="30"/>
      <c r="E27" s="21"/>
      <c r="F27" s="30"/>
      <c r="G27" s="21"/>
      <c r="H27" s="30"/>
      <c r="I27" s="21"/>
      <c r="J27" s="29"/>
      <c r="K27" s="21"/>
      <c r="L27" s="30"/>
      <c r="M27" s="21"/>
      <c r="N27" s="30"/>
      <c r="O27" s="21"/>
      <c r="P27" s="30"/>
      <c r="Q27" s="21"/>
    </row>
    <row r="28" spans="1:17" ht="22">
      <c r="A28" s="9"/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21"/>
      <c r="P28" s="21"/>
      <c r="Q28" s="21"/>
    </row>
    <row r="29" spans="1:17" ht="22">
      <c r="A29" s="9"/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21"/>
      <c r="P29" s="21"/>
      <c r="Q29" s="21"/>
    </row>
  </sheetData>
  <customSheetViews>
    <customSheetView guid="{A3B3E038-AAE0-4F24-B01A-BCF5B017EAC3}" scale="70" showPageBreaks="1" printArea="1" view="pageBreakPreview" showRuler="0" topLeftCell="A121">
      <selection activeCell="C170" sqref="C170"/>
      <rowBreaks count="3" manualBreakCount="3">
        <brk id="42" max="29" man="1"/>
        <brk id="91" max="29" man="1"/>
        <brk id="134" max="29" man="1"/>
      </rowBreaks>
      <pageMargins left="0" right="0" top="0" bottom="0" header="0" footer="0"/>
      <pageSetup paperSize="9" scale="56" firstPageNumber="10" orientation="landscape" useFirstPageNumber="1" r:id="rId1"/>
      <headerFooter alignWithMargins="0">
        <oddFooter>&amp;Lหมายเหตุประกอบงบการเงินเป็นส่วนหนึ่งของงบการเงินนี้
&amp;C&amp;"Angsana New,Italic"&amp;14Thai GAAP Annual PLC FS Template - Thai Version October 2010&amp;R&amp;P</oddFooter>
      </headerFooter>
    </customSheetView>
  </customSheetViews>
  <mergeCells count="5">
    <mergeCell ref="B28:N28"/>
    <mergeCell ref="B29:N29"/>
    <mergeCell ref="G5:I5"/>
    <mergeCell ref="C4:O4"/>
    <mergeCell ref="C9:O9"/>
  </mergeCells>
  <phoneticPr fontId="0" type="noConversion"/>
  <pageMargins left="0.7" right="0.5" top="0.48" bottom="0.5" header="0.5" footer="0.5"/>
  <pageSetup paperSize="9" scale="93" firstPageNumber="8" fitToHeight="0" orientation="landscape" useFirstPageNumber="1" r:id="rId2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CFF"/>
    <pageSetUpPr fitToPage="1"/>
  </sheetPr>
  <dimension ref="A1:P40"/>
  <sheetViews>
    <sheetView view="pageBreakPreview" topLeftCell="A10" zoomScale="70" zoomScaleNormal="80" zoomScaleSheetLayoutView="70" workbookViewId="0">
      <selection activeCell="D7" sqref="D7"/>
    </sheetView>
  </sheetViews>
  <sheetFormatPr defaultColWidth="9.09765625" defaultRowHeight="21.5"/>
  <cols>
    <col min="1" max="1" width="55.69921875" style="12" customWidth="1"/>
    <col min="2" max="2" width="9.3984375" style="12" customWidth="1"/>
    <col min="3" max="3" width="16.09765625" style="26" customWidth="1"/>
    <col min="4" max="4" width="1.09765625" style="28" customWidth="1"/>
    <col min="5" max="5" width="17.59765625" style="26" customWidth="1"/>
    <col min="6" max="6" width="1.09765625" style="28" customWidth="1"/>
    <col min="7" max="7" width="15.3984375" style="26" customWidth="1"/>
    <col min="8" max="8" width="1.09765625" style="28" customWidth="1"/>
    <col min="9" max="9" width="16.69921875" style="26" customWidth="1"/>
    <col min="10" max="10" width="1.09765625" style="26" customWidth="1"/>
    <col min="11" max="11" width="17.09765625" style="26" customWidth="1"/>
    <col min="12" max="12" width="1.09765625" style="28" customWidth="1"/>
    <col min="13" max="13" width="16" style="26" customWidth="1"/>
    <col min="14" max="14" width="1.8984375" style="28" customWidth="1"/>
    <col min="15" max="15" width="18.09765625" style="26" customWidth="1"/>
  </cols>
  <sheetData>
    <row r="1" spans="1:15" ht="23">
      <c r="A1" s="5" t="s">
        <v>0</v>
      </c>
      <c r="B1" s="5"/>
      <c r="C1" s="42"/>
      <c r="D1" s="43"/>
      <c r="E1" s="42"/>
      <c r="F1" s="43"/>
      <c r="G1" s="42"/>
      <c r="H1" s="43"/>
      <c r="I1" s="42"/>
      <c r="J1" s="42"/>
      <c r="K1" s="42"/>
      <c r="L1" s="43"/>
      <c r="M1" s="42"/>
      <c r="N1" s="43"/>
      <c r="O1" s="42"/>
    </row>
    <row r="2" spans="1:15" ht="23">
      <c r="A2" s="5" t="s">
        <v>96</v>
      </c>
      <c r="B2" s="5"/>
      <c r="C2" s="42"/>
      <c r="D2" s="43"/>
      <c r="E2" s="42"/>
      <c r="F2" s="43"/>
      <c r="G2" s="42"/>
      <c r="H2" s="43"/>
      <c r="I2" s="42"/>
      <c r="J2" s="42"/>
      <c r="K2" s="42"/>
      <c r="L2" s="43"/>
      <c r="M2" s="42"/>
      <c r="N2" s="43"/>
      <c r="O2" s="42"/>
    </row>
    <row r="3" spans="1:15" ht="12" customHeight="1">
      <c r="A3" s="9"/>
      <c r="B3" s="9"/>
    </row>
    <row r="4" spans="1:15" ht="22">
      <c r="C4" s="153" t="s">
        <v>2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</row>
    <row r="5" spans="1:15" ht="22">
      <c r="D5" s="37"/>
      <c r="E5" s="37"/>
      <c r="F5" s="37"/>
      <c r="G5" s="152" t="s">
        <v>54</v>
      </c>
      <c r="H5" s="152"/>
      <c r="I5" s="152"/>
      <c r="J5" s="25"/>
      <c r="K5" s="38"/>
      <c r="L5" s="50"/>
      <c r="M5" s="18"/>
      <c r="O5" s="18"/>
    </row>
    <row r="6" spans="1:15">
      <c r="C6" s="25"/>
      <c r="D6" s="37"/>
      <c r="E6" s="25"/>
      <c r="G6" s="25"/>
      <c r="I6" s="25"/>
      <c r="J6" s="25"/>
      <c r="K6" s="25"/>
      <c r="L6" s="37"/>
      <c r="M6" s="25" t="s">
        <v>97</v>
      </c>
      <c r="N6" s="37"/>
    </row>
    <row r="7" spans="1:15">
      <c r="C7" s="25" t="s">
        <v>179</v>
      </c>
      <c r="D7" s="37"/>
      <c r="E7" s="25" t="s">
        <v>98</v>
      </c>
      <c r="F7" s="37"/>
      <c r="G7" s="25" t="s">
        <v>99</v>
      </c>
      <c r="H7" s="37"/>
      <c r="I7" s="25" t="s">
        <v>100</v>
      </c>
      <c r="J7" s="25"/>
      <c r="K7" s="25" t="s">
        <v>102</v>
      </c>
      <c r="L7" s="37"/>
      <c r="M7" s="25" t="s">
        <v>101</v>
      </c>
      <c r="N7" s="37"/>
      <c r="O7" s="25" t="s">
        <v>102</v>
      </c>
    </row>
    <row r="8" spans="1:15">
      <c r="B8" s="34" t="s">
        <v>6</v>
      </c>
      <c r="C8" s="25" t="s">
        <v>180</v>
      </c>
      <c r="D8" s="37"/>
      <c r="E8" s="25" t="s">
        <v>103</v>
      </c>
      <c r="F8" s="37"/>
      <c r="G8" s="25" t="s">
        <v>104</v>
      </c>
      <c r="H8" s="37"/>
      <c r="I8" s="25" t="s">
        <v>105</v>
      </c>
      <c r="J8" s="25"/>
      <c r="K8" s="25" t="s">
        <v>106</v>
      </c>
      <c r="L8" s="37"/>
      <c r="M8" s="25" t="s">
        <v>107</v>
      </c>
      <c r="N8" s="37"/>
      <c r="O8" s="25" t="s">
        <v>108</v>
      </c>
    </row>
    <row r="9" spans="1:15">
      <c r="A9"/>
      <c r="B9"/>
      <c r="C9" s="154" t="s">
        <v>8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</row>
    <row r="10" spans="1:15" ht="22">
      <c r="A10" s="9" t="s">
        <v>174</v>
      </c>
      <c r="B10" s="9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</row>
    <row r="11" spans="1:15" ht="22">
      <c r="A11" s="9" t="s">
        <v>175</v>
      </c>
      <c r="B11" s="9"/>
      <c r="C11" s="50">
        <v>2525000</v>
      </c>
      <c r="D11" s="50"/>
      <c r="E11" s="50">
        <v>1741110</v>
      </c>
      <c r="F11" s="50"/>
      <c r="G11" s="50">
        <v>252500</v>
      </c>
      <c r="H11" s="50"/>
      <c r="I11" s="50">
        <f>BS!F73</f>
        <v>1648701</v>
      </c>
      <c r="J11" s="50"/>
      <c r="K11" s="50">
        <f>SUM(C11:I11)</f>
        <v>6167311</v>
      </c>
      <c r="L11" s="50"/>
      <c r="M11" s="50">
        <v>10963</v>
      </c>
      <c r="N11" s="50"/>
      <c r="O11" s="50">
        <f>SUM(K11,M11)</f>
        <v>6178274</v>
      </c>
    </row>
    <row r="12" spans="1:15" ht="19.5" customHeight="1">
      <c r="A12" s="40"/>
      <c r="B12" s="40"/>
      <c r="C12" s="21"/>
      <c r="D12" s="21"/>
      <c r="E12" s="21"/>
      <c r="F12" s="21"/>
      <c r="G12" s="21"/>
      <c r="H12" s="21"/>
      <c r="I12" s="21"/>
      <c r="J12" s="29"/>
      <c r="K12" s="21"/>
      <c r="L12" s="21"/>
      <c r="M12" s="21"/>
      <c r="N12" s="21"/>
      <c r="O12" s="21"/>
    </row>
    <row r="13" spans="1:15" ht="22">
      <c r="A13" s="9" t="s">
        <v>109</v>
      </c>
      <c r="B13" s="9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ht="22" hidden="1">
      <c r="A14" s="86" t="s">
        <v>110</v>
      </c>
      <c r="B14" s="9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idden="1">
      <c r="A15" s="12" t="s">
        <v>111</v>
      </c>
      <c r="B15" s="34">
        <v>8</v>
      </c>
      <c r="C15" s="87"/>
      <c r="D15" s="87"/>
      <c r="E15" s="87"/>
      <c r="F15" s="87"/>
      <c r="G15" s="87"/>
      <c r="H15" s="87"/>
      <c r="I15" s="87"/>
      <c r="J15" s="87"/>
      <c r="K15" s="66">
        <f>SUM(C15:I15)</f>
        <v>0</v>
      </c>
      <c r="L15" s="87"/>
      <c r="M15" s="87"/>
      <c r="N15" s="87"/>
      <c r="O15" s="66">
        <f>K15+M15</f>
        <v>0</v>
      </c>
    </row>
    <row r="16" spans="1:15" ht="22" hidden="1">
      <c r="A16" s="8" t="s">
        <v>112</v>
      </c>
      <c r="B16" s="9"/>
      <c r="C16" s="39">
        <f>C15</f>
        <v>0</v>
      </c>
      <c r="D16" s="21"/>
      <c r="E16" s="39">
        <f>E15</f>
        <v>0</v>
      </c>
      <c r="F16" s="21"/>
      <c r="G16" s="39">
        <f>G15</f>
        <v>0</v>
      </c>
      <c r="H16" s="21"/>
      <c r="I16" s="39">
        <f>I15</f>
        <v>0</v>
      </c>
      <c r="J16" s="21"/>
      <c r="K16" s="39">
        <f>K15</f>
        <v>0</v>
      </c>
      <c r="L16" s="21"/>
      <c r="M16" s="39">
        <f>M15</f>
        <v>0</v>
      </c>
      <c r="N16" s="21"/>
      <c r="O16" s="39">
        <f>O15</f>
        <v>0</v>
      </c>
    </row>
    <row r="17" spans="1:16" ht="16" hidden="1" customHeight="1">
      <c r="A17" s="9"/>
      <c r="B17" s="9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</row>
    <row r="18" spans="1:16" ht="22">
      <c r="A18" s="108" t="s">
        <v>113</v>
      </c>
      <c r="B18" s="10"/>
      <c r="C18" s="29"/>
      <c r="D18" s="30"/>
      <c r="E18" s="29"/>
      <c r="F18" s="30"/>
      <c r="G18" s="29"/>
      <c r="H18" s="30"/>
      <c r="I18" s="29"/>
      <c r="J18" s="29"/>
      <c r="K18" s="29"/>
      <c r="L18" s="30"/>
      <c r="M18" s="29"/>
      <c r="N18" s="30"/>
      <c r="O18" s="29"/>
    </row>
    <row r="19" spans="1:16">
      <c r="A19" s="139" t="s">
        <v>181</v>
      </c>
      <c r="B19" s="109">
        <v>3</v>
      </c>
      <c r="C19" s="31">
        <v>0</v>
      </c>
      <c r="D19" s="30"/>
      <c r="E19" s="31">
        <v>0</v>
      </c>
      <c r="F19" s="30">
        <v>0</v>
      </c>
      <c r="G19" s="31">
        <v>0</v>
      </c>
      <c r="H19" s="30"/>
      <c r="I19" s="31">
        <v>0</v>
      </c>
      <c r="J19" s="29"/>
      <c r="K19" s="66">
        <f>SUM(C19,E19,G19,I19)</f>
        <v>0</v>
      </c>
      <c r="L19" s="30"/>
      <c r="M19" s="31">
        <v>-10212</v>
      </c>
      <c r="N19" s="30"/>
      <c r="O19" s="31">
        <f>SUM(K19:M19)</f>
        <v>-10212</v>
      </c>
    </row>
    <row r="20" spans="1:16" ht="22">
      <c r="A20" s="108" t="s">
        <v>114</v>
      </c>
      <c r="B20" s="40"/>
      <c r="C20" s="88">
        <f>SUM(C19:C19)</f>
        <v>0</v>
      </c>
      <c r="D20" s="21"/>
      <c r="E20" s="88">
        <f>SUM(E19:E19)</f>
        <v>0</v>
      </c>
      <c r="F20" s="21"/>
      <c r="G20" s="88">
        <f>SUM(G19:G19)</f>
        <v>0</v>
      </c>
      <c r="H20" s="21"/>
      <c r="I20" s="88">
        <f>SUM(I19:I19)</f>
        <v>0</v>
      </c>
      <c r="J20" s="29"/>
      <c r="K20" s="39">
        <f>SUM(K19:K19)</f>
        <v>0</v>
      </c>
      <c r="L20" s="21"/>
      <c r="M20" s="88">
        <f>SUM(M19:M19)</f>
        <v>-10212</v>
      </c>
      <c r="N20" s="21"/>
      <c r="O20" s="88">
        <f>SUM(O19:O19)</f>
        <v>-10212</v>
      </c>
    </row>
    <row r="21" spans="1:16" ht="12" hidden="1" customHeight="1">
      <c r="A21" s="40"/>
      <c r="B21" s="40"/>
      <c r="C21" s="21"/>
      <c r="D21" s="21"/>
      <c r="E21" s="21"/>
      <c r="F21" s="21"/>
      <c r="G21" s="21"/>
      <c r="H21" s="21"/>
      <c r="I21" s="21"/>
      <c r="J21" s="29"/>
      <c r="K21" s="21"/>
      <c r="L21" s="21"/>
      <c r="M21" s="21"/>
      <c r="N21" s="21"/>
      <c r="O21" s="21"/>
    </row>
    <row r="22" spans="1:16" ht="22">
      <c r="A22" s="9" t="s">
        <v>191</v>
      </c>
      <c r="B22" s="40"/>
      <c r="C22" s="39">
        <f>C20+C16</f>
        <v>0</v>
      </c>
      <c r="D22" s="21"/>
      <c r="E22" s="39">
        <f>E20+E16</f>
        <v>0</v>
      </c>
      <c r="F22" s="21"/>
      <c r="G22" s="39">
        <f>G20+G16</f>
        <v>0</v>
      </c>
      <c r="H22" s="21"/>
      <c r="I22" s="39">
        <f>I20+I16</f>
        <v>0</v>
      </c>
      <c r="J22" s="29"/>
      <c r="K22" s="39">
        <f>K20+K16</f>
        <v>0</v>
      </c>
      <c r="L22" s="21"/>
      <c r="M22" s="39">
        <f>M20+M16</f>
        <v>-10212</v>
      </c>
      <c r="N22" s="21"/>
      <c r="O22" s="39">
        <f>O20+O16</f>
        <v>-10212</v>
      </c>
    </row>
    <row r="23" spans="1:16" ht="12" customHeight="1">
      <c r="A23" s="40"/>
      <c r="B23" s="40"/>
      <c r="C23" s="21"/>
      <c r="D23" s="21"/>
      <c r="E23" s="21"/>
      <c r="F23" s="21"/>
      <c r="G23" s="21"/>
      <c r="H23" s="21"/>
      <c r="I23" s="21"/>
      <c r="J23" s="29"/>
      <c r="K23" s="21"/>
      <c r="L23" s="21"/>
      <c r="M23" s="21"/>
      <c r="N23" s="21"/>
      <c r="O23" s="21"/>
    </row>
    <row r="24" spans="1:16" ht="22">
      <c r="A24" s="9" t="s">
        <v>116</v>
      </c>
      <c r="B24" s="9"/>
      <c r="C24" s="21"/>
      <c r="D24" s="21"/>
      <c r="E24" s="21"/>
      <c r="F24" s="21"/>
      <c r="G24" s="21"/>
      <c r="H24" s="21"/>
      <c r="I24" s="21"/>
      <c r="J24" s="29"/>
      <c r="K24" s="21"/>
      <c r="L24" s="21"/>
      <c r="M24" s="21"/>
      <c r="N24" s="21"/>
      <c r="O24" s="21"/>
    </row>
    <row r="25" spans="1:16" ht="22">
      <c r="A25" s="12" t="s">
        <v>117</v>
      </c>
      <c r="C25" s="30">
        <v>0</v>
      </c>
      <c r="D25" s="30"/>
      <c r="E25" s="87">
        <v>0</v>
      </c>
      <c r="F25" s="21"/>
      <c r="G25" s="87">
        <v>0</v>
      </c>
      <c r="H25" s="21"/>
      <c r="I25" s="29">
        <f>'PL-3mth'!D55</f>
        <v>215387</v>
      </c>
      <c r="J25" s="29"/>
      <c r="K25" s="66">
        <f>SUM(C25:I25)</f>
        <v>215387</v>
      </c>
      <c r="L25" s="30"/>
      <c r="M25" s="29">
        <f>'PL-3mth'!D56</f>
        <v>-740</v>
      </c>
      <c r="N25" s="30"/>
      <c r="O25" s="66">
        <f>SUM(K25:M25)</f>
        <v>214647</v>
      </c>
      <c r="P25" s="52"/>
    </row>
    <row r="26" spans="1:16" ht="22">
      <c r="A26" s="9" t="s">
        <v>118</v>
      </c>
      <c r="B26" s="9"/>
      <c r="C26" s="39">
        <f>SUM(C25:C25)</f>
        <v>0</v>
      </c>
      <c r="D26" s="21"/>
      <c r="E26" s="39">
        <f>SUM(E25:E25)</f>
        <v>0</v>
      </c>
      <c r="F26" s="21"/>
      <c r="G26" s="39">
        <f>SUM(G25:G25)</f>
        <v>0</v>
      </c>
      <c r="H26" s="21"/>
      <c r="I26" s="39">
        <f>SUM(I25:I25)</f>
        <v>215387</v>
      </c>
      <c r="J26" s="29"/>
      <c r="K26" s="39">
        <f>SUM(K24:K25)</f>
        <v>215387</v>
      </c>
      <c r="L26" s="21"/>
      <c r="M26" s="39">
        <f>SUM(M25:M25)</f>
        <v>-740</v>
      </c>
      <c r="N26" s="21"/>
      <c r="O26" s="39">
        <f>SUM(O25:O25)</f>
        <v>214647</v>
      </c>
    </row>
    <row r="27" spans="1:16" ht="22">
      <c r="A27" s="9"/>
      <c r="B27" s="9"/>
      <c r="C27" s="21"/>
      <c r="D27" s="21"/>
      <c r="E27" s="21"/>
      <c r="F27" s="21"/>
      <c r="G27" s="21"/>
      <c r="H27" s="21"/>
      <c r="I27" s="21"/>
      <c r="J27" s="29"/>
      <c r="K27" s="21"/>
      <c r="L27" s="21"/>
      <c r="M27" s="21"/>
      <c r="N27" s="21"/>
      <c r="O27" s="21"/>
    </row>
    <row r="28" spans="1:16" ht="22.5" thickBot="1">
      <c r="A28" s="9" t="s">
        <v>173</v>
      </c>
      <c r="B28" s="9"/>
      <c r="C28" s="41">
        <f>SUM(C11,C26,C22)</f>
        <v>2525000</v>
      </c>
      <c r="D28" s="30"/>
      <c r="E28" s="41">
        <f>SUM(E11,E26,E22)</f>
        <v>1741110</v>
      </c>
      <c r="F28" s="30"/>
      <c r="G28" s="41">
        <f>SUM(G11,G26,G22)</f>
        <v>252500</v>
      </c>
      <c r="H28" s="30"/>
      <c r="I28" s="41">
        <f>SUM(I11,I26,I22)</f>
        <v>1864088</v>
      </c>
      <c r="J28" s="29"/>
      <c r="K28" s="41">
        <f>SUM(K11,K26,K22)</f>
        <v>6382698</v>
      </c>
      <c r="L28" s="30"/>
      <c r="M28" s="41">
        <f>SUM(M11,M26,M22)</f>
        <v>11</v>
      </c>
      <c r="N28" s="30"/>
      <c r="O28" s="41">
        <f>SUM(O11,O26,O22)</f>
        <v>6382709</v>
      </c>
      <c r="P28" s="52"/>
    </row>
    <row r="29" spans="1:16" ht="22.5" thickTop="1">
      <c r="A29" s="9"/>
      <c r="B29" s="9"/>
      <c r="C29" s="21"/>
      <c r="D29" s="30"/>
      <c r="E29" s="21"/>
      <c r="F29" s="30"/>
      <c r="G29" s="21"/>
      <c r="H29" s="30"/>
      <c r="I29" s="21"/>
      <c r="J29" s="29"/>
      <c r="K29" s="21"/>
      <c r="L29" s="30"/>
      <c r="M29" s="21"/>
      <c r="N29" s="30"/>
      <c r="O29" s="21"/>
    </row>
    <row r="30" spans="1:16" ht="22">
      <c r="A30" s="9"/>
      <c r="B30" s="9"/>
      <c r="C30" s="21"/>
      <c r="D30" s="30"/>
      <c r="E30" s="21"/>
      <c r="F30" s="30"/>
      <c r="G30" s="21"/>
      <c r="H30" s="30"/>
      <c r="I30" s="21"/>
      <c r="J30" s="29"/>
      <c r="K30" s="21"/>
      <c r="L30" s="30"/>
      <c r="M30" s="21">
        <f>M28-BS!D75</f>
        <v>0</v>
      </c>
      <c r="N30" s="30"/>
      <c r="O30" s="21">
        <f>O28-BS!D76</f>
        <v>0</v>
      </c>
    </row>
    <row r="31" spans="1:16" ht="22">
      <c r="A31" s="9"/>
      <c r="B31" s="9"/>
      <c r="C31" s="21"/>
      <c r="D31" s="30"/>
      <c r="E31" s="21"/>
      <c r="F31" s="30"/>
      <c r="G31" s="21"/>
      <c r="H31" s="30"/>
      <c r="I31" s="21"/>
      <c r="J31" s="29"/>
      <c r="K31" s="21"/>
      <c r="L31" s="30"/>
      <c r="M31" s="21"/>
      <c r="N31" s="30"/>
      <c r="O31" s="21"/>
    </row>
    <row r="32" spans="1:16" ht="22">
      <c r="A32" s="9"/>
      <c r="B32" s="9"/>
      <c r="C32" s="21"/>
      <c r="D32" s="30"/>
      <c r="E32" s="21"/>
      <c r="F32" s="30"/>
      <c r="G32" s="21"/>
      <c r="H32" s="30"/>
      <c r="I32" s="21"/>
      <c r="J32" s="29"/>
      <c r="K32" s="21"/>
      <c r="L32" s="30"/>
      <c r="M32" s="21"/>
      <c r="N32" s="30"/>
      <c r="O32" s="21"/>
    </row>
    <row r="33" spans="1:15" ht="22">
      <c r="A33" s="9"/>
      <c r="B33" s="9"/>
      <c r="C33" s="21"/>
      <c r="D33" s="30"/>
      <c r="E33" s="21"/>
      <c r="F33" s="30"/>
      <c r="G33" s="21"/>
      <c r="H33" s="30"/>
      <c r="I33" s="21"/>
      <c r="J33" s="29"/>
      <c r="K33" s="21"/>
      <c r="L33" s="30"/>
      <c r="M33" s="21"/>
      <c r="N33" s="30"/>
      <c r="O33" s="21"/>
    </row>
    <row r="34" spans="1:15" ht="22">
      <c r="A34" s="9"/>
      <c r="B34" s="9"/>
      <c r="C34" s="21"/>
      <c r="D34" s="30"/>
      <c r="E34" s="21"/>
      <c r="F34" s="30"/>
      <c r="G34" s="21"/>
      <c r="H34" s="30"/>
      <c r="I34" s="21"/>
      <c r="J34" s="29"/>
      <c r="K34" s="21"/>
      <c r="L34" s="30"/>
      <c r="M34" s="21"/>
      <c r="N34" s="30"/>
      <c r="O34" s="21"/>
    </row>
    <row r="35" spans="1:15" ht="22">
      <c r="A35" s="9"/>
      <c r="B35" s="9"/>
      <c r="C35" s="21"/>
      <c r="D35" s="30"/>
      <c r="E35" s="21"/>
      <c r="F35" s="30"/>
      <c r="G35" s="21"/>
      <c r="H35" s="30"/>
      <c r="I35" s="21"/>
      <c r="J35" s="29"/>
      <c r="K35" s="21"/>
      <c r="L35" s="30"/>
      <c r="M35" s="21"/>
      <c r="N35" s="30"/>
      <c r="O35" s="21"/>
    </row>
    <row r="36" spans="1:15" ht="22">
      <c r="A36" s="9"/>
      <c r="B36" s="9"/>
      <c r="C36" s="21"/>
      <c r="D36" s="30"/>
      <c r="E36" s="21"/>
      <c r="F36" s="30"/>
      <c r="G36" s="21"/>
      <c r="H36" s="30"/>
      <c r="I36" s="21"/>
      <c r="J36" s="29"/>
      <c r="K36" s="21"/>
      <c r="L36" s="30"/>
      <c r="M36" s="21"/>
      <c r="N36" s="30"/>
      <c r="O36" s="21"/>
    </row>
    <row r="37" spans="1:15" ht="22">
      <c r="A37" s="9"/>
      <c r="B37" s="9"/>
      <c r="C37" s="21"/>
      <c r="D37" s="30"/>
      <c r="E37" s="21"/>
      <c r="F37" s="30"/>
      <c r="G37" s="21"/>
      <c r="H37" s="30"/>
      <c r="I37" s="21"/>
      <c r="J37" s="29"/>
      <c r="K37" s="21"/>
      <c r="L37" s="30"/>
      <c r="M37" s="21"/>
      <c r="N37" s="30"/>
      <c r="O37" s="21"/>
    </row>
    <row r="38" spans="1:15" ht="22">
      <c r="A38" s="9"/>
      <c r="B38" s="9"/>
      <c r="C38" s="21"/>
      <c r="D38" s="30"/>
      <c r="E38" s="21"/>
      <c r="F38" s="30"/>
      <c r="G38" s="21"/>
      <c r="H38" s="30"/>
      <c r="I38" s="21"/>
      <c r="J38" s="29"/>
      <c r="K38" s="21"/>
      <c r="L38" s="30"/>
      <c r="M38" s="21"/>
      <c r="N38" s="30"/>
      <c r="O38" s="21"/>
    </row>
    <row r="39" spans="1:15" ht="22">
      <c r="A39" s="9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21"/>
      <c r="N39" s="21"/>
      <c r="O39" s="21"/>
    </row>
    <row r="40" spans="1:15" ht="22">
      <c r="A40" s="9"/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21"/>
      <c r="N40" s="21"/>
      <c r="O40" s="21"/>
    </row>
  </sheetData>
  <mergeCells count="5">
    <mergeCell ref="B40:L40"/>
    <mergeCell ref="C4:O4"/>
    <mergeCell ref="G5:I5"/>
    <mergeCell ref="C9:O9"/>
    <mergeCell ref="B39:L39"/>
  </mergeCells>
  <pageMargins left="0.8" right="0.8" top="0.48" bottom="0.5" header="0.5" footer="0.5"/>
  <pageSetup paperSize="9" scale="77" firstPageNumber="9" fitToHeight="0" orientation="landscape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CFF"/>
    <pageSetUpPr fitToPage="1"/>
  </sheetPr>
  <dimension ref="A1:L28"/>
  <sheetViews>
    <sheetView showGridLines="0" view="pageBreakPreview" topLeftCell="A18" zoomScale="85" zoomScaleNormal="85" zoomScaleSheetLayoutView="85" workbookViewId="0">
      <selection activeCell="D7" sqref="D7"/>
    </sheetView>
  </sheetViews>
  <sheetFormatPr defaultColWidth="9.09765625" defaultRowHeight="21.5"/>
  <cols>
    <col min="1" max="1" width="60.59765625" style="12" customWidth="1"/>
    <col min="2" max="2" width="10.09765625" style="6" hidden="1" customWidth="1"/>
    <col min="3" max="3" width="2.3984375" customWidth="1"/>
    <col min="4" max="4" width="16.69921875" style="26" customWidth="1"/>
    <col min="5" max="5" width="2.09765625" style="28" customWidth="1"/>
    <col min="6" max="6" width="16.69921875" style="26" customWidth="1"/>
    <col min="7" max="7" width="2.09765625" style="28" customWidth="1"/>
    <col min="8" max="8" width="16.69921875" style="26" customWidth="1"/>
    <col min="9" max="9" width="2.09765625" style="28" customWidth="1"/>
    <col min="10" max="10" width="16.69921875" style="26" customWidth="1"/>
    <col min="11" max="11" width="2.09765625" style="28" customWidth="1"/>
    <col min="12" max="12" width="16.69921875" style="26" customWidth="1"/>
  </cols>
  <sheetData>
    <row r="1" spans="1:12" ht="23">
      <c r="A1" s="5" t="s">
        <v>0</v>
      </c>
      <c r="B1" s="45"/>
      <c r="C1" s="44"/>
      <c r="D1" s="42"/>
      <c r="E1" s="43"/>
      <c r="F1" s="42"/>
      <c r="G1" s="43"/>
      <c r="H1" s="42"/>
      <c r="I1" s="43"/>
      <c r="J1" s="42"/>
      <c r="K1" s="43"/>
      <c r="L1" s="42"/>
    </row>
    <row r="2" spans="1:12" ht="23">
      <c r="A2" s="5" t="s">
        <v>96</v>
      </c>
      <c r="B2" s="45"/>
      <c r="C2" s="44"/>
      <c r="D2" s="42"/>
      <c r="E2" s="43"/>
      <c r="F2" s="42"/>
      <c r="G2" s="43"/>
      <c r="H2" s="42"/>
      <c r="I2" s="43"/>
      <c r="J2" s="42"/>
      <c r="K2" s="43"/>
      <c r="L2" s="42"/>
    </row>
    <row r="3" spans="1:12" ht="14.15" customHeight="1">
      <c r="A3" s="9"/>
    </row>
    <row r="4" spans="1:12" ht="22">
      <c r="D4" s="153" t="s">
        <v>120</v>
      </c>
      <c r="E4" s="153"/>
      <c r="F4" s="153"/>
      <c r="G4" s="153"/>
      <c r="H4" s="153"/>
      <c r="I4" s="153"/>
      <c r="J4" s="153"/>
      <c r="K4" s="153"/>
      <c r="L4" s="153"/>
    </row>
    <row r="5" spans="1:12" ht="22">
      <c r="B5" s="12"/>
      <c r="C5" s="6"/>
      <c r="E5" s="37"/>
      <c r="G5" s="37"/>
      <c r="H5" s="152" t="s">
        <v>54</v>
      </c>
      <c r="I5" s="152"/>
      <c r="J5" s="152"/>
      <c r="L5" s="18"/>
    </row>
    <row r="6" spans="1:12">
      <c r="B6" s="36"/>
      <c r="C6" s="34"/>
      <c r="D6" s="25" t="s">
        <v>179</v>
      </c>
      <c r="E6" s="37"/>
      <c r="F6" s="25" t="s">
        <v>98</v>
      </c>
      <c r="G6" s="37"/>
      <c r="H6" s="25" t="s">
        <v>99</v>
      </c>
      <c r="I6" s="37"/>
      <c r="J6" s="25"/>
      <c r="K6" s="37"/>
      <c r="L6" s="25" t="s">
        <v>102</v>
      </c>
    </row>
    <row r="7" spans="1:12">
      <c r="B7" s="34" t="s">
        <v>6</v>
      </c>
      <c r="C7" s="34"/>
      <c r="D7" s="25" t="s">
        <v>180</v>
      </c>
      <c r="E7" s="37"/>
      <c r="F7" s="25" t="s">
        <v>103</v>
      </c>
      <c r="G7" s="37"/>
      <c r="H7" s="25" t="s">
        <v>104</v>
      </c>
      <c r="I7" s="37"/>
      <c r="J7" s="25" t="s">
        <v>56</v>
      </c>
      <c r="K7" s="37"/>
      <c r="L7" s="25" t="s">
        <v>108</v>
      </c>
    </row>
    <row r="8" spans="1:12" ht="22">
      <c r="A8" s="9"/>
      <c r="B8" s="9"/>
      <c r="C8" s="9"/>
      <c r="D8" s="155" t="s">
        <v>8</v>
      </c>
      <c r="E8" s="155"/>
      <c r="F8" s="155"/>
      <c r="G8" s="155"/>
      <c r="H8" s="155"/>
      <c r="I8" s="155"/>
      <c r="J8" s="155"/>
      <c r="K8" s="155"/>
      <c r="L8" s="155"/>
    </row>
    <row r="9" spans="1:12" ht="22">
      <c r="A9" s="9" t="s">
        <v>171</v>
      </c>
      <c r="B9" s="34"/>
      <c r="C9" s="6"/>
      <c r="D9" s="30"/>
      <c r="E9" s="30"/>
      <c r="F9" s="30"/>
      <c r="G9" s="30"/>
      <c r="H9" s="30"/>
      <c r="I9" s="30"/>
      <c r="J9" s="30"/>
      <c r="K9" s="30"/>
      <c r="L9" s="52"/>
    </row>
    <row r="10" spans="1:12" ht="22">
      <c r="A10" s="9" t="s">
        <v>119</v>
      </c>
      <c r="B10" s="13"/>
      <c r="C10" s="10"/>
      <c r="D10" s="21">
        <v>2525000</v>
      </c>
      <c r="E10" s="21"/>
      <c r="F10" s="21">
        <v>1741110</v>
      </c>
      <c r="G10" s="21"/>
      <c r="H10" s="21">
        <v>252500</v>
      </c>
      <c r="I10" s="21"/>
      <c r="J10" s="21">
        <v>901457</v>
      </c>
      <c r="K10" s="21"/>
      <c r="L10" s="21">
        <f>SUM(D10:J10)</f>
        <v>5420067</v>
      </c>
    </row>
    <row r="11" spans="1:12" ht="13.5" customHeight="1">
      <c r="A11" s="9"/>
      <c r="B11" s="13"/>
      <c r="C11" s="10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22" hidden="1" customHeight="1">
      <c r="A12" s="9" t="s">
        <v>109</v>
      </c>
      <c r="B12" s="9"/>
      <c r="C12" s="89"/>
      <c r="D12" s="10"/>
      <c r="E12" s="89"/>
      <c r="F12" s="21"/>
      <c r="G12" s="89"/>
      <c r="H12" s="21"/>
      <c r="I12" s="89"/>
      <c r="J12" s="21"/>
      <c r="K12" s="90"/>
      <c r="L12"/>
    </row>
    <row r="13" spans="1:12" ht="22" hidden="1" customHeight="1">
      <c r="A13" s="86" t="s">
        <v>110</v>
      </c>
      <c r="B13" s="9"/>
      <c r="C13" s="89"/>
      <c r="D13" s="10"/>
      <c r="E13" s="89"/>
      <c r="F13" s="21"/>
      <c r="G13" s="89"/>
      <c r="H13" s="21"/>
      <c r="I13" s="89"/>
      <c r="J13" s="21"/>
      <c r="K13" s="90"/>
      <c r="L13"/>
    </row>
    <row r="14" spans="1:12" ht="22" hidden="1" customHeight="1">
      <c r="A14" s="12" t="s">
        <v>111</v>
      </c>
      <c r="B14" s="34">
        <v>8</v>
      </c>
      <c r="D14" s="76"/>
      <c r="E14" s="6"/>
      <c r="F14" s="76"/>
      <c r="G14" s="87"/>
      <c r="H14" s="76"/>
      <c r="I14" s="87"/>
      <c r="J14" s="76"/>
      <c r="K14" s="87"/>
      <c r="L14" s="76">
        <f>SUM(D14:J14)</f>
        <v>0</v>
      </c>
    </row>
    <row r="15" spans="1:12" ht="22" hidden="1" customHeight="1">
      <c r="A15" s="60" t="s">
        <v>115</v>
      </c>
      <c r="B15" s="8"/>
      <c r="D15" s="39">
        <f>D14</f>
        <v>0</v>
      </c>
      <c r="E15" s="10"/>
      <c r="F15" s="39">
        <f>F14</f>
        <v>0</v>
      </c>
      <c r="G15" s="21"/>
      <c r="H15" s="39">
        <f>H14</f>
        <v>0</v>
      </c>
      <c r="I15" s="21"/>
      <c r="J15" s="39">
        <f>J14</f>
        <v>0</v>
      </c>
      <c r="K15" s="21"/>
      <c r="L15" s="39">
        <f>L14</f>
        <v>0</v>
      </c>
    </row>
    <row r="16" spans="1:12" ht="12" hidden="1" customHeight="1">
      <c r="A16" s="9"/>
      <c r="B16" s="9"/>
      <c r="D16" s="89"/>
      <c r="E16" s="10"/>
      <c r="F16" s="89"/>
      <c r="G16" s="21"/>
      <c r="H16" s="89"/>
      <c r="I16" s="21"/>
      <c r="J16" s="89"/>
      <c r="K16" s="21"/>
      <c r="L16" s="90"/>
    </row>
    <row r="17" spans="1:12" ht="22">
      <c r="A17" s="9" t="s">
        <v>116</v>
      </c>
      <c r="B17" s="34"/>
      <c r="C17" s="35"/>
      <c r="D17" s="21"/>
      <c r="E17" s="21"/>
      <c r="F17" s="21"/>
      <c r="G17" s="21"/>
      <c r="H17" s="21"/>
      <c r="I17" s="21"/>
      <c r="J17" s="21"/>
      <c r="K17" s="21"/>
      <c r="L17" s="21"/>
    </row>
    <row r="18" spans="1:12" ht="22">
      <c r="A18" s="12" t="s">
        <v>117</v>
      </c>
      <c r="B18" s="34"/>
      <c r="C18" s="35"/>
      <c r="D18" s="30">
        <v>0</v>
      </c>
      <c r="E18" s="30"/>
      <c r="F18" s="30">
        <v>0</v>
      </c>
      <c r="G18" s="30"/>
      <c r="H18" s="30">
        <v>0</v>
      </c>
      <c r="I18" s="21"/>
      <c r="J18" s="30">
        <f>'PL-3mth'!J60</f>
        <v>105533</v>
      </c>
      <c r="K18" s="21"/>
      <c r="L18" s="30">
        <f>SUM(D18:J18)</f>
        <v>105533</v>
      </c>
    </row>
    <row r="19" spans="1:12" s="71" customFormat="1" ht="22" hidden="1">
      <c r="A19" s="69" t="s">
        <v>121</v>
      </c>
      <c r="B19" s="70"/>
      <c r="C19" s="74"/>
      <c r="D19" s="75">
        <v>0</v>
      </c>
      <c r="E19" s="72"/>
      <c r="F19" s="75">
        <v>0</v>
      </c>
      <c r="G19" s="72"/>
      <c r="H19" s="75">
        <v>0</v>
      </c>
      <c r="I19" s="73"/>
      <c r="J19" s="75">
        <v>0</v>
      </c>
      <c r="K19" s="72"/>
      <c r="L19" s="75">
        <v>0</v>
      </c>
    </row>
    <row r="20" spans="1:12" ht="22">
      <c r="A20" s="9" t="s">
        <v>118</v>
      </c>
      <c r="B20" s="13"/>
      <c r="C20" s="35"/>
      <c r="D20" s="39">
        <f>SUM(D18)</f>
        <v>0</v>
      </c>
      <c r="E20" s="21"/>
      <c r="F20" s="39">
        <f>SUM(F18)</f>
        <v>0</v>
      </c>
      <c r="G20" s="21"/>
      <c r="H20" s="39">
        <f>SUM(H18)</f>
        <v>0</v>
      </c>
      <c r="I20" s="21"/>
      <c r="J20" s="39">
        <f>SUM(J18)</f>
        <v>105533</v>
      </c>
      <c r="K20" s="21"/>
      <c r="L20" s="39">
        <f>SUM(L18)</f>
        <v>105533</v>
      </c>
    </row>
    <row r="21" spans="1:12" ht="13.5" customHeight="1">
      <c r="A21" s="9"/>
      <c r="B21" s="34"/>
      <c r="C21" s="35"/>
      <c r="D21" s="55"/>
      <c r="E21" s="30"/>
      <c r="F21" s="55"/>
      <c r="G21" s="30"/>
      <c r="H21" s="55"/>
      <c r="I21" s="30"/>
      <c r="J21" s="55"/>
      <c r="K21" s="30"/>
      <c r="L21" s="55"/>
    </row>
    <row r="22" spans="1:12" ht="22.5" thickBot="1">
      <c r="A22" s="9" t="s">
        <v>172</v>
      </c>
      <c r="B22" s="34"/>
      <c r="C22" s="36"/>
      <c r="D22" s="41">
        <f>D10+D20+D15</f>
        <v>2525000</v>
      </c>
      <c r="E22" s="30"/>
      <c r="F22" s="41">
        <f>F10+F20+F15</f>
        <v>1741110</v>
      </c>
      <c r="G22" s="30"/>
      <c r="H22" s="41">
        <f>H10+H20+H15</f>
        <v>252500</v>
      </c>
      <c r="I22" s="30"/>
      <c r="J22" s="41">
        <f>J10+J20+J15</f>
        <v>1006990</v>
      </c>
      <c r="K22" s="30"/>
      <c r="L22" s="41">
        <f>L10+L20+L15</f>
        <v>5525600</v>
      </c>
    </row>
    <row r="23" spans="1:12" ht="22.5" thickTop="1">
      <c r="A23" s="9"/>
      <c r="B23" s="34"/>
      <c r="C23" s="36"/>
      <c r="D23" s="21"/>
      <c r="E23" s="30"/>
      <c r="F23" s="21"/>
      <c r="G23" s="30"/>
      <c r="H23" s="21"/>
      <c r="I23" s="30"/>
      <c r="J23" s="21"/>
      <c r="K23" s="30"/>
      <c r="L23" s="21"/>
    </row>
    <row r="24" spans="1:12" ht="22">
      <c r="A24" s="9"/>
      <c r="B24" s="34"/>
      <c r="C24" s="36"/>
      <c r="D24" s="21"/>
      <c r="E24" s="30"/>
      <c r="F24" s="21"/>
      <c r="G24" s="30"/>
      <c r="H24" s="21"/>
      <c r="I24" s="30"/>
      <c r="J24" s="21"/>
      <c r="K24" s="30"/>
      <c r="L24" s="21"/>
    </row>
    <row r="25" spans="1:12" ht="22">
      <c r="A25" s="9"/>
      <c r="B25" s="34"/>
      <c r="C25" s="36"/>
      <c r="D25" s="21"/>
      <c r="E25" s="30"/>
      <c r="F25" s="21"/>
      <c r="G25" s="30"/>
      <c r="H25" s="21"/>
      <c r="I25" s="30"/>
      <c r="J25" s="21"/>
      <c r="K25" s="30"/>
      <c r="L25" s="21"/>
    </row>
    <row r="26" spans="1:12" ht="22">
      <c r="A26" s="9"/>
      <c r="B26" s="34"/>
      <c r="C26" s="36"/>
      <c r="D26" s="21"/>
      <c r="E26" s="30"/>
      <c r="F26" s="21"/>
      <c r="G26" s="30"/>
      <c r="H26" s="21"/>
      <c r="I26" s="30"/>
      <c r="J26" s="21"/>
      <c r="K26" s="30"/>
      <c r="L26" s="21"/>
    </row>
    <row r="27" spans="1:12">
      <c r="A27" s="145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2">
      <c r="A28" s="145"/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</sheetData>
  <mergeCells count="5">
    <mergeCell ref="A28:L28"/>
    <mergeCell ref="A27:L27"/>
    <mergeCell ref="D4:L4"/>
    <mergeCell ref="H5:J5"/>
    <mergeCell ref="D8:L8"/>
  </mergeCells>
  <pageMargins left="0.8" right="0.8" top="0.48" bottom="0.5" header="0.5" footer="0.5"/>
  <pageSetup paperSize="9" scale="95" firstPageNumber="10" fitToHeight="0" orientation="landscape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CFF"/>
    <pageSetUpPr fitToPage="1"/>
  </sheetPr>
  <dimension ref="A1:M28"/>
  <sheetViews>
    <sheetView view="pageBreakPreview" zoomScale="75" zoomScaleNormal="85" zoomScaleSheetLayoutView="75" workbookViewId="0">
      <selection activeCell="D7" sqref="D7"/>
    </sheetView>
  </sheetViews>
  <sheetFormatPr defaultColWidth="9.09765625" defaultRowHeight="21.5"/>
  <cols>
    <col min="1" max="1" width="54.09765625" style="12" bestFit="1" customWidth="1"/>
    <col min="2" max="2" width="10.09765625" style="6" hidden="1" customWidth="1"/>
    <col min="3" max="3" width="2.3984375" customWidth="1"/>
    <col min="4" max="4" width="16.69921875" style="26" customWidth="1"/>
    <col min="5" max="5" width="2.09765625" style="28" customWidth="1"/>
    <col min="6" max="6" width="16.69921875" style="26" customWidth="1"/>
    <col min="7" max="7" width="2.09765625" style="28" customWidth="1"/>
    <col min="8" max="8" width="16.69921875" style="26" customWidth="1"/>
    <col min="9" max="9" width="2.09765625" style="28" customWidth="1"/>
    <col min="10" max="10" width="16.69921875" style="26" customWidth="1"/>
    <col min="11" max="11" width="2.09765625" style="28" customWidth="1"/>
    <col min="12" max="12" width="16.69921875" style="26" customWidth="1"/>
  </cols>
  <sheetData>
    <row r="1" spans="1:12" ht="23">
      <c r="A1" s="5" t="s">
        <v>0</v>
      </c>
      <c r="B1" s="45"/>
      <c r="C1" s="44"/>
      <c r="D1" s="42"/>
      <c r="E1" s="43"/>
      <c r="F1" s="42"/>
      <c r="G1" s="43"/>
      <c r="H1" s="42"/>
      <c r="I1" s="43"/>
      <c r="J1" s="42"/>
      <c r="K1" s="43"/>
      <c r="L1" s="42"/>
    </row>
    <row r="2" spans="1:12" ht="23">
      <c r="A2" s="5" t="s">
        <v>96</v>
      </c>
      <c r="B2" s="45"/>
      <c r="C2" s="44"/>
      <c r="D2" s="42"/>
      <c r="E2" s="43"/>
      <c r="F2" s="42"/>
      <c r="G2" s="43"/>
      <c r="H2" s="42"/>
      <c r="I2" s="43"/>
      <c r="J2" s="42"/>
      <c r="K2" s="43"/>
      <c r="L2" s="42"/>
    </row>
    <row r="3" spans="1:12" ht="14.15" customHeight="1">
      <c r="A3" s="9"/>
    </row>
    <row r="4" spans="1:12" ht="22">
      <c r="D4" s="153" t="s">
        <v>120</v>
      </c>
      <c r="E4" s="153"/>
      <c r="F4" s="153"/>
      <c r="G4" s="153"/>
      <c r="H4" s="153"/>
      <c r="I4" s="153"/>
      <c r="J4" s="153"/>
      <c r="K4" s="153"/>
      <c r="L4" s="153"/>
    </row>
    <row r="5" spans="1:12" ht="22">
      <c r="B5" s="12"/>
      <c r="C5" s="6"/>
      <c r="E5" s="37"/>
      <c r="G5" s="37"/>
      <c r="H5" s="152" t="s">
        <v>54</v>
      </c>
      <c r="I5" s="152"/>
      <c r="J5" s="152"/>
      <c r="L5" s="18"/>
    </row>
    <row r="6" spans="1:12">
      <c r="B6" s="36"/>
      <c r="C6" s="34"/>
      <c r="D6" s="25" t="s">
        <v>179</v>
      </c>
      <c r="E6" s="37"/>
      <c r="F6" s="25" t="s">
        <v>98</v>
      </c>
      <c r="G6" s="37"/>
      <c r="H6" s="25" t="s">
        <v>99</v>
      </c>
      <c r="I6" s="37"/>
      <c r="J6" s="25"/>
      <c r="K6" s="37"/>
      <c r="L6" s="25" t="s">
        <v>102</v>
      </c>
    </row>
    <row r="7" spans="1:12">
      <c r="B7" s="34" t="s">
        <v>6</v>
      </c>
      <c r="C7" s="34"/>
      <c r="D7" s="25" t="s">
        <v>180</v>
      </c>
      <c r="E7" s="37"/>
      <c r="F7" s="25" t="s">
        <v>103</v>
      </c>
      <c r="G7" s="37"/>
      <c r="H7" s="25" t="s">
        <v>104</v>
      </c>
      <c r="I7" s="37"/>
      <c r="J7" s="25" t="s">
        <v>56</v>
      </c>
      <c r="K7" s="37"/>
      <c r="L7" s="25" t="s">
        <v>108</v>
      </c>
    </row>
    <row r="8" spans="1:12" ht="22">
      <c r="A8" s="9"/>
      <c r="B8" s="9"/>
      <c r="C8" s="9"/>
      <c r="D8" s="155" t="s">
        <v>8</v>
      </c>
      <c r="E8" s="155"/>
      <c r="F8" s="155"/>
      <c r="G8" s="155"/>
      <c r="H8" s="155"/>
      <c r="I8" s="155"/>
      <c r="J8" s="155"/>
      <c r="K8" s="155"/>
      <c r="L8" s="155"/>
    </row>
    <row r="9" spans="1:12" ht="22">
      <c r="A9" s="9" t="s">
        <v>174</v>
      </c>
      <c r="B9" s="34"/>
      <c r="C9" s="6"/>
      <c r="D9" s="30"/>
      <c r="E9" s="30"/>
      <c r="F9" s="30"/>
      <c r="G9" s="30"/>
      <c r="H9" s="30"/>
      <c r="I9" s="30"/>
      <c r="J9" s="30"/>
      <c r="K9" s="30"/>
      <c r="L9" s="52"/>
    </row>
    <row r="10" spans="1:12" ht="22">
      <c r="A10" s="9" t="s">
        <v>175</v>
      </c>
      <c r="B10" s="13"/>
      <c r="C10" s="10"/>
      <c r="D10" s="21">
        <v>2525000</v>
      </c>
      <c r="E10" s="21"/>
      <c r="F10" s="21">
        <v>1741110</v>
      </c>
      <c r="G10" s="21"/>
      <c r="H10" s="21">
        <v>252500</v>
      </c>
      <c r="I10" s="21"/>
      <c r="J10" s="21">
        <v>1112206</v>
      </c>
      <c r="K10" s="21"/>
      <c r="L10" s="21">
        <f>SUM(D10:J10)</f>
        <v>5630816</v>
      </c>
    </row>
    <row r="11" spans="1:12" ht="13.5" customHeight="1">
      <c r="A11" s="9"/>
      <c r="B11" s="13"/>
      <c r="C11" s="10"/>
      <c r="D11" s="21"/>
      <c r="E11" s="21"/>
      <c r="F11" s="21"/>
      <c r="G11" s="21"/>
      <c r="H11" s="21"/>
      <c r="I11" s="21"/>
      <c r="J11" s="21"/>
      <c r="K11" s="21"/>
      <c r="L11" s="21"/>
    </row>
    <row r="12" spans="1:12" ht="22" hidden="1" customHeight="1">
      <c r="A12" s="9" t="s">
        <v>109</v>
      </c>
      <c r="B12" s="9"/>
      <c r="C12" s="89"/>
      <c r="D12" s="10"/>
      <c r="E12" s="89"/>
      <c r="F12" s="21"/>
      <c r="G12" s="89"/>
      <c r="H12" s="21"/>
      <c r="I12" s="89"/>
      <c r="J12" s="21"/>
      <c r="K12" s="90"/>
      <c r="L12"/>
    </row>
    <row r="13" spans="1:12" ht="22" hidden="1" customHeight="1">
      <c r="A13" s="86" t="s">
        <v>110</v>
      </c>
      <c r="B13" s="9"/>
      <c r="C13" s="89"/>
      <c r="D13" s="10"/>
      <c r="E13" s="89"/>
      <c r="F13" s="21"/>
      <c r="G13" s="89"/>
      <c r="H13" s="21"/>
      <c r="I13" s="89"/>
      <c r="J13" s="21"/>
      <c r="K13" s="90"/>
      <c r="L13"/>
    </row>
    <row r="14" spans="1:12" ht="22" hidden="1" customHeight="1">
      <c r="A14" s="12" t="s">
        <v>111</v>
      </c>
      <c r="B14" s="34">
        <v>8</v>
      </c>
      <c r="D14" s="76"/>
      <c r="E14" s="6"/>
      <c r="F14" s="76"/>
      <c r="G14" s="87"/>
      <c r="H14" s="76"/>
      <c r="I14" s="87"/>
      <c r="J14" s="76"/>
      <c r="K14" s="87"/>
      <c r="L14" s="76">
        <f>SUM(D14:J14)</f>
        <v>0</v>
      </c>
    </row>
    <row r="15" spans="1:12" ht="22" hidden="1" customHeight="1">
      <c r="A15" s="60" t="s">
        <v>115</v>
      </c>
      <c r="B15" s="8"/>
      <c r="D15" s="39">
        <f>D14</f>
        <v>0</v>
      </c>
      <c r="E15" s="10"/>
      <c r="F15" s="39">
        <f>F14</f>
        <v>0</v>
      </c>
      <c r="G15" s="21"/>
      <c r="H15" s="39">
        <f>H14</f>
        <v>0</v>
      </c>
      <c r="I15" s="21"/>
      <c r="J15" s="39">
        <f>J14</f>
        <v>0</v>
      </c>
      <c r="K15" s="21"/>
      <c r="L15" s="39">
        <f>L14</f>
        <v>0</v>
      </c>
    </row>
    <row r="16" spans="1:12" ht="12" hidden="1" customHeight="1">
      <c r="A16" s="9"/>
      <c r="B16" s="9"/>
      <c r="D16" s="89"/>
      <c r="E16" s="10"/>
      <c r="F16" s="89"/>
      <c r="G16" s="21"/>
      <c r="H16" s="89"/>
      <c r="I16" s="21"/>
      <c r="J16" s="89"/>
      <c r="K16" s="21"/>
      <c r="L16" s="90"/>
    </row>
    <row r="17" spans="1:13" ht="22">
      <c r="A17" s="9" t="s">
        <v>116</v>
      </c>
      <c r="B17" s="34"/>
      <c r="C17" s="35"/>
      <c r="D17" s="21"/>
      <c r="E17" s="21"/>
      <c r="F17" s="21"/>
      <c r="G17" s="21"/>
      <c r="H17" s="21"/>
      <c r="I17" s="21"/>
      <c r="J17" s="21"/>
      <c r="K17" s="21"/>
      <c r="L17" s="21"/>
    </row>
    <row r="18" spans="1:13" ht="22">
      <c r="A18" s="12" t="s">
        <v>117</v>
      </c>
      <c r="B18" s="34"/>
      <c r="C18" s="35"/>
      <c r="D18" s="30">
        <v>0</v>
      </c>
      <c r="E18" s="30"/>
      <c r="F18" s="30">
        <v>0</v>
      </c>
      <c r="G18" s="30"/>
      <c r="H18" s="30">
        <v>0</v>
      </c>
      <c r="I18" s="21"/>
      <c r="J18" s="30">
        <f>'PL-3mth'!H60</f>
        <v>104334</v>
      </c>
      <c r="K18" s="21"/>
      <c r="L18" s="30">
        <f>SUM(D18:J18)</f>
        <v>104334</v>
      </c>
      <c r="M18" s="52">
        <f>L18-'PL-3mth'!H62</f>
        <v>0</v>
      </c>
    </row>
    <row r="19" spans="1:13" s="71" customFormat="1" ht="22" hidden="1">
      <c r="A19" s="69" t="s">
        <v>121</v>
      </c>
      <c r="B19" s="70"/>
      <c r="C19" s="74"/>
      <c r="D19" s="75">
        <v>0</v>
      </c>
      <c r="E19" s="72"/>
      <c r="F19" s="75">
        <v>0</v>
      </c>
      <c r="G19" s="72"/>
      <c r="H19" s="75">
        <v>0</v>
      </c>
      <c r="I19" s="73"/>
      <c r="J19" s="31">
        <v>0</v>
      </c>
      <c r="K19" s="72"/>
      <c r="L19" s="75">
        <f>SUM(D19:J19)</f>
        <v>0</v>
      </c>
    </row>
    <row r="20" spans="1:13" ht="22">
      <c r="A20" s="9" t="s">
        <v>118</v>
      </c>
      <c r="B20" s="13"/>
      <c r="C20" s="35"/>
      <c r="D20" s="39">
        <f>SUM(D18)</f>
        <v>0</v>
      </c>
      <c r="E20" s="21"/>
      <c r="F20" s="39">
        <f>SUM(F18)</f>
        <v>0</v>
      </c>
      <c r="G20" s="21"/>
      <c r="H20" s="39">
        <f>SUM(H18)</f>
        <v>0</v>
      </c>
      <c r="I20" s="21"/>
      <c r="J20" s="39">
        <f>SUM(J18)</f>
        <v>104334</v>
      </c>
      <c r="K20" s="21"/>
      <c r="L20" s="39">
        <f>SUM(L18)</f>
        <v>104334</v>
      </c>
    </row>
    <row r="21" spans="1:13" ht="13.5" customHeight="1">
      <c r="A21" s="9"/>
      <c r="B21" s="34"/>
      <c r="C21" s="35"/>
      <c r="D21" s="55"/>
      <c r="E21" s="30"/>
      <c r="F21" s="55"/>
      <c r="G21" s="30"/>
      <c r="H21" s="55"/>
      <c r="I21" s="30"/>
      <c r="J21" s="55"/>
      <c r="K21" s="30"/>
      <c r="L21" s="55"/>
    </row>
    <row r="22" spans="1:13" ht="22.5" thickBot="1">
      <c r="A22" s="9" t="s">
        <v>173</v>
      </c>
      <c r="B22" s="34"/>
      <c r="C22" s="36"/>
      <c r="D22" s="41">
        <f>SUM(D10,D20,D15)</f>
        <v>2525000</v>
      </c>
      <c r="E22" s="30"/>
      <c r="F22" s="41">
        <f>SUM(F10,F20,F15)</f>
        <v>1741110</v>
      </c>
      <c r="G22" s="30"/>
      <c r="H22" s="41">
        <f>SUM(H10,H20,H15)</f>
        <v>252500</v>
      </c>
      <c r="I22" s="30"/>
      <c r="J22" s="41">
        <f>SUM(J10,J20,J15)</f>
        <v>1216540</v>
      </c>
      <c r="K22" s="30"/>
      <c r="L22" s="41">
        <f>SUM(L10,L20,L15)</f>
        <v>5735150</v>
      </c>
      <c r="M22" s="52">
        <f>L22-BS!H76</f>
        <v>0</v>
      </c>
    </row>
    <row r="23" spans="1:13" ht="22.5" thickTop="1">
      <c r="A23" s="9"/>
      <c r="B23" s="34"/>
      <c r="C23" s="36"/>
      <c r="D23" s="21"/>
      <c r="E23" s="30"/>
      <c r="F23" s="21"/>
      <c r="G23" s="30"/>
      <c r="H23" s="21"/>
      <c r="I23" s="30"/>
      <c r="J23" s="21"/>
      <c r="K23" s="30"/>
      <c r="L23" s="21"/>
    </row>
    <row r="24" spans="1:13" ht="22">
      <c r="A24" s="9"/>
      <c r="B24" s="34"/>
      <c r="C24" s="36"/>
      <c r="D24" s="21"/>
      <c r="E24" s="30"/>
      <c r="F24" s="21"/>
      <c r="G24" s="30"/>
      <c r="H24" s="21"/>
      <c r="I24" s="30"/>
      <c r="J24" s="21"/>
      <c r="K24" s="30"/>
      <c r="L24" s="21"/>
    </row>
    <row r="25" spans="1:13" ht="22">
      <c r="A25" s="9"/>
      <c r="B25" s="34"/>
      <c r="C25" s="36"/>
      <c r="D25" s="21"/>
      <c r="E25" s="30"/>
      <c r="F25" s="21"/>
      <c r="G25" s="30"/>
      <c r="H25" s="21"/>
      <c r="I25" s="30"/>
      <c r="J25" s="21"/>
      <c r="K25" s="30"/>
      <c r="L25" s="21"/>
    </row>
    <row r="26" spans="1:13" ht="22">
      <c r="A26" s="9"/>
      <c r="B26" s="34"/>
      <c r="C26" s="36"/>
      <c r="D26" s="21"/>
      <c r="E26" s="30"/>
      <c r="F26" s="21"/>
      <c r="G26" s="30"/>
      <c r="H26" s="21"/>
      <c r="I26" s="30"/>
      <c r="J26" s="21"/>
      <c r="K26" s="30"/>
      <c r="L26" s="21"/>
    </row>
    <row r="27" spans="1:13">
      <c r="A27" s="145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3">
      <c r="A28" s="145"/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</row>
  </sheetData>
  <mergeCells count="5">
    <mergeCell ref="A28:L28"/>
    <mergeCell ref="A27:L27"/>
    <mergeCell ref="H5:J5"/>
    <mergeCell ref="D8:L8"/>
    <mergeCell ref="D4:L4"/>
  </mergeCells>
  <pageMargins left="0.8" right="0.8" top="0.48" bottom="0.5" header="0.5" footer="0.5"/>
  <pageSetup paperSize="9" scale="99" firstPageNumber="11" fitToHeight="0" orientation="landscape" useFirstPageNumber="1" r:id="rId1"/>
  <headerFooter>
    <oddFooter>&amp;L   หมายเหตุประกอบงบการเงินเป็นส่วนหนึ่งของงบการเงินระหว่างกาลนี้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K94"/>
  <sheetViews>
    <sheetView view="pageBreakPreview" topLeftCell="A81" zoomScale="90" zoomScaleNormal="90" zoomScaleSheetLayoutView="90" workbookViewId="0">
      <selection activeCell="A90" sqref="A90"/>
    </sheetView>
  </sheetViews>
  <sheetFormatPr defaultColWidth="35" defaultRowHeight="21.5"/>
  <cols>
    <col min="1" max="1" width="62.09765625" customWidth="1"/>
    <col min="2" max="2" width="9.59765625" bestFit="1" customWidth="1"/>
    <col min="3" max="3" width="1.3984375" customWidth="1"/>
    <col min="4" max="4" width="12.59765625" style="106" customWidth="1"/>
    <col min="5" max="5" width="1.3984375" customWidth="1"/>
    <col min="6" max="6" width="12.59765625" style="106" customWidth="1"/>
    <col min="7" max="7" width="1.3984375" customWidth="1"/>
    <col min="8" max="8" width="12.59765625" customWidth="1"/>
    <col min="9" max="9" width="1.3984375" customWidth="1"/>
    <col min="10" max="10" width="12.59765625" customWidth="1"/>
  </cols>
  <sheetData>
    <row r="1" spans="1:11" s="44" customFormat="1" ht="23">
      <c r="A1" s="5" t="s">
        <v>0</v>
      </c>
      <c r="D1" s="101"/>
      <c r="F1" s="101"/>
    </row>
    <row r="2" spans="1:11" s="44" customFormat="1" ht="23">
      <c r="A2" s="102" t="s">
        <v>122</v>
      </c>
      <c r="D2" s="101"/>
      <c r="F2" s="101"/>
    </row>
    <row r="3" spans="1:11" ht="22">
      <c r="B3" s="36"/>
      <c r="C3" s="36"/>
      <c r="D3" s="146" t="s">
        <v>2</v>
      </c>
      <c r="E3" s="146"/>
      <c r="F3" s="146"/>
      <c r="G3" s="35"/>
      <c r="H3" s="146" t="s">
        <v>3</v>
      </c>
      <c r="I3" s="146"/>
      <c r="J3" s="146"/>
    </row>
    <row r="4" spans="1:11" ht="22">
      <c r="B4" s="36"/>
      <c r="C4" s="36"/>
      <c r="D4" s="145" t="s">
        <v>62</v>
      </c>
      <c r="E4" s="145"/>
      <c r="F4" s="145"/>
      <c r="G4" s="35"/>
      <c r="H4" s="145" t="s">
        <v>62</v>
      </c>
      <c r="I4" s="145"/>
      <c r="J4" s="145"/>
    </row>
    <row r="5" spans="1:11" ht="22">
      <c r="B5" s="36"/>
      <c r="C5" s="36"/>
      <c r="D5" s="150" t="s">
        <v>170</v>
      </c>
      <c r="E5" s="145"/>
      <c r="F5" s="145"/>
      <c r="G5" s="35"/>
      <c r="H5" s="150" t="s">
        <v>170</v>
      </c>
      <c r="I5" s="145"/>
      <c r="J5" s="145"/>
    </row>
    <row r="6" spans="1:11">
      <c r="B6" s="143" t="s">
        <v>6</v>
      </c>
      <c r="C6" s="34"/>
      <c r="D6" s="36">
        <v>2568</v>
      </c>
      <c r="E6" s="2"/>
      <c r="F6" s="36">
        <v>2567</v>
      </c>
      <c r="G6" s="36"/>
      <c r="H6" s="36">
        <v>2568</v>
      </c>
      <c r="I6" s="2"/>
      <c r="J6" s="36">
        <v>2567</v>
      </c>
    </row>
    <row r="7" spans="1:11">
      <c r="B7" s="36"/>
      <c r="C7" s="36"/>
      <c r="D7" s="147" t="s">
        <v>8</v>
      </c>
      <c r="E7" s="147"/>
      <c r="F7" s="147"/>
      <c r="G7" s="147"/>
      <c r="H7" s="147"/>
      <c r="I7" s="147"/>
      <c r="J7" s="147"/>
    </row>
    <row r="8" spans="1:11" ht="22">
      <c r="A8" s="10" t="s">
        <v>123</v>
      </c>
      <c r="C8" s="36"/>
      <c r="D8" s="103"/>
      <c r="E8" s="104"/>
      <c r="F8" s="103"/>
      <c r="G8" s="104"/>
      <c r="H8" s="104"/>
      <c r="I8" s="104"/>
      <c r="J8" s="104"/>
    </row>
    <row r="9" spans="1:11">
      <c r="A9" t="s">
        <v>79</v>
      </c>
      <c r="B9" s="36"/>
      <c r="C9" s="36"/>
      <c r="D9" s="26">
        <f>'PL-3mth'!D31</f>
        <v>214647</v>
      </c>
      <c r="E9" s="26"/>
      <c r="F9" s="26">
        <f>'PL-3mth'!F31</f>
        <v>207819</v>
      </c>
      <c r="G9" s="26"/>
      <c r="H9" s="26">
        <f>'PL-3mth'!H31</f>
        <v>104334</v>
      </c>
      <c r="I9" s="26"/>
      <c r="J9" s="26">
        <f>'PL-3mth'!J31</f>
        <v>105533</v>
      </c>
    </row>
    <row r="10" spans="1:11">
      <c r="A10" s="6" t="s">
        <v>124</v>
      </c>
      <c r="B10" s="36"/>
      <c r="C10" s="36"/>
      <c r="D10" s="29"/>
      <c r="E10" s="26"/>
      <c r="F10" s="29"/>
      <c r="G10" s="26"/>
      <c r="H10" s="26"/>
      <c r="I10" s="26"/>
      <c r="J10" s="26"/>
    </row>
    <row r="11" spans="1:11">
      <c r="A11" s="12" t="s">
        <v>78</v>
      </c>
      <c r="B11" s="34"/>
      <c r="C11" s="36"/>
      <c r="D11" s="30">
        <f>38189+142</f>
        <v>38331</v>
      </c>
      <c r="E11" s="26"/>
      <c r="F11" s="30">
        <v>49706</v>
      </c>
      <c r="G11" s="26"/>
      <c r="H11" s="30">
        <v>25025</v>
      </c>
      <c r="I11" s="25"/>
      <c r="J11" s="30">
        <v>25363</v>
      </c>
      <c r="K11" s="30"/>
    </row>
    <row r="12" spans="1:11">
      <c r="A12" s="12" t="s">
        <v>76</v>
      </c>
      <c r="B12" s="34"/>
      <c r="C12" s="36"/>
      <c r="D12" s="76">
        <v>53125</v>
      </c>
      <c r="E12" s="26"/>
      <c r="F12" s="29">
        <v>51914</v>
      </c>
      <c r="G12" s="26"/>
      <c r="H12" s="29">
        <v>55497</v>
      </c>
      <c r="I12" s="26"/>
      <c r="J12" s="29">
        <v>56255</v>
      </c>
    </row>
    <row r="13" spans="1:11">
      <c r="A13" t="s">
        <v>125</v>
      </c>
      <c r="B13" s="34"/>
      <c r="C13" s="36"/>
      <c r="D13" s="29">
        <v>212401</v>
      </c>
      <c r="E13" s="26"/>
      <c r="F13" s="29">
        <v>203460</v>
      </c>
      <c r="G13" s="26"/>
      <c r="H13" s="26">
        <v>195083</v>
      </c>
      <c r="I13" s="26"/>
      <c r="J13" s="26">
        <v>186482</v>
      </c>
    </row>
    <row r="14" spans="1:11">
      <c r="A14" s="12" t="s">
        <v>169</v>
      </c>
      <c r="B14" s="34"/>
      <c r="C14" s="36"/>
      <c r="D14" s="29">
        <v>8957</v>
      </c>
      <c r="E14" s="26"/>
      <c r="F14" s="29">
        <v>6321</v>
      </c>
      <c r="G14" s="26"/>
      <c r="H14" s="26">
        <v>6811</v>
      </c>
      <c r="I14" s="26"/>
      <c r="J14" s="26">
        <v>4636</v>
      </c>
    </row>
    <row r="15" spans="1:11">
      <c r="A15" t="s">
        <v>126</v>
      </c>
      <c r="B15" s="34"/>
      <c r="C15" s="36"/>
      <c r="D15" s="29">
        <v>3681</v>
      </c>
      <c r="E15" s="26"/>
      <c r="F15" s="29">
        <v>6621</v>
      </c>
      <c r="G15" s="26"/>
      <c r="H15" s="26">
        <v>3681</v>
      </c>
      <c r="I15" s="26"/>
      <c r="J15" s="26">
        <v>6621</v>
      </c>
    </row>
    <row r="16" spans="1:11">
      <c r="A16" s="12" t="s">
        <v>182</v>
      </c>
      <c r="B16" s="34"/>
      <c r="C16" s="36"/>
      <c r="D16" s="29">
        <v>248</v>
      </c>
      <c r="E16" s="26"/>
      <c r="F16" s="29">
        <v>1195</v>
      </c>
      <c r="G16" s="26"/>
      <c r="H16" s="26">
        <v>188</v>
      </c>
      <c r="I16" s="26"/>
      <c r="J16" s="26">
        <v>1359</v>
      </c>
    </row>
    <row r="17" spans="1:11">
      <c r="A17" s="12" t="s">
        <v>183</v>
      </c>
      <c r="B17" s="34"/>
      <c r="C17" s="36"/>
      <c r="D17" s="29">
        <v>264</v>
      </c>
      <c r="E17" s="26"/>
      <c r="F17" s="29">
        <v>1273</v>
      </c>
      <c r="G17" s="26"/>
      <c r="H17" s="26">
        <v>293</v>
      </c>
      <c r="I17" s="26"/>
      <c r="J17" s="25">
        <v>1090</v>
      </c>
    </row>
    <row r="18" spans="1:11">
      <c r="A18" s="12" t="s">
        <v>184</v>
      </c>
      <c r="B18" s="34"/>
      <c r="C18" s="36"/>
      <c r="D18" s="29">
        <v>7749</v>
      </c>
      <c r="E18" s="26"/>
      <c r="F18" s="29">
        <v>1137</v>
      </c>
      <c r="G18" s="26"/>
      <c r="H18" s="26">
        <v>8414</v>
      </c>
      <c r="I18" s="26"/>
      <c r="J18" s="26">
        <v>771</v>
      </c>
    </row>
    <row r="19" spans="1:11">
      <c r="A19" s="12" t="s">
        <v>190</v>
      </c>
      <c r="B19" s="109">
        <v>3</v>
      </c>
      <c r="C19" s="110"/>
      <c r="D19" s="29">
        <v>2163</v>
      </c>
      <c r="E19" s="26"/>
      <c r="F19" s="29">
        <v>0</v>
      </c>
      <c r="G19" s="26"/>
      <c r="H19" s="26">
        <v>9384</v>
      </c>
      <c r="I19" s="26"/>
      <c r="J19" s="25">
        <v>0</v>
      </c>
    </row>
    <row r="20" spans="1:11">
      <c r="A20" s="12" t="s">
        <v>185</v>
      </c>
      <c r="B20" s="34"/>
      <c r="C20" s="36"/>
      <c r="D20" s="29">
        <v>-5864</v>
      </c>
      <c r="E20" s="26"/>
      <c r="F20" s="29">
        <v>61</v>
      </c>
      <c r="G20" s="26"/>
      <c r="H20" s="26">
        <v>-551</v>
      </c>
      <c r="I20" s="26"/>
      <c r="J20" s="26">
        <v>99</v>
      </c>
    </row>
    <row r="21" spans="1:11">
      <c r="A21" s="130" t="s">
        <v>177</v>
      </c>
      <c r="B21" s="34"/>
      <c r="C21" s="36"/>
      <c r="D21" s="29">
        <v>30</v>
      </c>
      <c r="E21" s="26"/>
      <c r="F21" s="29">
        <v>80</v>
      </c>
      <c r="G21" s="26"/>
      <c r="H21" s="26">
        <v>30</v>
      </c>
      <c r="I21" s="26"/>
      <c r="J21" s="26">
        <v>-12</v>
      </c>
    </row>
    <row r="22" spans="1:11">
      <c r="A22" s="12" t="s">
        <v>127</v>
      </c>
      <c r="B22" s="34"/>
      <c r="C22" s="36"/>
      <c r="D22" s="29">
        <v>4</v>
      </c>
      <c r="E22" s="26"/>
      <c r="F22" s="26">
        <v>18</v>
      </c>
      <c r="G22" s="26"/>
      <c r="H22" s="29">
        <v>4</v>
      </c>
      <c r="I22" s="26"/>
      <c r="J22" s="26">
        <v>18</v>
      </c>
    </row>
    <row r="23" spans="1:11">
      <c r="A23" s="12" t="s">
        <v>128</v>
      </c>
      <c r="B23" s="34"/>
      <c r="C23" s="36"/>
      <c r="D23" s="29">
        <v>0</v>
      </c>
      <c r="E23" s="26"/>
      <c r="F23" s="29">
        <v>-17</v>
      </c>
      <c r="G23" s="26"/>
      <c r="H23" s="26">
        <v>0</v>
      </c>
      <c r="I23" s="26"/>
      <c r="J23" s="26">
        <v>-17</v>
      </c>
    </row>
    <row r="24" spans="1:11">
      <c r="A24" s="12" t="s">
        <v>129</v>
      </c>
      <c r="B24" s="34"/>
      <c r="C24" s="36"/>
      <c r="D24" s="29">
        <v>-2258</v>
      </c>
      <c r="E24" s="26"/>
      <c r="F24" s="26">
        <v>-2258</v>
      </c>
      <c r="G24" s="26"/>
      <c r="H24" s="26">
        <v>-2258</v>
      </c>
      <c r="I24" s="26"/>
      <c r="J24" s="26">
        <v>-2258</v>
      </c>
    </row>
    <row r="25" spans="1:11">
      <c r="A25" t="s">
        <v>66</v>
      </c>
      <c r="B25" s="34"/>
      <c r="C25" s="36"/>
      <c r="D25" s="29">
        <v>-47</v>
      </c>
      <c r="E25" s="26"/>
      <c r="F25" s="29">
        <v>-49</v>
      </c>
      <c r="G25" s="26"/>
      <c r="H25" s="28">
        <v>-46</v>
      </c>
      <c r="I25" s="26"/>
      <c r="J25" s="30">
        <v>-52</v>
      </c>
    </row>
    <row r="26" spans="1:11">
      <c r="A26" s="12" t="s">
        <v>130</v>
      </c>
      <c r="B26" s="34"/>
      <c r="C26" s="36"/>
      <c r="D26" s="31">
        <v>-681</v>
      </c>
      <c r="E26" s="26"/>
      <c r="F26" s="31">
        <v>-210</v>
      </c>
      <c r="G26" s="26"/>
      <c r="H26" s="32">
        <v>0</v>
      </c>
      <c r="I26" s="26"/>
      <c r="J26" s="31">
        <v>0</v>
      </c>
    </row>
    <row r="27" spans="1:11">
      <c r="B27" s="36"/>
      <c r="C27" s="36"/>
      <c r="D27" s="26">
        <f>SUM(D9:D26)</f>
        <v>532750</v>
      </c>
      <c r="E27" s="26"/>
      <c r="F27" s="26">
        <f>SUM(F9:F26)</f>
        <v>527071</v>
      </c>
      <c r="G27" s="26"/>
      <c r="H27" s="26">
        <f>SUM(H9:H26)</f>
        <v>405889</v>
      </c>
      <c r="I27" s="26"/>
      <c r="J27" s="26">
        <f>SUM(J9:J26)</f>
        <v>385888</v>
      </c>
    </row>
    <row r="28" spans="1:11">
      <c r="A28" s="105" t="s">
        <v>131</v>
      </c>
      <c r="B28" s="36"/>
      <c r="C28" s="36"/>
      <c r="D28" s="29"/>
      <c r="E28" s="26"/>
      <c r="F28" s="29"/>
      <c r="G28" s="26"/>
      <c r="H28" s="26"/>
      <c r="I28" s="26"/>
      <c r="J28" s="26"/>
    </row>
    <row r="29" spans="1:11">
      <c r="A29" t="s">
        <v>11</v>
      </c>
      <c r="B29" s="36"/>
      <c r="C29" s="36"/>
      <c r="D29" s="29">
        <v>43070</v>
      </c>
      <c r="E29" s="26"/>
      <c r="F29" s="29">
        <v>39716</v>
      </c>
      <c r="G29" s="26"/>
      <c r="H29" s="26">
        <v>34811</v>
      </c>
      <c r="I29" s="26"/>
      <c r="J29" s="26">
        <v>30376</v>
      </c>
    </row>
    <row r="30" spans="1:11">
      <c r="A30" t="s">
        <v>12</v>
      </c>
      <c r="B30" s="36"/>
      <c r="C30" s="36"/>
      <c r="D30" s="29">
        <v>1666</v>
      </c>
      <c r="E30" s="26"/>
      <c r="F30" s="29">
        <f>-12289+27065</f>
        <v>14776</v>
      </c>
      <c r="G30" s="26"/>
      <c r="H30" s="26">
        <v>-23872</v>
      </c>
      <c r="I30" s="26"/>
      <c r="J30" s="26">
        <f>-8152+27065</f>
        <v>18913</v>
      </c>
      <c r="K30" s="26"/>
    </row>
    <row r="31" spans="1:11">
      <c r="A31" t="s">
        <v>13</v>
      </c>
      <c r="B31" s="36"/>
      <c r="C31" s="36"/>
      <c r="D31" s="29">
        <v>-28770</v>
      </c>
      <c r="E31" s="26"/>
      <c r="F31" s="29">
        <v>-82008</v>
      </c>
      <c r="G31" s="26"/>
      <c r="H31" s="26">
        <v>-13127</v>
      </c>
      <c r="I31" s="26"/>
      <c r="J31" s="26">
        <v>-106422</v>
      </c>
    </row>
    <row r="32" spans="1:11">
      <c r="A32" t="s">
        <v>14</v>
      </c>
      <c r="B32" s="36"/>
      <c r="C32" s="36"/>
      <c r="D32" s="29">
        <v>1592</v>
      </c>
      <c r="E32" s="26"/>
      <c r="F32" s="29">
        <v>-736</v>
      </c>
      <c r="G32" s="26"/>
      <c r="H32" s="26">
        <v>1402</v>
      </c>
      <c r="I32" s="26"/>
      <c r="J32" s="26">
        <v>-828</v>
      </c>
    </row>
    <row r="33" spans="1:10">
      <c r="A33" t="s">
        <v>24</v>
      </c>
      <c r="B33" s="34"/>
      <c r="C33" s="36"/>
      <c r="D33" s="29">
        <v>-39578</v>
      </c>
      <c r="E33" s="26"/>
      <c r="F33" s="29">
        <f>-29924-27065</f>
        <v>-56989</v>
      </c>
      <c r="G33" s="26"/>
      <c r="H33" s="26">
        <v>-39578</v>
      </c>
      <c r="I33" s="26"/>
      <c r="J33" s="26">
        <f>-1506-27065</f>
        <v>-28571</v>
      </c>
    </row>
    <row r="34" spans="1:10">
      <c r="A34" t="s">
        <v>30</v>
      </c>
      <c r="B34" s="36"/>
      <c r="C34" s="36"/>
      <c r="D34" s="29">
        <v>127907</v>
      </c>
      <c r="E34" s="26"/>
      <c r="F34" s="29">
        <v>98352</v>
      </c>
      <c r="G34" s="26"/>
      <c r="H34" s="26">
        <v>172790</v>
      </c>
      <c r="I34" s="26"/>
      <c r="J34" s="26">
        <v>147320</v>
      </c>
    </row>
    <row r="35" spans="1:10">
      <c r="A35" t="s">
        <v>132</v>
      </c>
      <c r="B35" s="36"/>
      <c r="C35" s="36"/>
      <c r="D35" s="29">
        <v>1307</v>
      </c>
      <c r="E35" s="26"/>
      <c r="F35" s="29">
        <v>18869</v>
      </c>
      <c r="G35" s="26"/>
      <c r="H35" s="26">
        <v>1307</v>
      </c>
      <c r="I35" s="26"/>
      <c r="J35" s="26">
        <v>18869</v>
      </c>
    </row>
    <row r="36" spans="1:10">
      <c r="A36" t="s">
        <v>32</v>
      </c>
      <c r="B36" s="36"/>
      <c r="C36" s="36"/>
      <c r="D36" s="29">
        <v>-35195</v>
      </c>
      <c r="E36" s="26"/>
      <c r="F36" s="29">
        <v>-62663</v>
      </c>
      <c r="G36" s="26"/>
      <c r="H36" s="26">
        <v>-38632</v>
      </c>
      <c r="I36" s="26"/>
      <c r="J36" s="26">
        <v>-69970</v>
      </c>
    </row>
    <row r="37" spans="1:10">
      <c r="A37" t="s">
        <v>33</v>
      </c>
      <c r="B37" s="36"/>
      <c r="C37" s="36"/>
      <c r="D37" s="29">
        <v>862</v>
      </c>
      <c r="E37" s="26"/>
      <c r="F37" s="29">
        <v>23840</v>
      </c>
      <c r="G37" s="26"/>
      <c r="H37" s="26">
        <v>935</v>
      </c>
      <c r="I37" s="26"/>
      <c r="J37" s="17">
        <v>17375</v>
      </c>
    </row>
    <row r="38" spans="1:10">
      <c r="A38" t="s">
        <v>39</v>
      </c>
      <c r="B38" s="36"/>
      <c r="C38" s="36"/>
      <c r="D38" s="29">
        <v>-1579</v>
      </c>
      <c r="E38" s="26"/>
      <c r="F38" s="29">
        <v>-621</v>
      </c>
      <c r="G38" s="26"/>
      <c r="H38" s="26">
        <v>-1455</v>
      </c>
      <c r="I38" s="26"/>
      <c r="J38" s="26">
        <v>-1085</v>
      </c>
    </row>
    <row r="39" spans="1:10">
      <c r="A39" s="12" t="s">
        <v>133</v>
      </c>
      <c r="B39" s="34"/>
      <c r="C39" s="36"/>
      <c r="D39" s="29">
        <v>-1669</v>
      </c>
      <c r="E39" s="26"/>
      <c r="F39" s="29">
        <v>-1343</v>
      </c>
      <c r="G39" s="26"/>
      <c r="H39" s="26">
        <v>-1185</v>
      </c>
      <c r="I39" s="26"/>
      <c r="J39" s="26">
        <v>-519</v>
      </c>
    </row>
    <row r="40" spans="1:10">
      <c r="A40" t="s">
        <v>45</v>
      </c>
      <c r="B40" s="36"/>
      <c r="C40" s="36"/>
      <c r="D40" s="31">
        <v>14624</v>
      </c>
      <c r="E40" s="26"/>
      <c r="F40" s="31">
        <v>2557</v>
      </c>
      <c r="G40" s="26"/>
      <c r="H40" s="32">
        <v>4757</v>
      </c>
      <c r="I40" s="26"/>
      <c r="J40" s="32">
        <v>3</v>
      </c>
    </row>
    <row r="41" spans="1:10">
      <c r="A41" s="12" t="s">
        <v>134</v>
      </c>
      <c r="B41" s="36"/>
      <c r="C41" s="36"/>
      <c r="D41" s="26">
        <f>SUM(D27,D29:D40)</f>
        <v>616987</v>
      </c>
      <c r="E41" s="26"/>
      <c r="F41" s="26">
        <f>SUM(F27,F29:F40)</f>
        <v>520821</v>
      </c>
      <c r="G41" s="26"/>
      <c r="H41" s="26">
        <f>SUM(H27,H29:H40)</f>
        <v>504042</v>
      </c>
      <c r="I41" s="26"/>
      <c r="J41" s="26">
        <f>SUM(J27,J29:J40)</f>
        <v>411349</v>
      </c>
    </row>
    <row r="42" spans="1:10">
      <c r="A42" t="s">
        <v>135</v>
      </c>
      <c r="B42" s="36"/>
      <c r="C42" s="36"/>
      <c r="D42" s="29">
        <f>-7733-142</f>
        <v>-7875</v>
      </c>
      <c r="E42" s="26"/>
      <c r="F42" s="29">
        <v>-7419</v>
      </c>
      <c r="G42" s="26"/>
      <c r="H42" s="26">
        <v>-3676</v>
      </c>
      <c r="I42" s="26"/>
      <c r="J42" s="26">
        <v>-3324</v>
      </c>
    </row>
    <row r="43" spans="1:10" ht="22">
      <c r="A43" s="9" t="s">
        <v>136</v>
      </c>
      <c r="B43" s="36"/>
      <c r="C43" s="36"/>
      <c r="D43" s="14">
        <f>SUM(D41:D42)</f>
        <v>609112</v>
      </c>
      <c r="E43" s="19"/>
      <c r="F43" s="33">
        <f>SUM(F41:F42)</f>
        <v>513402</v>
      </c>
      <c r="G43" s="19"/>
      <c r="H43" s="14">
        <f>SUM(H41:H42)</f>
        <v>500366</v>
      </c>
      <c r="I43" s="19"/>
      <c r="J43" s="33">
        <f>SUM(J41:J42)</f>
        <v>408025</v>
      </c>
    </row>
    <row r="44" spans="1:10" ht="3.65" customHeight="1">
      <c r="A44" s="9"/>
      <c r="B44" s="36"/>
      <c r="C44" s="36"/>
      <c r="D44" s="23"/>
      <c r="E44" s="19"/>
      <c r="F44" s="23"/>
      <c r="G44" s="19"/>
      <c r="H44" s="15"/>
      <c r="I44" s="19"/>
      <c r="J44" s="15"/>
    </row>
    <row r="45" spans="1:10">
      <c r="B45" s="143" t="s">
        <v>6</v>
      </c>
      <c r="C45" s="34"/>
      <c r="D45" s="36">
        <v>2568</v>
      </c>
      <c r="E45" s="2"/>
      <c r="F45" s="36">
        <v>2567</v>
      </c>
      <c r="G45" s="36"/>
      <c r="H45" s="36">
        <v>2568</v>
      </c>
      <c r="I45" s="2"/>
      <c r="J45" s="36">
        <v>2567</v>
      </c>
    </row>
    <row r="46" spans="1:10">
      <c r="B46" s="36"/>
      <c r="C46" s="36"/>
      <c r="D46" s="147" t="s">
        <v>8</v>
      </c>
      <c r="E46" s="147"/>
      <c r="F46" s="147"/>
      <c r="G46" s="147"/>
      <c r="H46" s="147"/>
      <c r="I46" s="147"/>
      <c r="J46" s="147"/>
    </row>
    <row r="47" spans="1:10" ht="22">
      <c r="A47" s="10" t="s">
        <v>137</v>
      </c>
      <c r="C47" s="36"/>
      <c r="D47" s="29"/>
      <c r="E47" s="26"/>
      <c r="F47" s="29"/>
      <c r="G47" s="26"/>
      <c r="H47" s="26"/>
      <c r="I47" s="26"/>
      <c r="J47" s="26"/>
    </row>
    <row r="48" spans="1:10">
      <c r="A48" t="s">
        <v>138</v>
      </c>
      <c r="B48" s="36"/>
      <c r="C48" s="36"/>
      <c r="D48" s="29">
        <v>0</v>
      </c>
      <c r="E48" s="26"/>
      <c r="F48" s="29">
        <v>2</v>
      </c>
      <c r="G48" s="26"/>
      <c r="H48" s="26">
        <v>0</v>
      </c>
      <c r="I48" s="26"/>
      <c r="J48" s="26">
        <v>5</v>
      </c>
    </row>
    <row r="49" spans="1:10" hidden="1">
      <c r="A49" t="s">
        <v>139</v>
      </c>
      <c r="B49" s="36"/>
      <c r="C49" s="36"/>
      <c r="D49" s="29"/>
      <c r="E49" s="26"/>
      <c r="F49" s="29">
        <v>0</v>
      </c>
      <c r="G49" s="26"/>
      <c r="H49" s="26">
        <v>0</v>
      </c>
      <c r="I49" s="26"/>
      <c r="J49" s="26">
        <v>0</v>
      </c>
    </row>
    <row r="50" spans="1:10">
      <c r="A50" t="s">
        <v>193</v>
      </c>
      <c r="B50" s="143">
        <v>3</v>
      </c>
      <c r="C50" s="36"/>
      <c r="D50" s="26">
        <f>8466-24881</f>
        <v>-16415</v>
      </c>
      <c r="E50" s="26"/>
      <c r="F50" s="29">
        <v>0</v>
      </c>
      <c r="G50" s="26"/>
      <c r="H50" s="26">
        <v>8466</v>
      </c>
      <c r="I50" s="26"/>
      <c r="J50" s="26">
        <v>0</v>
      </c>
    </row>
    <row r="51" spans="1:10" hidden="1">
      <c r="A51" t="s">
        <v>186</v>
      </c>
      <c r="B51" s="110"/>
      <c r="C51" s="110"/>
      <c r="D51" s="26">
        <v>0</v>
      </c>
      <c r="E51" s="26"/>
      <c r="F51" s="29">
        <v>0</v>
      </c>
      <c r="G51" s="26"/>
      <c r="H51" s="29">
        <v>0</v>
      </c>
      <c r="I51" s="26"/>
      <c r="J51" s="29">
        <v>0</v>
      </c>
    </row>
    <row r="52" spans="1:10">
      <c r="A52" t="s">
        <v>140</v>
      </c>
      <c r="B52" s="34"/>
      <c r="C52" s="36"/>
      <c r="D52" s="30">
        <v>-225504</v>
      </c>
      <c r="E52" s="26"/>
      <c r="F52" s="29">
        <v>-56297</v>
      </c>
      <c r="G52" s="26"/>
      <c r="H52" s="28">
        <v>-122287</v>
      </c>
      <c r="I52" s="26"/>
      <c r="J52" s="28">
        <v>-43492</v>
      </c>
    </row>
    <row r="53" spans="1:10">
      <c r="A53" t="s">
        <v>192</v>
      </c>
      <c r="B53" s="34"/>
      <c r="C53" s="36"/>
      <c r="D53" s="26">
        <v>1260</v>
      </c>
      <c r="E53" s="26"/>
      <c r="F53" s="29">
        <v>1514</v>
      </c>
      <c r="G53" s="26"/>
      <c r="H53" s="28">
        <v>843</v>
      </c>
      <c r="I53" s="26"/>
      <c r="J53" s="29">
        <v>1044</v>
      </c>
    </row>
    <row r="54" spans="1:10">
      <c r="A54" t="s">
        <v>141</v>
      </c>
      <c r="B54" s="34"/>
      <c r="C54" s="36"/>
      <c r="D54" s="29">
        <v>-4073</v>
      </c>
      <c r="E54" s="26"/>
      <c r="F54" s="29">
        <v>-9557</v>
      </c>
      <c r="G54" s="26"/>
      <c r="H54" s="29">
        <v>-1909</v>
      </c>
      <c r="I54" s="26"/>
      <c r="J54" s="29">
        <v>-220</v>
      </c>
    </row>
    <row r="55" spans="1:10">
      <c r="A55" t="s">
        <v>142</v>
      </c>
      <c r="B55" s="34"/>
      <c r="C55" s="36"/>
      <c r="D55" s="29">
        <v>0</v>
      </c>
      <c r="E55" s="26"/>
      <c r="F55" s="29">
        <v>103</v>
      </c>
      <c r="G55" s="26"/>
      <c r="H55" s="29">
        <v>0</v>
      </c>
      <c r="I55" s="26"/>
      <c r="J55" s="29">
        <v>103</v>
      </c>
    </row>
    <row r="56" spans="1:10">
      <c r="A56" s="140" t="s">
        <v>178</v>
      </c>
      <c r="B56" s="34"/>
      <c r="C56" s="36"/>
      <c r="D56" s="29">
        <v>0</v>
      </c>
      <c r="E56" s="26"/>
      <c r="F56" s="142">
        <v>-1819</v>
      </c>
      <c r="G56" s="26"/>
      <c r="H56" s="29">
        <v>0</v>
      </c>
      <c r="I56" s="26"/>
      <c r="J56" s="29">
        <v>-1758</v>
      </c>
    </row>
    <row r="57" spans="1:10">
      <c r="A57" t="s">
        <v>143</v>
      </c>
      <c r="B57" s="109"/>
      <c r="C57" s="110"/>
      <c r="D57" s="29">
        <v>-948</v>
      </c>
      <c r="E57" s="26"/>
      <c r="F57" s="142">
        <v>-1800</v>
      </c>
      <c r="G57" s="26"/>
      <c r="H57" s="29">
        <v>-732</v>
      </c>
      <c r="I57" s="26"/>
      <c r="J57" s="28">
        <v>0</v>
      </c>
    </row>
    <row r="58" spans="1:10">
      <c r="A58" t="s">
        <v>144</v>
      </c>
      <c r="B58" s="34"/>
      <c r="C58" s="36"/>
      <c r="D58" s="29">
        <v>0</v>
      </c>
      <c r="E58" s="26"/>
      <c r="F58" s="29">
        <v>0</v>
      </c>
      <c r="G58" s="26"/>
      <c r="H58" s="30">
        <v>0</v>
      </c>
      <c r="I58" s="26"/>
      <c r="J58" s="26">
        <v>3000</v>
      </c>
    </row>
    <row r="59" spans="1:10">
      <c r="A59" t="s">
        <v>145</v>
      </c>
      <c r="B59" s="34"/>
      <c r="C59" s="36"/>
      <c r="D59" s="29">
        <v>0</v>
      </c>
      <c r="E59" s="26"/>
      <c r="F59" s="29">
        <v>0</v>
      </c>
      <c r="G59" s="26"/>
      <c r="H59" s="30">
        <v>0</v>
      </c>
      <c r="I59" s="26"/>
      <c r="J59" s="26">
        <v>-3000</v>
      </c>
    </row>
    <row r="60" spans="1:10" ht="22">
      <c r="A60" s="9" t="s">
        <v>187</v>
      </c>
      <c r="B60" s="36"/>
      <c r="C60" s="36"/>
      <c r="D60" s="14">
        <f>SUM(D48:D59)</f>
        <v>-245680</v>
      </c>
      <c r="E60" s="19"/>
      <c r="F60" s="14">
        <f>SUM(F48:F59)</f>
        <v>-67854</v>
      </c>
      <c r="G60" s="19"/>
      <c r="H60" s="14">
        <f>SUM(H48:H59)</f>
        <v>-115619</v>
      </c>
      <c r="I60" s="19"/>
      <c r="J60" s="14">
        <f>SUM(J48:J59)</f>
        <v>-44318</v>
      </c>
    </row>
    <row r="61" spans="1:10" ht="10" customHeight="1">
      <c r="A61" s="9"/>
      <c r="B61" s="36"/>
      <c r="C61" s="36"/>
      <c r="D61" s="21"/>
      <c r="E61" s="19"/>
      <c r="F61" s="21"/>
      <c r="G61" s="19"/>
      <c r="H61" s="15"/>
      <c r="I61" s="19"/>
      <c r="J61" s="15"/>
    </row>
    <row r="62" spans="1:10" ht="22">
      <c r="A62" s="10" t="s">
        <v>146</v>
      </c>
      <c r="B62" s="34"/>
      <c r="C62" s="36"/>
      <c r="D62" s="29"/>
      <c r="E62" s="26"/>
      <c r="F62" s="29"/>
      <c r="G62" s="26"/>
      <c r="H62" s="26"/>
      <c r="I62" s="26"/>
      <c r="J62" s="26"/>
    </row>
    <row r="63" spans="1:10">
      <c r="A63" t="s">
        <v>147</v>
      </c>
      <c r="B63" s="34"/>
      <c r="C63" s="36"/>
      <c r="D63" s="29">
        <v>1542000</v>
      </c>
      <c r="E63" s="26"/>
      <c r="F63" s="29">
        <v>423000</v>
      </c>
      <c r="G63" s="26"/>
      <c r="H63" s="26">
        <v>1542000</v>
      </c>
      <c r="I63" s="26"/>
      <c r="J63" s="26">
        <v>423000</v>
      </c>
    </row>
    <row r="64" spans="1:10">
      <c r="A64" t="s">
        <v>148</v>
      </c>
      <c r="B64" s="34"/>
      <c r="C64" s="36"/>
      <c r="D64" s="29">
        <v>-1931000</v>
      </c>
      <c r="E64" s="26"/>
      <c r="F64" s="29">
        <v>-823000</v>
      </c>
      <c r="G64" s="26"/>
      <c r="H64" s="29">
        <v>-1931000</v>
      </c>
      <c r="I64" s="26"/>
      <c r="J64" s="29">
        <v>-803000</v>
      </c>
    </row>
    <row r="65" spans="1:11">
      <c r="A65" t="s">
        <v>149</v>
      </c>
      <c r="B65" s="34"/>
      <c r="C65" s="36"/>
      <c r="D65" s="76">
        <v>250000</v>
      </c>
      <c r="E65" s="26"/>
      <c r="F65" s="29">
        <v>1050000</v>
      </c>
      <c r="G65" s="26"/>
      <c r="H65" s="26">
        <v>582000</v>
      </c>
      <c r="I65" s="26"/>
      <c r="J65" s="26">
        <v>1478000</v>
      </c>
    </row>
    <row r="66" spans="1:11">
      <c r="A66" t="s">
        <v>150</v>
      </c>
      <c r="B66" s="34"/>
      <c r="C66" s="36"/>
      <c r="D66" s="29">
        <v>-250000</v>
      </c>
      <c r="E66" s="26"/>
      <c r="F66" s="29">
        <v>-1145000</v>
      </c>
      <c r="G66" s="26"/>
      <c r="H66" s="29">
        <v>-585000</v>
      </c>
      <c r="I66" s="26"/>
      <c r="J66" s="29">
        <v>-1409000</v>
      </c>
    </row>
    <row r="67" spans="1:11">
      <c r="A67" t="s">
        <v>151</v>
      </c>
      <c r="B67" s="34"/>
      <c r="C67" s="36"/>
      <c r="D67" s="29">
        <v>-18433</v>
      </c>
      <c r="E67" s="26"/>
      <c r="F67" s="29">
        <v>-13437</v>
      </c>
      <c r="G67" s="26"/>
      <c r="H67" s="29">
        <v>-36889</v>
      </c>
      <c r="I67" s="26"/>
      <c r="J67" s="29">
        <v>-30665</v>
      </c>
    </row>
    <row r="68" spans="1:11">
      <c r="A68" t="s">
        <v>152</v>
      </c>
      <c r="B68" s="34"/>
      <c r="C68" s="36"/>
      <c r="D68" s="29">
        <v>0</v>
      </c>
      <c r="E68" s="26"/>
      <c r="F68" s="29">
        <v>-1</v>
      </c>
      <c r="G68" s="26"/>
      <c r="H68" s="29">
        <v>0</v>
      </c>
      <c r="I68" s="26"/>
      <c r="J68" s="29">
        <v>-1</v>
      </c>
    </row>
    <row r="69" spans="1:11" hidden="1">
      <c r="A69" t="s">
        <v>153</v>
      </c>
      <c r="B69" s="34"/>
      <c r="C69" s="36"/>
      <c r="D69" s="29"/>
      <c r="E69" s="26"/>
      <c r="F69" s="29">
        <v>0</v>
      </c>
      <c r="G69" s="26"/>
      <c r="H69" s="29"/>
      <c r="I69" s="26"/>
      <c r="J69" s="29">
        <v>0</v>
      </c>
    </row>
    <row r="70" spans="1:11">
      <c r="A70" t="s">
        <v>154</v>
      </c>
      <c r="B70" s="34"/>
      <c r="C70" s="36"/>
      <c r="D70" s="29">
        <v>-53312</v>
      </c>
      <c r="E70" s="26"/>
      <c r="F70" s="29">
        <v>-52425</v>
      </c>
      <c r="G70" s="26"/>
      <c r="H70" s="29">
        <v>-55563</v>
      </c>
      <c r="I70" s="25"/>
      <c r="J70" s="29">
        <v>-55490</v>
      </c>
    </row>
    <row r="71" spans="1:11" ht="22">
      <c r="A71" s="9" t="s">
        <v>188</v>
      </c>
      <c r="B71" s="34"/>
      <c r="C71" s="36"/>
      <c r="D71" s="14">
        <f>SUM(D63:D70)</f>
        <v>-460745</v>
      </c>
      <c r="E71" s="19"/>
      <c r="F71" s="14">
        <f>SUM(F63:F70)</f>
        <v>-560863</v>
      </c>
      <c r="G71" s="19"/>
      <c r="H71" s="14">
        <f>SUM(H63:H70)</f>
        <v>-484452</v>
      </c>
      <c r="I71" s="19"/>
      <c r="J71" s="14">
        <f>SUM(J63:J70)</f>
        <v>-397156</v>
      </c>
    </row>
    <row r="72" spans="1:11" ht="10" customHeight="1">
      <c r="A72" s="9"/>
      <c r="B72" s="34"/>
      <c r="C72" s="36"/>
      <c r="D72" s="21"/>
      <c r="E72" s="19"/>
      <c r="F72" s="21"/>
      <c r="G72" s="19"/>
      <c r="H72" s="15"/>
      <c r="I72" s="19"/>
      <c r="J72" s="15"/>
    </row>
    <row r="73" spans="1:11">
      <c r="A73" s="12" t="s">
        <v>189</v>
      </c>
      <c r="B73" s="36"/>
      <c r="C73" s="36"/>
      <c r="D73" s="26"/>
      <c r="E73" s="26"/>
      <c r="F73" s="26"/>
      <c r="G73" s="26"/>
      <c r="H73" s="26"/>
      <c r="I73" s="26"/>
      <c r="J73" s="26"/>
    </row>
    <row r="74" spans="1:11">
      <c r="A74" s="12" t="s">
        <v>155</v>
      </c>
      <c r="B74" s="36"/>
      <c r="C74" s="36"/>
      <c r="D74" s="28">
        <f>D71+D60+D43</f>
        <v>-97313</v>
      </c>
      <c r="E74" s="28"/>
      <c r="F74" s="26">
        <f>F71+F60+F43</f>
        <v>-115315</v>
      </c>
      <c r="G74" s="28"/>
      <c r="H74" s="28">
        <f>H71+H60+H43</f>
        <v>-99705</v>
      </c>
      <c r="I74" s="28"/>
      <c r="J74" s="26">
        <f>J71+J60+J43</f>
        <v>-33449</v>
      </c>
    </row>
    <row r="75" spans="1:11">
      <c r="A75" s="12" t="s">
        <v>156</v>
      </c>
      <c r="B75" s="36"/>
      <c r="C75" s="36"/>
      <c r="D75" s="32">
        <v>-2</v>
      </c>
      <c r="E75" s="26"/>
      <c r="F75" s="31">
        <v>1</v>
      </c>
      <c r="G75" s="26"/>
      <c r="H75" s="32">
        <v>0</v>
      </c>
      <c r="I75" s="26"/>
      <c r="J75" s="32">
        <v>0</v>
      </c>
    </row>
    <row r="76" spans="1:11" ht="22">
      <c r="A76" s="9" t="s">
        <v>189</v>
      </c>
      <c r="B76" s="36"/>
      <c r="C76" s="36"/>
      <c r="D76" s="19">
        <f>SUM(D74:D75)</f>
        <v>-97315</v>
      </c>
      <c r="E76" s="19"/>
      <c r="F76" s="19">
        <f>SUM(F74:F75)</f>
        <v>-115314</v>
      </c>
      <c r="G76" s="19"/>
      <c r="H76" s="19">
        <f>SUM(H74:H75)</f>
        <v>-99705</v>
      </c>
      <c r="I76" s="19"/>
      <c r="J76" s="19">
        <f>SUM(J74:J75)</f>
        <v>-33449</v>
      </c>
    </row>
    <row r="77" spans="1:11">
      <c r="A77" s="12" t="s">
        <v>157</v>
      </c>
      <c r="B77" s="36"/>
      <c r="C77" s="36"/>
      <c r="D77" s="29">
        <f>BS!F10</f>
        <v>210561</v>
      </c>
      <c r="E77" s="26"/>
      <c r="F77" s="29">
        <v>273527</v>
      </c>
      <c r="G77" s="26"/>
      <c r="H77" s="26">
        <f>BS!J10</f>
        <v>142873</v>
      </c>
      <c r="I77" s="26"/>
      <c r="J77" s="26">
        <v>129073</v>
      </c>
    </row>
    <row r="78" spans="1:11" ht="22.5" thickBot="1">
      <c r="A78" s="9" t="s">
        <v>176</v>
      </c>
      <c r="B78" s="34"/>
      <c r="C78" s="36"/>
      <c r="D78" s="22">
        <f>SUM(D76:D77)</f>
        <v>113246</v>
      </c>
      <c r="E78" s="19"/>
      <c r="F78" s="22">
        <f>SUM(F76:F77)</f>
        <v>158213</v>
      </c>
      <c r="G78" s="19"/>
      <c r="H78" s="22">
        <f>SUM(H76:H77)</f>
        <v>43168</v>
      </c>
      <c r="I78" s="19"/>
      <c r="J78" s="22">
        <f>SUM(J76:J77)</f>
        <v>95624</v>
      </c>
      <c r="K78" s="52"/>
    </row>
    <row r="79" spans="1:11" ht="9" customHeight="1" thickTop="1">
      <c r="D79" s="29"/>
      <c r="E79" s="26"/>
      <c r="F79" s="29"/>
      <c r="G79" s="26"/>
      <c r="H79" s="26"/>
      <c r="I79" s="26"/>
      <c r="J79" s="26"/>
    </row>
    <row r="80" spans="1:11">
      <c r="B80" s="34"/>
      <c r="C80" s="34"/>
      <c r="D80" s="36">
        <v>2568</v>
      </c>
      <c r="E80" s="2"/>
      <c r="F80" s="36">
        <v>2567</v>
      </c>
      <c r="G80" s="36"/>
      <c r="H80" s="36">
        <v>2568</v>
      </c>
      <c r="I80" s="2"/>
      <c r="J80" s="36">
        <v>2567</v>
      </c>
    </row>
    <row r="81" spans="1:10">
      <c r="B81" s="36"/>
      <c r="C81" s="36"/>
      <c r="D81" s="147" t="s">
        <v>8</v>
      </c>
      <c r="E81" s="147"/>
      <c r="F81" s="147"/>
      <c r="G81" s="147"/>
      <c r="H81" s="147"/>
      <c r="I81" s="147"/>
      <c r="J81" s="147"/>
    </row>
    <row r="82" spans="1:10" ht="22">
      <c r="A82" s="8" t="s">
        <v>158</v>
      </c>
      <c r="D82" s="29"/>
      <c r="E82" s="26"/>
      <c r="F82" s="29"/>
      <c r="G82" s="26"/>
      <c r="I82" s="26"/>
    </row>
    <row r="83" spans="1:10" ht="22">
      <c r="A83" s="8" t="s">
        <v>159</v>
      </c>
      <c r="D83" s="29"/>
      <c r="E83" s="26"/>
      <c r="F83" s="29"/>
      <c r="G83" s="26"/>
      <c r="H83" s="26"/>
      <c r="I83" s="26"/>
      <c r="J83" s="26"/>
    </row>
    <row r="84" spans="1:10">
      <c r="A84" s="12" t="s">
        <v>160</v>
      </c>
      <c r="D84" s="99"/>
      <c r="F84"/>
    </row>
    <row r="85" spans="1:10">
      <c r="A85" s="12" t="s">
        <v>161</v>
      </c>
      <c r="D85" s="99">
        <v>233</v>
      </c>
      <c r="E85" s="53"/>
      <c r="F85" s="99">
        <v>949</v>
      </c>
      <c r="G85" s="53"/>
      <c r="H85" s="99">
        <v>0</v>
      </c>
      <c r="I85" s="26"/>
      <c r="J85" s="99">
        <v>0</v>
      </c>
    </row>
    <row r="86" spans="1:10" ht="21" customHeight="1">
      <c r="A86" s="12" t="s">
        <v>162</v>
      </c>
      <c r="D86" s="99">
        <v>64774</v>
      </c>
      <c r="E86" s="53"/>
      <c r="F86" s="99">
        <v>3370</v>
      </c>
      <c r="G86" s="53"/>
      <c r="H86" s="99">
        <v>64774</v>
      </c>
      <c r="I86" s="26"/>
      <c r="J86" s="99">
        <v>3370</v>
      </c>
    </row>
    <row r="87" spans="1:10" ht="21" hidden="1" customHeight="1">
      <c r="A87" t="s">
        <v>164</v>
      </c>
      <c r="D87" s="99"/>
      <c r="E87" s="53"/>
      <c r="F87" s="29">
        <v>0</v>
      </c>
      <c r="G87" s="53"/>
      <c r="H87" s="99">
        <v>0</v>
      </c>
      <c r="I87" s="26"/>
      <c r="J87" s="29">
        <v>0</v>
      </c>
    </row>
    <row r="88" spans="1:10" ht="21" customHeight="1">
      <c r="A88" t="s">
        <v>165</v>
      </c>
      <c r="D88" s="99">
        <v>9</v>
      </c>
      <c r="E88" s="53"/>
      <c r="F88" s="99">
        <v>12018</v>
      </c>
      <c r="G88" s="53"/>
      <c r="H88" s="99">
        <v>9</v>
      </c>
      <c r="I88" s="26"/>
      <c r="J88" s="99">
        <v>12018</v>
      </c>
    </row>
    <row r="89" spans="1:10" ht="21" customHeight="1">
      <c r="A89" t="s">
        <v>163</v>
      </c>
      <c r="D89" s="99">
        <v>1177</v>
      </c>
      <c r="E89" s="53">
        <v>-26937287.233143579</v>
      </c>
      <c r="F89" s="29">
        <v>0</v>
      </c>
      <c r="G89" s="53"/>
      <c r="H89" s="99">
        <v>1177</v>
      </c>
      <c r="I89" s="26"/>
      <c r="J89" s="29">
        <v>0</v>
      </c>
    </row>
    <row r="90" spans="1:10" ht="21" customHeight="1">
      <c r="A90" t="s">
        <v>166</v>
      </c>
      <c r="D90" s="99">
        <v>186063</v>
      </c>
      <c r="E90" s="53"/>
      <c r="F90" s="29">
        <v>0</v>
      </c>
      <c r="G90" s="53"/>
      <c r="H90" s="99">
        <v>185623</v>
      </c>
      <c r="I90" s="26"/>
      <c r="J90" s="29">
        <v>0</v>
      </c>
    </row>
    <row r="91" spans="1:10" ht="21" customHeight="1">
      <c r="A91" t="s">
        <v>167</v>
      </c>
      <c r="D91" s="99">
        <v>89259</v>
      </c>
      <c r="E91" s="53"/>
      <c r="F91" s="100">
        <v>14875</v>
      </c>
      <c r="G91" s="53"/>
      <c r="H91" s="99">
        <v>118860</v>
      </c>
      <c r="I91" s="26"/>
      <c r="J91" s="100">
        <v>14875</v>
      </c>
    </row>
    <row r="92" spans="1:10" ht="21" customHeight="1">
      <c r="A92" t="s">
        <v>168</v>
      </c>
      <c r="D92" s="100">
        <v>42</v>
      </c>
      <c r="E92" s="67"/>
      <c r="F92" s="29">
        <v>40</v>
      </c>
      <c r="G92" s="67"/>
      <c r="H92" s="100">
        <v>42</v>
      </c>
      <c r="I92" s="17"/>
      <c r="J92" s="29">
        <v>40</v>
      </c>
    </row>
    <row r="93" spans="1:10">
      <c r="A93" s="145"/>
      <c r="B93" s="145"/>
      <c r="C93" s="145"/>
      <c r="D93" s="145"/>
      <c r="E93" s="145"/>
      <c r="F93" s="145"/>
      <c r="G93" s="145"/>
      <c r="H93" s="145"/>
      <c r="I93" s="145"/>
      <c r="J93" s="145"/>
    </row>
    <row r="94" spans="1:10">
      <c r="A94" s="145"/>
      <c r="B94" s="145"/>
      <c r="C94" s="145"/>
      <c r="D94" s="145"/>
      <c r="E94" s="145"/>
      <c r="F94" s="145"/>
      <c r="G94" s="145"/>
      <c r="H94" s="145"/>
      <c r="I94" s="145"/>
      <c r="J94" s="145"/>
    </row>
  </sheetData>
  <mergeCells count="11">
    <mergeCell ref="D7:J7"/>
    <mergeCell ref="D46:J46"/>
    <mergeCell ref="D81:J81"/>
    <mergeCell ref="A93:J93"/>
    <mergeCell ref="A94:J94"/>
    <mergeCell ref="D3:F3"/>
    <mergeCell ref="H3:J3"/>
    <mergeCell ref="D4:F4"/>
    <mergeCell ref="H4:J4"/>
    <mergeCell ref="D5:F5"/>
    <mergeCell ref="H5:J5"/>
  </mergeCells>
  <pageMargins left="0.8" right="0.8" top="0.48" bottom="0.5" header="0.5" footer="0.5"/>
  <pageSetup paperSize="9" scale="76" firstPageNumber="12" fitToHeight="0" orientation="portrait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43" max="9" man="1"/>
    <brk id="79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69E188-56F9-4D7C-A9C5-7FBF3DAE4DA9}">
  <ds:schemaRefs>
    <ds:schemaRef ds:uri="http://schemas.microsoft.com/sharepoint/v3"/>
    <ds:schemaRef ds:uri="4243d5be-521d-4052-81ca-f0f31ea6f2da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05716746-add9-412a-97a9-1b5167d151a3"/>
    <ds:schemaRef ds:uri="f6ba49b0-bcda-4796-8236-5b5cc1493ace"/>
  </ds:schemaRefs>
</ds:datastoreItem>
</file>

<file path=customXml/itemProps2.xml><?xml version="1.0" encoding="utf-8"?>
<ds:datastoreItem xmlns:ds="http://schemas.openxmlformats.org/officeDocument/2006/customXml" ds:itemID="{9C453370-FEA0-4FA9-83A7-BB14EECDF4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977592-BAAF-49AA-B5A3-D5A7021A7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10</vt:i4>
      </vt:variant>
    </vt:vector>
  </HeadingPairs>
  <TitlesOfParts>
    <vt:vector size="17" baseType="lpstr">
      <vt:lpstr>BS</vt:lpstr>
      <vt:lpstr>PL-3mth</vt:lpstr>
      <vt:lpstr>OCI-Conso 67</vt:lpstr>
      <vt:lpstr>OCI-Conso 68</vt:lpstr>
      <vt:lpstr>OCI-Separate 67</vt:lpstr>
      <vt:lpstr>OCI-Separate 68</vt:lpstr>
      <vt:lpstr>CF</vt:lpstr>
      <vt:lpstr>CF!_Hlk120336604</vt:lpstr>
      <vt:lpstr>BS!Print_Area</vt:lpstr>
      <vt:lpstr>CF!Print_Area</vt:lpstr>
      <vt:lpstr>'OCI-Conso 67'!Print_Area</vt:lpstr>
      <vt:lpstr>'OCI-Conso 68'!Print_Area</vt:lpstr>
      <vt:lpstr>'OCI-Separate 67'!Print_Area</vt:lpstr>
      <vt:lpstr>'OCI-Separate 68'!Print_Area</vt:lpstr>
      <vt:lpstr>'PL-3mth'!Print_Area</vt:lpstr>
      <vt:lpstr>BS!Print_Titles</vt:lpstr>
      <vt:lpstr>CF!Print_Titles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Kornsiri, Chongaksorn</cp:lastModifiedBy>
  <cp:revision/>
  <cp:lastPrinted>2025-05-08T07:25:00Z</cp:lastPrinted>
  <dcterms:created xsi:type="dcterms:W3CDTF">2006-01-06T08:39:44Z</dcterms:created>
  <dcterms:modified xsi:type="dcterms:W3CDTF">2025-05-08T07:29:54Z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  <property fmtid="{D5CDD505-2E9C-101B-9397-08002B2CF9AE}" pid="4" name="ContentTypeId">
    <vt:lpwstr>0x010100FC3C573FF70E394A86433F5E112C33AA</vt:lpwstr>
  </property>
</Properties>
</file>