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C7C555F9-CB58-42F9-954C-00972588CFA1}" xr6:coauthVersionLast="47" xr6:coauthVersionMax="47" xr10:uidLastSave="{00000000-0000-0000-0000-000000000000}"/>
  <bookViews>
    <workbookView xWindow="-110" yWindow="-110" windowWidth="19420" windowHeight="11500" tabRatio="736" activeTab="7" xr2:uid="{00000000-000D-0000-FFFF-FFFF00000000}"/>
  </bookViews>
  <sheets>
    <sheet name="BS" sheetId="16" r:id="rId1"/>
    <sheet name="PL-3mth" sheetId="9" r:id="rId2"/>
    <sheet name="PL-9mth" sheetId="23" r:id="rId3"/>
    <sheet name="OCI-Conso 67" sheetId="21" r:id="rId4"/>
    <sheet name="OCI-Conso 68" sheetId="5" r:id="rId5"/>
    <sheet name="OCI-Separate 67" sheetId="22" r:id="rId6"/>
    <sheet name="OCI-Separate 68" sheetId="18" r:id="rId7"/>
    <sheet name="CF" sheetId="24" r:id="rId8"/>
  </sheets>
  <externalReferences>
    <externalReference r:id="rId9"/>
  </externalReferences>
  <definedNames>
    <definedName name="_xlnm._FilterDatabase" localSheetId="0" hidden="1">BS!$A$1:$J$96</definedName>
    <definedName name="_xlnm._FilterDatabase" localSheetId="7" hidden="1">CF!$A$1:$J$104</definedName>
    <definedName name="_xlnm._FilterDatabase" localSheetId="1" hidden="1">'PL-3mth'!$D$37:$J$41</definedName>
    <definedName name="_xlnm._FilterDatabase" localSheetId="2" hidden="1">'PL-9mth'!$D$38:$J$42</definedName>
    <definedName name="_Hlk120336604" localSheetId="7">CF!$A$35</definedName>
    <definedName name="_xlnm.Print_Area" localSheetId="0">BS!$A$1:$J$79</definedName>
    <definedName name="_xlnm.Print_Area" localSheetId="7">CF!$A$1:$J$97</definedName>
    <definedName name="_xlnm.Print_Area" localSheetId="3">'OCI-Conso 67'!$A$1:$O$29</definedName>
    <definedName name="_xlnm.Print_Area" localSheetId="4">'OCI-Conso 68'!$A$1:$O$29</definedName>
    <definedName name="_xlnm.Print_Area" localSheetId="5">'OCI-Separate 67'!$A$1:$L$22</definedName>
    <definedName name="_xlnm.Print_Area" localSheetId="6">'OCI-Separate 68'!$A$1:$L$23</definedName>
    <definedName name="_xlnm.Print_Area" localSheetId="1">'PL-3mth'!$A$1:$J$53</definedName>
    <definedName name="_xlnm.Print_Area" localSheetId="2">'PL-9mth'!$A$1:$J$66</definedName>
    <definedName name="_xlnm.Print_Titles" localSheetId="0">BS!$1:$3</definedName>
    <definedName name="_xlnm.Print_Titles" localSheetId="7">CF!$1:$5</definedName>
    <definedName name="Z_A3B3E038_AAE0_4F24_B01A_BCF5B017EAC3_.wvu.PrintArea" localSheetId="0" hidden="1">BS!$A$1:$G$84</definedName>
    <definedName name="Z_A3B3E038_AAE0_4F24_B01A_BCF5B017EAC3_.wvu.PrintArea" localSheetId="7" hidden="1">CF!$A$1:$J$88</definedName>
    <definedName name="Z_A3B3E038_AAE0_4F24_B01A_BCF5B017EAC3_.wvu.PrintArea" localSheetId="3" hidden="1">'OCI-Conso 67'!#REF!</definedName>
    <definedName name="Z_A3B3E038_AAE0_4F24_B01A_BCF5B017EAC3_.wvu.PrintArea" localSheetId="4" hidden="1">'OCI-Conso 68'!$A$1:$Q$25</definedName>
    <definedName name="Z_A3B3E038_AAE0_4F24_B01A_BCF5B017EAC3_.wvu.PrintArea" localSheetId="5" hidden="1">'OCI-Separate 67'!#REF!</definedName>
    <definedName name="Z_A3B3E038_AAE0_4F24_B01A_BCF5B017EAC3_.wvu.PrintArea" localSheetId="6" hidden="1">'OCI-Separate 68'!$A$1:$L$22</definedName>
    <definedName name="Z_A3B3E038_AAE0_4F24_B01A_BCF5B017EAC3_.wvu.PrintArea" localSheetId="1" hidden="1">'PL-3mth'!$A$1:$J$52</definedName>
    <definedName name="Z_A3B3E038_AAE0_4F24_B01A_BCF5B017EAC3_.wvu.PrintArea" localSheetId="2" hidden="1">'PL-9mth'!$A$1:$J$67</definedName>
  </definedNames>
  <calcPr calcId="191028"/>
  <customWorkbookViews>
    <customWorkbookView name="KPMG - Personal View" guid="{A3B3E038-AAE0-4F24-B01A-BCF5B017EAC3}" mergeInterval="0" personalView="1" maximized="1" windowWidth="1276" windowHeight="628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24" l="1"/>
  <c r="F21" i="23" l="1"/>
  <c r="F20" i="23"/>
  <c r="M25" i="5"/>
  <c r="M26" i="5"/>
  <c r="E99" i="24" l="1"/>
  <c r="H12" i="24"/>
  <c r="D81" i="24" l="1"/>
  <c r="H81" i="24" l="1"/>
  <c r="B48" i="24" l="1"/>
  <c r="D9" i="24" l="1"/>
  <c r="D30" i="24" s="1"/>
  <c r="H9" i="24"/>
  <c r="H30" i="24" s="1"/>
  <c r="F20" i="9" l="1"/>
  <c r="F21" i="9"/>
  <c r="I25" i="5"/>
  <c r="D62" i="23"/>
  <c r="D15" i="16"/>
  <c r="J20" i="23" l="1"/>
  <c r="J21" i="23"/>
  <c r="J20" i="9" l="1"/>
  <c r="J21" i="9"/>
  <c r="H26" i="16"/>
  <c r="H15" i="16"/>
  <c r="H56" i="23"/>
  <c r="L10" i="18" l="1"/>
  <c r="L10" i="22" l="1"/>
  <c r="J18" i="22"/>
  <c r="M25" i="21"/>
  <c r="I25" i="21"/>
  <c r="K19" i="21"/>
  <c r="O19" i="21" s="1"/>
  <c r="O20" i="21" s="1"/>
  <c r="C20" i="21"/>
  <c r="E20" i="21"/>
  <c r="G20" i="21"/>
  <c r="I20" i="21"/>
  <c r="K20" i="21"/>
  <c r="M20" i="21"/>
  <c r="H65" i="23"/>
  <c r="J65" i="23"/>
  <c r="F65" i="23"/>
  <c r="J15" i="23"/>
  <c r="H15" i="23"/>
  <c r="D15" i="23"/>
  <c r="F15" i="23"/>
  <c r="J45" i="9"/>
  <c r="D45" i="9"/>
  <c r="F45" i="9"/>
  <c r="I11" i="5" l="1"/>
  <c r="K11" i="5" s="1"/>
  <c r="O11" i="5" s="1"/>
  <c r="F49" i="9"/>
  <c r="J49" i="9"/>
  <c r="F52" i="9"/>
  <c r="F48" i="9"/>
  <c r="J22" i="9"/>
  <c r="F22" i="9"/>
  <c r="F15" i="9"/>
  <c r="J25" i="16"/>
  <c r="F25" i="16"/>
  <c r="J12" i="16"/>
  <c r="F12" i="16"/>
  <c r="F24" i="9" l="1"/>
  <c r="F26" i="9" s="1"/>
  <c r="F28" i="9" s="1"/>
  <c r="F32" i="9" s="1"/>
  <c r="J15" i="9"/>
  <c r="F50" i="9"/>
  <c r="J24" i="9" l="1"/>
  <c r="J26" i="9" s="1"/>
  <c r="J28" i="9" s="1"/>
  <c r="J32" i="9" s="1"/>
  <c r="J52" i="9" l="1"/>
  <c r="J48" i="9"/>
  <c r="J50" i="9" s="1"/>
  <c r="E15" i="9" l="1"/>
  <c r="G15" i="9"/>
  <c r="I15" i="9"/>
  <c r="D49" i="9" l="1"/>
  <c r="D74" i="16" l="1"/>
  <c r="H49" i="9"/>
  <c r="H15" i="9"/>
  <c r="D15" i="9"/>
  <c r="D61" i="23"/>
  <c r="D76" i="16" l="1"/>
  <c r="D48" i="9"/>
  <c r="D50" i="9" s="1"/>
  <c r="D52" i="9"/>
  <c r="F63" i="24" l="1"/>
  <c r="K11" i="21"/>
  <c r="J63" i="23"/>
  <c r="D63" i="23"/>
  <c r="F63" i="23"/>
  <c r="J58" i="23"/>
  <c r="D58" i="23"/>
  <c r="F58" i="23"/>
  <c r="F22" i="23"/>
  <c r="F24" i="23" s="1"/>
  <c r="F15" i="16"/>
  <c r="J75" i="24"/>
  <c r="J63" i="24"/>
  <c r="H75" i="24"/>
  <c r="D75" i="24"/>
  <c r="H63" i="24"/>
  <c r="D63" i="24"/>
  <c r="F75" i="24" l="1"/>
  <c r="K15" i="21" l="1"/>
  <c r="O11" i="21"/>
  <c r="F26" i="23"/>
  <c r="F28" i="23" l="1"/>
  <c r="F30" i="24" s="1"/>
  <c r="F80" i="24"/>
  <c r="F82" i="24" s="1"/>
  <c r="F44" i="24"/>
  <c r="F46" i="24" s="1"/>
  <c r="D54" i="16"/>
  <c r="K25" i="21" l="1"/>
  <c r="C26" i="21"/>
  <c r="C16" i="21"/>
  <c r="G28" i="5"/>
  <c r="E28" i="5"/>
  <c r="C28" i="5"/>
  <c r="C26" i="5"/>
  <c r="C22" i="5"/>
  <c r="C20" i="5"/>
  <c r="C16" i="5"/>
  <c r="K25" i="5" l="1"/>
  <c r="K19" i="5"/>
  <c r="K15" i="5"/>
  <c r="O15" i="5" s="1"/>
  <c r="J15" i="22" l="1"/>
  <c r="H15" i="22"/>
  <c r="F15" i="22"/>
  <c r="D15" i="22"/>
  <c r="L14" i="22"/>
  <c r="L15" i="22" s="1"/>
  <c r="J15" i="18"/>
  <c r="H15" i="18"/>
  <c r="F15" i="18"/>
  <c r="D15" i="18"/>
  <c r="L14" i="18"/>
  <c r="L15" i="18" s="1"/>
  <c r="C22" i="21"/>
  <c r="C28" i="21" s="1"/>
  <c r="M16" i="21"/>
  <c r="I16" i="21"/>
  <c r="G16" i="21"/>
  <c r="E16" i="21"/>
  <c r="O15" i="21"/>
  <c r="O16" i="21" s="1"/>
  <c r="M20" i="5"/>
  <c r="M22" i="5" s="1"/>
  <c r="G22" i="5"/>
  <c r="E22" i="5"/>
  <c r="K20" i="5"/>
  <c r="I20" i="5"/>
  <c r="G20" i="5"/>
  <c r="E20" i="5"/>
  <c r="M16" i="5"/>
  <c r="K16" i="5"/>
  <c r="K22" i="5" s="1"/>
  <c r="I16" i="5"/>
  <c r="I22" i="5" s="1"/>
  <c r="G16" i="5"/>
  <c r="E16" i="5"/>
  <c r="O16" i="5"/>
  <c r="D65" i="23"/>
  <c r="J53" i="23"/>
  <c r="J50" i="23"/>
  <c r="H50" i="23"/>
  <c r="F50" i="23"/>
  <c r="F52" i="23" s="1"/>
  <c r="F53" i="23" s="1"/>
  <c r="D50" i="23"/>
  <c r="D52" i="23" s="1"/>
  <c r="A35" i="23"/>
  <c r="J22" i="23"/>
  <c r="J24" i="23" s="1"/>
  <c r="J26" i="23" s="1"/>
  <c r="J28" i="23" s="1"/>
  <c r="J30" i="24" s="1"/>
  <c r="H22" i="23"/>
  <c r="D22" i="23"/>
  <c r="J80" i="24" l="1"/>
  <c r="J82" i="24" s="1"/>
  <c r="J44" i="24"/>
  <c r="J46" i="24" s="1"/>
  <c r="G22" i="21"/>
  <c r="E22" i="21"/>
  <c r="I22" i="21"/>
  <c r="D24" i="23"/>
  <c r="H24" i="23"/>
  <c r="K16" i="21"/>
  <c r="K22" i="21" s="1"/>
  <c r="O19" i="5"/>
  <c r="O20" i="5" s="1"/>
  <c r="O22" i="5" s="1"/>
  <c r="H26" i="23" l="1"/>
  <c r="D26" i="23"/>
  <c r="F32" i="23"/>
  <c r="J32" i="23"/>
  <c r="D28" i="23" l="1"/>
  <c r="H28" i="23"/>
  <c r="K26" i="5"/>
  <c r="K28" i="5" s="1"/>
  <c r="K30" i="5" s="1"/>
  <c r="D53" i="23" l="1"/>
  <c r="D32" i="23"/>
  <c r="H53" i="23"/>
  <c r="H32" i="23"/>
  <c r="H61" i="23" l="1"/>
  <c r="H58" i="23"/>
  <c r="D44" i="24"/>
  <c r="D46" i="24" s="1"/>
  <c r="D78" i="24" s="1"/>
  <c r="H44" i="24" l="1"/>
  <c r="H46" i="24" s="1"/>
  <c r="H78" i="24" s="1"/>
  <c r="H80" i="24" s="1"/>
  <c r="H82" i="24" s="1"/>
  <c r="H63" i="23"/>
  <c r="J18" i="18"/>
  <c r="D80" i="24"/>
  <c r="D82" i="24" s="1"/>
  <c r="D99" i="24" s="1"/>
  <c r="K26" i="21"/>
  <c r="K28" i="21" s="1"/>
  <c r="K82" i="24" l="1"/>
  <c r="H99" i="24"/>
  <c r="M22" i="21"/>
  <c r="O22" i="21"/>
  <c r="I26" i="5" l="1"/>
  <c r="I28" i="5" s="1"/>
  <c r="I30" i="5" s="1"/>
  <c r="H54" i="16" l="1"/>
  <c r="D47" i="16"/>
  <c r="D56" i="16" s="1"/>
  <c r="D78" i="16" s="1"/>
  <c r="F47" i="16" l="1"/>
  <c r="J47" i="16"/>
  <c r="F54" i="16"/>
  <c r="J54" i="16"/>
  <c r="H47" i="16"/>
  <c r="F56" i="16" l="1"/>
  <c r="J56" i="16"/>
  <c r="H56" i="16"/>
  <c r="J26" i="16"/>
  <c r="F26" i="16"/>
  <c r="D26" i="16"/>
  <c r="J15" i="16"/>
  <c r="F28" i="16" l="1"/>
  <c r="J28" i="16"/>
  <c r="D28" i="16"/>
  <c r="H28" i="16" l="1"/>
  <c r="M28" i="5" l="1"/>
  <c r="M30" i="5" s="1"/>
  <c r="G26" i="5"/>
  <c r="E26" i="5"/>
  <c r="H20" i="18"/>
  <c r="H22" i="18" s="1"/>
  <c r="F20" i="18"/>
  <c r="F22" i="18" s="1"/>
  <c r="D20" i="18"/>
  <c r="D22" i="18" s="1"/>
  <c r="D19" i="22" l="1"/>
  <c r="D21" i="22" s="1"/>
  <c r="J74" i="16" l="1"/>
  <c r="J76" i="16" s="1"/>
  <c r="F74" i="16"/>
  <c r="J78" i="16" l="1"/>
  <c r="J81" i="16" s="1"/>
  <c r="F76" i="16"/>
  <c r="F78" i="16" s="1"/>
  <c r="F81" i="16" s="1"/>
  <c r="H22" i="9" l="1"/>
  <c r="H24" i="9" s="1"/>
  <c r="D22" i="9"/>
  <c r="H19" i="22" l="1"/>
  <c r="F19" i="22"/>
  <c r="F21" i="22" s="1"/>
  <c r="E26" i="21"/>
  <c r="E28" i="21" s="1"/>
  <c r="M26" i="21"/>
  <c r="M28" i="21" s="1"/>
  <c r="G26" i="21"/>
  <c r="G28" i="21" s="1"/>
  <c r="H21" i="22" l="1"/>
  <c r="D81" i="16" l="1"/>
  <c r="H26" i="9"/>
  <c r="H28" i="9" l="1"/>
  <c r="H43" i="9" l="1"/>
  <c r="H32" i="9"/>
  <c r="H48" i="9" l="1"/>
  <c r="H45" i="9"/>
  <c r="H52" i="9"/>
  <c r="H50" i="9"/>
  <c r="L18" i="22"/>
  <c r="L19" i="22" s="1"/>
  <c r="L21" i="22" s="1"/>
  <c r="J20" i="18"/>
  <c r="J22" i="18" s="1"/>
  <c r="J24" i="18" s="1"/>
  <c r="L18" i="18"/>
  <c r="L20" i="18" l="1"/>
  <c r="L22" i="18" s="1"/>
  <c r="L24" i="18" s="1"/>
  <c r="M18" i="18"/>
  <c r="J19" i="22"/>
  <c r="J21" i="22" s="1"/>
  <c r="H74" i="16" l="1"/>
  <c r="H76" i="16" l="1"/>
  <c r="H78" i="16" l="1"/>
  <c r="H81" i="16" s="1"/>
  <c r="D24" i="9"/>
  <c r="D26" i="9" s="1"/>
  <c r="D28" i="9" l="1"/>
  <c r="D32" i="9" l="1"/>
  <c r="O25" i="21"/>
  <c r="O25" i="5"/>
  <c r="O26" i="5" l="1"/>
  <c r="O28" i="5" s="1"/>
  <c r="O30" i="5" s="1"/>
  <c r="Q25" i="5"/>
  <c r="I26" i="21"/>
  <c r="I28" i="21" s="1"/>
  <c r="O26" i="21"/>
  <c r="O28" i="21" s="1"/>
</calcChain>
</file>

<file path=xl/sharedStrings.xml><?xml version="1.0" encoding="utf-8"?>
<sst xmlns="http://schemas.openxmlformats.org/spreadsheetml/2006/main" count="401" uniqueCount="203">
  <si>
    <t>บริษัท อินเด็กซ์ ลิฟวิ่งมอลล์ จำกัด (มหาชน) และบริษัทย่อย</t>
  </si>
  <si>
    <t>งบฐานะการเงิน</t>
  </si>
  <si>
    <t>งบการเงินรวม</t>
  </si>
  <si>
    <t>งบการเงินเฉพาะกิจการ</t>
  </si>
  <si>
    <t>30 กันยายน</t>
  </si>
  <si>
    <t>31 ธันวาคม</t>
  </si>
  <si>
    <t>สินทรัพย์</t>
  </si>
  <si>
    <t>หมายเหตุ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</si>
  <si>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</si>
  <si>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</si>
  <si>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</si>
  <si>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</si>
  <si>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</si>
  <si>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ลูกหนี้หมุนเวียนอื่น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</si>
  <si>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</si>
  <si>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</si>
  <si>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</si>
  <si>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</si>
  <si>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</si>
  <si>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เงินลงทุนในบริษัทย่อย</t>
  </si>
  <si>
    <t>อสังหาริมทรัพย์เพื่อการลงทุน</t>
  </si>
  <si>
    <t xml:space="preserve">ที่ดิน อาคารและอุปกรณ์ </t>
  </si>
  <si>
    <t xml:space="preserve">สินทรัพย์สิทธิการใช้ </t>
  </si>
  <si>
    <t>สินทรัพย์ไม่มีตัวตนอื่น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</si>
  <si>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</si>
  <si>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</si>
  <si>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</si>
  <si>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</si>
  <si>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</si>
  <si>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</si>
  <si>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</si>
  <si>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</t>
  </si>
  <si>
    <t>เงินมัดจำค่าสินค้า</t>
  </si>
  <si>
    <t>ค่าใช้จ่ายค้างจ่าย</t>
  </si>
  <si>
    <t>เจ้าหนี้หมุนเวียนอื่น</t>
  </si>
  <si>
    <t>ส่วนของหนี้สินตามสัญญาเช่าที่ถึงกำหนดชำระ</t>
  </si>
  <si>
    <t>ภายในหนึ่งปี</t>
  </si>
  <si>
    <t xml:space="preserve">เงินกู้ยืมระยะสั้นและดอกเบี้ยค้างจ่าย </t>
  </si>
  <si>
    <t>กิจการที่เกี่ยวข้องกัน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</si>
  <si>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</si>
  <si>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</si>
  <si>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</si>
  <si>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</si>
  <si>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</si>
  <si>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ประมาณการหนี้สินไม่หมุนเวียน</t>
  </si>
  <si>
    <t>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</si>
  <si>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</si>
  <si>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</si>
  <si>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</si>
  <si>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</si>
  <si>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</si>
  <si>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</si>
  <si>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(หุ้นสามัญจำนวน 505 ล้านหุ้น มูลค่า 5 บาทต่อหุ้น)</t>
  </si>
  <si>
    <t>ทุนที่ออกและชำระแล้ว</t>
  </si>
  <si>
    <t>ส่วนเกินมูลค่าหุ้นสามัญ</t>
  </si>
  <si>
    <t>กำไรสะสม</t>
  </si>
  <si>
    <t>จัดสรรเป็นทุนสำรองตามกฎหมาย</t>
  </si>
  <si>
    <t>ยังไม่ได้จัดสรร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</si>
  <si>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</si>
  <si>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</si>
  <si>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</si>
  <si>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</si>
  <si>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</si>
  <si>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สำหรับงวดสามเดือนสิ้นสุดวันที่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</si>
  <si>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</si>
  <si>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รายได้จากการขาย</t>
  </si>
  <si>
    <t>รายได้จากการให้เช่าและบริการ</t>
  </si>
  <si>
    <t>รายได้เงินปันผล</t>
  </si>
  <si>
    <t>รายได้ดอกเบี้ย</t>
  </si>
  <si>
    <t>รายได้อื่น</t>
  </si>
  <si>
    <t>รวมรายได้</t>
  </si>
  <si>
    <t>ค่าใช้จ่าย</t>
  </si>
  <si>
    <t>ต้นทุนขาย</t>
  </si>
  <si>
    <t>ต้นทุนการให้เช่าและบริการ</t>
  </si>
  <si>
    <t>ค่าใช้จ่ายในการขายและจัดจำหน่าย</t>
  </si>
  <si>
    <t>ค่าใช้จ่ายในการบริหาร</t>
  </si>
  <si>
    <t>รวมค่าใช้จ่าย</t>
  </si>
  <si>
    <t>กำไรจากกิจกรรมดำเนินงาน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</si>
  <si>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</si>
  <si>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</si>
  <si>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</si>
  <si>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กำไรสำหรับงวด</t>
  </si>
  <si>
    <t>กำไรขาดทุนเบ็ดเสร็จอื่น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</si>
  <si>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</si>
  <si>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</si>
  <si>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t>การแบ่งปันกำไร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</si>
  <si>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</si>
  <si>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</si>
  <si>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การแบ่งปันกำไรขาดทุนเบ็ดเสร็จรวม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</si>
  <si>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</si>
  <si>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สำหรับงวดเก้าเดือนสิ้นสุดวันที่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</si>
  <si>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</si>
  <si>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</si>
  <si>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การเปลี่ยนแปลงในมูลค่ายุติธรรมสุทธิของเงินลงทุนเผื่อขาย</t>
  </si>
  <si>
    <t>ส่วนที่โอนไปกำไรหรือขาดทุน</t>
  </si>
  <si>
    <t>ภาษีเงินได้ของรายการที่อาจถูกจัดประเภทใหม่</t>
  </si>
  <si>
    <t>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</si>
  <si>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</si>
  <si>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กำไร (ขาดทุน) เบ็ดเสร็จอื่นสำหรับงวด - สุทธิจากภาษี</t>
  </si>
  <si>
    <t>งบการเปลี่ยนแปลงส่วนของผู้ถือหุ้น (ไม่ได้ตรวจสอบ)</t>
  </si>
  <si>
    <t>ส่วนได้เสีย</t>
  </si>
  <si>
    <t>ส่วนเกิน</t>
  </si>
  <si>
    <t>ทุนสำรอง</t>
  </si>
  <si>
    <t>ยังไม่ได้</t>
  </si>
  <si>
    <t>ที่ไม่มีอำนาจ</t>
  </si>
  <si>
    <t>รวมส่วนของ</t>
  </si>
  <si>
    <t>มูลค่าหุ้นสามัญ</t>
  </si>
  <si>
    <t>ตามกฎหมาย</t>
  </si>
  <si>
    <t>จัดสรร</t>
  </si>
  <si>
    <t>บริษัทใหญ่</t>
  </si>
  <si>
    <t>ควบคุม</t>
  </si>
  <si>
    <t>ผู้ถือหุ้น</t>
  </si>
  <si>
    <t>รายการกับผู้ถือหุ้นที่บันทึกโดยตรงเข้าส่วนของผู้ถือหุ้น</t>
  </si>
  <si>
    <t xml:space="preserve">    การจัดสรรส่วนทุนให้ผู้ถือหุ้นของบริษัทใหญ่</t>
  </si>
  <si>
    <t xml:space="preserve">    เงินปันผลให้ผู้ถือหุ้นของบริษัท</t>
  </si>
  <si>
    <t xml:space="preserve">    รวมการจัดสรรส่วนทุนให้ผู้ถือหุ้น</t>
  </si>
  <si>
    <t xml:space="preserve">การเปลี่ยนแปลงในส่วนได้เสียในบริษัทย่อย </t>
  </si>
  <si>
    <t xml:space="preserve"> การเรียกทุนชำระของบริษัทย่อย</t>
  </si>
  <si>
    <t>รวมการเปลี่ยนแปลงในส่วนได้เสียในบริษัทย่อย</t>
  </si>
  <si>
    <t>รวมรายการกับผู้เป็นเจ้าของที่บันทึกโดยตรงเข้าส่วนของผู้ถือหุ้น</t>
  </si>
  <si>
    <t>กำไรขาดทุนเบ็ดเสร็จสำหรับงวด</t>
  </si>
  <si>
    <t xml:space="preserve">     กำไรหรือขาดทุน</t>
  </si>
  <si>
    <t>รวมกำไรขาดทุนเบ็ดเสร็จสำหรับงวด</t>
  </si>
  <si>
    <t>สำหรับงวดเก้าเดือนสิ้นสุดวันที่ 30 กันยายน 2567</t>
  </si>
  <si>
    <t>ยอดคงเหลือ ณ วันที่ 1 มกราคม 2567</t>
  </si>
  <si>
    <t>ยอดคงเหลือ ณ วันที่ 30 กันยายน 2567</t>
  </si>
  <si>
    <t xml:space="preserve">งบการเงินเฉพาะกิจการ </t>
  </si>
  <si>
    <t xml:space="preserve">     กำไรขาดทุนเบ็ดเสร็จอื่น</t>
  </si>
  <si>
    <t>งบกระแสเงินสด (ไม่ได้ตรวจสอบ)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</si>
  <si>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</si>
  <si>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</si>
  <si>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>ค่าเสื่อมราคาและค่าตัดจำหน่าย</t>
  </si>
  <si>
    <t>ประมาณการโปรแกรมสิทธิพิเศษ</t>
  </si>
  <si>
    <t>กลับรายการผลขาดทุนจากการปรับมูลค่าสินค้า</t>
  </si>
  <si>
    <t>ขาดทุนจากการตัดจำหน่ายอาคารและอุปกรณ์</t>
  </si>
  <si>
    <t>ขาดทุนจากการตัดจำหน่ายอสังหาริมทรัพย์เพื่อการลงทุน</t>
  </si>
  <si>
    <t>ตัดจำหน่ายรายได้สิทธิการเช่า</t>
  </si>
  <si>
    <t>กลับรายการประมาณการซ่อมแซมสินค้า</t>
  </si>
  <si>
    <t>กำไรจากการปรับมูลค่ายุติธรรม</t>
  </si>
  <si>
    <t>การเปลี่ยนแปลงในสินทรัพย์และหนี้สินดำเนินงาน</t>
  </si>
  <si>
    <t>เงินมัดจำสินค้า</t>
  </si>
  <si>
    <t xml:space="preserve">จ่ายประมาณการหนี้สินไม่หมุนเวียนสำหรับผลประโยชน์พนักงาน </t>
  </si>
  <si>
    <t xml:space="preserve">กระแสเงินสดสุทธิได้มาจากการดำเนินงาน </t>
  </si>
  <si>
    <t>จ่ายภาษีเงินได้</t>
  </si>
  <si>
    <t xml:space="preserve">กระแสเงินสดสุทธิได้มาจากกิจกรรมดำเนินงาน </t>
  </si>
  <si>
    <t>กระแสเงินสดจากกิจกรรมลงทุน</t>
  </si>
  <si>
    <r>
      <t>ดอกเบี้ย</t>
    </r>
    <r>
      <rPr>
        <sz val="15"/>
        <rFont val="Angsana New"/>
        <family val="1"/>
      </rPr>
      <t>รับ</t>
    </r>
  </si>
  <si>
    <t>เงินปันผลรับ</t>
  </si>
  <si>
    <t>เงินสดจ่ายเพื่อซื้อเงินลงทุนของบริษัทย่อย</t>
  </si>
  <si>
    <t>เงินสดจ่ายเพื่อซื้ออาคารและอุปกรณ์</t>
  </si>
  <si>
    <t>เงินสดจ่ายเพื่อซื้ออสังหาริมทรัพย์เพื่อการลงทุน</t>
  </si>
  <si>
    <t>เงินสดรับจากการขายอสังหาริมทรัพย์เพื่อการลงทุน</t>
  </si>
  <si>
    <t>เงินสดรับจากการรับชำระคืนเงินให้กู้ยืมแก่กิจการที่เกี่ยวข้องกัน</t>
  </si>
  <si>
    <t>เงินสดจ่ายเพื่อให้กู้ยืมแก่กิจการที่เกี่ยวข้องกัน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</si>
  <si>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</si>
  <si>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</si>
  <si>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</si>
  <si>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</si>
  <si>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</si>
  <si>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เงินสดจ่ายเพื่อชำระเงินกู้ยืมระยะยาวจากสถาบันการเงิน</t>
  </si>
  <si>
    <t xml:space="preserve">เงินสดจ่ายชำระหนี้สินตามสัญญาเช่า </t>
  </si>
  <si>
    <t>เงินปันผลจ่ายให้ผู้ถือหุ้นของบริษัท</t>
  </si>
  <si>
    <t>เงินสดรับจากการเรียกทุนชำระของบริษัทย่อย</t>
  </si>
  <si>
    <t>ดอกเบี้ยจ่าย</t>
  </si>
  <si>
    <t>กระแสเงินสดสุทธิใช้ไปในกิจกรรมจัดหาเงิน</t>
  </si>
  <si>
    <r>
      <t xml:space="preserve">   </t>
    </r>
    <r>
      <rPr>
        <sz val="15"/>
        <rFont val="Angsana New"/>
        <family val="1"/>
      </rPr>
      <t>ก่อนผลกระทบของอัตราแลกเปลี่ยน</t>
    </r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</si>
  <si>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</si>
  <si>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</si>
  <si>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30 กันยายน</t>
  </si>
  <si>
    <t>ข้อมูลเพิ่มเติมเกี่ยวกับกระแสเงินสด</t>
  </si>
  <si>
    <t>รายการที่ไม่ใช่เงินสด</t>
  </si>
  <si>
    <t>ซื้อที่ดิน อาคารและอุปกรณ์ อสังหาริมทรัพย์เพื่อการลงทุน</t>
  </si>
  <si>
    <t xml:space="preserve">    และสินทรัพย์ไม่มีตัวตน โดยยังมิได้ชำระเงิน</t>
  </si>
  <si>
    <t>การรับรู้รายการสินทรัพย์สิทธิการใช้</t>
  </si>
  <si>
    <t>จัดประเภทรายการอสังหาริมทรัพย์เพื่อการลงทุนเป็นสินทรัพย์สิทธิการใช้</t>
  </si>
  <si>
    <t>จัดประเภทรายการอสังหาริมทรัพย์เพื่อการลงทุนเป็นที่ดิน อาคารและอุปกรณ์</t>
  </si>
  <si>
    <t>จัดประเภทรายการที่ดิน อาคารและอุปกรณ์เป็นอสังหาริมทรัพย์เพื่อการลงทุน</t>
  </si>
  <si>
    <t>จัดประเภทรายการสินทรัพย์สิทธิการใช้เป็นอสังหาริมทรัพย์เพื่อการลงทุน</t>
  </si>
  <si>
    <t>เงินปันผลค้างจ่าย</t>
  </si>
  <si>
    <t>ประมาณการหนี้สินผลประโยชน์พนักงาน</t>
  </si>
  <si>
    <t>ยอดคงเหลือ ณ วันที่ 30 กันยายน 2568</t>
  </si>
  <si>
    <t>สำหรับงวดเก้าเดือนสิ้นสุดวันที่ 30 กันยายน 2568</t>
  </si>
  <si>
    <t>ยอดคงเหลือ ณ วันที่ 1 มกราคม 2568</t>
  </si>
  <si>
    <t xml:space="preserve">    รวมการจัดสรรส่วนทุนให้ผู้ถือหุ้นของบริษัทใหญ่</t>
  </si>
  <si>
    <t xml:space="preserve">    การเปลี่ยนแปลงในส่วนได้เสียในบริษัทย่อย</t>
  </si>
  <si>
    <t xml:space="preserve">    การสูญเสียการควบคุมจากการจำหน่ายบริษัทย่อย</t>
  </si>
  <si>
    <t xml:space="preserve">    รวมการเปลี่ยนแปลงในส่วนได้เสียในบริษัทย่อย</t>
  </si>
  <si>
    <t>รวมรายการกับผู้ถือหุ้นที่บันทึกโดยตรงเข้าส่วนของผู้ถือหุ้น</t>
  </si>
  <si>
    <t>ขาดทุนจากการจำหน่ายเงินลงทุนในบริษัทย่อย</t>
  </si>
  <si>
    <t>เงินสดรับ (จ่าย) จากการขายบริษัทย่อยสุทธิจากเงินสดที่จ่ายไป</t>
  </si>
  <si>
    <t>กระแสเงินสดสุทธิใช้ไปในกิจกรรมลงทุน</t>
  </si>
  <si>
    <t>เงินสดและรายการเทียบเท่าเงินสดลดลงสุทธิ</t>
  </si>
  <si>
    <t>และชำระแล้ว</t>
  </si>
  <si>
    <t>ทุนที่ออก</t>
  </si>
  <si>
    <t>เงินสดจ่ายเพื่อให้ได้มาซึ่งสินทรัพย์สิทธิการใช้</t>
  </si>
  <si>
    <t>เงินสดจ่ายเพื่อให้ได้มาซึ่งสินทรัพย์ไม่มีตัวตน</t>
  </si>
  <si>
    <t>ขาดทุนจากอัตราแลกเปลี่ยนที่ยังไม่เกิดขึ้น</t>
  </si>
  <si>
    <t xml:space="preserve">เงินสดรับจากการขายอุปกรณ์ </t>
  </si>
  <si>
    <t>(กลับรายการ) ผลขาดทุนจากการด้อยค่าด้านเครดิตที่คาดว่าจะเกิดขึ้น</t>
  </si>
  <si>
    <t>ขาดทุน (กำไร) จากการจำหน่ายอาคารและอุปกรณ์ และ สินทรัพย์ไม่มีตัวตน</t>
  </si>
  <si>
    <t>กำไรจากการยกเลิกสัญญาสินทรัพย์สิทธิการใช้</t>
  </si>
  <si>
    <t>ขาดทุนจากการจำหน่ายอสังหาริมทรัพย์เพื่อการลงทุน</t>
  </si>
  <si>
    <t>การยกเลิกสัญญาสินทรัพย์สิทธิการใช้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</si>
</sst>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4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.00;[Red]\-&quot;฿&quot;#,##0.00"/>
    <numFmt numFmtId="165" formatCode="_-&quot;฿&quot;* #,##0_-;\-&quot;฿&quot;* #,##0_-;_-&quot;฿&quot;* &quot;-&quot;_-;_-@_-"/>
    <numFmt numFmtId="166" formatCode="_-* #,##0_-;\-* #,##0_-;_-* &quot;-&quot;_-;_-@_-"/>
    <numFmt numFmtId="167" formatCode="_-&quot;฿&quot;* #,##0.00_-;\-&quot;฿&quot;* #,##0.00_-;_-&quot;฿&quot;* &quot;-&quot;??_-;_-@_-"/>
    <numFmt numFmtId="168" formatCode="_-* #,##0.00_-;\-* #,##0.00_-;_-* &quot;-&quot;??_-;_-@_-"/>
    <numFmt numFmtId="169" formatCode="_(* #,##0_);_(* \(#,##0\);_(* &quot;-&quot;??_);_(@_)"/>
    <numFmt numFmtId="170" formatCode="_-* #,##0_-;\-* #,##0_-;_-* &quot;-&quot;??_-;_-@_-"/>
    <numFmt numFmtId="171" formatCode="_-* #,##0.00_-;_-* #,##0.00\-;_-* &quot;-&quot;??_-;_-@_-"/>
    <numFmt numFmtId="172" formatCode="0.00_)"/>
    <numFmt numFmtId="173" formatCode="[$-41E]d\ mmmm\ yyyy"/>
    <numFmt numFmtId="174" formatCode="_(&quot;kr&quot;\ * #,##0.00_);_(&quot;kr&quot;\ * \(#,##0.00\);_(&quot;kr&quot;\ * &quot;-&quot;??_);_(@_)"/>
    <numFmt numFmtId="175" formatCode="_-* #,##0_-;&quot;\&quot;&quot;\&quot;&quot;\&quot;\-* #,##0_-;_-* &quot;-&quot;_-;_-@_-"/>
    <numFmt numFmtId="176" formatCode="_-* #,##0.00_-;&quot;\&quot;&quot;\&quot;&quot;\&quot;\-* #,##0.00_-;_-* &quot;-&quot;??_-;_-@_-"/>
    <numFmt numFmtId="177" formatCode="_-&quot;\&quot;* #,##0_-;&quot;\&quot;&quot;\&quot;&quot;\&quot;\-&quot;\&quot;* #,##0_-;_-&quot;\&quot;* &quot;-&quot;_-;_-@_-"/>
    <numFmt numFmtId="178" formatCode="_-&quot;\&quot;* #,##0.00_-;&quot;\&quot;&quot;\&quot;&quot;\&quot;\-&quot;\&quot;* #,##0.00_-;_-&quot;\&quot;* &quot;-&quot;??_-;_-@_-"/>
    <numFmt numFmtId="179" formatCode="[$-409]d\-mmm\-yy;@"/>
    <numFmt numFmtId="180" formatCode="0.0%"/>
    <numFmt numFmtId="181" formatCode="_(* #,##0.00_);_(* \(#,##0.00\);_(* \-??_);_(@_)"/>
    <numFmt numFmtId="182" formatCode="_-&quot;$&quot;* #,##0_-;\-&quot;$&quot;* #,##0_-;_-&quot;$&quot;* &quot;-&quot;_-;_-@_-"/>
    <numFmt numFmtId="183" formatCode="_-&quot;$&quot;* #,##0.00_-;\-&quot;$&quot;* #,##0.00_-;_-&quot;$&quot;* &quot;-&quot;??_-;_-@_-"/>
    <numFmt numFmtId="184" formatCode="0.0"/>
    <numFmt numFmtId="185" formatCode="0.0000000"/>
    <numFmt numFmtId="186" formatCode="0.000"/>
    <numFmt numFmtId="187" formatCode="#,##0.00\ ;\-#,##0.00\ ;&quot; -&quot;#\ ;@\ "/>
    <numFmt numFmtId="188" formatCode="_-* #,##0.00_-;\-* #,##0.00_-;_-* \-??_-;_-@_-"/>
    <numFmt numFmtId="189" formatCode="_-&quot;Dfl.&quot;\ * #,##0.00_-;_-&quot;Dfl.&quot;\ * #,##0.00\-;_-&quot;Dfl.&quot;\ * &quot;-&quot;??_-;_-@_-"/>
    <numFmt numFmtId="190" formatCode="_-&quot;?&quot;* #,##0_-;\-&quot;?&quot;* #,##0_-;_-&quot;?&quot;* &quot;-&quot;_-;_-@_-"/>
    <numFmt numFmtId="191" formatCode="_-&quot;?&quot;* #,##0.00_-;\-&quot;?&quot;* #,##0.00_-;_-&quot;?&quot;* &quot;-&quot;??_-;_-@_-"/>
    <numFmt numFmtId="192" formatCode="_-* #,##0_-;_-* #,##0\-;_-* &quot;-&quot;_-;_-@_-"/>
    <numFmt numFmtId="193" formatCode="0.0_)\%;\(0.0\)\%;0.0_)\%;@_)_%"/>
    <numFmt numFmtId="194" formatCode="#,##0.0_)_%;\(#,##0.0\)_%;0.0_)_%;@_)_%"/>
    <numFmt numFmtId="195" formatCode="#,##0.0_);\(#,##0.0\);#,##0.0_);@_)"/>
    <numFmt numFmtId="196" formatCode="&quot;$&quot;_(#,##0.00_);&quot;$&quot;\(#,##0.00\);&quot;$&quot;_(0.00_);@_)"/>
    <numFmt numFmtId="197" formatCode="#,##0.00_);\(#,##0.00\);0.00_);@_)"/>
    <numFmt numFmtId="198" formatCode="\€_(#,##0.00_);\€\(#,##0.00\);\€_(0.00_);@_)"/>
    <numFmt numFmtId="199" formatCode="#,##0_)\x;\(#,##0\)\x;0_)\x;@_)_x"/>
    <numFmt numFmtId="200" formatCode="#,##0_)_x;\(#,##0\)_x;0_)_x;@_)_x"/>
    <numFmt numFmtId="201" formatCode="&quot;\&quot;#,##0;[Red]&quot;\&quot;\-#,##0"/>
    <numFmt numFmtId="202" formatCode="&quot;\&quot;#,##0.00;[Red]&quot;\&quot;\-#,##0.00"/>
    <numFmt numFmtId="203" formatCode="#,##0.0%;[Red]\(#,##0.0%\)"/>
    <numFmt numFmtId="204" formatCode="#,##0;\-#,##0;&quot;-&quot;"/>
    <numFmt numFmtId="205" formatCode="General_)"/>
    <numFmt numFmtId="206" formatCode="#,##0.0_);\(#,##0.0\)"/>
    <numFmt numFmtId="207" formatCode="#,##0.000_);\(#,##0.000\)"/>
    <numFmt numFmtId="208" formatCode="_(* #,##0.0_);_(* \(#,##0.00\);_(* &quot;-&quot;??_);_(@_)"/>
    <numFmt numFmtId="209" formatCode="&quot;$&quot;#,\);\(&quot;$&quot;#,##0\)"/>
    <numFmt numFmtId="210" formatCode="0.000_)"/>
    <numFmt numFmtId="211" formatCode="\t&quot;$&quot;#,##0_);\(\t&quot;$&quot;#,##0\)"/>
    <numFmt numFmtId="212" formatCode="_-&quot;S$&quot;* #,##0.00_-;\-&quot;S$&quot;* #,##0.00_-;_-&quot;S$&quot;* &quot;-&quot;??_-;_-@_-"/>
    <numFmt numFmtId="213" formatCode="&quot;$&quot;#,##0_);\(&quot;$&quot;#,##0.0\)"/>
    <numFmt numFmtId="214" formatCode="\$#,##0\ ;\(\$#,##0\)"/>
    <numFmt numFmtId="215" formatCode="_-* #,##0\ _F_B_-;\-* #,##0\ _F_B_-;_-* &quot;-&quot;\ _F_B_-;_-@_-"/>
    <numFmt numFmtId="216" formatCode="#,##0.00&quot; F&quot;_);\(#,##0.00&quot; F&quot;\)"/>
    <numFmt numFmtId="217" formatCode="_-* #,##0.00\ _F_B_-;\-* #,##0.00\ _F_B_-;_-* &quot;-&quot;??\ _F_B_-;_-@_-"/>
    <numFmt numFmtId="218" formatCode="_-[$€-2]* #,##0.00_-;\-[$€-2]* #,##0.00_-;_-[$€-2]* &quot;-&quot;??_-"/>
    <numFmt numFmtId="219" formatCode="#,##0\ \ ;\(#,##0\)\ ;\—\ \ \ \ "/>
    <numFmt numFmtId="220" formatCode="0."/>
    <numFmt numFmtId="221" formatCode="&quot;?&quot;#,##0;[Red]\-&quot;?&quot;#,##0"/>
    <numFmt numFmtId="222" formatCode="0.0&quot;  &quot;"/>
    <numFmt numFmtId="223" formatCode="_-* #,##0\ _P_t_s_-;\-* #,##0\ _P_t_s_-;_-* &quot;-&quot;\ _P_t_s_-;_-@_-"/>
    <numFmt numFmtId="224" formatCode="_-* #,##0\ &quot;Pts&quot;_-;\-* #,##0\ &quot;Pts&quot;_-;_-* &quot;-&quot;\ &quot;Pts&quot;_-;_-@_-"/>
    <numFmt numFmtId="225" formatCode="&quot;VND&quot;#,##0_);[Red]\(&quot;VND&quot;#,##0\)"/>
    <numFmt numFmtId="226" formatCode="0000.0"/>
    <numFmt numFmtId="227" formatCode="#,##0&quot; F&quot;_);[Red]\(#,##0&quot; F&quot;\)"/>
    <numFmt numFmtId="228" formatCode="\60\4\7\:"/>
    <numFmt numFmtId="229" formatCode="#,##0&quot;£&quot;_);[Red]\(#,##0&quot;£&quot;\)"/>
    <numFmt numFmtId="230" formatCode="dd\ mmm\ yyyy"/>
    <numFmt numFmtId="231" formatCode="&quot;$&quot;#,\);\(&quot;$&quot;#,\)"/>
    <numFmt numFmtId="232" formatCode="&quot;$&quot;#,;\(&quot;$&quot;#,\)"/>
    <numFmt numFmtId="233" formatCode="dd\-mmm\-yy_)"/>
    <numFmt numFmtId="234" formatCode="_-* #,##0_-;\-* #,##0_-;_-* \-??_-;_-@_-"/>
    <numFmt numFmtId="235" formatCode="_ * #,##0_ ;_ * \-#,##0_ ;_ * &quot;-&quot;_ ;_ @_ "/>
    <numFmt numFmtId="236" formatCode="_ * #,##0.00_ ;_ * \-#,##0.00_ ;_ * &quot;-&quot;??_ ;_ @_ "/>
    <numFmt numFmtId="237" formatCode="&quot;\&quot;#,##0;[Red]&quot;\&quot;&quot;\&quot;\-#,##0"/>
    <numFmt numFmtId="238" formatCode="&quot;\&quot;#,##0.00;[Red]&quot;\&quot;&quot;\&quot;&quot;\&quot;&quot;\&quot;&quot;\&quot;&quot;\&quot;\-#,##0.00"/>
    <numFmt numFmtId="239" formatCode="_ * #,##0_)\ _฿_ ;_ * \(#,##0\)\ _฿_ ;_ * &quot;-&quot;_)\ _฿_ ;_ @_ "/>
    <numFmt numFmtId="240" formatCode="#.\ \ "/>
    <numFmt numFmtId="241" formatCode="##.\ \ "/>
    <numFmt numFmtId="242" formatCode="* \(#,##0\);* #,##0_);&quot;-&quot;??_);@"/>
    <numFmt numFmtId="243" formatCode="* #,##0_);* \(#,##0\);&quot;-&quot;??_);@"/>
    <numFmt numFmtId="244" formatCode="&quot;$&quot;\t#,##0_);[Red]\(&quot;$&quot;\t#,##0\)"/>
    <numFmt numFmtId="245" formatCode="&quot;US$&quot;#,##0_);[Red]\(&quot;US$&quot;#,##0\)"/>
    <numFmt numFmtId="246" formatCode="0%_);\(0%\)"/>
    <numFmt numFmtId="247" formatCode="_-&quot;\&quot;* #,##0_-;\-&quot;\&quot;* #,##0_-;_-&quot;\&quot;* &quot;-&quot;_-;_-@_-"/>
    <numFmt numFmtId="248" formatCode="_-&quot;\&quot;* #,##0.00_-;\-&quot;\&quot;* #,##0.00_-;_-&quot;\&quot;* &quot;-&quot;??_-;_-@_-"/>
    <numFmt numFmtId="249" formatCode="&quot; &quot;#,##0.00&quot; &quot;;&quot; (&quot;#,##0.00&quot;)&quot;;&quot; -&quot;00&quot; &quot;;&quot; &quot;@&quot; &quot;"/>
    <numFmt numFmtId="250" formatCode="[$-409]dd\-mmm\-yy;@"/>
    <numFmt numFmtId="251" formatCode="0.0000%"/>
  </numFmts>
  <fonts count="257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2"/>
      <name val="Angsana New"/>
      <family val="1"/>
    </font>
    <font>
      <sz val="9"/>
      <name val="Angsana New"/>
      <family val="1"/>
    </font>
    <font>
      <b/>
      <i/>
      <sz val="15"/>
      <color indexed="10"/>
      <name val="Angsana New"/>
      <family val="1"/>
    </font>
    <font>
      <sz val="8"/>
      <name val="Angsana New"/>
      <family val="1"/>
    </font>
    <font>
      <sz val="10"/>
      <name val="Arial"/>
      <family val="2"/>
    </font>
    <font>
      <sz val="11"/>
      <color theme="1"/>
      <name val="Calibri"/>
      <family val="2"/>
      <charset val="222"/>
      <scheme val="minor"/>
    </font>
    <font>
      <sz val="16"/>
      <name val="Angsana New"/>
      <family val="1"/>
    </font>
    <font>
      <i/>
      <sz val="16"/>
      <name val="Angsana New"/>
      <family val="1"/>
    </font>
    <font>
      <b/>
      <sz val="18"/>
      <name val="Angsana New"/>
      <family val="1"/>
    </font>
    <font>
      <i/>
      <sz val="15"/>
      <name val="Angsana New"/>
      <family val="1"/>
      <charset val="222"/>
    </font>
    <font>
      <b/>
      <sz val="15"/>
      <color rgb="FFFF0000"/>
      <name val="Angsana New"/>
      <family val="1"/>
    </font>
    <font>
      <i/>
      <sz val="15"/>
      <color rgb="FFFF0000"/>
      <name val="Angsana New"/>
      <family val="1"/>
    </font>
    <font>
      <sz val="15"/>
      <color rgb="FFFF0000"/>
      <name val="Angsana New"/>
      <family val="1"/>
    </font>
    <font>
      <sz val="13"/>
      <name val="Angsana New"/>
      <family val="1"/>
    </font>
    <font>
      <sz val="11"/>
      <color indexed="8"/>
      <name val="Tahoma"/>
      <family val="2"/>
      <charset val="222"/>
    </font>
    <font>
      <sz val="11"/>
      <color theme="0"/>
      <name val="Calibri"/>
      <family val="2"/>
      <charset val="222"/>
      <scheme val="minor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b/>
      <i/>
      <sz val="24"/>
      <color indexed="49"/>
      <name val="Arial Narrow"/>
      <family val="2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color indexed="8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MS Sans Serif"/>
      <family val="2"/>
      <charset val="222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7"/>
      <name val="Small Fonts"/>
      <family val="2"/>
    </font>
    <font>
      <b/>
      <i/>
      <sz val="16"/>
      <name val="Helv"/>
    </font>
    <font>
      <sz val="10"/>
      <name val="Tahoma"/>
      <family val="2"/>
    </font>
    <font>
      <sz val="10"/>
      <name val="Tahoma"/>
      <family val="2"/>
      <charset val="222"/>
    </font>
    <font>
      <b/>
      <sz val="11"/>
      <color rgb="FF3F3F3F"/>
      <name val="Calibri"/>
      <family val="2"/>
      <charset val="222"/>
      <scheme val="minor"/>
    </font>
    <font>
      <b/>
      <i/>
      <sz val="18"/>
      <color indexed="28"/>
      <name val="AngsanaUPC"/>
      <family val="1"/>
    </font>
    <font>
      <sz val="18"/>
      <color theme="3"/>
      <name val="Cambria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name val="CG Times"/>
      <family val="1"/>
    </font>
    <font>
      <sz val="11"/>
      <color rgb="FFFF0000"/>
      <name val="Calibri"/>
      <family val="2"/>
      <charset val="222"/>
      <scheme val="minor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theme="3"/>
      <name val="Cambria"/>
      <family val="2"/>
      <charset val="222"/>
      <scheme val="major"/>
    </font>
    <font>
      <sz val="11"/>
      <color indexed="17"/>
      <name val="Tahoma"/>
      <family val="2"/>
      <charset val="222"/>
    </font>
    <font>
      <sz val="12"/>
      <name val="นูลมรผ"/>
      <charset val="129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2"/>
      <name val="นูลมรผ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i/>
      <sz val="15"/>
      <name val="Angsana New"/>
      <family val="1"/>
      <charset val="22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8"/>
      <name val="Century Gothic"/>
      <family val="2"/>
    </font>
    <font>
      <sz val="11"/>
      <color indexed="8"/>
      <name val="Calibri"/>
      <family val="2"/>
    </font>
    <font>
      <b/>
      <sz val="10"/>
      <name val="Tahoma"/>
      <family val="2"/>
    </font>
    <font>
      <b/>
      <sz val="12"/>
      <name val="Tahoma"/>
      <family val="2"/>
    </font>
    <font>
      <sz val="11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4"/>
      <name val="Angsana New"/>
      <family val="1"/>
    </font>
    <font>
      <b/>
      <sz val="10"/>
      <color indexed="8"/>
      <name val="Arial"/>
      <family val="2"/>
    </font>
    <font>
      <sz val="14"/>
      <name val="CordiaUPC"/>
      <family val="2"/>
      <charset val="222"/>
    </font>
    <font>
      <sz val="12"/>
      <name val="Helv"/>
    </font>
    <font>
      <u/>
      <sz val="7.5"/>
      <color indexed="12"/>
      <name val="Arial"/>
      <family val="2"/>
    </font>
    <font>
      <u/>
      <sz val="14"/>
      <color indexed="12"/>
      <name val="Cordia New"/>
      <family val="2"/>
    </font>
    <font>
      <sz val="11"/>
      <color indexed="8"/>
      <name val="Calibri"/>
      <family val="2"/>
      <charset val="222"/>
    </font>
    <font>
      <sz val="11"/>
      <color indexed="9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sz val="14"/>
      <name val="Arial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10"/>
      <name val="Calibri"/>
      <family val="2"/>
      <charset val="222"/>
    </font>
    <font>
      <sz val="14"/>
      <name val="?? ??"/>
      <charset val="222"/>
    </font>
    <font>
      <u/>
      <sz val="8.4"/>
      <color indexed="12"/>
      <name val="Arial"/>
      <family val="2"/>
    </font>
    <font>
      <sz val="10"/>
      <name val="?? ?????"/>
      <family val="3"/>
      <charset val="128"/>
    </font>
    <font>
      <sz val="12"/>
      <name val="????"/>
      <charset val="222"/>
    </font>
    <font>
      <sz val="14"/>
      <name val="?? ??"/>
      <family val="2"/>
    </font>
    <font>
      <sz val="11"/>
      <name val="?? ?????"/>
      <charset val="128"/>
    </font>
    <font>
      <b/>
      <sz val="22"/>
      <color indexed="18"/>
      <name val="Arial"/>
      <family val="2"/>
    </font>
    <font>
      <sz val="10"/>
      <name val="??????"/>
      <family val="3"/>
      <charset val="128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標準ゴシック"/>
      <family val="3"/>
      <charset val="128"/>
    </font>
    <font>
      <sz val="11"/>
      <name val="?l?r ?o?S?V?b?N"/>
      <family val="1"/>
    </font>
    <font>
      <sz val="9"/>
      <color indexed="8"/>
      <name val="Comic Sans MS"/>
      <family val="2"/>
    </font>
    <font>
      <sz val="9"/>
      <color indexed="9"/>
      <name val="Comic Sans MS"/>
      <family val="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9"/>
      <color indexed="20"/>
      <name val="Comic Sans MS"/>
      <family val="2"/>
    </font>
    <font>
      <sz val="12"/>
      <name val="Tms Rmn"/>
    </font>
    <font>
      <b/>
      <sz val="10"/>
      <name val="MS Sans Serif"/>
      <family val="2"/>
      <charset val="222"/>
    </font>
    <font>
      <b/>
      <sz val="10"/>
      <name val="MS Sans Serif"/>
      <family val="2"/>
    </font>
    <font>
      <sz val="9"/>
      <name val="Times New Roman"/>
      <family val="1"/>
    </font>
    <font>
      <sz val="10"/>
      <name val="Courier"/>
      <family val="3"/>
    </font>
    <font>
      <b/>
      <sz val="9"/>
      <color indexed="52"/>
      <name val="Comic Sans MS"/>
      <family val="2"/>
    </font>
    <font>
      <b/>
      <sz val="9"/>
      <color indexed="9"/>
      <name val="Comic Sans MS"/>
      <family val="2"/>
    </font>
    <font>
      <sz val="10"/>
      <color indexed="8"/>
      <name val="Impact"/>
      <family val="2"/>
    </font>
    <font>
      <b/>
      <sz val="10"/>
      <name val="Tms Rmn"/>
      <family val="1"/>
    </font>
    <font>
      <sz val="11"/>
      <name val="Tms Rmn"/>
    </font>
    <font>
      <sz val="12"/>
      <name val="Helv"/>
      <charset val="222"/>
    </font>
    <font>
      <sz val="8"/>
      <color indexed="8"/>
      <name val="VNI-Times"/>
      <family val="2"/>
      <charset val="222"/>
    </font>
    <font>
      <sz val="11"/>
      <color indexed="8"/>
      <name val="Cordia New"/>
      <family val="2"/>
      <charset val="222"/>
    </font>
    <font>
      <sz val="10"/>
      <name val="Arial"/>
      <family val="2"/>
      <charset val="222"/>
    </font>
    <font>
      <sz val="9"/>
      <name val="Comic Sans MS"/>
      <family val="4"/>
    </font>
    <font>
      <sz val="14"/>
      <name val="AngsanaUPC"/>
      <family val="1"/>
    </font>
    <font>
      <sz val="10"/>
      <name val="BERNHARD"/>
    </font>
    <font>
      <sz val="10"/>
      <name val="Helv"/>
    </font>
    <font>
      <sz val="10"/>
      <name val="MS Serif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"/>
      <color indexed="8"/>
      <name val="Courier"/>
      <family val="3"/>
    </font>
    <font>
      <b/>
      <sz val="11"/>
      <color indexed="8"/>
      <name val="Cordia New"/>
      <family val="2"/>
    </font>
    <font>
      <b/>
      <sz val="1"/>
      <color indexed="8"/>
      <name val="Courier"/>
      <family val="3"/>
    </font>
    <font>
      <sz val="10"/>
      <color indexed="16"/>
      <name val="MS Serif"/>
      <family val="1"/>
    </font>
    <font>
      <sz val="12"/>
      <name val="Arial"/>
      <family val="2"/>
    </font>
    <font>
      <i/>
      <sz val="9"/>
      <color indexed="23"/>
      <name val="Comic Sans MS"/>
      <family val="2"/>
    </font>
    <font>
      <sz val="9"/>
      <color indexed="17"/>
      <name val="Comic Sans MS"/>
      <family val="2"/>
    </font>
    <font>
      <b/>
      <sz val="12"/>
      <color indexed="9"/>
      <name val="Tms Rmn"/>
    </font>
    <font>
      <b/>
      <sz val="18"/>
      <name val="Arial"/>
      <family val="2"/>
    </font>
    <font>
      <b/>
      <sz val="11"/>
      <color indexed="56"/>
      <name val="Comic Sans MS"/>
      <family val="2"/>
    </font>
    <font>
      <b/>
      <sz val="8"/>
      <name val="MS Sans Serif"/>
      <family val="2"/>
      <charset val="222"/>
    </font>
    <font>
      <sz val="9"/>
      <color indexed="62"/>
      <name val="Comic Sans MS"/>
      <family val="2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9"/>
      <name val="Microsoft Sans Serif"/>
      <family val="2"/>
    </font>
    <font>
      <sz val="10"/>
      <name val="Times New Roman"/>
      <family val="1"/>
    </font>
    <font>
      <sz val="9"/>
      <color indexed="52"/>
      <name val="Comic Sans MS"/>
      <family val="2"/>
    </font>
    <font>
      <sz val="14"/>
      <name val="Helv"/>
    </font>
    <font>
      <sz val="24"/>
      <name val="Helv"/>
    </font>
    <font>
      <sz val="9"/>
      <name val="?? ??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lr oSVbN"/>
      <family val="3"/>
      <charset val="128"/>
    </font>
    <font>
      <sz val="9"/>
      <color indexed="60"/>
      <name val="Comic Sans MS"/>
      <family val="2"/>
    </font>
    <font>
      <sz val="10"/>
      <name val="VNtimes new roman"/>
    </font>
    <font>
      <sz val="12"/>
      <color indexed="8"/>
      <name val="Cordia New"/>
      <family val="2"/>
      <charset val="222"/>
    </font>
    <font>
      <b/>
      <sz val="9"/>
      <color indexed="63"/>
      <name val="Comic Sans MS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0"/>
      <name val="Courier New"/>
      <family val="3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8"/>
      <name val="Wingdings"/>
      <charset val="2"/>
    </font>
    <font>
      <sz val="8"/>
      <name val="Helv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Angsana New"/>
      <family val="2"/>
    </font>
    <font>
      <sz val="8"/>
      <name val="MS Sans Serif"/>
      <family val="2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8"/>
      <color indexed="8"/>
      <name val="Helv"/>
      <family val="2"/>
    </font>
    <font>
      <b/>
      <sz val="18"/>
      <color indexed="56"/>
      <name val="Cambria"/>
      <family val="2"/>
    </font>
    <font>
      <sz val="9.5"/>
      <name val="TMS RMMN"/>
    </font>
    <font>
      <sz val="10"/>
      <name val="Geneva"/>
    </font>
    <font>
      <sz val="9"/>
      <color indexed="10"/>
      <name val="Comic Sans MS"/>
      <family val="2"/>
    </font>
    <font>
      <sz val="10"/>
      <name val="Geneva"/>
      <family val="2"/>
    </font>
    <font>
      <u/>
      <sz val="14"/>
      <color indexed="36"/>
      <name val="Cordia New"/>
      <family val="2"/>
    </font>
    <font>
      <sz val="8"/>
      <name val="Calibri"/>
      <family val="2"/>
    </font>
    <font>
      <u/>
      <sz val="9"/>
      <color indexed="3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宋体"/>
      <charset val="134"/>
    </font>
    <font>
      <u/>
      <sz val="12"/>
      <color indexed="36"/>
      <name val="宋体"/>
      <charset val="134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2"/>
      <name val="Courier"/>
      <family val="3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u/>
      <sz val="12"/>
      <color indexed="12"/>
      <name val="宋体"/>
      <charset val="134"/>
    </font>
    <font>
      <u/>
      <sz val="12"/>
      <color indexed="12"/>
      <name val="細明體"/>
      <family val="3"/>
      <charset val="136"/>
    </font>
    <font>
      <sz val="12"/>
      <name val="Osaka"/>
      <family val="3"/>
    </font>
    <font>
      <sz val="14"/>
      <name val="CordiaUPC"/>
      <family val="2"/>
    </font>
    <font>
      <sz val="11"/>
      <name val="Helv"/>
      <charset val="222"/>
    </font>
    <font>
      <sz val="16"/>
      <name val="Cordi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10"/>
      <name val="ApFont"/>
    </font>
    <font>
      <sz val="10"/>
      <name val="CG Times (WN)"/>
      <charset val="222"/>
    </font>
    <font>
      <sz val="11"/>
      <name val="Arial"/>
      <family val="2"/>
    </font>
    <font>
      <sz val="9"/>
      <name val="Geneva"/>
      <family val="2"/>
    </font>
    <font>
      <b/>
      <sz val="10"/>
      <color indexed="10"/>
      <name val="Arial"/>
      <family val="2"/>
    </font>
    <font>
      <sz val="12"/>
      <name val="ทsฒำฉ๚ล้"/>
      <charset val="136"/>
    </font>
    <font>
      <sz val="11"/>
      <name val="ตธฟ "/>
      <family val="3"/>
      <charset val="128"/>
    </font>
    <font>
      <u/>
      <sz val="9.35"/>
      <color theme="10"/>
      <name val="Calibri"/>
      <family val="2"/>
    </font>
    <font>
      <sz val="10"/>
      <color theme="1"/>
      <name val="Arial"/>
      <family val="2"/>
      <charset val="222"/>
    </font>
    <font>
      <b/>
      <sz val="15"/>
      <color theme="3"/>
      <name val="Arial"/>
      <family val="2"/>
      <charset val="222"/>
    </font>
    <font>
      <b/>
      <sz val="13"/>
      <color theme="3"/>
      <name val="Arial"/>
      <family val="2"/>
      <charset val="222"/>
    </font>
    <font>
      <b/>
      <sz val="11"/>
      <color theme="3"/>
      <name val="Arial"/>
      <family val="2"/>
      <charset val="222"/>
    </font>
    <font>
      <sz val="10"/>
      <color rgb="FF006100"/>
      <name val="Arial"/>
      <family val="2"/>
      <charset val="222"/>
    </font>
    <font>
      <sz val="10"/>
      <color rgb="FF9C0006"/>
      <name val="Arial"/>
      <family val="2"/>
      <charset val="222"/>
    </font>
    <font>
      <sz val="10"/>
      <color rgb="FF9C6500"/>
      <name val="Arial"/>
      <family val="2"/>
      <charset val="222"/>
    </font>
    <font>
      <sz val="10"/>
      <color rgb="FF3F3F76"/>
      <name val="Arial"/>
      <family val="2"/>
      <charset val="222"/>
    </font>
    <font>
      <b/>
      <sz val="10"/>
      <color rgb="FF3F3F3F"/>
      <name val="Arial"/>
      <family val="2"/>
      <charset val="222"/>
    </font>
    <font>
      <b/>
      <sz val="10"/>
      <color rgb="FFFA7D00"/>
      <name val="Arial"/>
      <family val="2"/>
      <charset val="222"/>
    </font>
    <font>
      <sz val="10"/>
      <color rgb="FFFA7D00"/>
      <name val="Arial"/>
      <family val="2"/>
      <charset val="222"/>
    </font>
    <font>
      <b/>
      <sz val="10"/>
      <color theme="0"/>
      <name val="Arial"/>
      <family val="2"/>
      <charset val="222"/>
    </font>
    <font>
      <sz val="10"/>
      <color rgb="FFFF0000"/>
      <name val="Arial"/>
      <family val="2"/>
      <charset val="222"/>
    </font>
    <font>
      <i/>
      <sz val="10"/>
      <color rgb="FF7F7F7F"/>
      <name val="Arial"/>
      <family val="2"/>
      <charset val="222"/>
    </font>
    <font>
      <b/>
      <sz val="10"/>
      <color theme="1"/>
      <name val="Arial"/>
      <family val="2"/>
      <charset val="222"/>
    </font>
    <font>
      <sz val="10"/>
      <color theme="0"/>
      <name val="Arial"/>
      <family val="2"/>
      <charset val="222"/>
    </font>
    <font>
      <u/>
      <sz val="10"/>
      <color theme="10"/>
      <name val="Arial"/>
      <family val="2"/>
    </font>
    <font>
      <sz val="14"/>
      <name val="BrowalliaUPC"/>
      <family val="2"/>
      <charset val="222"/>
    </font>
    <font>
      <sz val="14"/>
      <color theme="1"/>
      <name val="Angsana New"/>
      <family val="2"/>
      <charset val="222"/>
    </font>
  </fonts>
  <fills count="9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42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43"/>
        <bgColor indexed="26"/>
      </patternFill>
    </fill>
    <fill>
      <patternFill patternType="solid">
        <fgColor indexed="40"/>
        <bgColor indexed="49"/>
      </patternFill>
    </fill>
    <fill>
      <patternFill patternType="solid">
        <fgColor indexed="45"/>
        <bgColor indexed="34"/>
      </patternFill>
    </fill>
    <fill>
      <patternFill patternType="solid">
        <fgColor indexed="29"/>
        <bgColor indexed="34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44"/>
      </patternFill>
    </fill>
    <fill>
      <patternFill patternType="solid">
        <fgColor indexed="27"/>
        <bgColor indexed="42"/>
      </patternFill>
    </fill>
    <fill>
      <patternFill patternType="solid">
        <fgColor indexed="54"/>
        <bgColor indexed="23"/>
      </patternFill>
    </fill>
    <fill>
      <patternFill patternType="solid">
        <fgColor indexed="44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15"/>
        <bgColor indexed="35"/>
      </patternFill>
    </fill>
    <fill>
      <patternFill patternType="gray0625">
        <fgColor indexed="10"/>
      </patternFill>
    </fill>
  </fills>
  <borders count="5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868">
    <xf numFmtId="0" fontId="0" fillId="0" borderId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7" fillId="0" borderId="0"/>
    <xf numFmtId="0" fontId="4" fillId="0" borderId="0"/>
    <xf numFmtId="43" fontId="5" fillId="0" borderId="0" applyFont="0" applyFill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26" fillId="35" borderId="0" applyNumberFormat="0" applyBorder="0" applyAlignment="0" applyProtection="0"/>
    <xf numFmtId="0" fontId="17" fillId="12" borderId="0" applyNumberFormat="0" applyBorder="0" applyAlignment="0" applyProtection="0"/>
    <xf numFmtId="0" fontId="26" fillId="36" borderId="0" applyNumberFormat="0" applyBorder="0" applyAlignment="0" applyProtection="0"/>
    <xf numFmtId="0" fontId="17" fillId="16" borderId="0" applyNumberFormat="0" applyBorder="0" applyAlignment="0" applyProtection="0"/>
    <xf numFmtId="0" fontId="26" fillId="37" borderId="0" applyNumberFormat="0" applyBorder="0" applyAlignment="0" applyProtection="0"/>
    <xf numFmtId="0" fontId="17" fillId="20" borderId="0" applyNumberFormat="0" applyBorder="0" applyAlignment="0" applyProtection="0"/>
    <xf numFmtId="0" fontId="26" fillId="38" borderId="0" applyNumberFormat="0" applyBorder="0" applyAlignment="0" applyProtection="0"/>
    <xf numFmtId="0" fontId="17" fillId="24" borderId="0" applyNumberFormat="0" applyBorder="0" applyAlignment="0" applyProtection="0"/>
    <xf numFmtId="0" fontId="26" fillId="39" borderId="0" applyNumberFormat="0" applyBorder="0" applyAlignment="0" applyProtection="0"/>
    <xf numFmtId="0" fontId="17" fillId="28" borderId="0" applyNumberFormat="0" applyBorder="0" applyAlignment="0" applyProtection="0"/>
    <xf numFmtId="0" fontId="26" fillId="40" borderId="0" applyNumberFormat="0" applyBorder="0" applyAlignment="0" applyProtection="0"/>
    <xf numFmtId="0" fontId="17" fillId="32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26" fillId="41" borderId="0" applyNumberFormat="0" applyBorder="0" applyAlignment="0" applyProtection="0"/>
    <xf numFmtId="0" fontId="17" fillId="13" borderId="0" applyNumberFormat="0" applyBorder="0" applyAlignment="0" applyProtection="0"/>
    <xf numFmtId="0" fontId="26" fillId="42" borderId="0" applyNumberFormat="0" applyBorder="0" applyAlignment="0" applyProtection="0"/>
    <xf numFmtId="0" fontId="17" fillId="17" borderId="0" applyNumberFormat="0" applyBorder="0" applyAlignment="0" applyProtection="0"/>
    <xf numFmtId="0" fontId="26" fillId="43" borderId="0" applyNumberFormat="0" applyBorder="0" applyAlignment="0" applyProtection="0"/>
    <xf numFmtId="0" fontId="17" fillId="21" borderId="0" applyNumberFormat="0" applyBorder="0" applyAlignment="0" applyProtection="0"/>
    <xf numFmtId="0" fontId="26" fillId="38" borderId="0" applyNumberFormat="0" applyBorder="0" applyAlignment="0" applyProtection="0"/>
    <xf numFmtId="0" fontId="17" fillId="25" borderId="0" applyNumberFormat="0" applyBorder="0" applyAlignment="0" applyProtection="0"/>
    <xf numFmtId="0" fontId="26" fillId="41" borderId="0" applyNumberFormat="0" applyBorder="0" applyAlignment="0" applyProtection="0"/>
    <xf numFmtId="0" fontId="17" fillId="29" borderId="0" applyNumberFormat="0" applyBorder="0" applyAlignment="0" applyProtection="0"/>
    <xf numFmtId="0" fontId="26" fillId="44" borderId="0" applyNumberFormat="0" applyBorder="0" applyAlignment="0" applyProtection="0"/>
    <xf numFmtId="0" fontId="17" fillId="33" borderId="0" applyNumberFormat="0" applyBorder="0" applyAlignment="0" applyProtection="0"/>
    <xf numFmtId="0" fontId="27" fillId="14" borderId="0" applyNumberFormat="0" applyBorder="0" applyAlignment="0" applyProtection="0"/>
    <xf numFmtId="0" fontId="27" fillId="18" borderId="0" applyNumberFormat="0" applyBorder="0" applyAlignment="0" applyProtection="0"/>
    <xf numFmtId="0" fontId="27" fillId="22" borderId="0" applyNumberFormat="0" applyBorder="0" applyAlignment="0" applyProtection="0"/>
    <xf numFmtId="0" fontId="27" fillId="26" borderId="0" applyNumberFormat="0" applyBorder="0" applyAlignment="0" applyProtection="0"/>
    <xf numFmtId="0" fontId="27" fillId="30" borderId="0" applyNumberFormat="0" applyBorder="0" applyAlignment="0" applyProtection="0"/>
    <xf numFmtId="0" fontId="27" fillId="34" borderId="0" applyNumberFormat="0" applyBorder="0" applyAlignment="0" applyProtection="0"/>
    <xf numFmtId="0" fontId="28" fillId="45" borderId="0" applyNumberFormat="0" applyBorder="0" applyAlignment="0" applyProtection="0"/>
    <xf numFmtId="0" fontId="27" fillId="14" borderId="0" applyNumberFormat="0" applyBorder="0" applyAlignment="0" applyProtection="0"/>
    <xf numFmtId="0" fontId="28" fillId="42" borderId="0" applyNumberFormat="0" applyBorder="0" applyAlignment="0" applyProtection="0"/>
    <xf numFmtId="0" fontId="27" fillId="18" borderId="0" applyNumberFormat="0" applyBorder="0" applyAlignment="0" applyProtection="0"/>
    <xf numFmtId="0" fontId="28" fillId="43" borderId="0" applyNumberFormat="0" applyBorder="0" applyAlignment="0" applyProtection="0"/>
    <xf numFmtId="0" fontId="27" fillId="22" borderId="0" applyNumberFormat="0" applyBorder="0" applyAlignment="0" applyProtection="0"/>
    <xf numFmtId="0" fontId="28" fillId="46" borderId="0" applyNumberFormat="0" applyBorder="0" applyAlignment="0" applyProtection="0"/>
    <xf numFmtId="0" fontId="27" fillId="26" borderId="0" applyNumberFormat="0" applyBorder="0" applyAlignment="0" applyProtection="0"/>
    <xf numFmtId="0" fontId="28" fillId="47" borderId="0" applyNumberFormat="0" applyBorder="0" applyAlignment="0" applyProtection="0"/>
    <xf numFmtId="0" fontId="27" fillId="30" borderId="0" applyNumberFormat="0" applyBorder="0" applyAlignment="0" applyProtection="0"/>
    <xf numFmtId="0" fontId="28" fillId="48" borderId="0" applyNumberFormat="0" applyBorder="0" applyAlignment="0" applyProtection="0"/>
    <xf numFmtId="0" fontId="27" fillId="34" borderId="0" applyNumberFormat="0" applyBorder="0" applyAlignment="0" applyProtection="0"/>
    <xf numFmtId="9" fontId="29" fillId="0" borderId="0"/>
    <xf numFmtId="0" fontId="30" fillId="49" borderId="15">
      <alignment horizontal="centerContinuous" vertical="top"/>
    </xf>
    <xf numFmtId="0" fontId="30" fillId="49" borderId="15">
      <alignment horizontal="centerContinuous" vertical="top"/>
    </xf>
    <xf numFmtId="0" fontId="30" fillId="49" borderId="15">
      <alignment horizontal="centerContinuous" vertical="top"/>
    </xf>
    <xf numFmtId="0" fontId="27" fillId="11" borderId="0" applyNumberFormat="0" applyBorder="0" applyAlignment="0" applyProtection="0"/>
    <xf numFmtId="0" fontId="27" fillId="15" borderId="0" applyNumberFormat="0" applyBorder="0" applyAlignment="0" applyProtection="0"/>
    <xf numFmtId="0" fontId="27" fillId="19" borderId="0" applyNumberFormat="0" applyBorder="0" applyAlignment="0" applyProtection="0"/>
    <xf numFmtId="0" fontId="27" fillId="23" borderId="0" applyNumberFormat="0" applyBorder="0" applyAlignment="0" applyProtection="0"/>
    <xf numFmtId="0" fontId="27" fillId="27" borderId="0" applyNumberFormat="0" applyBorder="0" applyAlignment="0" applyProtection="0"/>
    <xf numFmtId="0" fontId="27" fillId="31" borderId="0" applyNumberFormat="0" applyBorder="0" applyAlignment="0" applyProtection="0"/>
    <xf numFmtId="0" fontId="31" fillId="5" borderId="0" applyNumberFormat="0" applyBorder="0" applyAlignment="0" applyProtection="0"/>
    <xf numFmtId="0" fontId="32" fillId="8" borderId="9" applyNumberFormat="0" applyAlignment="0" applyProtection="0"/>
    <xf numFmtId="0" fontId="33" fillId="9" borderId="12" applyNumberFormat="0" applyAlignment="0" applyProtection="0"/>
    <xf numFmtId="168" fontId="17" fillId="0" borderId="0" applyFont="0" applyFill="0" applyBorder="0" applyAlignment="0" applyProtection="0"/>
    <xf numFmtId="171" fontId="34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34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71" fontId="34" fillId="0" borderId="0" applyFont="0" applyFill="0" applyBorder="0" applyAlignment="0" applyProtection="0"/>
    <xf numFmtId="171" fontId="34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49" borderId="15">
      <alignment horizontal="centerContinuous" vertical="top"/>
    </xf>
    <xf numFmtId="164" fontId="38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38" fontId="41" fillId="49" borderId="0" applyNumberFormat="0" applyBorder="0" applyAlignment="0" applyProtection="0"/>
    <xf numFmtId="0" fontId="42" fillId="0" borderId="16" applyNumberFormat="0" applyAlignment="0" applyProtection="0">
      <alignment horizontal="left" vertical="center"/>
    </xf>
    <xf numFmtId="0" fontId="42" fillId="0" borderId="2">
      <alignment horizontal="left" vertical="center"/>
    </xf>
    <xf numFmtId="0" fontId="42" fillId="0" borderId="2">
      <alignment horizontal="left" vertical="center"/>
    </xf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5" fillId="0" borderId="0" applyNumberFormat="0" applyFill="0" applyBorder="0" applyAlignment="0" applyProtection="0"/>
    <xf numFmtId="10" fontId="41" fillId="50" borderId="17" applyNumberFormat="0" applyBorder="0" applyAlignment="0" applyProtection="0"/>
    <xf numFmtId="0" fontId="46" fillId="7" borderId="9" applyNumberFormat="0" applyAlignment="0" applyProtection="0"/>
    <xf numFmtId="0" fontId="47" fillId="0" borderId="11" applyNumberFormat="0" applyFill="0" applyAlignment="0" applyProtection="0"/>
    <xf numFmtId="0" fontId="48" fillId="6" borderId="0" applyNumberFormat="0" applyBorder="0" applyAlignment="0" applyProtection="0"/>
    <xf numFmtId="37" fontId="49" fillId="0" borderId="0"/>
    <xf numFmtId="172" fontId="50" fillId="0" borderId="0"/>
    <xf numFmtId="0" fontId="37" fillId="0" borderId="0"/>
    <xf numFmtId="0" fontId="51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3" fillId="0" borderId="0"/>
    <xf numFmtId="0" fontId="37" fillId="0" borderId="0"/>
    <xf numFmtId="0" fontId="34" fillId="0" borderId="0"/>
    <xf numFmtId="0" fontId="3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7" fillId="0" borderId="0"/>
    <xf numFmtId="0" fontId="34" fillId="0" borderId="0"/>
    <xf numFmtId="0" fontId="37" fillId="0" borderId="0"/>
    <xf numFmtId="0" fontId="37" fillId="0" borderId="0"/>
    <xf numFmtId="0" fontId="5" fillId="0" borderId="0"/>
    <xf numFmtId="0" fontId="37" fillId="0" borderId="0"/>
    <xf numFmtId="0" fontId="52" fillId="0" borderId="0"/>
    <xf numFmtId="0" fontId="3" fillId="0" borderId="0"/>
    <xf numFmtId="0" fontId="1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36" fillId="0" borderId="0"/>
    <xf numFmtId="0" fontId="36" fillId="0" borderId="0"/>
    <xf numFmtId="0" fontId="34" fillId="0" borderId="0"/>
    <xf numFmtId="0" fontId="34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173" fontId="5" fillId="0" borderId="0"/>
    <xf numFmtId="0" fontId="5" fillId="0" borderId="0"/>
    <xf numFmtId="0" fontId="3" fillId="10" borderId="13" applyNumberFormat="0" applyFont="0" applyAlignment="0" applyProtection="0"/>
    <xf numFmtId="0" fontId="17" fillId="10" borderId="13" applyNumberFormat="0" applyFont="0" applyAlignment="0" applyProtection="0"/>
    <xf numFmtId="0" fontId="53" fillId="8" borderId="10" applyNumberFormat="0" applyAlignment="0" applyProtection="0"/>
    <xf numFmtId="10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54" fillId="51" borderId="0"/>
    <xf numFmtId="0" fontId="55" fillId="0" borderId="0" applyNumberFormat="0" applyFill="0" applyBorder="0" applyAlignment="0" applyProtection="0"/>
    <xf numFmtId="0" fontId="56" fillId="0" borderId="14" applyNumberFormat="0" applyFill="0" applyAlignment="0" applyProtection="0"/>
    <xf numFmtId="174" fontId="57" fillId="0" borderId="0" applyFont="0" applyFill="0" applyBorder="0" applyAlignment="0" applyProtection="0"/>
    <xf numFmtId="0" fontId="58" fillId="0" borderId="0" applyNumberForma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59" fillId="52" borderId="18" applyNumberFormat="0" applyAlignment="0" applyProtection="0"/>
    <xf numFmtId="0" fontId="33" fillId="9" borderId="12" applyNumberFormat="0" applyAlignment="0" applyProtection="0"/>
    <xf numFmtId="0" fontId="60" fillId="0" borderId="19" applyNumberFormat="0" applyFill="0" applyAlignment="0" applyProtection="0"/>
    <xf numFmtId="0" fontId="47" fillId="0" borderId="11" applyNumberFormat="0" applyFill="0" applyAlignment="0" applyProtection="0"/>
    <xf numFmtId="0" fontId="61" fillId="36" borderId="0" applyNumberFormat="0" applyBorder="0" applyAlignment="0" applyProtection="0"/>
    <xf numFmtId="0" fontId="31" fillId="5" borderId="0" applyNumberFormat="0" applyBorder="0" applyAlignment="0" applyProtection="0"/>
    <xf numFmtId="0" fontId="62" fillId="53" borderId="20" applyNumberFormat="0" applyAlignment="0" applyProtection="0"/>
    <xf numFmtId="0" fontId="53" fillId="8" borderId="10" applyNumberFormat="0" applyAlignment="0" applyProtection="0"/>
    <xf numFmtId="0" fontId="62" fillId="53" borderId="20" applyNumberFormat="0" applyAlignment="0" applyProtection="0"/>
    <xf numFmtId="0" fontId="62" fillId="53" borderId="20" applyNumberFormat="0" applyAlignment="0" applyProtection="0"/>
    <xf numFmtId="0" fontId="62" fillId="53" borderId="20" applyNumberFormat="0" applyAlignment="0" applyProtection="0"/>
    <xf numFmtId="0" fontId="63" fillId="53" borderId="21" applyNumberFormat="0" applyAlignment="0" applyProtection="0"/>
    <xf numFmtId="0" fontId="32" fillId="8" borderId="9" applyNumberFormat="0" applyAlignment="0" applyProtection="0"/>
    <xf numFmtId="0" fontId="63" fillId="53" borderId="21" applyNumberFormat="0" applyAlignment="0" applyProtection="0"/>
    <xf numFmtId="0" fontId="63" fillId="53" borderId="21" applyNumberFormat="0" applyAlignment="0" applyProtection="0"/>
    <xf numFmtId="0" fontId="63" fillId="53" borderId="21" applyNumberFormat="0" applyAlignment="0" applyProtection="0"/>
    <xf numFmtId="0" fontId="6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37" borderId="0" applyNumberFormat="0" applyBorder="0" applyAlignment="0" applyProtection="0"/>
    <xf numFmtId="0" fontId="40" fillId="4" borderId="0" applyNumberFormat="0" applyBorder="0" applyAlignment="0" applyProtection="0"/>
    <xf numFmtId="9" fontId="69" fillId="0" borderId="0" applyFont="0" applyFill="0" applyBorder="0" applyAlignment="0" applyProtection="0"/>
    <xf numFmtId="0" fontId="34" fillId="0" borderId="0"/>
    <xf numFmtId="0" fontId="17" fillId="0" borderId="0"/>
    <xf numFmtId="0" fontId="70" fillId="40" borderId="21" applyNumberFormat="0" applyAlignment="0" applyProtection="0"/>
    <xf numFmtId="0" fontId="46" fillId="7" borderId="9" applyNumberFormat="0" applyAlignment="0" applyProtection="0"/>
    <xf numFmtId="0" fontId="70" fillId="40" borderId="21" applyNumberFormat="0" applyAlignment="0" applyProtection="0"/>
    <xf numFmtId="0" fontId="70" fillId="40" borderId="21" applyNumberFormat="0" applyAlignment="0" applyProtection="0"/>
    <xf numFmtId="0" fontId="70" fillId="40" borderId="21" applyNumberFormat="0" applyAlignment="0" applyProtection="0"/>
    <xf numFmtId="0" fontId="71" fillId="54" borderId="0" applyNumberFormat="0" applyBorder="0" applyAlignment="0" applyProtection="0"/>
    <xf numFmtId="0" fontId="48" fillId="6" borderId="0" applyNumberFormat="0" applyBorder="0" applyAlignment="0" applyProtection="0"/>
    <xf numFmtId="0" fontId="72" fillId="0" borderId="22" applyNumberFormat="0" applyFill="0" applyAlignment="0" applyProtection="0"/>
    <xf numFmtId="0" fontId="56" fillId="0" borderId="14" applyNumberFormat="0" applyFill="0" applyAlignment="0" applyProtection="0"/>
    <xf numFmtId="0" fontId="72" fillId="0" borderId="22" applyNumberFormat="0" applyFill="0" applyAlignment="0" applyProtection="0"/>
    <xf numFmtId="0" fontId="72" fillId="0" borderId="22" applyNumberFormat="0" applyFill="0" applyAlignment="0" applyProtection="0"/>
    <xf numFmtId="0" fontId="72" fillId="0" borderId="22" applyNumberFormat="0" applyFill="0" applyAlignment="0" applyProtection="0"/>
    <xf numFmtId="175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177" fontId="73" fillId="0" borderId="0" applyFont="0" applyFill="0" applyBorder="0" applyAlignment="0" applyProtection="0"/>
    <xf numFmtId="178" fontId="73" fillId="0" borderId="0" applyFont="0" applyFill="0" applyBorder="0" applyAlignment="0" applyProtection="0"/>
    <xf numFmtId="0" fontId="69" fillId="0" borderId="0"/>
    <xf numFmtId="0" fontId="28" fillId="55" borderId="0" applyNumberFormat="0" applyBorder="0" applyAlignment="0" applyProtection="0"/>
    <xf numFmtId="0" fontId="27" fillId="11" borderId="0" applyNumberFormat="0" applyBorder="0" applyAlignment="0" applyProtection="0"/>
    <xf numFmtId="0" fontId="28" fillId="56" borderId="0" applyNumberFormat="0" applyBorder="0" applyAlignment="0" applyProtection="0"/>
    <xf numFmtId="0" fontId="27" fillId="15" borderId="0" applyNumberFormat="0" applyBorder="0" applyAlignment="0" applyProtection="0"/>
    <xf numFmtId="0" fontId="28" fillId="57" borderId="0" applyNumberFormat="0" applyBorder="0" applyAlignment="0" applyProtection="0"/>
    <xf numFmtId="0" fontId="27" fillId="19" borderId="0" applyNumberFormat="0" applyBorder="0" applyAlignment="0" applyProtection="0"/>
    <xf numFmtId="0" fontId="28" fillId="46" borderId="0" applyNumberFormat="0" applyBorder="0" applyAlignment="0" applyProtection="0"/>
    <xf numFmtId="0" fontId="27" fillId="23" borderId="0" applyNumberFormat="0" applyBorder="0" applyAlignment="0" applyProtection="0"/>
    <xf numFmtId="0" fontId="28" fillId="47" borderId="0" applyNumberFormat="0" applyBorder="0" applyAlignment="0" applyProtection="0"/>
    <xf numFmtId="0" fontId="27" fillId="27" borderId="0" applyNumberFormat="0" applyBorder="0" applyAlignment="0" applyProtection="0"/>
    <xf numFmtId="0" fontId="28" fillId="58" borderId="0" applyNumberFormat="0" applyBorder="0" applyAlignment="0" applyProtection="0"/>
    <xf numFmtId="0" fontId="27" fillId="31" borderId="0" applyNumberFormat="0" applyBorder="0" applyAlignment="0" applyProtection="0"/>
    <xf numFmtId="0" fontId="34" fillId="59" borderId="23" applyNumberFormat="0" applyFont="0" applyAlignment="0" applyProtection="0"/>
    <xf numFmtId="0" fontId="17" fillId="10" borderId="13" applyNumberFormat="0" applyFont="0" applyAlignment="0" applyProtection="0"/>
    <xf numFmtId="0" fontId="34" fillId="59" borderId="23" applyNumberFormat="0" applyFont="0" applyAlignment="0" applyProtection="0"/>
    <xf numFmtId="0" fontId="34" fillId="59" borderId="23" applyNumberFormat="0" applyFont="0" applyAlignment="0" applyProtection="0"/>
    <xf numFmtId="0" fontId="34" fillId="59" borderId="23" applyNumberFormat="0" applyFont="0" applyAlignment="0" applyProtection="0"/>
    <xf numFmtId="0" fontId="74" fillId="0" borderId="24" applyNumberFormat="0" applyFill="0" applyAlignment="0" applyProtection="0"/>
    <xf numFmtId="0" fontId="43" fillId="0" borderId="6" applyNumberFormat="0" applyFill="0" applyAlignment="0" applyProtection="0"/>
    <xf numFmtId="0" fontId="75" fillId="0" borderId="25" applyNumberFormat="0" applyFill="0" applyAlignment="0" applyProtection="0"/>
    <xf numFmtId="0" fontId="44" fillId="0" borderId="7" applyNumberFormat="0" applyFill="0" applyAlignment="0" applyProtection="0"/>
    <xf numFmtId="0" fontId="76" fillId="0" borderId="26" applyNumberFormat="0" applyFill="0" applyAlignment="0" applyProtection="0"/>
    <xf numFmtId="0" fontId="45" fillId="0" borderId="8" applyNumberFormat="0" applyFill="0" applyAlignment="0" applyProtection="0"/>
    <xf numFmtId="0" fontId="7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37" fillId="0" borderId="0"/>
    <xf numFmtId="43" fontId="5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/>
    <xf numFmtId="0" fontId="5" fillId="0" borderId="0"/>
    <xf numFmtId="0" fontId="36" fillId="0" borderId="0"/>
    <xf numFmtId="9" fontId="5" fillId="0" borderId="0" applyFont="0" applyFill="0" applyBorder="0" applyAlignment="0" applyProtection="0"/>
    <xf numFmtId="0" fontId="81" fillId="0" borderId="0">
      <alignment vertical="top"/>
    </xf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171" fontId="3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2" fillId="0" borderId="0"/>
    <xf numFmtId="168" fontId="34" fillId="0" borderId="0" applyFont="0" applyFill="0" applyBorder="0" applyAlignment="0" applyProtection="0"/>
    <xf numFmtId="0" fontId="37" fillId="0" borderId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5" fillId="0" borderId="0" applyFont="0" applyFill="0" applyBorder="0" applyAlignment="0" applyProtection="0"/>
    <xf numFmtId="0" fontId="37" fillId="0" borderId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7" fillId="0" borderId="0"/>
    <xf numFmtId="43" fontId="3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" fillId="0" borderId="0"/>
    <xf numFmtId="43" fontId="1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85" fillId="0" borderId="0"/>
    <xf numFmtId="0" fontId="85" fillId="0" borderId="0"/>
    <xf numFmtId="0" fontId="37" fillId="0" borderId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85" fillId="0" borderId="0"/>
    <xf numFmtId="0" fontId="85" fillId="0" borderId="0"/>
    <xf numFmtId="0" fontId="85" fillId="0" borderId="0"/>
    <xf numFmtId="0" fontId="113" fillId="0" borderId="0"/>
    <xf numFmtId="182" fontId="34" fillId="0" borderId="0" applyFont="0" applyFill="0" applyBorder="0" applyAlignment="0" applyProtection="0"/>
    <xf numFmtId="0" fontId="37" fillId="0" borderId="0"/>
    <xf numFmtId="0" fontId="115" fillId="0" borderId="0" applyNumberFormat="0" applyFill="0" applyBorder="0" applyAlignment="0" applyProtection="0">
      <alignment vertical="top"/>
      <protection locked="0"/>
    </xf>
    <xf numFmtId="166" fontId="29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5" fillId="0" borderId="0"/>
    <xf numFmtId="0" fontId="5" fillId="0" borderId="0"/>
    <xf numFmtId="0" fontId="118" fillId="0" borderId="0"/>
    <xf numFmtId="166" fontId="34" fillId="0" borderId="0" applyFont="0" applyFill="0" applyBorder="0" applyAlignment="0" applyProtection="0"/>
    <xf numFmtId="190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93" fontId="5" fillId="0" borderId="0" applyFont="0" applyFill="0" applyBorder="0" applyAlignment="0" applyProtection="0"/>
    <xf numFmtId="0" fontId="37" fillId="0" borderId="0"/>
    <xf numFmtId="42" fontId="5" fillId="0" borderId="0" applyFon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192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117" fillId="0" borderId="0"/>
    <xf numFmtId="9" fontId="37" fillId="0" borderId="0" applyFont="0" applyFill="0" applyBorder="0" applyAlignment="0" applyProtection="0"/>
    <xf numFmtId="182" fontId="34" fillId="0" borderId="0" applyFont="0" applyFill="0" applyBorder="0" applyAlignment="0" applyProtection="0"/>
    <xf numFmtId="191" fontId="29" fillId="0" borderId="0" applyFont="0" applyFill="0" applyBorder="0" applyAlignment="0" applyProtection="0"/>
    <xf numFmtId="193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166" fontId="116" fillId="0" borderId="0" applyFont="0" applyFill="0" applyBorder="0" applyAlignment="0" applyProtection="0"/>
    <xf numFmtId="194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97" fontId="5" fillId="0" borderId="0" applyFont="0" applyFill="0" applyBorder="0" applyAlignment="0" applyProtection="0"/>
    <xf numFmtId="197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5" fillId="54" borderId="0" applyNumberFormat="0" applyFont="0" applyAlignment="0" applyProtection="0"/>
    <xf numFmtId="0" fontId="5" fillId="54" borderId="0" applyNumberFormat="0" applyFont="0" applyAlignment="0" applyProtection="0"/>
    <xf numFmtId="0" fontId="80" fillId="0" borderId="0">
      <alignment vertical="top"/>
    </xf>
    <xf numFmtId="199" fontId="5" fillId="0" borderId="0" applyFont="0" applyFill="0" applyBorder="0" applyAlignment="0" applyProtection="0"/>
    <xf numFmtId="19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00" fontId="5" fillId="0" borderId="0" applyFont="0" applyFill="0" applyBorder="0" applyProtection="0">
      <alignment horizontal="right"/>
    </xf>
    <xf numFmtId="200" fontId="5" fillId="0" borderId="0" applyFont="0" applyFill="0" applyBorder="0" applyProtection="0">
      <alignment horizontal="right"/>
    </xf>
    <xf numFmtId="0" fontId="5" fillId="0" borderId="0" applyFont="0" applyFill="0" applyBorder="0" applyProtection="0">
      <alignment horizontal="right"/>
    </xf>
    <xf numFmtId="0" fontId="120" fillId="0" borderId="0" applyNumberFormat="0" applyFill="0" applyBorder="0" applyAlignment="0" applyProtection="0"/>
    <xf numFmtId="0" fontId="121" fillId="0" borderId="0" applyNumberFormat="0" applyFill="0" applyBorder="0" applyProtection="0">
      <alignment vertical="top"/>
    </xf>
    <xf numFmtId="0" fontId="122" fillId="0" borderId="34" applyNumberFormat="0" applyFill="0" applyAlignment="0" applyProtection="0"/>
    <xf numFmtId="0" fontId="123" fillId="0" borderId="35" applyNumberFormat="0" applyFill="0" applyProtection="0">
      <alignment horizontal="center"/>
    </xf>
    <xf numFmtId="0" fontId="123" fillId="0" borderId="0" applyNumberFormat="0" applyFill="0" applyBorder="0" applyProtection="0">
      <alignment horizontal="left"/>
    </xf>
    <xf numFmtId="0" fontId="124" fillId="0" borderId="0" applyNumberFormat="0" applyFill="0" applyBorder="0" applyProtection="0">
      <alignment horizontal="centerContinuous"/>
    </xf>
    <xf numFmtId="0" fontId="80" fillId="0" borderId="0">
      <alignment vertical="top"/>
    </xf>
    <xf numFmtId="0" fontId="80" fillId="0" borderId="0">
      <alignment vertical="top"/>
    </xf>
    <xf numFmtId="0" fontId="80" fillId="0" borderId="0">
      <alignment vertical="top"/>
    </xf>
    <xf numFmtId="0" fontId="80" fillId="0" borderId="0">
      <alignment vertical="top"/>
    </xf>
    <xf numFmtId="0" fontId="80" fillId="0" borderId="0">
      <alignment vertical="top"/>
    </xf>
    <xf numFmtId="0" fontId="80" fillId="0" borderId="0">
      <alignment vertical="top"/>
    </xf>
    <xf numFmtId="0" fontId="80" fillId="0" borderId="0">
      <alignment vertical="top"/>
    </xf>
    <xf numFmtId="0" fontId="80" fillId="0" borderId="0">
      <alignment vertical="top"/>
    </xf>
    <xf numFmtId="0" fontId="80" fillId="0" borderId="0">
      <alignment vertical="top"/>
    </xf>
    <xf numFmtId="0" fontId="80" fillId="0" borderId="0">
      <alignment vertical="top"/>
    </xf>
    <xf numFmtId="0" fontId="80" fillId="0" borderId="0">
      <alignment vertical="top"/>
    </xf>
    <xf numFmtId="0" fontId="80" fillId="0" borderId="0">
      <alignment vertical="top"/>
    </xf>
    <xf numFmtId="0" fontId="80" fillId="0" borderId="0">
      <alignment vertical="top"/>
    </xf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>
      <alignment vertical="top"/>
    </xf>
    <xf numFmtId="0" fontId="5" fillId="0" borderId="0"/>
    <xf numFmtId="0" fontId="125" fillId="0" borderId="0" applyNumberFormat="0" applyFill="0" applyBorder="0" applyAlignment="0" applyProtection="0"/>
    <xf numFmtId="0" fontId="80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01" fontId="126" fillId="0" borderId="0" applyFont="0" applyFill="0" applyBorder="0" applyAlignment="0" applyProtection="0"/>
    <xf numFmtId="202" fontId="126" fillId="0" borderId="0" applyFont="0" applyFill="0" applyBorder="0" applyAlignment="0" applyProtection="0"/>
    <xf numFmtId="0" fontId="5" fillId="0" borderId="0"/>
    <xf numFmtId="0" fontId="126" fillId="0" borderId="0"/>
    <xf numFmtId="0" fontId="126" fillId="0" borderId="0"/>
    <xf numFmtId="0" fontId="176" fillId="0" borderId="0" applyNumberFormat="0" applyFill="0" applyBorder="0" applyAlignment="0" applyProtection="0">
      <alignment vertical="top"/>
      <protection locked="0"/>
    </xf>
    <xf numFmtId="0" fontId="87" fillId="0" borderId="0"/>
    <xf numFmtId="0" fontId="127" fillId="35" borderId="0" applyNumberFormat="0" applyBorder="0" applyAlignment="0" applyProtection="0"/>
    <xf numFmtId="0" fontId="127" fillId="35" borderId="0" applyNumberFormat="0" applyBorder="0" applyAlignment="0" applyProtection="0"/>
    <xf numFmtId="0" fontId="127" fillId="35" borderId="0" applyNumberFormat="0" applyBorder="0" applyAlignment="0" applyProtection="0"/>
    <xf numFmtId="0" fontId="127" fillId="35" borderId="0" applyNumberFormat="0" applyBorder="0" applyAlignment="0" applyProtection="0"/>
    <xf numFmtId="0" fontId="127" fillId="35" borderId="0" applyNumberFormat="0" applyBorder="0" applyAlignment="0" applyProtection="0"/>
    <xf numFmtId="0" fontId="127" fillId="35" borderId="0" applyNumberFormat="0" applyBorder="0" applyAlignment="0" applyProtection="0"/>
    <xf numFmtId="0" fontId="127" fillId="35" borderId="0" applyNumberFormat="0" applyBorder="0" applyAlignment="0" applyProtection="0"/>
    <xf numFmtId="0" fontId="127" fillId="35" borderId="0" applyNumberFormat="0" applyBorder="0" applyAlignment="0" applyProtection="0"/>
    <xf numFmtId="0" fontId="127" fillId="35" borderId="0" applyNumberFormat="0" applyBorder="0" applyAlignment="0" applyProtection="0"/>
    <xf numFmtId="0" fontId="127" fillId="35" borderId="0" applyNumberFormat="0" applyBorder="0" applyAlignment="0" applyProtection="0"/>
    <xf numFmtId="0" fontId="127" fillId="36" borderId="0" applyNumberFormat="0" applyBorder="0" applyAlignment="0" applyProtection="0"/>
    <xf numFmtId="0" fontId="127" fillId="36" borderId="0" applyNumberFormat="0" applyBorder="0" applyAlignment="0" applyProtection="0"/>
    <xf numFmtId="0" fontId="127" fillId="36" borderId="0" applyNumberFormat="0" applyBorder="0" applyAlignment="0" applyProtection="0"/>
    <xf numFmtId="0" fontId="127" fillId="36" borderId="0" applyNumberFormat="0" applyBorder="0" applyAlignment="0" applyProtection="0"/>
    <xf numFmtId="0" fontId="127" fillId="36" borderId="0" applyNumberFormat="0" applyBorder="0" applyAlignment="0" applyProtection="0"/>
    <xf numFmtId="0" fontId="127" fillId="36" borderId="0" applyNumberFormat="0" applyBorder="0" applyAlignment="0" applyProtection="0"/>
    <xf numFmtId="0" fontId="127" fillId="36" borderId="0" applyNumberFormat="0" applyBorder="0" applyAlignment="0" applyProtection="0"/>
    <xf numFmtId="0" fontId="127" fillId="36" borderId="0" applyNumberFormat="0" applyBorder="0" applyAlignment="0" applyProtection="0"/>
    <xf numFmtId="0" fontId="127" fillId="36" borderId="0" applyNumberFormat="0" applyBorder="0" applyAlignment="0" applyProtection="0"/>
    <xf numFmtId="0" fontId="127" fillId="36" borderId="0" applyNumberFormat="0" applyBorder="0" applyAlignment="0" applyProtection="0"/>
    <xf numFmtId="0" fontId="127" fillId="37" borderId="0" applyNumberFormat="0" applyBorder="0" applyAlignment="0" applyProtection="0"/>
    <xf numFmtId="0" fontId="127" fillId="37" borderId="0" applyNumberFormat="0" applyBorder="0" applyAlignment="0" applyProtection="0"/>
    <xf numFmtId="0" fontId="127" fillId="37" borderId="0" applyNumberFormat="0" applyBorder="0" applyAlignment="0" applyProtection="0"/>
    <xf numFmtId="0" fontId="127" fillId="37" borderId="0" applyNumberFormat="0" applyBorder="0" applyAlignment="0" applyProtection="0"/>
    <xf numFmtId="0" fontId="127" fillId="37" borderId="0" applyNumberFormat="0" applyBorder="0" applyAlignment="0" applyProtection="0"/>
    <xf numFmtId="0" fontId="127" fillId="37" borderId="0" applyNumberFormat="0" applyBorder="0" applyAlignment="0" applyProtection="0"/>
    <xf numFmtId="0" fontId="127" fillId="37" borderId="0" applyNumberFormat="0" applyBorder="0" applyAlignment="0" applyProtection="0"/>
    <xf numFmtId="0" fontId="127" fillId="37" borderId="0" applyNumberFormat="0" applyBorder="0" applyAlignment="0" applyProtection="0"/>
    <xf numFmtId="0" fontId="127" fillId="37" borderId="0" applyNumberFormat="0" applyBorder="0" applyAlignment="0" applyProtection="0"/>
    <xf numFmtId="0" fontId="127" fillId="37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9" borderId="0" applyNumberFormat="0" applyBorder="0" applyAlignment="0" applyProtection="0"/>
    <xf numFmtId="0" fontId="127" fillId="39" borderId="0" applyNumberFormat="0" applyBorder="0" applyAlignment="0" applyProtection="0"/>
    <xf numFmtId="0" fontId="127" fillId="39" borderId="0" applyNumberFormat="0" applyBorder="0" applyAlignment="0" applyProtection="0"/>
    <xf numFmtId="0" fontId="127" fillId="39" borderId="0" applyNumberFormat="0" applyBorder="0" applyAlignment="0" applyProtection="0"/>
    <xf numFmtId="0" fontId="127" fillId="39" borderId="0" applyNumberFormat="0" applyBorder="0" applyAlignment="0" applyProtection="0"/>
    <xf numFmtId="0" fontId="127" fillId="39" borderId="0" applyNumberFormat="0" applyBorder="0" applyAlignment="0" applyProtection="0"/>
    <xf numFmtId="0" fontId="127" fillId="39" borderId="0" applyNumberFormat="0" applyBorder="0" applyAlignment="0" applyProtection="0"/>
    <xf numFmtId="0" fontId="127" fillId="39" borderId="0" applyNumberFormat="0" applyBorder="0" applyAlignment="0" applyProtection="0"/>
    <xf numFmtId="0" fontId="127" fillId="39" borderId="0" applyNumberFormat="0" applyBorder="0" applyAlignment="0" applyProtection="0"/>
    <xf numFmtId="0" fontId="127" fillId="39" borderId="0" applyNumberFormat="0" applyBorder="0" applyAlignment="0" applyProtection="0"/>
    <xf numFmtId="0" fontId="127" fillId="40" borderId="0" applyNumberFormat="0" applyBorder="0" applyAlignment="0" applyProtection="0"/>
    <xf numFmtId="0" fontId="127" fillId="40" borderId="0" applyNumberFormat="0" applyBorder="0" applyAlignment="0" applyProtection="0"/>
    <xf numFmtId="0" fontId="127" fillId="40" borderId="0" applyNumberFormat="0" applyBorder="0" applyAlignment="0" applyProtection="0"/>
    <xf numFmtId="0" fontId="127" fillId="40" borderId="0" applyNumberFormat="0" applyBorder="0" applyAlignment="0" applyProtection="0"/>
    <xf numFmtId="0" fontId="127" fillId="40" borderId="0" applyNumberFormat="0" applyBorder="0" applyAlignment="0" applyProtection="0"/>
    <xf numFmtId="0" fontId="127" fillId="40" borderId="0" applyNumberFormat="0" applyBorder="0" applyAlignment="0" applyProtection="0"/>
    <xf numFmtId="0" fontId="127" fillId="40" borderId="0" applyNumberFormat="0" applyBorder="0" applyAlignment="0" applyProtection="0"/>
    <xf numFmtId="0" fontId="127" fillId="40" borderId="0" applyNumberFormat="0" applyBorder="0" applyAlignment="0" applyProtection="0"/>
    <xf numFmtId="0" fontId="127" fillId="40" borderId="0" applyNumberFormat="0" applyBorder="0" applyAlignment="0" applyProtection="0"/>
    <xf numFmtId="0" fontId="127" fillId="40" borderId="0" applyNumberFormat="0" applyBorder="0" applyAlignment="0" applyProtection="0"/>
    <xf numFmtId="0" fontId="95" fillId="35" borderId="0" applyNumberFormat="0" applyBorder="0" applyAlignment="0" applyProtection="0"/>
    <xf numFmtId="0" fontId="95" fillId="36" borderId="0" applyNumberFormat="0" applyBorder="0" applyAlignment="0" applyProtection="0"/>
    <xf numFmtId="0" fontId="95" fillId="37" borderId="0" applyNumberFormat="0" applyBorder="0" applyAlignment="0" applyProtection="0"/>
    <xf numFmtId="0" fontId="95" fillId="38" borderId="0" applyNumberFormat="0" applyBorder="0" applyAlignment="0" applyProtection="0"/>
    <xf numFmtId="0" fontId="95" fillId="39" borderId="0" applyNumberFormat="0" applyBorder="0" applyAlignment="0" applyProtection="0"/>
    <xf numFmtId="0" fontId="95" fillId="40" borderId="0" applyNumberFormat="0" applyBorder="0" applyAlignment="0" applyProtection="0"/>
    <xf numFmtId="203" fontId="5" fillId="0" borderId="0" applyProtection="0">
      <protection locked="0"/>
    </xf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2" borderId="0" applyNumberFormat="0" applyBorder="0" applyAlignment="0" applyProtection="0"/>
    <xf numFmtId="0" fontId="127" fillId="42" borderId="0" applyNumberFormat="0" applyBorder="0" applyAlignment="0" applyProtection="0"/>
    <xf numFmtId="0" fontId="127" fillId="42" borderId="0" applyNumberFormat="0" applyBorder="0" applyAlignment="0" applyProtection="0"/>
    <xf numFmtId="0" fontId="127" fillId="42" borderId="0" applyNumberFormat="0" applyBorder="0" applyAlignment="0" applyProtection="0"/>
    <xf numFmtId="0" fontId="127" fillId="42" borderId="0" applyNumberFormat="0" applyBorder="0" applyAlignment="0" applyProtection="0"/>
    <xf numFmtId="0" fontId="127" fillId="42" borderId="0" applyNumberFormat="0" applyBorder="0" applyAlignment="0" applyProtection="0"/>
    <xf numFmtId="0" fontId="127" fillId="42" borderId="0" applyNumberFormat="0" applyBorder="0" applyAlignment="0" applyProtection="0"/>
    <xf numFmtId="0" fontId="127" fillId="42" borderId="0" applyNumberFormat="0" applyBorder="0" applyAlignment="0" applyProtection="0"/>
    <xf numFmtId="0" fontId="127" fillId="42" borderId="0" applyNumberFormat="0" applyBorder="0" applyAlignment="0" applyProtection="0"/>
    <xf numFmtId="0" fontId="127" fillId="42" borderId="0" applyNumberFormat="0" applyBorder="0" applyAlignment="0" applyProtection="0"/>
    <xf numFmtId="0" fontId="127" fillId="43" borderId="0" applyNumberFormat="0" applyBorder="0" applyAlignment="0" applyProtection="0"/>
    <xf numFmtId="0" fontId="127" fillId="43" borderId="0" applyNumberFormat="0" applyBorder="0" applyAlignment="0" applyProtection="0"/>
    <xf numFmtId="0" fontId="127" fillId="43" borderId="0" applyNumberFormat="0" applyBorder="0" applyAlignment="0" applyProtection="0"/>
    <xf numFmtId="0" fontId="127" fillId="43" borderId="0" applyNumberFormat="0" applyBorder="0" applyAlignment="0" applyProtection="0"/>
    <xf numFmtId="0" fontId="127" fillId="43" borderId="0" applyNumberFormat="0" applyBorder="0" applyAlignment="0" applyProtection="0"/>
    <xf numFmtId="0" fontId="127" fillId="43" borderId="0" applyNumberFormat="0" applyBorder="0" applyAlignment="0" applyProtection="0"/>
    <xf numFmtId="0" fontId="127" fillId="43" borderId="0" applyNumberFormat="0" applyBorder="0" applyAlignment="0" applyProtection="0"/>
    <xf numFmtId="0" fontId="127" fillId="43" borderId="0" applyNumberFormat="0" applyBorder="0" applyAlignment="0" applyProtection="0"/>
    <xf numFmtId="0" fontId="127" fillId="43" borderId="0" applyNumberFormat="0" applyBorder="0" applyAlignment="0" applyProtection="0"/>
    <xf numFmtId="0" fontId="127" fillId="43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38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1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127" fillId="44" borderId="0" applyNumberFormat="0" applyBorder="0" applyAlignment="0" applyProtection="0"/>
    <xf numFmtId="0" fontId="95" fillId="41" borderId="0" applyNumberFormat="0" applyBorder="0" applyAlignment="0" applyProtection="0"/>
    <xf numFmtId="0" fontId="95" fillId="42" borderId="0" applyNumberFormat="0" applyBorder="0" applyAlignment="0" applyProtection="0"/>
    <xf numFmtId="0" fontId="95" fillId="43" borderId="0" applyNumberFormat="0" applyBorder="0" applyAlignment="0" applyProtection="0"/>
    <xf numFmtId="0" fontId="95" fillId="38" borderId="0" applyNumberFormat="0" applyBorder="0" applyAlignment="0" applyProtection="0"/>
    <xf numFmtId="0" fontId="95" fillId="41" borderId="0" applyNumberFormat="0" applyBorder="0" applyAlignment="0" applyProtection="0"/>
    <xf numFmtId="0" fontId="95" fillId="44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128" fillId="42" borderId="0" applyNumberFormat="0" applyBorder="0" applyAlignment="0" applyProtection="0"/>
    <xf numFmtId="0" fontId="128" fillId="42" borderId="0" applyNumberFormat="0" applyBorder="0" applyAlignment="0" applyProtection="0"/>
    <xf numFmtId="0" fontId="128" fillId="42" borderId="0" applyNumberFormat="0" applyBorder="0" applyAlignment="0" applyProtection="0"/>
    <xf numFmtId="0" fontId="128" fillId="42" borderId="0" applyNumberFormat="0" applyBorder="0" applyAlignment="0" applyProtection="0"/>
    <xf numFmtId="0" fontId="128" fillId="42" borderId="0" applyNumberFormat="0" applyBorder="0" applyAlignment="0" applyProtection="0"/>
    <xf numFmtId="0" fontId="128" fillId="42" borderId="0" applyNumberFormat="0" applyBorder="0" applyAlignment="0" applyProtection="0"/>
    <xf numFmtId="0" fontId="128" fillId="42" borderId="0" applyNumberFormat="0" applyBorder="0" applyAlignment="0" applyProtection="0"/>
    <xf numFmtId="0" fontId="128" fillId="42" borderId="0" applyNumberFormat="0" applyBorder="0" applyAlignment="0" applyProtection="0"/>
    <xf numFmtId="0" fontId="128" fillId="42" borderId="0" applyNumberFormat="0" applyBorder="0" applyAlignment="0" applyProtection="0"/>
    <xf numFmtId="0" fontId="128" fillId="42" borderId="0" applyNumberFormat="0" applyBorder="0" applyAlignment="0" applyProtection="0"/>
    <xf numFmtId="0" fontId="128" fillId="43" borderId="0" applyNumberFormat="0" applyBorder="0" applyAlignment="0" applyProtection="0"/>
    <xf numFmtId="0" fontId="128" fillId="43" borderId="0" applyNumberFormat="0" applyBorder="0" applyAlignment="0" applyProtection="0"/>
    <xf numFmtId="0" fontId="128" fillId="43" borderId="0" applyNumberFormat="0" applyBorder="0" applyAlignment="0" applyProtection="0"/>
    <xf numFmtId="0" fontId="128" fillId="43" borderId="0" applyNumberFormat="0" applyBorder="0" applyAlignment="0" applyProtection="0"/>
    <xf numFmtId="0" fontId="128" fillId="43" borderId="0" applyNumberFormat="0" applyBorder="0" applyAlignment="0" applyProtection="0"/>
    <xf numFmtId="0" fontId="128" fillId="43" borderId="0" applyNumberFormat="0" applyBorder="0" applyAlignment="0" applyProtection="0"/>
    <xf numFmtId="0" fontId="128" fillId="43" borderId="0" applyNumberFormat="0" applyBorder="0" applyAlignment="0" applyProtection="0"/>
    <xf numFmtId="0" fontId="128" fillId="43" borderId="0" applyNumberFormat="0" applyBorder="0" applyAlignment="0" applyProtection="0"/>
    <xf numFmtId="0" fontId="128" fillId="43" borderId="0" applyNumberFormat="0" applyBorder="0" applyAlignment="0" applyProtection="0"/>
    <xf numFmtId="0" fontId="128" fillId="43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8" borderId="0" applyNumberFormat="0" applyBorder="0" applyAlignment="0" applyProtection="0"/>
    <xf numFmtId="0" fontId="128" fillId="48" borderId="0" applyNumberFormat="0" applyBorder="0" applyAlignment="0" applyProtection="0"/>
    <xf numFmtId="0" fontId="128" fillId="48" borderId="0" applyNumberFormat="0" applyBorder="0" applyAlignment="0" applyProtection="0"/>
    <xf numFmtId="0" fontId="128" fillId="48" borderId="0" applyNumberFormat="0" applyBorder="0" applyAlignment="0" applyProtection="0"/>
    <xf numFmtId="0" fontId="128" fillId="48" borderId="0" applyNumberFormat="0" applyBorder="0" applyAlignment="0" applyProtection="0"/>
    <xf numFmtId="0" fontId="128" fillId="48" borderId="0" applyNumberFormat="0" applyBorder="0" applyAlignment="0" applyProtection="0"/>
    <xf numFmtId="0" fontId="128" fillId="48" borderId="0" applyNumberFormat="0" applyBorder="0" applyAlignment="0" applyProtection="0"/>
    <xf numFmtId="0" fontId="128" fillId="48" borderId="0" applyNumberFormat="0" applyBorder="0" applyAlignment="0" applyProtection="0"/>
    <xf numFmtId="0" fontId="128" fillId="48" borderId="0" applyNumberFormat="0" applyBorder="0" applyAlignment="0" applyProtection="0"/>
    <xf numFmtId="0" fontId="128" fillId="48" borderId="0" applyNumberFormat="0" applyBorder="0" applyAlignment="0" applyProtection="0"/>
    <xf numFmtId="0" fontId="96" fillId="45" borderId="0" applyNumberFormat="0" applyBorder="0" applyAlignment="0" applyProtection="0"/>
    <xf numFmtId="0" fontId="96" fillId="42" borderId="0" applyNumberFormat="0" applyBorder="0" applyAlignment="0" applyProtection="0"/>
    <xf numFmtId="0" fontId="96" fillId="43" borderId="0" applyNumberFormat="0" applyBorder="0" applyAlignment="0" applyProtection="0"/>
    <xf numFmtId="0" fontId="96" fillId="46" borderId="0" applyNumberFormat="0" applyBorder="0" applyAlignment="0" applyProtection="0"/>
    <xf numFmtId="0" fontId="96" fillId="47" borderId="0" applyNumberFormat="0" applyBorder="0" applyAlignment="0" applyProtection="0"/>
    <xf numFmtId="0" fontId="96" fillId="48" borderId="0" applyNumberFormat="0" applyBorder="0" applyAlignment="0" applyProtection="0"/>
    <xf numFmtId="0" fontId="129" fillId="62" borderId="0" applyNumberFormat="0" applyBorder="0" applyAlignment="0" applyProtection="0"/>
    <xf numFmtId="0" fontId="129" fillId="62" borderId="0" applyNumberFormat="0" applyBorder="0" applyAlignment="0" applyProtection="0"/>
    <xf numFmtId="0" fontId="130" fillId="63" borderId="0" applyNumberFormat="0" applyBorder="0" applyAlignment="0" applyProtection="0"/>
    <xf numFmtId="0" fontId="128" fillId="55" borderId="0" applyNumberFormat="0" applyBorder="0" applyAlignment="0" applyProtection="0"/>
    <xf numFmtId="0" fontId="128" fillId="55" borderId="0" applyNumberFormat="0" applyBorder="0" applyAlignment="0" applyProtection="0"/>
    <xf numFmtId="0" fontId="128" fillId="55" borderId="0" applyNumberFormat="0" applyBorder="0" applyAlignment="0" applyProtection="0"/>
    <xf numFmtId="0" fontId="128" fillId="55" borderId="0" applyNumberFormat="0" applyBorder="0" applyAlignment="0" applyProtection="0"/>
    <xf numFmtId="0" fontId="128" fillId="55" borderId="0" applyNumberFormat="0" applyBorder="0" applyAlignment="0" applyProtection="0"/>
    <xf numFmtId="0" fontId="128" fillId="55" borderId="0" applyNumberFormat="0" applyBorder="0" applyAlignment="0" applyProtection="0"/>
    <xf numFmtId="0" fontId="128" fillId="55" borderId="0" applyNumberFormat="0" applyBorder="0" applyAlignment="0" applyProtection="0"/>
    <xf numFmtId="0" fontId="128" fillId="55" borderId="0" applyNumberFormat="0" applyBorder="0" applyAlignment="0" applyProtection="0"/>
    <xf numFmtId="0" fontId="128" fillId="55" borderId="0" applyNumberFormat="0" applyBorder="0" applyAlignment="0" applyProtection="0"/>
    <xf numFmtId="0" fontId="128" fillId="55" borderId="0" applyNumberFormat="0" applyBorder="0" applyAlignment="0" applyProtection="0"/>
    <xf numFmtId="0" fontId="129" fillId="64" borderId="0" applyNumberFormat="0" applyBorder="0" applyAlignment="0" applyProtection="0"/>
    <xf numFmtId="0" fontId="129" fillId="65" borderId="0" applyNumberFormat="0" applyBorder="0" applyAlignment="0" applyProtection="0"/>
    <xf numFmtId="0" fontId="130" fillId="66" borderId="0" applyNumberFormat="0" applyBorder="0" applyAlignment="0" applyProtection="0"/>
    <xf numFmtId="0" fontId="128" fillId="56" borderId="0" applyNumberFormat="0" applyBorder="0" applyAlignment="0" applyProtection="0"/>
    <xf numFmtId="0" fontId="128" fillId="56" borderId="0" applyNumberFormat="0" applyBorder="0" applyAlignment="0" applyProtection="0"/>
    <xf numFmtId="0" fontId="128" fillId="56" borderId="0" applyNumberFormat="0" applyBorder="0" applyAlignment="0" applyProtection="0"/>
    <xf numFmtId="0" fontId="128" fillId="56" borderId="0" applyNumberFormat="0" applyBorder="0" applyAlignment="0" applyProtection="0"/>
    <xf numFmtId="0" fontId="128" fillId="56" borderId="0" applyNumberFormat="0" applyBorder="0" applyAlignment="0" applyProtection="0"/>
    <xf numFmtId="0" fontId="128" fillId="56" borderId="0" applyNumberFormat="0" applyBorder="0" applyAlignment="0" applyProtection="0"/>
    <xf numFmtId="0" fontId="128" fillId="56" borderId="0" applyNumberFormat="0" applyBorder="0" applyAlignment="0" applyProtection="0"/>
    <xf numFmtId="0" fontId="128" fillId="56" borderId="0" applyNumberFormat="0" applyBorder="0" applyAlignment="0" applyProtection="0"/>
    <xf numFmtId="0" fontId="128" fillId="56" borderId="0" applyNumberFormat="0" applyBorder="0" applyAlignment="0" applyProtection="0"/>
    <xf numFmtId="0" fontId="128" fillId="56" borderId="0" applyNumberFormat="0" applyBorder="0" applyAlignment="0" applyProtection="0"/>
    <xf numFmtId="0" fontId="129" fillId="64" borderId="0" applyNumberFormat="0" applyBorder="0" applyAlignment="0" applyProtection="0"/>
    <xf numFmtId="0" fontId="129" fillId="67" borderId="0" applyNumberFormat="0" applyBorder="0" applyAlignment="0" applyProtection="0"/>
    <xf numFmtId="0" fontId="130" fillId="65" borderId="0" applyNumberFormat="0" applyBorder="0" applyAlignment="0" applyProtection="0"/>
    <xf numFmtId="0" fontId="128" fillId="57" borderId="0" applyNumberFormat="0" applyBorder="0" applyAlignment="0" applyProtection="0"/>
    <xf numFmtId="0" fontId="128" fillId="57" borderId="0" applyNumberFormat="0" applyBorder="0" applyAlignment="0" applyProtection="0"/>
    <xf numFmtId="0" fontId="128" fillId="57" borderId="0" applyNumberFormat="0" applyBorder="0" applyAlignment="0" applyProtection="0"/>
    <xf numFmtId="0" fontId="128" fillId="57" borderId="0" applyNumberFormat="0" applyBorder="0" applyAlignment="0" applyProtection="0"/>
    <xf numFmtId="0" fontId="128" fillId="57" borderId="0" applyNumberFormat="0" applyBorder="0" applyAlignment="0" applyProtection="0"/>
    <xf numFmtId="0" fontId="128" fillId="57" borderId="0" applyNumberFormat="0" applyBorder="0" applyAlignment="0" applyProtection="0"/>
    <xf numFmtId="0" fontId="128" fillId="57" borderId="0" applyNumberFormat="0" applyBorder="0" applyAlignment="0" applyProtection="0"/>
    <xf numFmtId="0" fontId="128" fillId="57" borderId="0" applyNumberFormat="0" applyBorder="0" applyAlignment="0" applyProtection="0"/>
    <xf numFmtId="0" fontId="128" fillId="57" borderId="0" applyNumberFormat="0" applyBorder="0" applyAlignment="0" applyProtection="0"/>
    <xf numFmtId="0" fontId="128" fillId="57" borderId="0" applyNumberFormat="0" applyBorder="0" applyAlignment="0" applyProtection="0"/>
    <xf numFmtId="0" fontId="129" fillId="62" borderId="0" applyNumberFormat="0" applyBorder="0" applyAlignment="0" applyProtection="0"/>
    <xf numFmtId="0" fontId="129" fillId="65" borderId="0" applyNumberFormat="0" applyBorder="0" applyAlignment="0" applyProtection="0"/>
    <xf numFmtId="0" fontId="130" fillId="65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8" fillId="46" borderId="0" applyNumberFormat="0" applyBorder="0" applyAlignment="0" applyProtection="0"/>
    <xf numFmtId="0" fontId="129" fillId="68" borderId="0" applyNumberFormat="0" applyBorder="0" applyAlignment="0" applyProtection="0"/>
    <xf numFmtId="0" fontId="129" fillId="62" borderId="0" applyNumberFormat="0" applyBorder="0" applyAlignment="0" applyProtection="0"/>
    <xf numFmtId="0" fontId="130" fillId="63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129" fillId="64" borderId="0" applyNumberFormat="0" applyBorder="0" applyAlignment="0" applyProtection="0"/>
    <xf numFmtId="0" fontId="129" fillId="69" borderId="0" applyNumberFormat="0" applyBorder="0" applyAlignment="0" applyProtection="0"/>
    <xf numFmtId="0" fontId="130" fillId="69" borderId="0" applyNumberFormat="0" applyBorder="0" applyAlignment="0" applyProtection="0"/>
    <xf numFmtId="0" fontId="128" fillId="58" borderId="0" applyNumberFormat="0" applyBorder="0" applyAlignment="0" applyProtection="0"/>
    <xf numFmtId="0" fontId="128" fillId="58" borderId="0" applyNumberFormat="0" applyBorder="0" applyAlignment="0" applyProtection="0"/>
    <xf numFmtId="0" fontId="128" fillId="58" borderId="0" applyNumberFormat="0" applyBorder="0" applyAlignment="0" applyProtection="0"/>
    <xf numFmtId="0" fontId="128" fillId="58" borderId="0" applyNumberFormat="0" applyBorder="0" applyAlignment="0" applyProtection="0"/>
    <xf numFmtId="0" fontId="128" fillId="58" borderId="0" applyNumberFormat="0" applyBorder="0" applyAlignment="0" applyProtection="0"/>
    <xf numFmtId="0" fontId="128" fillId="58" borderId="0" applyNumberFormat="0" applyBorder="0" applyAlignment="0" applyProtection="0"/>
    <xf numFmtId="0" fontId="128" fillId="58" borderId="0" applyNumberFormat="0" applyBorder="0" applyAlignment="0" applyProtection="0"/>
    <xf numFmtId="0" fontId="128" fillId="58" borderId="0" applyNumberFormat="0" applyBorder="0" applyAlignment="0" applyProtection="0"/>
    <xf numFmtId="0" fontId="128" fillId="58" borderId="0" applyNumberFormat="0" applyBorder="0" applyAlignment="0" applyProtection="0"/>
    <xf numFmtId="0" fontId="128" fillId="58" borderId="0" applyNumberFormat="0" applyBorder="0" applyAlignment="0" applyProtection="0"/>
    <xf numFmtId="0" fontId="86" fillId="0" borderId="0">
      <alignment horizontal="center" wrapText="1"/>
      <protection locked="0"/>
    </xf>
    <xf numFmtId="0" fontId="131" fillId="36" borderId="0" applyNumberFormat="0" applyBorder="0" applyAlignment="0" applyProtection="0"/>
    <xf numFmtId="0" fontId="131" fillId="36" borderId="0" applyNumberFormat="0" applyBorder="0" applyAlignment="0" applyProtection="0"/>
    <xf numFmtId="0" fontId="131" fillId="36" borderId="0" applyNumberFormat="0" applyBorder="0" applyAlignment="0" applyProtection="0"/>
    <xf numFmtId="0" fontId="131" fillId="36" borderId="0" applyNumberFormat="0" applyBorder="0" applyAlignment="0" applyProtection="0"/>
    <xf numFmtId="0" fontId="131" fillId="36" borderId="0" applyNumberFormat="0" applyBorder="0" applyAlignment="0" applyProtection="0"/>
    <xf numFmtId="0" fontId="131" fillId="36" borderId="0" applyNumberFormat="0" applyBorder="0" applyAlignment="0" applyProtection="0"/>
    <xf numFmtId="0" fontId="131" fillId="36" borderId="0" applyNumberFormat="0" applyBorder="0" applyAlignment="0" applyProtection="0"/>
    <xf numFmtId="0" fontId="131" fillId="36" borderId="0" applyNumberFormat="0" applyBorder="0" applyAlignment="0" applyProtection="0"/>
    <xf numFmtId="0" fontId="131" fillId="36" borderId="0" applyNumberFormat="0" applyBorder="0" applyAlignment="0" applyProtection="0"/>
    <xf numFmtId="0" fontId="131" fillId="36" borderId="0" applyNumberFormat="0" applyBorder="0" applyAlignment="0" applyProtection="0"/>
    <xf numFmtId="0" fontId="132" fillId="0" borderId="0" applyNumberFormat="0" applyFill="0" applyBorder="0" applyAlignment="0" applyProtection="0"/>
    <xf numFmtId="5" fontId="133" fillId="0" borderId="5" applyAlignment="0" applyProtection="0"/>
    <xf numFmtId="5" fontId="134" fillId="0" borderId="5" applyAlignment="0" applyProtection="0"/>
    <xf numFmtId="5" fontId="133" fillId="0" borderId="5" applyAlignment="0" applyProtection="0"/>
    <xf numFmtId="204" fontId="80" fillId="0" borderId="0" applyFill="0" applyBorder="0" applyAlignment="0"/>
    <xf numFmtId="205" fontId="135" fillId="0" borderId="0" applyFill="0" applyBorder="0" applyAlignment="0"/>
    <xf numFmtId="186" fontId="135" fillId="0" borderId="0" applyFill="0" applyBorder="0" applyAlignment="0"/>
    <xf numFmtId="206" fontId="136" fillId="0" borderId="0" applyFill="0" applyBorder="0" applyAlignment="0"/>
    <xf numFmtId="207" fontId="136" fillId="0" borderId="0" applyFill="0" applyBorder="0" applyAlignment="0"/>
    <xf numFmtId="208" fontId="135" fillId="0" borderId="0" applyFill="0" applyBorder="0" applyAlignment="0"/>
    <xf numFmtId="209" fontId="136" fillId="0" borderId="0" applyFill="0" applyBorder="0" applyAlignment="0"/>
    <xf numFmtId="205" fontId="135" fillId="0" borderId="0" applyFill="0" applyBorder="0" applyAlignment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8" fillId="52" borderId="18" applyNumberFormat="0" applyAlignment="0" applyProtection="0"/>
    <xf numFmtId="0" fontId="138" fillId="52" borderId="18" applyNumberFormat="0" applyAlignment="0" applyProtection="0"/>
    <xf numFmtId="0" fontId="138" fillId="52" borderId="18" applyNumberFormat="0" applyAlignment="0" applyProtection="0"/>
    <xf numFmtId="0" fontId="138" fillId="52" borderId="18" applyNumberFormat="0" applyAlignment="0" applyProtection="0"/>
    <xf numFmtId="0" fontId="138" fillId="52" borderId="18" applyNumberFormat="0" applyAlignment="0" applyProtection="0"/>
    <xf numFmtId="0" fontId="138" fillId="52" borderId="18" applyNumberFormat="0" applyAlignment="0" applyProtection="0"/>
    <xf numFmtId="0" fontId="138" fillId="52" borderId="18" applyNumberFormat="0" applyAlignment="0" applyProtection="0"/>
    <xf numFmtId="0" fontId="138" fillId="52" borderId="18" applyNumberFormat="0" applyAlignment="0" applyProtection="0"/>
    <xf numFmtId="0" fontId="138" fillId="52" borderId="18" applyNumberFormat="0" applyAlignment="0" applyProtection="0"/>
    <xf numFmtId="0" fontId="138" fillId="52" borderId="18" applyNumberFormat="0" applyAlignment="0" applyProtection="0"/>
    <xf numFmtId="0" fontId="139" fillId="50" borderId="32">
      <alignment horizontal="center" wrapText="1"/>
    </xf>
    <xf numFmtId="168" fontId="5" fillId="0" borderId="0" applyFont="0" applyFill="0" applyBorder="0" applyAlignment="0" applyProtection="0"/>
    <xf numFmtId="0" fontId="140" fillId="0" borderId="0"/>
    <xf numFmtId="210" fontId="141" fillId="0" borderId="0"/>
    <xf numFmtId="210" fontId="141" fillId="0" borderId="0"/>
    <xf numFmtId="0" fontId="142" fillId="0" borderId="0"/>
    <xf numFmtId="210" fontId="141" fillId="0" borderId="0"/>
    <xf numFmtId="210" fontId="141" fillId="0" borderId="0"/>
    <xf numFmtId="0" fontId="142" fillId="0" borderId="0"/>
    <xf numFmtId="210" fontId="141" fillId="0" borderId="0"/>
    <xf numFmtId="210" fontId="141" fillId="0" borderId="0"/>
    <xf numFmtId="0" fontId="142" fillId="0" borderId="0"/>
    <xf numFmtId="210" fontId="141" fillId="0" borderId="0"/>
    <xf numFmtId="210" fontId="141" fillId="0" borderId="0"/>
    <xf numFmtId="0" fontId="142" fillId="0" borderId="0"/>
    <xf numFmtId="210" fontId="141" fillId="0" borderId="0"/>
    <xf numFmtId="210" fontId="141" fillId="0" borderId="0"/>
    <xf numFmtId="0" fontId="142" fillId="0" borderId="0"/>
    <xf numFmtId="210" fontId="141" fillId="0" borderId="0"/>
    <xf numFmtId="210" fontId="141" fillId="0" borderId="0"/>
    <xf numFmtId="0" fontId="142" fillId="0" borderId="0"/>
    <xf numFmtId="210" fontId="141" fillId="0" borderId="0"/>
    <xf numFmtId="210" fontId="141" fillId="0" borderId="0"/>
    <xf numFmtId="0" fontId="142" fillId="0" borderId="0"/>
    <xf numFmtId="208" fontId="135" fillId="0" borderId="0" applyFont="0" applyFill="0" applyBorder="0" applyAlignment="0" applyProtection="0"/>
    <xf numFmtId="211" fontId="5" fillId="0" borderId="0" applyFont="0" applyFill="0" applyBorder="0" applyAlignment="0" applyProtection="0"/>
    <xf numFmtId="188" fontId="143" fillId="0" borderId="0" applyFill="0" applyBorder="0" applyAlignment="0" applyProtection="0"/>
    <xf numFmtId="188" fontId="143" fillId="0" borderId="0" applyFill="0" applyBorder="0" applyAlignment="0" applyProtection="0"/>
    <xf numFmtId="211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168" fontId="34" fillId="0" borderId="0" applyFont="0" applyFill="0" applyBorder="0" applyAlignment="0" applyProtection="0"/>
    <xf numFmtId="188" fontId="144" fillId="0" borderId="0" applyFill="0" applyBorder="0" applyAlignment="0" applyProtection="0"/>
    <xf numFmtId="188" fontId="144" fillId="0" borderId="0" applyFill="0" applyBorder="0" applyAlignment="0" applyProtection="0"/>
    <xf numFmtId="181" fontId="145" fillId="0" borderId="0" applyFill="0" applyBorder="0" applyAlignment="0" applyProtection="0"/>
    <xf numFmtId="188" fontId="145" fillId="0" borderId="0" applyFill="0" applyBorder="0" applyAlignment="0" applyProtection="0"/>
    <xf numFmtId="188" fontId="145" fillId="0" borderId="0" applyFill="0" applyBorder="0" applyAlignment="0" applyProtection="0"/>
    <xf numFmtId="188" fontId="145" fillId="0" borderId="0" applyFill="0" applyBorder="0" applyAlignment="0" applyProtection="0"/>
    <xf numFmtId="168" fontId="6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146" fillId="0" borderId="0" applyFont="0" applyFill="0" applyBorder="0" applyAlignment="0" applyProtection="0"/>
    <xf numFmtId="188" fontId="145" fillId="0" borderId="0" applyFill="0" applyBorder="0" applyAlignment="0" applyProtection="0"/>
    <xf numFmtId="188" fontId="145" fillId="0" borderId="0" applyFill="0" applyBorder="0" applyAlignment="0" applyProtection="0"/>
    <xf numFmtId="188" fontId="145" fillId="0" borderId="0" applyFill="0" applyBorder="0" applyAlignment="0" applyProtection="0"/>
    <xf numFmtId="188" fontId="145" fillId="0" borderId="0" applyFill="0" applyBorder="0" applyAlignment="0" applyProtection="0"/>
    <xf numFmtId="188" fontId="145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95" fillId="0" borderId="0" applyFont="0" applyFill="0" applyBorder="0" applyAlignment="0" applyProtection="0"/>
    <xf numFmtId="168" fontId="9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88" fontId="143" fillId="0" borderId="0" applyFill="0" applyBorder="0" applyAlignment="0" applyProtection="0"/>
    <xf numFmtId="211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80" fillId="0" borderId="0" applyFont="0" applyFill="0" applyBorder="0" applyAlignment="0" applyProtection="0">
      <alignment vertical="top"/>
    </xf>
    <xf numFmtId="211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0" fontId="29" fillId="0" borderId="0"/>
    <xf numFmtId="212" fontId="92" fillId="0" borderId="0"/>
    <xf numFmtId="0" fontId="147" fillId="0" borderId="0"/>
    <xf numFmtId="3" fontId="5" fillId="0" borderId="0" applyFont="0" applyFill="0" applyBorder="0" applyAlignment="0" applyProtection="0"/>
    <xf numFmtId="0" fontId="148" fillId="0" borderId="0"/>
    <xf numFmtId="0" fontId="149" fillId="0" borderId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148" fillId="0" borderId="0"/>
    <xf numFmtId="0" fontId="149" fillId="0" borderId="0"/>
    <xf numFmtId="0" fontId="150" fillId="0" borderId="0" applyNumberFormat="0" applyAlignment="0">
      <alignment horizontal="left"/>
    </xf>
    <xf numFmtId="0" fontId="140" fillId="0" borderId="0"/>
    <xf numFmtId="0" fontId="140" fillId="0" borderId="0"/>
    <xf numFmtId="182" fontId="151" fillId="0" borderId="36" applyBorder="0"/>
    <xf numFmtId="205" fontId="135" fillId="0" borderId="0" applyFont="0" applyFill="0" applyBorder="0" applyAlignment="0" applyProtection="0"/>
    <xf numFmtId="213" fontId="5" fillId="0" borderId="0">
      <protection locked="0"/>
    </xf>
    <xf numFmtId="214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214" fontId="5" fillId="0" borderId="0" applyFont="0" applyFill="0" applyBorder="0" applyAlignment="0" applyProtection="0"/>
    <xf numFmtId="0" fontId="29" fillId="0" borderId="0"/>
    <xf numFmtId="215" fontId="92" fillId="0" borderId="0"/>
    <xf numFmtId="0" fontId="147" fillId="0" borderId="0"/>
    <xf numFmtId="216" fontId="5" fillId="0" borderId="0"/>
    <xf numFmtId="216" fontId="5" fillId="0" borderId="0"/>
    <xf numFmtId="216" fontId="5" fillId="0" borderId="0"/>
    <xf numFmtId="0" fontId="79" fillId="49" borderId="0" applyNumberFormat="0" applyFont="0" applyFill="0" applyBorder="0" applyProtection="0">
      <alignment horizontal="lef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4" fontId="80" fillId="0" borderId="0" applyFill="0" applyBorder="0" applyAlignment="0"/>
    <xf numFmtId="15" fontId="5" fillId="0" borderId="0"/>
    <xf numFmtId="38" fontId="38" fillId="0" borderId="37">
      <alignment vertical="center"/>
    </xf>
    <xf numFmtId="38" fontId="152" fillId="0" borderId="37">
      <alignment vertical="center"/>
    </xf>
    <xf numFmtId="38" fontId="38" fillId="0" borderId="37">
      <alignment vertical="center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53" fillId="0" borderId="0">
      <protection locked="0"/>
    </xf>
    <xf numFmtId="180" fontId="29" fillId="0" borderId="0"/>
    <xf numFmtId="217" fontId="92" fillId="0" borderId="0"/>
    <xf numFmtId="180" fontId="147" fillId="0" borderId="0"/>
    <xf numFmtId="0" fontId="154" fillId="70" borderId="0" applyNumberFormat="0" applyBorder="0" applyAlignment="0" applyProtection="0"/>
    <xf numFmtId="0" fontId="154" fillId="71" borderId="0" applyNumberFormat="0" applyBorder="0" applyAlignment="0" applyProtection="0"/>
    <xf numFmtId="0" fontId="154" fillId="72" borderId="0" applyNumberFormat="0" applyBorder="0" applyAlignment="0" applyProtection="0"/>
    <xf numFmtId="0" fontId="155" fillId="0" borderId="0">
      <protection locked="0"/>
    </xf>
    <xf numFmtId="0" fontId="155" fillId="0" borderId="0">
      <protection locked="0"/>
    </xf>
    <xf numFmtId="208" fontId="135" fillId="0" borderId="0" applyFill="0" applyBorder="0" applyAlignment="0"/>
    <xf numFmtId="205" fontId="135" fillId="0" borderId="0" applyFill="0" applyBorder="0" applyAlignment="0"/>
    <xf numFmtId="208" fontId="135" fillId="0" borderId="0" applyFill="0" applyBorder="0" applyAlignment="0"/>
    <xf numFmtId="209" fontId="136" fillId="0" borderId="0" applyFill="0" applyBorder="0" applyAlignment="0"/>
    <xf numFmtId="205" fontId="135" fillId="0" borderId="0" applyFill="0" applyBorder="0" applyAlignment="0"/>
    <xf numFmtId="0" fontId="156" fillId="0" borderId="0" applyNumberFormat="0" applyAlignment="0">
      <alignment horizontal="left"/>
    </xf>
    <xf numFmtId="218" fontId="5" fillId="0" borderId="0" applyFont="0" applyFill="0" applyBorder="0" applyAlignment="0" applyProtection="0"/>
    <xf numFmtId="0" fontId="26" fillId="0" borderId="0"/>
    <xf numFmtId="0" fontId="5" fillId="0" borderId="0"/>
    <xf numFmtId="168" fontId="5" fillId="0" borderId="0"/>
    <xf numFmtId="205" fontId="157" fillId="0" borderId="0"/>
    <xf numFmtId="187" fontId="100" fillId="0" borderId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3" fillId="0" borderId="0">
      <protection locked="0"/>
    </xf>
    <xf numFmtId="0" fontId="153" fillId="0" borderId="0">
      <protection locked="0"/>
    </xf>
    <xf numFmtId="0" fontId="153" fillId="0" borderId="0">
      <protection locked="0"/>
    </xf>
    <xf numFmtId="0" fontId="153" fillId="0" borderId="0">
      <protection locked="0"/>
    </xf>
    <xf numFmtId="0" fontId="153" fillId="0" borderId="0">
      <protection locked="0"/>
    </xf>
    <xf numFmtId="0" fontId="153" fillId="0" borderId="0">
      <protection locked="0"/>
    </xf>
    <xf numFmtId="0" fontId="153" fillId="0" borderId="0">
      <protection locked="0"/>
    </xf>
    <xf numFmtId="0" fontId="153" fillId="0" borderId="0">
      <protection locked="0"/>
    </xf>
    <xf numFmtId="0" fontId="153" fillId="0" borderId="0">
      <protection locked="0"/>
    </xf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19" fontId="85" fillId="0" borderId="0">
      <alignment horizontal="right"/>
    </xf>
    <xf numFmtId="17" fontId="5" fillId="0" borderId="0">
      <alignment horizontal="left"/>
    </xf>
    <xf numFmtId="0" fontId="159" fillId="37" borderId="0" applyNumberFormat="0" applyBorder="0" applyAlignment="0" applyProtection="0"/>
    <xf numFmtId="0" fontId="159" fillId="37" borderId="0" applyNumberFormat="0" applyBorder="0" applyAlignment="0" applyProtection="0"/>
    <xf numFmtId="0" fontId="159" fillId="37" borderId="0" applyNumberFormat="0" applyBorder="0" applyAlignment="0" applyProtection="0"/>
    <xf numFmtId="0" fontId="159" fillId="37" borderId="0" applyNumberFormat="0" applyBorder="0" applyAlignment="0" applyProtection="0"/>
    <xf numFmtId="0" fontId="159" fillId="37" borderId="0" applyNumberFormat="0" applyBorder="0" applyAlignment="0" applyProtection="0"/>
    <xf numFmtId="0" fontId="159" fillId="37" borderId="0" applyNumberFormat="0" applyBorder="0" applyAlignment="0" applyProtection="0"/>
    <xf numFmtId="0" fontId="159" fillId="37" borderId="0" applyNumberFormat="0" applyBorder="0" applyAlignment="0" applyProtection="0"/>
    <xf numFmtId="0" fontId="159" fillId="37" borderId="0" applyNumberFormat="0" applyBorder="0" applyAlignment="0" applyProtection="0"/>
    <xf numFmtId="0" fontId="159" fillId="37" borderId="0" applyNumberFormat="0" applyBorder="0" applyAlignment="0" applyProtection="0"/>
    <xf numFmtId="0" fontId="159" fillId="37" borderId="0" applyNumberFormat="0" applyBorder="0" applyAlignment="0" applyProtection="0"/>
    <xf numFmtId="38" fontId="41" fillId="49" borderId="0" applyNumberFormat="0" applyBorder="0" applyAlignment="0" applyProtection="0"/>
    <xf numFmtId="0" fontId="5" fillId="53" borderId="0" applyNumberFormat="0" applyFont="0" applyBorder="0" applyAlignment="0" applyProtection="0"/>
    <xf numFmtId="0" fontId="160" fillId="73" borderId="0"/>
    <xf numFmtId="220" fontId="84" fillId="50" borderId="0">
      <alignment horizontal="left" vertical="top"/>
    </xf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2" fillId="0" borderId="26" applyNumberFormat="0" applyFill="0" applyAlignment="0" applyProtection="0"/>
    <xf numFmtId="0" fontId="162" fillId="0" borderId="26" applyNumberFormat="0" applyFill="0" applyAlignment="0" applyProtection="0"/>
    <xf numFmtId="0" fontId="162" fillId="0" borderId="26" applyNumberFormat="0" applyFill="0" applyAlignment="0" applyProtection="0"/>
    <xf numFmtId="0" fontId="162" fillId="0" borderId="26" applyNumberFormat="0" applyFill="0" applyAlignment="0" applyProtection="0"/>
    <xf numFmtId="0" fontId="162" fillId="0" borderId="26" applyNumberFormat="0" applyFill="0" applyAlignment="0" applyProtection="0"/>
    <xf numFmtId="0" fontId="162" fillId="0" borderId="26" applyNumberFormat="0" applyFill="0" applyAlignment="0" applyProtection="0"/>
    <xf numFmtId="0" fontId="162" fillId="0" borderId="26" applyNumberFormat="0" applyFill="0" applyAlignment="0" applyProtection="0"/>
    <xf numFmtId="0" fontId="162" fillId="0" borderId="26" applyNumberFormat="0" applyFill="0" applyAlignment="0" applyProtection="0"/>
    <xf numFmtId="0" fontId="162" fillId="0" borderId="26" applyNumberFormat="0" applyFill="0" applyAlignment="0" applyProtection="0"/>
    <xf numFmtId="0" fontId="162" fillId="0" borderId="26" applyNumberFormat="0" applyFill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3" fillId="0" borderId="27">
      <alignment horizontal="center"/>
    </xf>
    <xf numFmtId="0" fontId="163" fillId="0" borderId="0">
      <alignment horizontal="center"/>
    </xf>
    <xf numFmtId="0" fontId="93" fillId="0" borderId="0" applyNumberFormat="0" applyFill="0" applyBorder="0" applyAlignment="0" applyProtection="0">
      <alignment vertical="top"/>
      <protection locked="0"/>
    </xf>
    <xf numFmtId="0" fontId="51" fillId="50" borderId="0">
      <alignment horizontal="left" wrapText="1"/>
    </xf>
    <xf numFmtId="0" fontId="51" fillId="50" borderId="0">
      <alignment horizontal="left" wrapText="1" indent="2"/>
    </xf>
    <xf numFmtId="0" fontId="51" fillId="50" borderId="0">
      <alignment horizontal="left" wrapText="1" indent="2"/>
    </xf>
    <xf numFmtId="221" fontId="5" fillId="0" borderId="0" applyBorder="0" applyAlignment="0"/>
    <xf numFmtId="10" fontId="41" fillId="50" borderId="17" applyNumberFormat="0" applyBorder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222" fontId="5" fillId="0" borderId="0"/>
    <xf numFmtId="222" fontId="5" fillId="0" borderId="0"/>
    <xf numFmtId="222" fontId="5" fillId="0" borderId="0"/>
    <xf numFmtId="180" fontId="165" fillId="0" borderId="0"/>
    <xf numFmtId="1" fontId="5" fillId="0" borderId="0" applyFont="0" applyFill="0" applyBorder="0" applyAlignment="0" applyProtection="0"/>
    <xf numFmtId="1" fontId="5" fillId="0" borderId="0" applyFont="0" applyFill="0" applyBorder="0" applyAlignment="0" applyProtection="0"/>
    <xf numFmtId="38" fontId="166" fillId="0" borderId="0"/>
    <xf numFmtId="38" fontId="167" fillId="0" borderId="0"/>
    <xf numFmtId="38" fontId="168" fillId="0" borderId="0"/>
    <xf numFmtId="38" fontId="88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169" fillId="0" borderId="0"/>
    <xf numFmtId="0" fontId="85" fillId="0" borderId="0"/>
    <xf numFmtId="0" fontId="170" fillId="0" borderId="0" applyNumberFormat="0" applyFont="0" applyFill="0" applyBorder="0" applyProtection="0">
      <alignment horizontal="left" vertical="center"/>
    </xf>
    <xf numFmtId="208" fontId="135" fillId="0" borderId="0" applyFill="0" applyBorder="0" applyAlignment="0"/>
    <xf numFmtId="205" fontId="135" fillId="0" borderId="0" applyFill="0" applyBorder="0" applyAlignment="0"/>
    <xf numFmtId="208" fontId="135" fillId="0" borderId="0" applyFill="0" applyBorder="0" applyAlignment="0"/>
    <xf numFmtId="209" fontId="136" fillId="0" borderId="0" applyFill="0" applyBorder="0" applyAlignment="0"/>
    <xf numFmtId="205" fontId="135" fillId="0" borderId="0" applyFill="0" applyBorder="0" applyAlignment="0"/>
    <xf numFmtId="0" fontId="171" fillId="0" borderId="19" applyNumberFormat="0" applyFill="0" applyAlignment="0" applyProtection="0"/>
    <xf numFmtId="0" fontId="171" fillId="0" borderId="19" applyNumberFormat="0" applyFill="0" applyAlignment="0" applyProtection="0"/>
    <xf numFmtId="0" fontId="171" fillId="0" borderId="19" applyNumberFormat="0" applyFill="0" applyAlignment="0" applyProtection="0"/>
    <xf numFmtId="0" fontId="171" fillId="0" borderId="19" applyNumberFormat="0" applyFill="0" applyAlignment="0" applyProtection="0"/>
    <xf numFmtId="0" fontId="171" fillId="0" borderId="19" applyNumberFormat="0" applyFill="0" applyAlignment="0" applyProtection="0"/>
    <xf numFmtId="0" fontId="171" fillId="0" borderId="19" applyNumberFormat="0" applyFill="0" applyAlignment="0" applyProtection="0"/>
    <xf numFmtId="0" fontId="171" fillId="0" borderId="19" applyNumberFormat="0" applyFill="0" applyAlignment="0" applyProtection="0"/>
    <xf numFmtId="0" fontId="171" fillId="0" borderId="19" applyNumberFormat="0" applyFill="0" applyAlignment="0" applyProtection="0"/>
    <xf numFmtId="0" fontId="171" fillId="0" borderId="19" applyNumberFormat="0" applyFill="0" applyAlignment="0" applyProtection="0"/>
    <xf numFmtId="0" fontId="171" fillId="0" borderId="19" applyNumberFormat="0" applyFill="0" applyAlignment="0" applyProtection="0"/>
    <xf numFmtId="0" fontId="172" fillId="0" borderId="0"/>
    <xf numFmtId="0" fontId="92" fillId="0" borderId="0"/>
    <xf numFmtId="0" fontId="172" fillId="0" borderId="0"/>
    <xf numFmtId="0" fontId="92" fillId="0" borderId="0"/>
    <xf numFmtId="0" fontId="173" fillId="0" borderId="0"/>
    <xf numFmtId="22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38" fontId="152" fillId="0" borderId="0" applyFont="0" applyFill="0" applyBorder="0" applyAlignment="0" applyProtection="0"/>
    <xf numFmtId="40" fontId="152" fillId="0" borderId="0" applyFont="0" applyFill="0" applyBorder="0" applyAlignment="0" applyProtection="0"/>
    <xf numFmtId="6" fontId="152" fillId="0" borderId="0" applyFont="0" applyFill="0" applyBorder="0" applyAlignment="0" applyProtection="0"/>
    <xf numFmtId="8" fontId="152" fillId="0" borderId="0" applyFont="0" applyFill="0" applyBorder="0" applyAlignment="0" applyProtection="0"/>
    <xf numFmtId="22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6" fontId="152" fillId="0" borderId="0" applyFont="0" applyFill="0" applyBorder="0" applyAlignment="0" applyProtection="0"/>
    <xf numFmtId="8" fontId="152" fillId="0" borderId="0" applyFont="0" applyFill="0" applyBorder="0" applyAlignment="0" applyProtection="0"/>
    <xf numFmtId="0" fontId="153" fillId="0" borderId="0">
      <protection locked="0"/>
    </xf>
    <xf numFmtId="0" fontId="174" fillId="0" borderId="0"/>
    <xf numFmtId="0" fontId="175" fillId="0" borderId="0"/>
    <xf numFmtId="0" fontId="177" fillId="54" borderId="0" applyNumberFormat="0" applyBorder="0" applyAlignment="0" applyProtection="0"/>
    <xf numFmtId="0" fontId="177" fillId="54" borderId="0" applyNumberFormat="0" applyBorder="0" applyAlignment="0" applyProtection="0"/>
    <xf numFmtId="0" fontId="177" fillId="54" borderId="0" applyNumberFormat="0" applyBorder="0" applyAlignment="0" applyProtection="0"/>
    <xf numFmtId="0" fontId="177" fillId="54" borderId="0" applyNumberFormat="0" applyBorder="0" applyAlignment="0" applyProtection="0"/>
    <xf numFmtId="0" fontId="177" fillId="54" borderId="0" applyNumberFormat="0" applyBorder="0" applyAlignment="0" applyProtection="0"/>
    <xf numFmtId="0" fontId="177" fillId="54" borderId="0" applyNumberFormat="0" applyBorder="0" applyAlignment="0" applyProtection="0"/>
    <xf numFmtId="0" fontId="177" fillId="54" borderId="0" applyNumberFormat="0" applyBorder="0" applyAlignment="0" applyProtection="0"/>
    <xf numFmtId="0" fontId="177" fillId="54" borderId="0" applyNumberFormat="0" applyBorder="0" applyAlignment="0" applyProtection="0"/>
    <xf numFmtId="0" fontId="177" fillId="54" borderId="0" applyNumberFormat="0" applyBorder="0" applyAlignment="0" applyProtection="0"/>
    <xf numFmtId="0" fontId="177" fillId="54" borderId="0" applyNumberFormat="0" applyBorder="0" applyAlignment="0" applyProtection="0"/>
    <xf numFmtId="0" fontId="172" fillId="0" borderId="0"/>
    <xf numFmtId="0" fontId="92" fillId="0" borderId="0"/>
    <xf numFmtId="0" fontId="92" fillId="0" borderId="0"/>
    <xf numFmtId="225" fontId="178" fillId="0" borderId="0"/>
    <xf numFmtId="226" fontId="147" fillId="0" borderId="0"/>
    <xf numFmtId="226" fontId="29" fillId="0" borderId="0"/>
    <xf numFmtId="0" fontId="140" fillId="0" borderId="0"/>
    <xf numFmtId="173" fontId="5" fillId="0" borderId="0"/>
    <xf numFmtId="0" fontId="143" fillId="0" borderId="0"/>
    <xf numFmtId="0" fontId="5" fillId="0" borderId="0"/>
    <xf numFmtId="173" fontId="5" fillId="0" borderId="0"/>
    <xf numFmtId="173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>
      <alignment vertical="top"/>
    </xf>
    <xf numFmtId="0" fontId="144" fillId="0" borderId="0"/>
    <xf numFmtId="0" fontId="144" fillId="0" borderId="0"/>
    <xf numFmtId="0" fontId="6" fillId="0" borderId="0"/>
    <xf numFmtId="0" fontId="5" fillId="0" borderId="0"/>
    <xf numFmtId="0" fontId="95" fillId="0" borderId="0"/>
    <xf numFmtId="0" fontId="143" fillId="0" borderId="0"/>
    <xf numFmtId="0" fontId="89" fillId="0" borderId="0"/>
    <xf numFmtId="0" fontId="95" fillId="0" borderId="0"/>
    <xf numFmtId="0" fontId="1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4" fillId="0" borderId="0"/>
    <xf numFmtId="0" fontId="179" fillId="0" borderId="0"/>
    <xf numFmtId="0" fontId="179" fillId="0" borderId="0"/>
    <xf numFmtId="0" fontId="179" fillId="0" borderId="0"/>
    <xf numFmtId="0" fontId="1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5" fillId="0" borderId="0"/>
    <xf numFmtId="0" fontId="5" fillId="0" borderId="0"/>
    <xf numFmtId="0" fontId="146" fillId="0" borderId="0"/>
    <xf numFmtId="0" fontId="5" fillId="0" borderId="0"/>
    <xf numFmtId="0" fontId="34" fillId="0" borderId="0"/>
    <xf numFmtId="0" fontId="34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136" fillId="0" borderId="0"/>
    <xf numFmtId="0" fontId="136" fillId="0" borderId="0"/>
    <xf numFmtId="0" fontId="34" fillId="0" borderId="0"/>
    <xf numFmtId="0" fontId="6" fillId="0" borderId="0"/>
    <xf numFmtId="0" fontId="5" fillId="0" borderId="0"/>
    <xf numFmtId="0" fontId="5" fillId="0" borderId="0"/>
    <xf numFmtId="173" fontId="5" fillId="0" borderId="0"/>
    <xf numFmtId="173" fontId="5" fillId="0" borderId="0"/>
    <xf numFmtId="173" fontId="5" fillId="0" borderId="0"/>
    <xf numFmtId="227" fontId="5" fillId="0" borderId="0"/>
    <xf numFmtId="227" fontId="5" fillId="0" borderId="0"/>
    <xf numFmtId="227" fontId="5" fillId="0" borderId="0"/>
    <xf numFmtId="0" fontId="34" fillId="0" borderId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40" fontId="181" fillId="61" borderId="0">
      <alignment horizontal="right"/>
    </xf>
    <xf numFmtId="0" fontId="182" fillId="61" borderId="0">
      <alignment horizontal="right"/>
    </xf>
    <xf numFmtId="0" fontId="183" fillId="61" borderId="30"/>
    <xf numFmtId="0" fontId="183" fillId="0" borderId="0" applyBorder="0">
      <alignment horizontal="centerContinuous"/>
    </xf>
    <xf numFmtId="0" fontId="184" fillId="0" borderId="0" applyBorder="0">
      <alignment horizontal="centerContinuous"/>
    </xf>
    <xf numFmtId="0" fontId="185" fillId="74" borderId="0"/>
    <xf numFmtId="0" fontId="185" fillId="67" borderId="0"/>
    <xf numFmtId="0" fontId="186" fillId="0" borderId="0">
      <alignment horizontal="center"/>
    </xf>
    <xf numFmtId="0" fontId="187" fillId="0" borderId="0">
      <alignment horizontal="center"/>
    </xf>
    <xf numFmtId="182" fontId="91" fillId="0" borderId="0" applyFont="0" applyFill="0" applyBorder="0" applyAlignment="0" applyProtection="0"/>
    <xf numFmtId="14" fontId="86" fillId="0" borderId="0">
      <alignment horizontal="center" wrapText="1"/>
      <protection locked="0"/>
    </xf>
    <xf numFmtId="9" fontId="5" fillId="0" borderId="0" applyFont="0" applyFill="0" applyBorder="0" applyAlignment="0" applyProtection="0"/>
    <xf numFmtId="207" fontId="136" fillId="0" borderId="0" applyFont="0" applyFill="0" applyBorder="0" applyAlignment="0" applyProtection="0"/>
    <xf numFmtId="228" fontId="135" fillId="0" borderId="0" applyFont="0" applyFill="0" applyBorder="0" applyAlignment="0" applyProtection="0"/>
    <xf numFmtId="0" fontId="5" fillId="0" borderId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4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52" fillId="0" borderId="29" applyNumberFormat="0" applyBorder="0"/>
    <xf numFmtId="3" fontId="188" fillId="0" borderId="0" applyNumberFormat="0" applyFill="0" applyBorder="0" applyAlignment="0" applyProtection="0"/>
    <xf numFmtId="0" fontId="153" fillId="0" borderId="0">
      <protection locked="0"/>
    </xf>
    <xf numFmtId="9" fontId="5" fillId="0" borderId="0" applyFont="0" applyFill="0" applyBorder="0" applyAlignment="0" applyProtection="0"/>
    <xf numFmtId="208" fontId="135" fillId="0" borderId="0" applyFill="0" applyBorder="0" applyAlignment="0"/>
    <xf numFmtId="205" fontId="135" fillId="0" borderId="0" applyFill="0" applyBorder="0" applyAlignment="0"/>
    <xf numFmtId="208" fontId="135" fillId="0" borderId="0" applyFill="0" applyBorder="0" applyAlignment="0"/>
    <xf numFmtId="209" fontId="136" fillId="0" borderId="0" applyFill="0" applyBorder="0" applyAlignment="0"/>
    <xf numFmtId="205" fontId="135" fillId="0" borderId="0" applyFill="0" applyBorder="0" applyAlignment="0"/>
    <xf numFmtId="0" fontId="38" fillId="0" borderId="0" applyNumberFormat="0" applyFont="0" applyFill="0" applyBorder="0" applyAlignment="0" applyProtection="0">
      <alignment horizontal="left"/>
    </xf>
    <xf numFmtId="0" fontId="152" fillId="0" borderId="0" applyNumberFormat="0" applyFont="0" applyFill="0" applyBorder="0" applyAlignment="0" applyProtection="0">
      <alignment horizontal="left"/>
    </xf>
    <xf numFmtId="15" fontId="38" fillId="0" borderId="0" applyFont="0" applyFill="0" applyBorder="0" applyAlignment="0" applyProtection="0"/>
    <xf numFmtId="15" fontId="152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152" fillId="0" borderId="0" applyFont="0" applyFill="0" applyBorder="0" applyAlignment="0" applyProtection="0"/>
    <xf numFmtId="0" fontId="133" fillId="0" borderId="27">
      <alignment horizontal="center"/>
    </xf>
    <xf numFmtId="0" fontId="134" fillId="0" borderId="27">
      <alignment horizontal="center"/>
    </xf>
    <xf numFmtId="0" fontId="133" fillId="0" borderId="27">
      <alignment horizontal="center"/>
    </xf>
    <xf numFmtId="3" fontId="38" fillId="0" borderId="0" applyFont="0" applyFill="0" applyBorder="0" applyAlignment="0" applyProtection="0"/>
    <xf numFmtId="3" fontId="152" fillId="0" borderId="0" applyFont="0" applyFill="0" applyBorder="0" applyAlignment="0" applyProtection="0"/>
    <xf numFmtId="0" fontId="38" fillId="75" borderId="0" applyNumberFormat="0" applyFont="0" applyBorder="0" applyAlignment="0" applyProtection="0"/>
    <xf numFmtId="0" fontId="152" fillId="75" borderId="0" applyNumberFormat="0" applyFont="0" applyBorder="0" applyAlignment="0" applyProtection="0"/>
    <xf numFmtId="37" fontId="87" fillId="0" borderId="0"/>
    <xf numFmtId="1" fontId="5" fillId="0" borderId="28" applyNumberFormat="0" applyFill="0" applyAlignment="0" applyProtection="0">
      <alignment horizontal="center" vertical="center"/>
    </xf>
    <xf numFmtId="1" fontId="5" fillId="0" borderId="28" applyNumberFormat="0" applyFill="0" applyAlignment="0" applyProtection="0">
      <alignment horizontal="center" vertical="center"/>
    </xf>
    <xf numFmtId="1" fontId="5" fillId="0" borderId="28" applyNumberFormat="0" applyFill="0" applyAlignment="0" applyProtection="0">
      <alignment horizontal="center" vertical="center"/>
    </xf>
    <xf numFmtId="0" fontId="189" fillId="76" borderId="0" applyNumberFormat="0" applyFont="0" applyBorder="0" applyAlignment="0">
      <alignment horizontal="center"/>
    </xf>
    <xf numFmtId="229" fontId="5" fillId="0" borderId="0" applyNumberFormat="0" applyFill="0" applyBorder="0" applyAlignment="0" applyProtection="0">
      <alignment horizontal="left"/>
    </xf>
    <xf numFmtId="38" fontId="190" fillId="0" borderId="0"/>
    <xf numFmtId="0" fontId="90" fillId="77" borderId="38" applyNumberFormat="0" applyProtection="0">
      <alignment vertical="center"/>
    </xf>
    <xf numFmtId="0" fontId="191" fillId="77" borderId="38" applyNumberFormat="0" applyProtection="0">
      <alignment vertical="center"/>
    </xf>
    <xf numFmtId="0" fontId="90" fillId="77" borderId="38" applyNumberFormat="0" applyProtection="0">
      <alignment horizontal="left" vertical="center" indent="1"/>
    </xf>
    <xf numFmtId="0" fontId="90" fillId="77" borderId="38" applyNumberFormat="0" applyProtection="0">
      <alignment horizontal="left" vertical="top" indent="1"/>
    </xf>
    <xf numFmtId="0" fontId="90" fillId="78" borderId="0" applyNumberFormat="0" applyProtection="0">
      <alignment horizontal="left" vertical="center" indent="1"/>
    </xf>
    <xf numFmtId="0" fontId="80" fillId="79" borderId="38" applyNumberFormat="0" applyProtection="0">
      <alignment horizontal="right" vertical="center"/>
    </xf>
    <xf numFmtId="0" fontId="80" fillId="80" borderId="38" applyNumberFormat="0" applyProtection="0">
      <alignment horizontal="right" vertical="center"/>
    </xf>
    <xf numFmtId="0" fontId="80" fillId="81" borderId="38" applyNumberFormat="0" applyProtection="0">
      <alignment horizontal="right" vertical="center"/>
    </xf>
    <xf numFmtId="0" fontId="80" fillId="82" borderId="38" applyNumberFormat="0" applyProtection="0">
      <alignment horizontal="right" vertical="center"/>
    </xf>
    <xf numFmtId="0" fontId="80" fillId="83" borderId="38" applyNumberFormat="0" applyProtection="0">
      <alignment horizontal="right" vertical="center"/>
    </xf>
    <xf numFmtId="0" fontId="80" fillId="84" borderId="38" applyNumberFormat="0" applyProtection="0">
      <alignment horizontal="right" vertical="center"/>
    </xf>
    <xf numFmtId="0" fontId="80" fillId="85" borderId="38" applyNumberFormat="0" applyProtection="0">
      <alignment horizontal="right" vertical="center"/>
    </xf>
    <xf numFmtId="0" fontId="80" fillId="86" borderId="38" applyNumberFormat="0" applyProtection="0">
      <alignment horizontal="right" vertical="center"/>
    </xf>
    <xf numFmtId="0" fontId="80" fillId="87" borderId="38" applyNumberFormat="0" applyProtection="0">
      <alignment horizontal="right" vertical="center"/>
    </xf>
    <xf numFmtId="0" fontId="90" fillId="88" borderId="39" applyNumberFormat="0" applyProtection="0">
      <alignment horizontal="left" vertical="center" indent="1"/>
    </xf>
    <xf numFmtId="0" fontId="80" fillId="89" borderId="0" applyNumberFormat="0" applyProtection="0">
      <alignment horizontal="left" vertical="center" indent="1"/>
    </xf>
    <xf numFmtId="0" fontId="192" fillId="90" borderId="0" applyNumberFormat="0" applyProtection="0">
      <alignment horizontal="left" vertical="center" indent="1"/>
    </xf>
    <xf numFmtId="0" fontId="80" fillId="78" borderId="38" applyNumberFormat="0" applyProtection="0">
      <alignment horizontal="right" vertical="center"/>
    </xf>
    <xf numFmtId="0" fontId="80" fillId="89" borderId="0" applyNumberFormat="0" applyProtection="0">
      <alignment horizontal="left" vertical="center" indent="1"/>
    </xf>
    <xf numFmtId="0" fontId="80" fillId="78" borderId="0" applyNumberFormat="0" applyProtection="0">
      <alignment horizontal="left" vertical="center" indent="1"/>
    </xf>
    <xf numFmtId="0" fontId="5" fillId="90" borderId="38" applyNumberFormat="0" applyProtection="0">
      <alignment horizontal="left" vertical="center" indent="1"/>
    </xf>
    <xf numFmtId="0" fontId="5" fillId="90" borderId="38" applyNumberFormat="0" applyProtection="0">
      <alignment horizontal="left" vertical="top" indent="1"/>
    </xf>
    <xf numFmtId="0" fontId="5" fillId="78" borderId="38" applyNumberFormat="0" applyProtection="0">
      <alignment horizontal="left" vertical="center" indent="1"/>
    </xf>
    <xf numFmtId="0" fontId="5" fillId="78" borderId="38" applyNumberFormat="0" applyProtection="0">
      <alignment horizontal="left" vertical="top" indent="1"/>
    </xf>
    <xf numFmtId="0" fontId="5" fillId="91" borderId="38" applyNumberFormat="0" applyProtection="0">
      <alignment horizontal="left" vertical="center" indent="1"/>
    </xf>
    <xf numFmtId="0" fontId="5" fillId="91" borderId="38" applyNumberFormat="0" applyProtection="0">
      <alignment horizontal="left" vertical="top" indent="1"/>
    </xf>
    <xf numFmtId="0" fontId="5" fillId="89" borderId="38" applyNumberFormat="0" applyProtection="0">
      <alignment horizontal="left" vertical="center" indent="1"/>
    </xf>
    <xf numFmtId="0" fontId="5" fillId="89" borderId="38" applyNumberFormat="0" applyProtection="0">
      <alignment horizontal="left" vertical="top" indent="1"/>
    </xf>
    <xf numFmtId="0" fontId="80" fillId="92" borderId="38" applyNumberFormat="0" applyProtection="0">
      <alignment vertical="center"/>
    </xf>
    <xf numFmtId="0" fontId="193" fillId="92" borderId="38" applyNumberFormat="0" applyProtection="0">
      <alignment vertical="center"/>
    </xf>
    <xf numFmtId="0" fontId="80" fillId="92" borderId="38" applyNumberFormat="0" applyProtection="0">
      <alignment horizontal="left" vertical="center" indent="1"/>
    </xf>
    <xf numFmtId="0" fontId="80" fillId="92" borderId="38" applyNumberFormat="0" applyProtection="0">
      <alignment horizontal="left" vertical="top" indent="1"/>
    </xf>
    <xf numFmtId="0" fontId="80" fillId="89" borderId="38" applyNumberFormat="0" applyProtection="0">
      <alignment horizontal="right" vertical="center"/>
    </xf>
    <xf numFmtId="0" fontId="193" fillId="89" borderId="38" applyNumberFormat="0" applyProtection="0">
      <alignment horizontal="right" vertical="center"/>
    </xf>
    <xf numFmtId="0" fontId="80" fillId="78" borderId="38" applyNumberFormat="0" applyProtection="0">
      <alignment horizontal="left" vertical="center" indent="1"/>
    </xf>
    <xf numFmtId="0" fontId="80" fillId="78" borderId="38" applyNumberFormat="0" applyProtection="0">
      <alignment horizontal="left" vertical="top" indent="1"/>
    </xf>
    <xf numFmtId="0" fontId="194" fillId="93" borderId="0" applyNumberFormat="0" applyProtection="0">
      <alignment horizontal="left" vertical="center" indent="1"/>
    </xf>
    <xf numFmtId="0" fontId="195" fillId="89" borderId="38" applyNumberFormat="0" applyProtection="0">
      <alignment horizontal="right" vertical="center"/>
    </xf>
    <xf numFmtId="38" fontId="170" fillId="0" borderId="0" applyNumberFormat="0" applyFont="0" applyFill="0" applyBorder="0" applyAlignment="0"/>
    <xf numFmtId="0" fontId="189" fillId="1" borderId="2" applyNumberFormat="0" applyFont="0" applyAlignment="0">
      <alignment horizontal="center"/>
    </xf>
    <xf numFmtId="0" fontId="196" fillId="0" borderId="0" applyNumberFormat="0" applyFill="0" applyBorder="0" applyAlignment="0" applyProtection="0"/>
    <xf numFmtId="230" fontId="5" fillId="0" borderId="0" applyFont="0" applyFill="0" applyBorder="0" applyAlignment="0" applyProtection="0"/>
    <xf numFmtId="0" fontId="197" fillId="0" borderId="0" applyNumberFormat="0" applyFill="0" applyBorder="0" applyAlignment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top"/>
    </xf>
    <xf numFmtId="0" fontId="199" fillId="0" borderId="0" applyNumberFormat="0" applyFont="0" applyBorder="0"/>
    <xf numFmtId="0" fontId="34" fillId="0" borderId="0" applyNumberFormat="0" applyBorder="0">
      <alignment vertical="center"/>
    </xf>
    <xf numFmtId="0" fontId="34" fillId="0" borderId="0" applyNumberFormat="0" applyBorder="0">
      <alignment vertical="center"/>
    </xf>
    <xf numFmtId="0" fontId="83" fillId="50" borderId="0">
      <alignment wrapText="1"/>
    </xf>
    <xf numFmtId="40" fontId="200" fillId="0" borderId="0" applyBorder="0">
      <alignment horizontal="right"/>
    </xf>
    <xf numFmtId="0" fontId="5" fillId="0" borderId="28" applyNumberFormat="0" applyFont="0" applyFill="0" applyAlignment="0" applyProtection="0"/>
    <xf numFmtId="49" fontId="80" fillId="0" borderId="0" applyFill="0" applyBorder="0" applyAlignment="0"/>
    <xf numFmtId="231" fontId="136" fillId="0" borderId="0" applyFill="0" applyBorder="0" applyAlignment="0"/>
    <xf numFmtId="232" fontId="136" fillId="0" borderId="0" applyFill="0" applyBorder="0" applyAlignment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233" fontId="202" fillId="0" borderId="0" applyNumberFormat="0">
      <alignment horizontal="right"/>
    </xf>
    <xf numFmtId="0" fontId="5" fillId="0" borderId="33" applyNumberFormat="0" applyFont="0" applyFill="0" applyAlignment="0" applyProtection="0"/>
    <xf numFmtId="0" fontId="5" fillId="0" borderId="33" applyNumberFormat="0" applyFont="0" applyFill="0" applyAlignment="0" applyProtection="0"/>
    <xf numFmtId="0" fontId="5" fillId="0" borderId="33" applyNumberFormat="0" applyFont="0" applyFill="0" applyAlignment="0" applyProtection="0"/>
    <xf numFmtId="0" fontId="5" fillId="0" borderId="33" applyNumberFormat="0" applyFont="0" applyFill="0" applyAlignment="0" applyProtection="0"/>
    <xf numFmtId="0" fontId="5" fillId="0" borderId="33" applyNumberFormat="0" applyFont="0" applyFill="0" applyAlignment="0" applyProtection="0"/>
    <xf numFmtId="0" fontId="5" fillId="0" borderId="33" applyNumberFormat="0" applyFont="0" applyFill="0" applyAlignment="0" applyProtection="0"/>
    <xf numFmtId="0" fontId="5" fillId="0" borderId="33" applyNumberFormat="0" applyFont="0" applyFill="0" applyAlignment="0" applyProtection="0"/>
    <xf numFmtId="0" fontId="5" fillId="0" borderId="33" applyNumberFormat="0" applyFont="0" applyFill="0" applyAlignment="0" applyProtection="0"/>
    <xf numFmtId="0" fontId="5" fillId="0" borderId="33" applyNumberFormat="0" applyFont="0" applyFill="0" applyAlignment="0" applyProtection="0"/>
    <xf numFmtId="0" fontId="5" fillId="0" borderId="33" applyNumberFormat="0" applyFont="0" applyFill="0" applyAlignment="0" applyProtection="0"/>
    <xf numFmtId="0" fontId="203" fillId="0" borderId="0" applyFont="0" applyFill="0" applyBorder="0" applyAlignment="0" applyProtection="0"/>
    <xf numFmtId="0" fontId="203" fillId="0" borderId="0" applyFon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5" fillId="0" borderId="0" applyNumberFormat="0" applyFont="0" applyFill="0" applyBorder="0" applyProtection="0">
      <alignment horizontal="center" vertical="center" wrapText="1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59" borderId="0" applyNumberFormat="0" applyFont="0" applyBorder="0" applyAlignment="0" applyProtection="0"/>
    <xf numFmtId="0" fontId="208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9" fontId="169" fillId="0" borderId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234" fontId="145" fillId="0" borderId="0" applyFill="0" applyBorder="0" applyAlignment="0" applyProtection="0"/>
    <xf numFmtId="234" fontId="145" fillId="0" borderId="0" applyFill="0" applyBorder="0" applyAlignment="0" applyProtection="0"/>
    <xf numFmtId="184" fontId="145" fillId="0" borderId="0" applyFill="0" applyBorder="0" applyAlignment="0" applyProtection="0"/>
    <xf numFmtId="184" fontId="145" fillId="0" borderId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34" fillId="0" borderId="0" applyFont="0" applyFill="0" applyBorder="0" applyAlignment="0" applyProtection="0"/>
    <xf numFmtId="182" fontId="34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94" fillId="0" borderId="0" applyNumberFormat="0" applyFill="0" applyBorder="0" applyAlignment="0" applyProtection="0">
      <alignment vertical="top"/>
      <protection locked="0"/>
    </xf>
    <xf numFmtId="0" fontId="99" fillId="52" borderId="18" applyNumberFormat="0" applyAlignment="0" applyProtection="0"/>
    <xf numFmtId="0" fontId="107" fillId="0" borderId="19" applyNumberFormat="0" applyFill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45" fillId="0" borderId="0" applyFill="0" applyBorder="0" applyAlignment="0" applyProtection="0"/>
    <xf numFmtId="9" fontId="5" fillId="0" borderId="0" applyFont="0" applyFill="0" applyBorder="0" applyAlignment="0" applyProtection="0"/>
    <xf numFmtId="0" fontId="97" fillId="36" borderId="0" applyNumberFormat="0" applyBorder="0" applyAlignment="0" applyProtection="0"/>
    <xf numFmtId="0" fontId="109" fillId="53" borderId="20" applyNumberFormat="0" applyAlignment="0" applyProtection="0"/>
    <xf numFmtId="0" fontId="98" fillId="53" borderId="21" applyNumberFormat="0" applyAlignment="0" applyProtection="0"/>
    <xf numFmtId="0" fontId="11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02" fillId="37" borderId="0" applyNumberFormat="0" applyBorder="0" applyAlignment="0" applyProtection="0"/>
    <xf numFmtId="0" fontId="20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7" fillId="0" borderId="0"/>
    <xf numFmtId="0" fontId="34" fillId="0" borderId="0"/>
    <xf numFmtId="0" fontId="106" fillId="40" borderId="21" applyNumberFormat="0" applyAlignment="0" applyProtection="0"/>
    <xf numFmtId="0" fontId="108" fillId="54" borderId="0" applyNumberFormat="0" applyBorder="0" applyAlignment="0" applyProtection="0"/>
    <xf numFmtId="0" fontId="111" fillId="0" borderId="22" applyNumberFormat="0" applyFill="0" applyAlignment="0" applyProtection="0"/>
    <xf numFmtId="6" fontId="5" fillId="0" borderId="0" applyFont="0" applyFill="0" applyBorder="0" applyAlignment="0" applyProtection="0"/>
    <xf numFmtId="8" fontId="5" fillId="0" borderId="0" applyFont="0" applyFill="0" applyBorder="0" applyAlignment="0" applyProtection="0"/>
    <xf numFmtId="37" fontId="92" fillId="0" borderId="0"/>
    <xf numFmtId="0" fontId="5" fillId="0" borderId="0"/>
    <xf numFmtId="0" fontId="96" fillId="55" borderId="0" applyNumberFormat="0" applyBorder="0" applyAlignment="0" applyProtection="0"/>
    <xf numFmtId="0" fontId="96" fillId="56" borderId="0" applyNumberFormat="0" applyBorder="0" applyAlignment="0" applyProtection="0"/>
    <xf numFmtId="0" fontId="96" fillId="57" borderId="0" applyNumberFormat="0" applyBorder="0" applyAlignment="0" applyProtection="0"/>
    <xf numFmtId="0" fontId="96" fillId="46" borderId="0" applyNumberFormat="0" applyBorder="0" applyAlignment="0" applyProtection="0"/>
    <xf numFmtId="0" fontId="96" fillId="47" borderId="0" applyNumberFormat="0" applyBorder="0" applyAlignment="0" applyProtection="0"/>
    <xf numFmtId="0" fontId="96" fillId="58" borderId="0" applyNumberFormat="0" applyBorder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103" fillId="0" borderId="24" applyNumberFormat="0" applyFill="0" applyAlignment="0" applyProtection="0"/>
    <xf numFmtId="0" fontId="104" fillId="0" borderId="25" applyNumberFormat="0" applyFill="0" applyAlignment="0" applyProtection="0"/>
    <xf numFmtId="0" fontId="105" fillId="0" borderId="26" applyNumberFormat="0" applyFill="0" applyAlignment="0" applyProtection="0"/>
    <xf numFmtId="0" fontId="105" fillId="0" borderId="0" applyNumberFormat="0" applyFill="0" applyBorder="0" applyAlignment="0" applyProtection="0"/>
    <xf numFmtId="40" fontId="210" fillId="0" borderId="0" applyFont="0" applyFill="0" applyBorder="0" applyAlignment="0" applyProtection="0"/>
    <xf numFmtId="38" fontId="210" fillId="0" borderId="0" applyFont="0" applyFill="0" applyBorder="0" applyAlignment="0" applyProtection="0"/>
    <xf numFmtId="0" fontId="210" fillId="0" borderId="0" applyFont="0" applyFill="0" applyBorder="0" applyAlignment="0" applyProtection="0"/>
    <xf numFmtId="0" fontId="210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211" fillId="0" borderId="0"/>
    <xf numFmtId="237" fontId="5" fillId="0" borderId="0" applyFont="0" applyFill="0" applyBorder="0" applyAlignment="0" applyProtection="0"/>
    <xf numFmtId="238" fontId="5" fillId="0" borderId="0" applyFont="0" applyFill="0" applyBorder="0" applyAlignment="0" applyProtection="0"/>
    <xf numFmtId="202" fontId="214" fillId="0" borderId="0" applyFont="0" applyFill="0" applyBorder="0" applyAlignment="0" applyProtection="0"/>
    <xf numFmtId="201" fontId="214" fillId="0" borderId="0" applyFont="0" applyFill="0" applyBorder="0" applyAlignment="0" applyProtection="0"/>
    <xf numFmtId="0" fontId="215" fillId="0" borderId="0"/>
    <xf numFmtId="205" fontId="198" fillId="0" borderId="0"/>
    <xf numFmtId="235" fontId="87" fillId="0" borderId="0" applyFont="0" applyFill="0" applyBorder="0" applyAlignment="0" applyProtection="0"/>
    <xf numFmtId="236" fontId="87" fillId="0" borderId="0" applyFont="0" applyFill="0" applyBorder="0" applyAlignment="0" applyProtection="0"/>
    <xf numFmtId="236" fontId="212" fillId="0" borderId="0" applyFont="0" applyFill="0" applyBorder="0" applyAlignment="0" applyProtection="0"/>
    <xf numFmtId="166" fontId="5" fillId="0" borderId="0" applyNumberFormat="0" applyFill="0" applyBorder="0" applyAlignment="0" applyProtection="0"/>
    <xf numFmtId="168" fontId="5" fillId="0" borderId="0" applyNumberFormat="0" applyFill="0" applyBorder="0" applyAlignment="0" applyProtection="0"/>
    <xf numFmtId="0" fontId="213" fillId="0" borderId="0" applyNumberFormat="0" applyFill="0" applyBorder="0" applyAlignment="0" applyProtection="0">
      <alignment vertical="top"/>
      <protection locked="0"/>
    </xf>
    <xf numFmtId="0" fontId="212" fillId="0" borderId="0"/>
    <xf numFmtId="0" fontId="5" fillId="0" borderId="0"/>
    <xf numFmtId="0" fontId="216" fillId="0" borderId="0"/>
    <xf numFmtId="0" fontId="216" fillId="0" borderId="0"/>
    <xf numFmtId="0" fontId="217" fillId="0" borderId="0"/>
    <xf numFmtId="236" fontId="205" fillId="0" borderId="0" applyFont="0" applyFill="0" applyBorder="0" applyAlignment="0" applyProtection="0"/>
    <xf numFmtId="38" fontId="218" fillId="0" borderId="0" applyFont="0" applyFill="0" applyBorder="0" applyAlignment="0" applyProtection="0"/>
    <xf numFmtId="0" fontId="220" fillId="0" borderId="0" applyNumberFormat="0" applyFill="0" applyBorder="0" applyAlignment="0" applyProtection="0">
      <alignment vertical="top"/>
      <protection locked="0"/>
    </xf>
    <xf numFmtId="9" fontId="5" fillId="0" borderId="0" applyNumberFormat="0" applyFill="0" applyBorder="0" applyAlignment="0" applyProtection="0"/>
    <xf numFmtId="182" fontId="5" fillId="0" borderId="0" applyNumberFormat="0" applyFill="0" applyBorder="0" applyAlignment="0" applyProtection="0"/>
    <xf numFmtId="182" fontId="87" fillId="0" borderId="0" applyFont="0" applyFill="0" applyBorder="0" applyAlignment="0" applyProtection="0"/>
    <xf numFmtId="183" fontId="5" fillId="0" borderId="0" applyNumberFormat="0" applyFill="0" applyBorder="0" applyAlignment="0" applyProtection="0"/>
    <xf numFmtId="0" fontId="221" fillId="0" borderId="0" applyNumberFormat="0" applyFill="0" applyBorder="0" applyAlignment="0" applyProtection="0">
      <alignment vertical="top"/>
      <protection locked="0"/>
    </xf>
    <xf numFmtId="0" fontId="222" fillId="0" borderId="0" applyNumberFormat="0" applyFill="0" applyBorder="0" applyAlignment="0" applyProtection="0">
      <alignment vertical="top"/>
      <protection locked="0"/>
    </xf>
    <xf numFmtId="202" fontId="223" fillId="0" borderId="0" applyFont="0" applyFill="0" applyBorder="0" applyAlignment="0" applyProtection="0"/>
    <xf numFmtId="201" fontId="223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7" fillId="0" borderId="0"/>
    <xf numFmtId="0" fontId="34" fillId="0" borderId="0"/>
    <xf numFmtId="168" fontId="35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80" fillId="0" borderId="0">
      <alignment vertical="top"/>
    </xf>
    <xf numFmtId="0" fontId="80" fillId="0" borderId="0">
      <alignment vertical="top"/>
    </xf>
    <xf numFmtId="0" fontId="87" fillId="0" borderId="0"/>
    <xf numFmtId="37" fontId="225" fillId="0" borderId="0"/>
    <xf numFmtId="0" fontId="80" fillId="0" borderId="0">
      <alignment vertical="top"/>
    </xf>
    <xf numFmtId="0" fontId="5" fillId="0" borderId="0"/>
    <xf numFmtId="239" fontId="147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147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8" fontId="226" fillId="0" borderId="31">
      <alignment horizontal="right" vertical="center"/>
    </xf>
    <xf numFmtId="0" fontId="73" fillId="0" borderId="0" applyFont="0" applyFill="0" applyBorder="0" applyAlignment="0" applyProtection="0"/>
    <xf numFmtId="0" fontId="227" fillId="0" borderId="17">
      <alignment horizontal="center"/>
    </xf>
    <xf numFmtId="0" fontId="228" fillId="0" borderId="0"/>
    <xf numFmtId="0" fontId="228" fillId="0" borderId="27" applyFill="0">
      <alignment horizontal="center"/>
      <protection locked="0"/>
    </xf>
    <xf numFmtId="0" fontId="227" fillId="0" borderId="0" applyFill="0">
      <alignment horizontal="center"/>
      <protection locked="0"/>
    </xf>
    <xf numFmtId="0" fontId="227" fillId="73" borderId="0"/>
    <xf numFmtId="0" fontId="227" fillId="0" borderId="0">
      <protection locked="0"/>
    </xf>
    <xf numFmtId="0" fontId="227" fillId="0" borderId="0"/>
    <xf numFmtId="240" fontId="227" fillId="0" borderId="0"/>
    <xf numFmtId="241" fontId="227" fillId="0" borderId="0"/>
    <xf numFmtId="0" fontId="228" fillId="94" borderId="0">
      <alignment horizontal="right"/>
    </xf>
    <xf numFmtId="0" fontId="227" fillId="0" borderId="0"/>
    <xf numFmtId="242" fontId="170" fillId="0" borderId="0" applyFill="0" applyBorder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243" fontId="170" fillId="0" borderId="0" applyFill="0" applyBorder="0" applyProtection="0"/>
    <xf numFmtId="0" fontId="229" fillId="0" borderId="17">
      <alignment horizontal="center"/>
    </xf>
    <xf numFmtId="244" fontId="224" fillId="0" borderId="0" applyFont="0" applyFill="0" applyBorder="0" applyAlignment="0" applyProtection="0"/>
    <xf numFmtId="0" fontId="170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230" fillId="0" borderId="0"/>
    <xf numFmtId="0" fontId="5" fillId="0" borderId="0"/>
    <xf numFmtId="0" fontId="5" fillId="0" borderId="0"/>
    <xf numFmtId="0" fontId="17" fillId="0" borderId="0"/>
    <xf numFmtId="0" fontId="231" fillId="0" borderId="0"/>
    <xf numFmtId="245" fontId="232" fillId="0" borderId="0" applyFont="0" applyFill="0" applyBorder="0" applyAlignment="0" applyProtection="0"/>
    <xf numFmtId="44" fontId="232" fillId="0" borderId="0" applyFont="0" applyFill="0" applyBorder="0" applyAlignment="0" applyProtection="0"/>
    <xf numFmtId="239" fontId="147" fillId="0" borderId="0" applyFont="0" applyFill="0" applyBorder="0" applyAlignment="0" applyProtection="0"/>
    <xf numFmtId="24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7" fillId="0" borderId="0" applyFont="0" applyFill="0" applyBorder="0" applyAlignment="0" applyProtection="0"/>
    <xf numFmtId="12" fontId="233" fillId="0" borderId="17">
      <alignment horizontal="center"/>
    </xf>
    <xf numFmtId="0" fontId="234" fillId="0" borderId="0">
      <alignment horizontal="center" vertical="top"/>
    </xf>
    <xf numFmtId="6" fontId="152" fillId="0" borderId="0" applyFont="0" applyFill="0" applyBorder="0" applyAlignment="0" applyProtection="0"/>
    <xf numFmtId="183" fontId="235" fillId="0" borderId="0" applyFont="0" applyFill="0" applyBorder="0" applyAlignment="0" applyProtection="0"/>
    <xf numFmtId="247" fontId="236" fillId="0" borderId="0" applyFont="0" applyFill="0" applyBorder="0" applyAlignment="0" applyProtection="0"/>
    <xf numFmtId="248" fontId="236" fillId="0" borderId="0" applyFont="0" applyFill="0" applyBorder="0" applyAlignment="0" applyProtection="0"/>
    <xf numFmtId="0" fontId="69" fillId="0" borderId="0" applyFont="0" applyFill="0" applyBorder="0" applyAlignment="0" applyProtection="0"/>
    <xf numFmtId="239" fontId="147" fillId="0" borderId="0" applyFont="0" applyFill="0" applyBorder="0" applyAlignment="0" applyProtection="0"/>
    <xf numFmtId="239" fontId="147" fillId="0" borderId="0" applyFont="0" applyFill="0" applyBorder="0" applyAlignment="0" applyProtection="0"/>
    <xf numFmtId="239" fontId="147" fillId="0" borderId="0" applyFont="0" applyFill="0" applyBorder="0" applyAlignment="0" applyProtection="0"/>
    <xf numFmtId="0" fontId="147" fillId="0" borderId="0" applyFont="0" applyFill="0" applyBorder="0" applyAlignment="0" applyProtection="0"/>
    <xf numFmtId="0" fontId="219" fillId="0" borderId="0"/>
    <xf numFmtId="0" fontId="17" fillId="0" borderId="0"/>
    <xf numFmtId="168" fontId="17" fillId="0" borderId="0" applyFont="0" applyFill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0" fontId="17" fillId="0" borderId="0"/>
    <xf numFmtId="0" fontId="1" fillId="0" borderId="0"/>
    <xf numFmtId="168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7" fillId="0" borderId="0"/>
    <xf numFmtId="0" fontId="17" fillId="0" borderId="0"/>
    <xf numFmtId="168" fontId="17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31" fillId="5" borderId="0" applyNumberFormat="0" applyBorder="0" applyAlignment="0" applyProtection="0"/>
    <xf numFmtId="0" fontId="48" fillId="6" borderId="0" applyNumberFormat="0" applyBorder="0" applyAlignment="0" applyProtection="0"/>
    <xf numFmtId="0" fontId="46" fillId="7" borderId="9" applyNumberFormat="0" applyAlignment="0" applyProtection="0"/>
    <xf numFmtId="0" fontId="53" fillId="8" borderId="10" applyNumberFormat="0" applyAlignment="0" applyProtection="0"/>
    <xf numFmtId="0" fontId="32" fillId="8" borderId="9" applyNumberFormat="0" applyAlignment="0" applyProtection="0"/>
    <xf numFmtId="0" fontId="47" fillId="0" borderId="11" applyNumberFormat="0" applyFill="0" applyAlignment="0" applyProtection="0"/>
    <xf numFmtId="0" fontId="33" fillId="9" borderId="12" applyNumberFormat="0" applyAlignment="0" applyProtection="0"/>
    <xf numFmtId="0" fontId="5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6" fillId="0" borderId="14" applyNumberFormat="0" applyFill="0" applyAlignment="0" applyProtection="0"/>
    <xf numFmtId="0" fontId="2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27" fillId="34" borderId="0" applyNumberFormat="0" applyBorder="0" applyAlignment="0" applyProtection="0"/>
    <xf numFmtId="0" fontId="5" fillId="0" borderId="0"/>
    <xf numFmtId="188" fontId="5" fillId="0" borderId="0" applyFill="0" applyBorder="0" applyAlignment="0" applyProtection="0"/>
    <xf numFmtId="188" fontId="5" fillId="0" borderId="0" applyFill="0" applyBorder="0" applyAlignment="0" applyProtection="0"/>
    <xf numFmtId="188" fontId="5" fillId="0" borderId="0" applyFill="0" applyBorder="0" applyAlignment="0" applyProtection="0"/>
    <xf numFmtId="188" fontId="5" fillId="0" borderId="0" applyFill="0" applyBorder="0" applyAlignment="0" applyProtection="0"/>
    <xf numFmtId="188" fontId="5" fillId="0" borderId="0" applyFill="0" applyBorder="0" applyAlignment="0" applyProtection="0"/>
    <xf numFmtId="0" fontId="17" fillId="0" borderId="0"/>
    <xf numFmtId="0" fontId="5" fillId="0" borderId="0"/>
    <xf numFmtId="0" fontId="5" fillId="0" borderId="0"/>
    <xf numFmtId="0" fontId="17" fillId="10" borderId="13" applyNumberFormat="0" applyFont="0" applyAlignment="0" applyProtection="0"/>
    <xf numFmtId="0" fontId="17" fillId="0" borderId="0"/>
    <xf numFmtId="168" fontId="17" fillId="0" borderId="0" applyFont="0" applyFill="0" applyBorder="0" applyAlignment="0" applyProtection="0"/>
    <xf numFmtId="0" fontId="1" fillId="0" borderId="0"/>
    <xf numFmtId="0" fontId="237" fillId="0" borderId="0" applyNumberFormat="0" applyFill="0" applyBorder="0" applyAlignment="0" applyProtection="0">
      <alignment vertical="top"/>
      <protection locked="0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5" fillId="0" borderId="0"/>
    <xf numFmtId="0" fontId="85" fillId="0" borderId="0"/>
    <xf numFmtId="43" fontId="5" fillId="0" borderId="0" applyFont="0" applyFill="0" applyBorder="0" applyAlignment="0" applyProtection="0"/>
    <xf numFmtId="0" fontId="85" fillId="0" borderId="0"/>
    <xf numFmtId="0" fontId="85" fillId="0" borderId="0"/>
    <xf numFmtId="0" fontId="85" fillId="0" borderId="0"/>
    <xf numFmtId="43" fontId="5" fillId="0" borderId="0" applyFont="0" applyFill="0" applyBorder="0" applyAlignment="0" applyProtection="0"/>
    <xf numFmtId="0" fontId="85" fillId="0" borderId="0"/>
    <xf numFmtId="43" fontId="5" fillId="0" borderId="0" applyFont="0" applyFill="0" applyBorder="0" applyAlignment="0" applyProtection="0"/>
    <xf numFmtId="0" fontId="85" fillId="0" borderId="0"/>
    <xf numFmtId="43" fontId="5" fillId="0" borderId="0" applyFont="0" applyFill="0" applyBorder="0" applyAlignment="0" applyProtection="0"/>
    <xf numFmtId="0" fontId="8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5" fillId="0" borderId="0"/>
    <xf numFmtId="43" fontId="5" fillId="0" borderId="0" applyFont="0" applyFill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37" fillId="0" borderId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3" borderId="0" applyNumberFormat="0" applyBorder="0" applyAlignment="0" applyProtection="0"/>
    <xf numFmtId="0" fontId="26" fillId="38" borderId="0" applyNumberFormat="0" applyBorder="0" applyAlignment="0" applyProtection="0"/>
    <xf numFmtId="0" fontId="26" fillId="41" borderId="0" applyNumberFormat="0" applyBorder="0" applyAlignment="0" applyProtection="0"/>
    <xf numFmtId="0" fontId="26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43" fontId="35" fillId="0" borderId="0" applyFont="0" applyFill="0" applyBorder="0" applyAlignment="0" applyProtection="0"/>
    <xf numFmtId="0" fontId="63" fillId="53" borderId="21" applyNumberFormat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59" fillId="52" borderId="18" applyNumberFormat="0" applyAlignment="0" applyProtection="0"/>
    <xf numFmtId="0" fontId="60" fillId="0" borderId="19" applyNumberFormat="0" applyFill="0" applyAlignment="0" applyProtection="0"/>
    <xf numFmtId="0" fontId="68" fillId="37" borderId="0" applyNumberFormat="0" applyBorder="0" applyAlignment="0" applyProtection="0"/>
    <xf numFmtId="0" fontId="70" fillId="40" borderId="21" applyNumberFormat="0" applyAlignment="0" applyProtection="0"/>
    <xf numFmtId="0" fontId="71" fillId="54" borderId="0" applyNumberFormat="0" applyBorder="0" applyAlignment="0" applyProtection="0"/>
    <xf numFmtId="0" fontId="72" fillId="0" borderId="22" applyNumberFormat="0" applyFill="0" applyAlignment="0" applyProtection="0"/>
    <xf numFmtId="0" fontId="61" fillId="36" borderId="0" applyNumberFormat="0" applyBorder="0" applyAlignment="0" applyProtection="0"/>
    <xf numFmtId="0" fontId="28" fillId="55" borderId="0" applyNumberFormat="0" applyBorder="0" applyAlignment="0" applyProtection="0"/>
    <xf numFmtId="0" fontId="28" fillId="56" borderId="0" applyNumberFormat="0" applyBorder="0" applyAlignment="0" applyProtection="0"/>
    <xf numFmtId="0" fontId="28" fillId="57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58" borderId="0" applyNumberFormat="0" applyBorder="0" applyAlignment="0" applyProtection="0"/>
    <xf numFmtId="0" fontId="62" fillId="53" borderId="20" applyNumberFormat="0" applyAlignment="0" applyProtection="0"/>
    <xf numFmtId="168" fontId="35" fillId="0" borderId="0" applyFont="0" applyFill="0" applyBorder="0" applyAlignment="0" applyProtection="0"/>
    <xf numFmtId="0" fontId="74" fillId="0" borderId="24" applyNumberFormat="0" applyFill="0" applyAlignment="0" applyProtection="0"/>
    <xf numFmtId="0" fontId="75" fillId="0" borderId="25" applyNumberFormat="0" applyFill="0" applyAlignment="0" applyProtection="0"/>
    <xf numFmtId="0" fontId="76" fillId="0" borderId="26" applyNumberFormat="0" applyFill="0" applyAlignment="0" applyProtection="0"/>
    <xf numFmtId="0" fontId="76" fillId="0" borderId="0" applyNumberForma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0" fontId="5" fillId="0" borderId="0"/>
    <xf numFmtId="43" fontId="82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34" fillId="0" borderId="0" applyFont="0" applyFill="0" applyBorder="0" applyAlignment="0" applyProtection="0"/>
    <xf numFmtId="0" fontId="1" fillId="10" borderId="13" applyNumberFormat="0" applyFont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2" fillId="0" borderId="22" applyNumberFormat="0" applyFill="0" applyAlignment="0" applyProtection="0"/>
    <xf numFmtId="167" fontId="37" fillId="0" borderId="0" applyFont="0" applyFill="0" applyBorder="0" applyAlignment="0" applyProtection="0"/>
    <xf numFmtId="0" fontId="37" fillId="0" borderId="0"/>
    <xf numFmtId="0" fontId="70" fillId="40" borderId="21" applyNumberFormat="0" applyAlignment="0" applyProtection="0"/>
    <xf numFmtId="9" fontId="37" fillId="0" borderId="0" applyFont="0" applyFill="0" applyBorder="0" applyAlignment="0" applyProtection="0"/>
    <xf numFmtId="43" fontId="35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70" fillId="40" borderId="21" applyNumberFormat="0" applyAlignment="0" applyProtection="0"/>
    <xf numFmtId="0" fontId="34" fillId="59" borderId="23" applyNumberFormat="0" applyFont="0" applyAlignment="0" applyProtection="0"/>
    <xf numFmtId="0" fontId="72" fillId="0" borderId="22" applyNumberFormat="0" applyFill="0" applyAlignment="0" applyProtection="0"/>
    <xf numFmtId="0" fontId="28" fillId="56" borderId="0" applyNumberFormat="0" applyBorder="0" applyAlignment="0" applyProtection="0"/>
    <xf numFmtId="0" fontId="28" fillId="47" borderId="0" applyNumberFormat="0" applyBorder="0" applyAlignment="0" applyProtection="0"/>
    <xf numFmtId="167" fontId="37" fillId="0" borderId="0" applyFont="0" applyFill="0" applyBorder="0" applyAlignment="0" applyProtection="0"/>
    <xf numFmtId="0" fontId="28" fillId="55" borderId="0" applyNumberFormat="0" applyBorder="0" applyAlignment="0" applyProtection="0"/>
    <xf numFmtId="167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7" fillId="0" borderId="0"/>
    <xf numFmtId="0" fontId="37" fillId="0" borderId="0"/>
    <xf numFmtId="0" fontId="62" fillId="53" borderId="20" applyNumberFormat="0" applyAlignment="0" applyProtection="0"/>
    <xf numFmtId="9" fontId="37" fillId="0" borderId="0" applyFont="0" applyFill="0" applyBorder="0" applyAlignment="0" applyProtection="0"/>
    <xf numFmtId="43" fontId="3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70" fillId="40" borderId="21" applyNumberFormat="0" applyAlignment="0" applyProtection="0"/>
    <xf numFmtId="43" fontId="1" fillId="0" borderId="0" applyFont="0" applyFill="0" applyBorder="0" applyAlignment="0" applyProtection="0"/>
    <xf numFmtId="0" fontId="17" fillId="0" borderId="0"/>
    <xf numFmtId="0" fontId="17" fillId="0" borderId="0"/>
    <xf numFmtId="0" fontId="30" fillId="49" borderId="41">
      <alignment horizontal="centerContinuous" vertical="top"/>
    </xf>
    <xf numFmtId="0" fontId="62" fillId="53" borderId="20" applyNumberFormat="0" applyAlignment="0" applyProtection="0"/>
    <xf numFmtId="168" fontId="35" fillId="0" borderId="0" applyFont="0" applyFill="0" applyBorder="0" applyAlignment="0" applyProtection="0"/>
    <xf numFmtId="0" fontId="72" fillId="0" borderId="22" applyNumberFormat="0" applyFill="0" applyAlignment="0" applyProtection="0"/>
    <xf numFmtId="0" fontId="63" fillId="53" borderId="21" applyNumberFormat="0" applyAlignment="0" applyProtection="0"/>
    <xf numFmtId="0" fontId="70" fillId="40" borderId="21" applyNumberFormat="0" applyAlignment="0" applyProtection="0"/>
    <xf numFmtId="0" fontId="62" fillId="53" borderId="20" applyNumberFormat="0" applyAlignment="0" applyProtection="0"/>
    <xf numFmtId="0" fontId="34" fillId="59" borderId="23" applyNumberFormat="0" applyFont="0" applyAlignment="0" applyProtection="0"/>
    <xf numFmtId="0" fontId="34" fillId="59" borderId="23" applyNumberFormat="0" applyFont="0" applyAlignment="0" applyProtection="0"/>
    <xf numFmtId="0" fontId="30" fillId="49" borderId="41">
      <alignment horizontal="centerContinuous" vertical="top"/>
    </xf>
    <xf numFmtId="0" fontId="42" fillId="0" borderId="2">
      <alignment horizontal="left" vertical="center"/>
    </xf>
    <xf numFmtId="168" fontId="1" fillId="0" borderId="0" applyFont="0" applyFill="0" applyBorder="0" applyAlignment="0" applyProtection="0"/>
    <xf numFmtId="0" fontId="42" fillId="0" borderId="2">
      <alignment horizontal="left" vertical="center"/>
    </xf>
    <xf numFmtId="168" fontId="1" fillId="0" borderId="0" applyFont="0" applyFill="0" applyBorder="0" applyAlignment="0" applyProtection="0"/>
    <xf numFmtId="168" fontId="36" fillId="0" borderId="0" applyFont="0" applyFill="0" applyBorder="0" applyAlignment="0" applyProtection="0"/>
    <xf numFmtId="0" fontId="17" fillId="0" borderId="0"/>
    <xf numFmtId="0" fontId="30" fillId="49" borderId="41">
      <alignment horizontal="centerContinuous" vertical="top"/>
    </xf>
    <xf numFmtId="0" fontId="37" fillId="0" borderId="0"/>
    <xf numFmtId="0" fontId="70" fillId="40" borderId="21" applyNumberFormat="0" applyAlignment="0" applyProtection="0"/>
    <xf numFmtId="168" fontId="17" fillId="0" borderId="0" applyFont="0" applyFill="0" applyBorder="0" applyAlignment="0" applyProtection="0"/>
    <xf numFmtId="0" fontId="1" fillId="0" borderId="0"/>
    <xf numFmtId="0" fontId="1" fillId="0" borderId="0"/>
    <xf numFmtId="168" fontId="17" fillId="0" borderId="0" applyFont="0" applyFill="0" applyBorder="0" applyAlignment="0" applyProtection="0"/>
    <xf numFmtId="0" fontId="34" fillId="59" borderId="23" applyNumberFormat="0" applyFont="0" applyAlignment="0" applyProtection="0"/>
    <xf numFmtId="0" fontId="17" fillId="0" borderId="0"/>
    <xf numFmtId="0" fontId="17" fillId="0" borderId="0"/>
    <xf numFmtId="0" fontId="17" fillId="0" borderId="0"/>
    <xf numFmtId="0" fontId="34" fillId="59" borderId="23" applyNumberFormat="0" applyFont="0" applyAlignment="0" applyProtection="0"/>
    <xf numFmtId="0" fontId="63" fillId="53" borderId="21" applyNumberFormat="0" applyAlignment="0" applyProtection="0"/>
    <xf numFmtId="0" fontId="195" fillId="89" borderId="38" applyNumberFormat="0" applyProtection="0">
      <alignment horizontal="right" vertical="center"/>
    </xf>
    <xf numFmtId="0" fontId="42" fillId="0" borderId="2">
      <alignment horizontal="left" vertical="center"/>
    </xf>
    <xf numFmtId="0" fontId="193" fillId="89" borderId="38" applyNumberFormat="0" applyProtection="0">
      <alignment horizontal="right" vertical="center"/>
    </xf>
    <xf numFmtId="0" fontId="80" fillId="89" borderId="38" applyNumberFormat="0" applyProtection="0">
      <alignment horizontal="right" vertical="center"/>
    </xf>
    <xf numFmtId="0" fontId="80" fillId="92" borderId="38" applyNumberFormat="0" applyProtection="0">
      <alignment horizontal="left" vertical="top" indent="1"/>
    </xf>
    <xf numFmtId="0" fontId="80" fillId="92" borderId="38" applyNumberFormat="0" applyProtection="0">
      <alignment horizontal="left" vertical="center" indent="1"/>
    </xf>
    <xf numFmtId="0" fontId="193" fillId="92" borderId="38" applyNumberFormat="0" applyProtection="0">
      <alignment vertical="center"/>
    </xf>
    <xf numFmtId="0" fontId="80" fillId="92" borderId="38" applyNumberFormat="0" applyProtection="0">
      <alignment vertical="center"/>
    </xf>
    <xf numFmtId="0" fontId="5" fillId="89" borderId="38" applyNumberFormat="0" applyProtection="0">
      <alignment horizontal="left" vertical="top" indent="1"/>
    </xf>
    <xf numFmtId="0" fontId="5" fillId="89" borderId="38" applyNumberFormat="0" applyProtection="0">
      <alignment horizontal="left" vertical="center" indent="1"/>
    </xf>
    <xf numFmtId="0" fontId="5" fillId="91" borderId="38" applyNumberFormat="0" applyProtection="0">
      <alignment horizontal="left" vertical="top" indent="1"/>
    </xf>
    <xf numFmtId="0" fontId="5" fillId="91" borderId="38" applyNumberFormat="0" applyProtection="0">
      <alignment horizontal="left" vertical="center" indent="1"/>
    </xf>
    <xf numFmtId="0" fontId="5" fillId="78" borderId="38" applyNumberFormat="0" applyProtection="0">
      <alignment horizontal="left" vertical="top" indent="1"/>
    </xf>
    <xf numFmtId="0" fontId="5" fillId="78" borderId="38" applyNumberFormat="0" applyProtection="0">
      <alignment horizontal="left" vertical="center" indent="1"/>
    </xf>
    <xf numFmtId="0" fontId="5" fillId="90" borderId="38" applyNumberFormat="0" applyProtection="0">
      <alignment horizontal="left" vertical="top" indent="1"/>
    </xf>
    <xf numFmtId="0" fontId="5" fillId="90" borderId="38" applyNumberFormat="0" applyProtection="0">
      <alignment horizontal="left" vertical="center" indent="1"/>
    </xf>
    <xf numFmtId="0" fontId="80" fillId="78" borderId="38" applyNumberFormat="0" applyProtection="0">
      <alignment horizontal="right" vertical="center"/>
    </xf>
    <xf numFmtId="0" fontId="80" fillId="87" borderId="38" applyNumberFormat="0" applyProtection="0">
      <alignment horizontal="right" vertical="center"/>
    </xf>
    <xf numFmtId="0" fontId="80" fillId="86" borderId="38" applyNumberFormat="0" applyProtection="0">
      <alignment horizontal="right" vertical="center"/>
    </xf>
    <xf numFmtId="0" fontId="80" fillId="85" borderId="38" applyNumberFormat="0" applyProtection="0">
      <alignment horizontal="right" vertical="center"/>
    </xf>
    <xf numFmtId="0" fontId="80" fillId="84" borderId="38" applyNumberFormat="0" applyProtection="0">
      <alignment horizontal="right" vertical="center"/>
    </xf>
    <xf numFmtId="0" fontId="80" fillId="83" borderId="38" applyNumberFormat="0" applyProtection="0">
      <alignment horizontal="right" vertical="center"/>
    </xf>
    <xf numFmtId="0" fontId="80" fillId="82" borderId="38" applyNumberFormat="0" applyProtection="0">
      <alignment horizontal="right" vertical="center"/>
    </xf>
    <xf numFmtId="0" fontId="80" fillId="81" borderId="38" applyNumberFormat="0" applyProtection="0">
      <alignment horizontal="right" vertical="center"/>
    </xf>
    <xf numFmtId="0" fontId="80" fillId="80" borderId="38" applyNumberFormat="0" applyProtection="0">
      <alignment horizontal="right" vertical="center"/>
    </xf>
    <xf numFmtId="0" fontId="80" fillId="79" borderId="38" applyNumberFormat="0" applyProtection="0">
      <alignment horizontal="right" vertical="center"/>
    </xf>
    <xf numFmtId="0" fontId="90" fillId="77" borderId="38" applyNumberFormat="0" applyProtection="0">
      <alignment horizontal="left" vertical="top" indent="1"/>
    </xf>
    <xf numFmtId="0" fontId="90" fillId="77" borderId="38" applyNumberFormat="0" applyProtection="0">
      <alignment horizontal="left" vertical="center" indent="1"/>
    </xf>
    <xf numFmtId="0" fontId="191" fillId="77" borderId="38" applyNumberFormat="0" applyProtection="0">
      <alignment vertical="center"/>
    </xf>
    <xf numFmtId="0" fontId="90" fillId="77" borderId="38" applyNumberFormat="0" applyProtection="0">
      <alignment vertical="center"/>
    </xf>
    <xf numFmtId="9" fontId="152" fillId="0" borderId="40" applyNumberFormat="0" applyBorder="0"/>
    <xf numFmtId="0" fontId="122" fillId="0" borderId="34" applyNumberFormat="0" applyFill="0" applyAlignment="0" applyProtection="0"/>
    <xf numFmtId="9" fontId="37" fillId="0" borderId="0" applyFont="0" applyFill="0" applyBorder="0" applyAlignment="0" applyProtection="0"/>
    <xf numFmtId="0" fontId="28" fillId="58" borderId="0" applyNumberFormat="0" applyBorder="0" applyAlignment="0" applyProtection="0"/>
    <xf numFmtId="0" fontId="28" fillId="47" borderId="0" applyNumberFormat="0" applyBorder="0" applyAlignment="0" applyProtection="0"/>
    <xf numFmtId="0" fontId="28" fillId="46" borderId="0" applyNumberFormat="0" applyBorder="0" applyAlignment="0" applyProtection="0"/>
    <xf numFmtId="0" fontId="28" fillId="57" borderId="0" applyNumberFormat="0" applyBorder="0" applyAlignment="0" applyProtection="0"/>
    <xf numFmtId="0" fontId="28" fillId="56" borderId="0" applyNumberFormat="0" applyBorder="0" applyAlignment="0" applyProtection="0"/>
    <xf numFmtId="0" fontId="28" fillId="55" borderId="0" applyNumberFormat="0" applyBorder="0" applyAlignment="0" applyProtection="0"/>
    <xf numFmtId="0" fontId="70" fillId="40" borderId="21" applyNumberFormat="0" applyAlignment="0" applyProtection="0"/>
    <xf numFmtId="168" fontId="34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72" fillId="0" borderId="22" applyNumberFormat="0" applyFill="0" applyAlignment="0" applyProtection="0"/>
    <xf numFmtId="43" fontId="35" fillId="0" borderId="0" applyFont="0" applyFill="0" applyBorder="0" applyAlignment="0" applyProtection="0"/>
    <xf numFmtId="0" fontId="37" fillId="0" borderId="0"/>
    <xf numFmtId="168" fontId="34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63" fillId="53" borderId="21" applyNumberFormat="0" applyAlignment="0" applyProtection="0"/>
    <xf numFmtId="0" fontId="17" fillId="0" borderId="0"/>
    <xf numFmtId="0" fontId="80" fillId="78" borderId="38" applyNumberFormat="0" applyProtection="0">
      <alignment horizontal="left" vertical="top" indent="1"/>
    </xf>
    <xf numFmtId="0" fontId="80" fillId="78" borderId="38" applyNumberFormat="0" applyProtection="0">
      <alignment horizontal="left" vertical="center" indent="1"/>
    </xf>
    <xf numFmtId="0" fontId="72" fillId="0" borderId="22" applyNumberFormat="0" applyFill="0" applyAlignment="0" applyProtection="0"/>
    <xf numFmtId="0" fontId="17" fillId="0" borderId="0"/>
    <xf numFmtId="168" fontId="17" fillId="0" borderId="0" applyFont="0" applyFill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31" fillId="5" borderId="0" applyNumberFormat="0" applyBorder="0" applyAlignment="0" applyProtection="0"/>
    <xf numFmtId="0" fontId="48" fillId="6" borderId="0" applyNumberFormat="0" applyBorder="0" applyAlignment="0" applyProtection="0"/>
    <xf numFmtId="0" fontId="46" fillId="7" borderId="9" applyNumberFormat="0" applyAlignment="0" applyProtection="0"/>
    <xf numFmtId="0" fontId="53" fillId="8" borderId="10" applyNumberFormat="0" applyAlignment="0" applyProtection="0"/>
    <xf numFmtId="0" fontId="32" fillId="8" borderId="9" applyNumberFormat="0" applyAlignment="0" applyProtection="0"/>
    <xf numFmtId="0" fontId="47" fillId="0" borderId="11" applyNumberFormat="0" applyFill="0" applyAlignment="0" applyProtection="0"/>
    <xf numFmtId="0" fontId="33" fillId="9" borderId="12" applyNumberFormat="0" applyAlignment="0" applyProtection="0"/>
    <xf numFmtId="0" fontId="58" fillId="0" borderId="0" applyNumberFormat="0" applyFill="0" applyBorder="0" applyAlignment="0" applyProtection="0"/>
    <xf numFmtId="0" fontId="17" fillId="10" borderId="13" applyNumberFormat="0" applyFont="0" applyAlignment="0" applyProtection="0"/>
    <xf numFmtId="0" fontId="39" fillId="0" borderId="0" applyNumberFormat="0" applyFill="0" applyBorder="0" applyAlignment="0" applyProtection="0"/>
    <xf numFmtId="0" fontId="56" fillId="0" borderId="14" applyNumberFormat="0" applyFill="0" applyAlignment="0" applyProtection="0"/>
    <xf numFmtId="0" fontId="2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27" fillId="34" borderId="0" applyNumberFormat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168" fontId="1" fillId="0" borderId="0" applyFont="0" applyFill="0" applyBorder="0" applyAlignment="0" applyProtection="0"/>
    <xf numFmtId="168" fontId="5" fillId="0" borderId="0" applyNumberFormat="0" applyFill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17" fillId="21" borderId="0" applyNumberFormat="0" applyBorder="0" applyAlignment="0" applyProtection="0"/>
    <xf numFmtId="0" fontId="27" fillId="26" borderId="0" applyNumberFormat="0" applyBorder="0" applyAlignment="0" applyProtection="0"/>
    <xf numFmtId="0" fontId="17" fillId="33" borderId="0" applyNumberFormat="0" applyBorder="0" applyAlignment="0" applyProtection="0"/>
    <xf numFmtId="0" fontId="17" fillId="29" borderId="0" applyNumberFormat="0" applyBorder="0" applyAlignment="0" applyProtection="0"/>
    <xf numFmtId="0" fontId="27" fillId="22" borderId="0" applyNumberFormat="0" applyBorder="0" applyAlignment="0" applyProtection="0"/>
    <xf numFmtId="0" fontId="27" fillId="14" borderId="0" applyNumberFormat="0" applyBorder="0" applyAlignment="0" applyProtection="0"/>
    <xf numFmtId="0" fontId="17" fillId="12" borderId="0" applyNumberFormat="0" applyBorder="0" applyAlignment="0" applyProtection="0"/>
    <xf numFmtId="0" fontId="17" fillId="25" borderId="0" applyNumberFormat="0" applyBorder="0" applyAlignment="0" applyProtection="0"/>
    <xf numFmtId="0" fontId="27" fillId="18" borderId="0" applyNumberFormat="0" applyBorder="0" applyAlignment="0" applyProtection="0"/>
    <xf numFmtId="0" fontId="17" fillId="17" borderId="0" applyNumberFormat="0" applyBorder="0" applyAlignment="0" applyProtection="0"/>
    <xf numFmtId="0" fontId="17" fillId="10" borderId="13" applyNumberFormat="0" applyFont="0" applyAlignment="0" applyProtection="0"/>
    <xf numFmtId="0" fontId="17" fillId="16" borderId="0" applyNumberFormat="0" applyBorder="0" applyAlignment="0" applyProtection="0"/>
    <xf numFmtId="0" fontId="46" fillId="7" borderId="9" applyNumberFormat="0" applyAlignment="0" applyProtection="0"/>
    <xf numFmtId="0" fontId="44" fillId="0" borderId="7" applyNumberFormat="0" applyFill="0" applyAlignment="0" applyProtection="0"/>
    <xf numFmtId="0" fontId="31" fillId="5" borderId="0" applyNumberFormat="0" applyBorder="0" applyAlignment="0" applyProtection="0"/>
    <xf numFmtId="0" fontId="40" fillId="4" borderId="0" applyNumberFormat="0" applyBorder="0" applyAlignment="0" applyProtection="0"/>
    <xf numFmtId="0" fontId="27" fillId="19" borderId="0" applyNumberFormat="0" applyBorder="0" applyAlignment="0" applyProtection="0"/>
    <xf numFmtId="0" fontId="39" fillId="0" borderId="0" applyNumberFormat="0" applyFill="0" applyBorder="0" applyAlignment="0" applyProtection="0"/>
    <xf numFmtId="0" fontId="27" fillId="31" borderId="0" applyNumberFormat="0" applyBorder="0" applyAlignment="0" applyProtection="0"/>
    <xf numFmtId="0" fontId="1" fillId="0" borderId="0"/>
    <xf numFmtId="0" fontId="43" fillId="0" borderId="6" applyNumberFormat="0" applyFill="0" applyAlignment="0" applyProtection="0"/>
    <xf numFmtId="0" fontId="56" fillId="0" borderId="14" applyNumberFormat="0" applyFill="0" applyAlignment="0" applyProtection="0"/>
    <xf numFmtId="0" fontId="45" fillId="0" borderId="0" applyNumberFormat="0" applyFill="0" applyBorder="0" applyAlignment="0" applyProtection="0"/>
    <xf numFmtId="0" fontId="27" fillId="30" borderId="0" applyNumberFormat="0" applyBorder="0" applyAlignment="0" applyProtection="0"/>
    <xf numFmtId="0" fontId="58" fillId="0" borderId="0" applyNumberFormat="0" applyFill="0" applyBorder="0" applyAlignment="0" applyProtection="0"/>
    <xf numFmtId="0" fontId="27" fillId="27" borderId="0" applyNumberFormat="0" applyBorder="0" applyAlignment="0" applyProtection="0"/>
    <xf numFmtId="0" fontId="47" fillId="0" borderId="11" applyNumberFormat="0" applyFill="0" applyAlignment="0" applyProtection="0"/>
    <xf numFmtId="0" fontId="17" fillId="20" borderId="0" applyNumberFormat="0" applyBorder="0" applyAlignment="0" applyProtection="0"/>
    <xf numFmtId="0" fontId="48" fillId="6" borderId="0" applyNumberFormat="0" applyBorder="0" applyAlignment="0" applyProtection="0"/>
    <xf numFmtId="0" fontId="45" fillId="0" borderId="8" applyNumberFormat="0" applyFill="0" applyAlignment="0" applyProtection="0"/>
    <xf numFmtId="0" fontId="27" fillId="11" borderId="0" applyNumberFormat="0" applyBorder="0" applyAlignment="0" applyProtection="0"/>
    <xf numFmtId="0" fontId="27" fillId="23" borderId="0" applyNumberFormat="0" applyBorder="0" applyAlignment="0" applyProtection="0"/>
    <xf numFmtId="0" fontId="33" fillId="9" borderId="12" applyNumberFormat="0" applyAlignment="0" applyProtection="0"/>
    <xf numFmtId="0" fontId="53" fillId="8" borderId="10" applyNumberFormat="0" applyAlignment="0" applyProtection="0"/>
    <xf numFmtId="0" fontId="5" fillId="0" borderId="0"/>
    <xf numFmtId="168" fontId="1" fillId="0" borderId="0" applyFont="0" applyFill="0" applyBorder="0" applyAlignment="0" applyProtection="0"/>
    <xf numFmtId="0" fontId="32" fillId="8" borderId="9" applyNumberFormat="0" applyAlignment="0" applyProtection="0"/>
    <xf numFmtId="0" fontId="17" fillId="10" borderId="13" applyNumberFormat="0" applyFont="0" applyAlignment="0" applyProtection="0"/>
    <xf numFmtId="0" fontId="27" fillId="15" borderId="0" applyNumberFormat="0" applyBorder="0" applyAlignment="0" applyProtection="0"/>
    <xf numFmtId="0" fontId="17" fillId="28" borderId="0" applyNumberFormat="0" applyBorder="0" applyAlignment="0" applyProtection="0"/>
    <xf numFmtId="0" fontId="17" fillId="13" borderId="0" applyNumberFormat="0" applyBorder="0" applyAlignment="0" applyProtection="0"/>
    <xf numFmtId="0" fontId="17" fillId="32" borderId="0" applyNumberFormat="0" applyBorder="0" applyAlignment="0" applyProtection="0"/>
    <xf numFmtId="0" fontId="17" fillId="24" borderId="0" applyNumberFormat="0" applyBorder="0" applyAlignment="0" applyProtection="0"/>
    <xf numFmtId="0" fontId="27" fillId="34" borderId="0" applyNumberFormat="0" applyBorder="0" applyAlignment="0" applyProtection="0"/>
    <xf numFmtId="0" fontId="17" fillId="0" borderId="0"/>
    <xf numFmtId="0" fontId="67" fillId="0" borderId="0" applyNumberFormat="0" applyFill="0" applyBorder="0" applyAlignment="0" applyProtection="0"/>
    <xf numFmtId="0" fontId="17" fillId="10" borderId="13" applyNumberFormat="0" applyFont="0" applyAlignment="0" applyProtection="0"/>
    <xf numFmtId="168" fontId="1" fillId="0" borderId="0" applyFont="0" applyFill="0" applyBorder="0" applyAlignment="0" applyProtection="0"/>
    <xf numFmtId="168" fontId="5" fillId="0" borderId="0" applyNumberForma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17" fillId="10" borderId="13" applyNumberFormat="0" applyFont="0" applyAlignment="0" applyProtection="0"/>
    <xf numFmtId="168" fontId="1" fillId="0" borderId="0" applyFont="0" applyFill="0" applyBorder="0" applyAlignment="0" applyProtection="0"/>
    <xf numFmtId="168" fontId="5" fillId="0" borderId="0" applyNumberForma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" fillId="0" borderId="0" applyNumberForma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43" fontId="147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34" fillId="59" borderId="23" applyNumberFormat="0" applyFont="0" applyAlignment="0" applyProtection="0"/>
    <xf numFmtId="9" fontId="37" fillId="0" borderId="0" applyFont="0" applyFill="0" applyBorder="0" applyAlignment="0" applyProtection="0"/>
    <xf numFmtId="43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7" fontId="37" fillId="0" borderId="0" applyFont="0" applyFill="0" applyBorder="0" applyAlignment="0" applyProtection="0"/>
    <xf numFmtId="0" fontId="63" fillId="53" borderId="21" applyNumberFormat="0" applyAlignment="0" applyProtection="0"/>
    <xf numFmtId="0" fontId="37" fillId="0" borderId="0"/>
    <xf numFmtId="168" fontId="1" fillId="0" borderId="0" applyFont="0" applyFill="0" applyBorder="0" applyAlignment="0" applyProtection="0"/>
    <xf numFmtId="0" fontId="63" fillId="53" borderId="21" applyNumberFormat="0" applyAlignment="0" applyProtection="0"/>
    <xf numFmtId="0" fontId="28" fillId="58" borderId="0" applyNumberFormat="0" applyBorder="0" applyAlignment="0" applyProtection="0"/>
    <xf numFmtId="0" fontId="62" fillId="53" borderId="20" applyNumberFormat="0" applyAlignment="0" applyProtection="0"/>
    <xf numFmtId="9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34" fillId="0" borderId="0" applyFont="0" applyFill="0" applyBorder="0" applyAlignment="0" applyProtection="0"/>
    <xf numFmtId="0" fontId="62" fillId="53" borderId="20" applyNumberFormat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82" fillId="0" borderId="0" applyFont="0" applyFill="0" applyBorder="0" applyAlignment="0" applyProtection="0"/>
    <xf numFmtId="9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7" fillId="0" borderId="0" applyNumberFormat="0" applyFill="0" applyBorder="0" applyAlignment="0" applyProtection="0">
      <alignment vertical="top"/>
      <protection locked="0"/>
    </xf>
    <xf numFmtId="179" fontId="1" fillId="0" borderId="0"/>
    <xf numFmtId="0" fontId="5" fillId="0" borderId="0"/>
    <xf numFmtId="0" fontId="17" fillId="0" borderId="0"/>
    <xf numFmtId="9" fontId="17" fillId="0" borderId="0" applyFont="0" applyFill="0" applyBorder="0" applyAlignment="0" applyProtection="0"/>
    <xf numFmtId="0" fontId="1" fillId="0" borderId="0"/>
    <xf numFmtId="0" fontId="17" fillId="0" borderId="0"/>
    <xf numFmtId="9" fontId="17" fillId="0" borderId="0" applyFont="0" applyFill="0" applyBorder="0" applyAlignment="0" applyProtection="0"/>
    <xf numFmtId="179" fontId="1" fillId="0" borderId="0"/>
    <xf numFmtId="0" fontId="1" fillId="0" borderId="0"/>
    <xf numFmtId="0" fontId="17" fillId="0" borderId="0"/>
    <xf numFmtId="9" fontId="17" fillId="0" borderId="0" applyFont="0" applyFill="0" applyBorder="0" applyAlignment="0" applyProtection="0"/>
    <xf numFmtId="0" fontId="1" fillId="0" borderId="0"/>
    <xf numFmtId="0" fontId="17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7" fillId="0" borderId="0"/>
    <xf numFmtId="0" fontId="28" fillId="46" borderId="0" applyNumberFormat="0" applyBorder="0" applyAlignment="0" applyProtection="0"/>
    <xf numFmtId="0" fontId="28" fillId="57" borderId="0" applyNumberFormat="0" applyBorder="0" applyAlignment="0" applyProtection="0"/>
    <xf numFmtId="5" fontId="133" fillId="0" borderId="5" applyAlignment="0" applyProtection="0"/>
    <xf numFmtId="5" fontId="134" fillId="0" borderId="5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09" fillId="53" borderId="20" applyNumberFormat="0" applyAlignment="0" applyProtection="0"/>
    <xf numFmtId="0" fontId="98" fillId="53" borderId="21" applyNumberFormat="0" applyAlignment="0" applyProtection="0"/>
    <xf numFmtId="0" fontId="106" fillId="40" borderId="21" applyNumberFormat="0" applyAlignment="0" applyProtection="0"/>
    <xf numFmtId="0" fontId="111" fillId="0" borderId="22" applyNumberFormat="0" applyFill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80" fillId="53" borderId="20" applyNumberFormat="0" applyAlignment="0" applyProtection="0"/>
    <xf numFmtId="0" fontId="109" fillId="53" borderId="20" applyNumberFormat="0" applyAlignment="0" applyProtection="0"/>
    <xf numFmtId="0" fontId="98" fillId="53" borderId="21" applyNumberFormat="0" applyAlignment="0" applyProtection="0"/>
    <xf numFmtId="0" fontId="106" fillId="40" borderId="21" applyNumberFormat="0" applyAlignment="0" applyProtection="0"/>
    <xf numFmtId="0" fontId="111" fillId="0" borderId="22" applyNumberFormat="0" applyFill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239" fillId="0" borderId="6" applyNumberFormat="0" applyFill="0" applyAlignment="0" applyProtection="0"/>
    <xf numFmtId="0" fontId="240" fillId="0" borderId="7" applyNumberFormat="0" applyFill="0" applyAlignment="0" applyProtection="0"/>
    <xf numFmtId="0" fontId="241" fillId="0" borderId="8" applyNumberFormat="0" applyFill="0" applyAlignment="0" applyProtection="0"/>
    <xf numFmtId="0" fontId="241" fillId="0" borderId="0" applyNumberFormat="0" applyFill="0" applyBorder="0" applyAlignment="0" applyProtection="0"/>
    <xf numFmtId="0" fontId="242" fillId="4" borderId="0" applyNumberFormat="0" applyBorder="0" applyAlignment="0" applyProtection="0"/>
    <xf numFmtId="0" fontId="243" fillId="5" borderId="0" applyNumberFormat="0" applyBorder="0" applyAlignment="0" applyProtection="0"/>
    <xf numFmtId="0" fontId="244" fillId="6" borderId="0" applyNumberFormat="0" applyBorder="0" applyAlignment="0" applyProtection="0"/>
    <xf numFmtId="0" fontId="245" fillId="7" borderId="9" applyNumberFormat="0" applyAlignment="0" applyProtection="0"/>
    <xf numFmtId="0" fontId="246" fillId="8" borderId="10" applyNumberFormat="0" applyAlignment="0" applyProtection="0"/>
    <xf numFmtId="0" fontId="247" fillId="8" borderId="9" applyNumberFormat="0" applyAlignment="0" applyProtection="0"/>
    <xf numFmtId="0" fontId="248" fillId="0" borderId="11" applyNumberFormat="0" applyFill="0" applyAlignment="0" applyProtection="0"/>
    <xf numFmtId="0" fontId="249" fillId="9" borderId="12" applyNumberFormat="0" applyAlignment="0" applyProtection="0"/>
    <xf numFmtId="0" fontId="250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2" fillId="0" borderId="14" applyNumberFormat="0" applyFill="0" applyAlignment="0" applyProtection="0"/>
    <xf numFmtId="0" fontId="253" fillId="11" borderId="0" applyNumberFormat="0" applyBorder="0" applyAlignment="0" applyProtection="0"/>
    <xf numFmtId="0" fontId="238" fillId="12" borderId="0" applyNumberFormat="0" applyBorder="0" applyAlignment="0" applyProtection="0"/>
    <xf numFmtId="0" fontId="238" fillId="13" borderId="0" applyNumberFormat="0" applyBorder="0" applyAlignment="0" applyProtection="0"/>
    <xf numFmtId="0" fontId="253" fillId="14" borderId="0" applyNumberFormat="0" applyBorder="0" applyAlignment="0" applyProtection="0"/>
    <xf numFmtId="0" fontId="253" fillId="15" borderId="0" applyNumberFormat="0" applyBorder="0" applyAlignment="0" applyProtection="0"/>
    <xf numFmtId="0" fontId="238" fillId="16" borderId="0" applyNumberFormat="0" applyBorder="0" applyAlignment="0" applyProtection="0"/>
    <xf numFmtId="0" fontId="238" fillId="17" borderId="0" applyNumberFormat="0" applyBorder="0" applyAlignment="0" applyProtection="0"/>
    <xf numFmtId="0" fontId="253" fillId="18" borderId="0" applyNumberFormat="0" applyBorder="0" applyAlignment="0" applyProtection="0"/>
    <xf numFmtId="0" fontId="253" fillId="19" borderId="0" applyNumberFormat="0" applyBorder="0" applyAlignment="0" applyProtection="0"/>
    <xf numFmtId="0" fontId="238" fillId="20" borderId="0" applyNumberFormat="0" applyBorder="0" applyAlignment="0" applyProtection="0"/>
    <xf numFmtId="0" fontId="238" fillId="21" borderId="0" applyNumberFormat="0" applyBorder="0" applyAlignment="0" applyProtection="0"/>
    <xf numFmtId="0" fontId="253" fillId="22" borderId="0" applyNumberFormat="0" applyBorder="0" applyAlignment="0" applyProtection="0"/>
    <xf numFmtId="0" fontId="253" fillId="23" borderId="0" applyNumberFormat="0" applyBorder="0" applyAlignment="0" applyProtection="0"/>
    <xf numFmtId="0" fontId="238" fillId="24" borderId="0" applyNumberFormat="0" applyBorder="0" applyAlignment="0" applyProtection="0"/>
    <xf numFmtId="0" fontId="238" fillId="25" borderId="0" applyNumberFormat="0" applyBorder="0" applyAlignment="0" applyProtection="0"/>
    <xf numFmtId="0" fontId="253" fillId="26" borderId="0" applyNumberFormat="0" applyBorder="0" applyAlignment="0" applyProtection="0"/>
    <xf numFmtId="0" fontId="253" fillId="27" borderId="0" applyNumberFormat="0" applyBorder="0" applyAlignment="0" applyProtection="0"/>
    <xf numFmtId="0" fontId="238" fillId="28" borderId="0" applyNumberFormat="0" applyBorder="0" applyAlignment="0" applyProtection="0"/>
    <xf numFmtId="0" fontId="238" fillId="29" borderId="0" applyNumberFormat="0" applyBorder="0" applyAlignment="0" applyProtection="0"/>
    <xf numFmtId="0" fontId="253" fillId="30" borderId="0" applyNumberFormat="0" applyBorder="0" applyAlignment="0" applyProtection="0"/>
    <xf numFmtId="0" fontId="253" fillId="31" borderId="0" applyNumberFormat="0" applyBorder="0" applyAlignment="0" applyProtection="0"/>
    <xf numFmtId="0" fontId="238" fillId="32" borderId="0" applyNumberFormat="0" applyBorder="0" applyAlignment="0" applyProtection="0"/>
    <xf numFmtId="0" fontId="238" fillId="33" borderId="0" applyNumberFormat="0" applyBorder="0" applyAlignment="0" applyProtection="0"/>
    <xf numFmtId="0" fontId="253" fillId="34" borderId="0" applyNumberFormat="0" applyBorder="0" applyAlignment="0" applyProtection="0"/>
    <xf numFmtId="0" fontId="238" fillId="0" borderId="0"/>
    <xf numFmtId="9" fontId="238" fillId="0" borderId="0" applyFont="0" applyFill="0" applyBorder="0" applyAlignment="0" applyProtection="0"/>
    <xf numFmtId="0" fontId="238" fillId="10" borderId="13" applyNumberFormat="0" applyFont="0" applyAlignment="0" applyProtection="0"/>
    <xf numFmtId="0" fontId="5" fillId="59" borderId="45" applyNumberFormat="0" applyFont="0" applyAlignment="0" applyProtection="0"/>
    <xf numFmtId="0" fontId="193" fillId="89" borderId="38" applyNumberFormat="0" applyProtection="0">
      <alignment horizontal="right" vertical="center"/>
    </xf>
    <xf numFmtId="0" fontId="137" fillId="53" borderId="44" applyNumberFormat="0" applyAlignment="0" applyProtection="0"/>
    <xf numFmtId="0" fontId="80" fillId="87" borderId="38" applyNumberFormat="0" applyProtection="0">
      <alignment horizontal="right" vertical="center"/>
    </xf>
    <xf numFmtId="0" fontId="80" fillId="86" borderId="38" applyNumberFormat="0" applyProtection="0">
      <alignment horizontal="right" vertical="center"/>
    </xf>
    <xf numFmtId="0" fontId="137" fillId="53" borderId="44" applyNumberFormat="0" applyAlignment="0" applyProtection="0"/>
    <xf numFmtId="0" fontId="5" fillId="59" borderId="23" applyNumberFormat="0" applyFont="0" applyAlignment="0" applyProtection="0"/>
    <xf numFmtId="0" fontId="137" fillId="53" borderId="21" applyNumberFormat="0" applyAlignment="0" applyProtection="0"/>
    <xf numFmtId="0" fontId="5" fillId="59" borderId="23" applyNumberFormat="0" applyFont="0" applyAlignment="0" applyProtection="0"/>
    <xf numFmtId="0" fontId="137" fillId="53" borderId="44" applyNumberFormat="0" applyAlignment="0" applyProtection="0"/>
    <xf numFmtId="0" fontId="5" fillId="59" borderId="45" applyNumberFormat="0" applyFont="0" applyAlignment="0" applyProtection="0"/>
    <xf numFmtId="0" fontId="5" fillId="59" borderId="45" applyNumberFormat="0" applyFont="0" applyAlignment="0" applyProtection="0"/>
    <xf numFmtId="0" fontId="137" fillId="53" borderId="44" applyNumberFormat="0" applyAlignment="0" applyProtection="0"/>
    <xf numFmtId="0" fontId="90" fillId="77" borderId="48" applyNumberFormat="0" applyProtection="0">
      <alignment vertical="center"/>
    </xf>
    <xf numFmtId="0" fontId="164" fillId="40" borderId="44" applyNumberFormat="0" applyAlignment="0" applyProtection="0"/>
    <xf numFmtId="0" fontId="164" fillId="40" borderId="21" applyNumberFormat="0" applyAlignment="0" applyProtection="0"/>
    <xf numFmtId="0" fontId="80" fillId="78" borderId="38" applyNumberFormat="0" applyProtection="0">
      <alignment horizontal="right" vertical="center"/>
    </xf>
    <xf numFmtId="0" fontId="5" fillId="59" borderId="45" applyNumberFormat="0" applyFont="0" applyAlignment="0" applyProtection="0"/>
    <xf numFmtId="0" fontId="164" fillId="40" borderId="21" applyNumberFormat="0" applyAlignment="0" applyProtection="0"/>
    <xf numFmtId="0" fontId="5" fillId="78" borderId="48" applyNumberFormat="0" applyProtection="0">
      <alignment horizontal="left" vertical="top" indent="1"/>
    </xf>
    <xf numFmtId="0" fontId="34" fillId="59" borderId="45" applyNumberFormat="0" applyFont="0" applyAlignment="0" applyProtection="0"/>
    <xf numFmtId="0" fontId="5" fillId="89" borderId="48" applyNumberFormat="0" applyProtection="0">
      <alignment horizontal="left" vertical="center" indent="1"/>
    </xf>
    <xf numFmtId="0" fontId="5" fillId="59" borderId="23" applyNumberFormat="0" applyFont="0" applyAlignment="0" applyProtection="0"/>
    <xf numFmtId="0" fontId="90" fillId="77" borderId="38" applyNumberFormat="0" applyProtection="0">
      <alignment vertical="center"/>
    </xf>
    <xf numFmtId="0" fontId="80" fillId="84" borderId="48" applyNumberFormat="0" applyProtection="0">
      <alignment horizontal="right" vertical="center"/>
    </xf>
    <xf numFmtId="0" fontId="5" fillId="59" borderId="45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189" fillId="1" borderId="2" applyNumberFormat="0" applyFont="0" applyAlignment="0">
      <alignment horizontal="center"/>
    </xf>
    <xf numFmtId="0" fontId="5" fillId="89" borderId="38" applyNumberFormat="0" applyProtection="0">
      <alignment horizontal="left" vertical="center" indent="1"/>
    </xf>
    <xf numFmtId="0" fontId="5" fillId="89" borderId="38" applyNumberFormat="0" applyProtection="0">
      <alignment horizontal="left" vertical="top" indent="1"/>
    </xf>
    <xf numFmtId="0" fontId="98" fillId="53" borderId="21" applyNumberForma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34" fillId="59" borderId="23" applyNumberFormat="0" applyFont="0" applyAlignment="0" applyProtection="0"/>
    <xf numFmtId="0" fontId="5" fillId="59" borderId="45" applyNumberFormat="0" applyFont="0" applyAlignment="0" applyProtection="0"/>
    <xf numFmtId="0" fontId="109" fillId="53" borderId="46" applyNumberFormat="0" applyAlignment="0" applyProtection="0"/>
    <xf numFmtId="0" fontId="80" fillId="92" borderId="48" applyNumberFormat="0" applyProtection="0">
      <alignment horizontal="left" vertical="top" indent="1"/>
    </xf>
    <xf numFmtId="0" fontId="5" fillId="59" borderId="23" applyNumberFormat="0" applyFont="0" applyAlignment="0" applyProtection="0"/>
    <xf numFmtId="0" fontId="63" fillId="53" borderId="44" applyNumberFormat="0" applyAlignment="0" applyProtection="0"/>
    <xf numFmtId="0" fontId="193" fillId="92" borderId="48" applyNumberFormat="0" applyProtection="0">
      <alignment vertical="center"/>
    </xf>
    <xf numFmtId="0" fontId="5" fillId="59" borderId="23" applyNumberFormat="0" applyFont="0" applyAlignment="0" applyProtection="0"/>
    <xf numFmtId="0" fontId="164" fillId="40" borderId="21" applyNumberFormat="0" applyAlignment="0" applyProtection="0"/>
    <xf numFmtId="5" fontId="133" fillId="0" borderId="43" applyAlignment="0" applyProtection="0"/>
    <xf numFmtId="0" fontId="98" fillId="53" borderId="21" applyNumberFormat="0" applyAlignment="0" applyProtection="0"/>
    <xf numFmtId="0" fontId="137" fillId="53" borderId="21" applyNumberFormat="0" applyAlignment="0" applyProtection="0"/>
    <xf numFmtId="0" fontId="80" fillId="79" borderId="38" applyNumberFormat="0" applyProtection="0">
      <alignment horizontal="right" vertical="center"/>
    </xf>
    <xf numFmtId="0" fontId="90" fillId="77" borderId="38" applyNumberFormat="0" applyProtection="0">
      <alignment horizontal="left" vertical="top" indent="1"/>
    </xf>
    <xf numFmtId="0" fontId="180" fillId="53" borderId="20" applyNumberFormat="0" applyAlignment="0" applyProtection="0"/>
    <xf numFmtId="0" fontId="106" fillId="40" borderId="44" applyNumberFormat="0" applyAlignment="0" applyProtection="0"/>
    <xf numFmtId="0" fontId="62" fillId="53" borderId="20" applyNumberFormat="0" applyAlignment="0" applyProtection="0"/>
    <xf numFmtId="0" fontId="42" fillId="0" borderId="2">
      <alignment horizontal="left" vertical="center"/>
    </xf>
    <xf numFmtId="0" fontId="191" fillId="77" borderId="38" applyNumberFormat="0" applyProtection="0">
      <alignment vertical="center"/>
    </xf>
    <xf numFmtId="0" fontId="137" fillId="53" borderId="21" applyNumberFormat="0" applyAlignment="0" applyProtection="0"/>
    <xf numFmtId="0" fontId="137" fillId="53" borderId="21" applyNumberFormat="0" applyAlignment="0" applyProtection="0"/>
    <xf numFmtId="0" fontId="111" fillId="0" borderId="47" applyNumberFormat="0" applyFill="0" applyAlignment="0" applyProtection="0"/>
    <xf numFmtId="0" fontId="164" fillId="40" borderId="44" applyNumberFormat="0" applyAlignment="0" applyProtection="0"/>
    <xf numFmtId="0" fontId="90" fillId="77" borderId="48" applyNumberFormat="0" applyProtection="0">
      <alignment horizontal="left" vertical="center" indent="1"/>
    </xf>
    <xf numFmtId="0" fontId="5" fillId="59" borderId="45" applyNumberFormat="0" applyFont="0" applyAlignment="0" applyProtection="0"/>
    <xf numFmtId="0" fontId="70" fillId="40" borderId="21" applyNumberFormat="0" applyAlignment="0" applyProtection="0"/>
    <xf numFmtId="0" fontId="180" fillId="53" borderId="46" applyNumberFormat="0" applyAlignment="0" applyProtection="0"/>
    <xf numFmtId="0" fontId="63" fillId="53" borderId="21" applyNumberFormat="0" applyAlignment="0" applyProtection="0"/>
    <xf numFmtId="0" fontId="180" fillId="53" borderId="46" applyNumberFormat="0" applyAlignment="0" applyProtection="0"/>
    <xf numFmtId="0" fontId="106" fillId="40" borderId="21" applyNumberFormat="0" applyAlignment="0" applyProtection="0"/>
    <xf numFmtId="0" fontId="109" fillId="53" borderId="20" applyNumberFormat="0" applyAlignment="0" applyProtection="0"/>
    <xf numFmtId="0" fontId="180" fillId="53" borderId="20" applyNumberFormat="0" applyAlignment="0" applyProtection="0"/>
    <xf numFmtId="0" fontId="5" fillId="59" borderId="23" applyNumberFormat="0" applyFont="0" applyAlignment="0" applyProtection="0"/>
    <xf numFmtId="0" fontId="164" fillId="40" borderId="21" applyNumberFormat="0" applyAlignment="0" applyProtection="0"/>
    <xf numFmtId="0" fontId="137" fillId="53" borderId="44" applyNumberFormat="0" applyAlignment="0" applyProtection="0"/>
    <xf numFmtId="5" fontId="134" fillId="0" borderId="43" applyAlignment="0" applyProtection="0"/>
    <xf numFmtId="0" fontId="164" fillId="40" borderId="44" applyNumberFormat="0" applyAlignment="0" applyProtection="0"/>
    <xf numFmtId="0" fontId="63" fillId="53" borderId="44" applyNumberFormat="0" applyAlignment="0" applyProtection="0"/>
    <xf numFmtId="0" fontId="137" fillId="53" borderId="44" applyNumberFormat="0" applyAlignment="0" applyProtection="0"/>
    <xf numFmtId="0" fontId="5" fillId="59" borderId="45" applyNumberFormat="0" applyFont="0" applyAlignment="0" applyProtection="0"/>
    <xf numFmtId="0" fontId="5" fillId="59" borderId="45" applyNumberFormat="0" applyFont="0" applyAlignment="0" applyProtection="0"/>
    <xf numFmtId="0" fontId="180" fillId="53" borderId="46" applyNumberFormat="0" applyAlignment="0" applyProtection="0"/>
    <xf numFmtId="0" fontId="5" fillId="59" borderId="45" applyNumberFormat="0" applyFont="0" applyAlignment="0" applyProtection="0"/>
    <xf numFmtId="0" fontId="5" fillId="59" borderId="45" applyNumberFormat="0" applyFon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70" fillId="40" borderId="44" applyNumberFormat="0" applyAlignment="0" applyProtection="0"/>
    <xf numFmtId="0" fontId="189" fillId="1" borderId="42" applyNumberFormat="0" applyFont="0" applyAlignment="0">
      <alignment horizontal="center"/>
    </xf>
    <xf numFmtId="0" fontId="5" fillId="91" borderId="38" applyNumberFormat="0" applyProtection="0">
      <alignment horizontal="left" vertical="top" indent="1"/>
    </xf>
    <xf numFmtId="0" fontId="180" fillId="53" borderId="20" applyNumberFormat="0" applyAlignment="0" applyProtection="0"/>
    <xf numFmtId="0" fontId="180" fillId="53" borderId="20" applyNumberFormat="0" applyAlignment="0" applyProtection="0"/>
    <xf numFmtId="0" fontId="5" fillId="59" borderId="23" applyNumberFormat="0" applyFont="0" applyAlignment="0" applyProtection="0"/>
    <xf numFmtId="0" fontId="164" fillId="40" borderId="21" applyNumberFormat="0" applyAlignment="0" applyProtection="0"/>
    <xf numFmtId="0" fontId="164" fillId="40" borderId="21" applyNumberFormat="0" applyAlignment="0" applyProtection="0"/>
    <xf numFmtId="0" fontId="164" fillId="40" borderId="44" applyNumberFormat="0" applyAlignment="0" applyProtection="0"/>
    <xf numFmtId="0" fontId="80" fillId="81" borderId="48" applyNumberFormat="0" applyProtection="0">
      <alignment horizontal="right" vertical="center"/>
    </xf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5" fontId="134" fillId="0" borderId="5" applyAlignment="0" applyProtection="0"/>
    <xf numFmtId="5" fontId="133" fillId="0" borderId="5" applyAlignment="0" applyProtection="0"/>
    <xf numFmtId="0" fontId="90" fillId="77" borderId="48" applyNumberFormat="0" applyProtection="0">
      <alignment horizontal="left" vertical="top" indent="1"/>
    </xf>
    <xf numFmtId="0" fontId="164" fillId="40" borderId="44" applyNumberFormat="0" applyAlignment="0" applyProtection="0"/>
    <xf numFmtId="0" fontId="111" fillId="0" borderId="47" applyNumberFormat="0" applyFill="0" applyAlignment="0" applyProtection="0"/>
    <xf numFmtId="0" fontId="193" fillId="89" borderId="48" applyNumberFormat="0" applyProtection="0">
      <alignment horizontal="right" vertical="center"/>
    </xf>
    <xf numFmtId="0" fontId="191" fillId="77" borderId="48" applyNumberFormat="0" applyProtection="0">
      <alignment vertical="center"/>
    </xf>
    <xf numFmtId="0" fontId="70" fillId="40" borderId="21" applyNumberFormat="0" applyAlignment="0" applyProtection="0"/>
    <xf numFmtId="0" fontId="63" fillId="53" borderId="21" applyNumberFormat="0" applyAlignment="0" applyProtection="0"/>
    <xf numFmtId="0" fontId="180" fillId="53" borderId="46" applyNumberFormat="0" applyAlignment="0" applyProtection="0"/>
    <xf numFmtId="0" fontId="5" fillId="59" borderId="23" applyNumberFormat="0" applyFont="0" applyAlignment="0" applyProtection="0"/>
    <xf numFmtId="0" fontId="137" fillId="53" borderId="21" applyNumberFormat="0" applyAlignment="0" applyProtection="0"/>
    <xf numFmtId="0" fontId="137" fillId="53" borderId="21" applyNumberFormat="0" applyAlignment="0" applyProtection="0"/>
    <xf numFmtId="0" fontId="137" fillId="53" borderId="44" applyNumberFormat="0" applyAlignment="0" applyProtection="0"/>
    <xf numFmtId="0" fontId="164" fillId="40" borderId="21" applyNumberFormat="0" applyAlignment="0" applyProtection="0"/>
    <xf numFmtId="0" fontId="164" fillId="40" borderId="44" applyNumberFormat="0" applyAlignment="0" applyProtection="0"/>
    <xf numFmtId="0" fontId="5" fillId="59" borderId="45" applyNumberFormat="0" applyFont="0" applyAlignment="0" applyProtection="0"/>
    <xf numFmtId="0" fontId="72" fillId="0" borderId="22" applyNumberFormat="0" applyFill="0" applyAlignment="0" applyProtection="0"/>
    <xf numFmtId="0" fontId="72" fillId="0" borderId="47" applyNumberFormat="0" applyFill="0" applyAlignment="0" applyProtection="0"/>
    <xf numFmtId="0" fontId="180" fillId="53" borderId="20" applyNumberFormat="0" applyAlignment="0" applyProtection="0"/>
    <xf numFmtId="0" fontId="80" fillId="86" borderId="48" applyNumberFormat="0" applyProtection="0">
      <alignment horizontal="right" vertical="center"/>
    </xf>
    <xf numFmtId="0" fontId="164" fillId="40" borderId="44" applyNumberFormat="0" applyAlignment="0" applyProtection="0"/>
    <xf numFmtId="0" fontId="5" fillId="59" borderId="23" applyNumberFormat="0" applyFont="0" applyAlignment="0" applyProtection="0"/>
    <xf numFmtId="0" fontId="80" fillId="78" borderId="48" applyNumberFormat="0" applyProtection="0">
      <alignment horizontal="left" vertical="center" indent="1"/>
    </xf>
    <xf numFmtId="0" fontId="180" fillId="53" borderId="20" applyNumberFormat="0" applyAlignment="0" applyProtection="0"/>
    <xf numFmtId="0" fontId="164" fillId="40" borderId="21" applyNumberFormat="0" applyAlignment="0" applyProtection="0"/>
    <xf numFmtId="0" fontId="164" fillId="40" borderId="44" applyNumberFormat="0" applyAlignment="0" applyProtection="0"/>
    <xf numFmtId="0" fontId="5" fillId="59" borderId="45" applyNumberFormat="0" applyFont="0" applyAlignment="0" applyProtection="0"/>
    <xf numFmtId="0" fontId="98" fillId="53" borderId="44" applyNumberFormat="0" applyAlignment="0" applyProtection="0"/>
    <xf numFmtId="0" fontId="180" fillId="53" borderId="20" applyNumberFormat="0" applyAlignment="0" applyProtection="0"/>
    <xf numFmtId="0" fontId="80" fillId="83" borderId="38" applyNumberFormat="0" applyProtection="0">
      <alignment horizontal="right" vertical="center"/>
    </xf>
    <xf numFmtId="0" fontId="180" fillId="53" borderId="46" applyNumberForma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180" fillId="53" borderId="46" applyNumberFormat="0" applyAlignment="0" applyProtection="0"/>
    <xf numFmtId="0" fontId="80" fillId="80" borderId="48" applyNumberFormat="0" applyProtection="0">
      <alignment horizontal="right" vertical="center"/>
    </xf>
    <xf numFmtId="0" fontId="164" fillId="40" borderId="44" applyNumberFormat="0" applyAlignment="0" applyProtection="0"/>
    <xf numFmtId="0" fontId="72" fillId="0" borderId="47" applyNumberFormat="0" applyFill="0" applyAlignment="0" applyProtection="0"/>
    <xf numFmtId="0" fontId="180" fillId="53" borderId="46" applyNumberFormat="0" applyAlignment="0" applyProtection="0"/>
    <xf numFmtId="0" fontId="80" fillId="78" borderId="38" applyNumberFormat="0" applyProtection="0">
      <alignment horizontal="left" vertical="top" indent="1"/>
    </xf>
    <xf numFmtId="0" fontId="106" fillId="40" borderId="21" applyNumberFormat="0" applyAlignment="0" applyProtection="0"/>
    <xf numFmtId="0" fontId="5" fillId="91" borderId="38" applyNumberFormat="0" applyProtection="0">
      <alignment horizontal="left" vertical="center" indent="1"/>
    </xf>
    <xf numFmtId="0" fontId="180" fillId="53" borderId="46" applyNumberFormat="0" applyAlignment="0" applyProtection="0"/>
    <xf numFmtId="0" fontId="80" fillId="81" borderId="38" applyNumberFormat="0" applyProtection="0">
      <alignment horizontal="right" vertical="center"/>
    </xf>
    <xf numFmtId="0" fontId="80" fillId="92" borderId="38" applyNumberFormat="0" applyProtection="0">
      <alignment horizontal="left" vertical="top" indent="1"/>
    </xf>
    <xf numFmtId="0" fontId="80" fillId="80" borderId="38" applyNumberFormat="0" applyProtection="0">
      <alignment horizontal="right" vertical="center"/>
    </xf>
    <xf numFmtId="0" fontId="5" fillId="59" borderId="23" applyNumberFormat="0" applyFont="0" applyAlignment="0" applyProtection="0"/>
    <xf numFmtId="0" fontId="5" fillId="59" borderId="45" applyNumberFormat="0" applyFont="0" applyAlignment="0" applyProtection="0"/>
    <xf numFmtId="0" fontId="5" fillId="59" borderId="23" applyNumberFormat="0" applyFont="0" applyAlignment="0" applyProtection="0"/>
    <xf numFmtId="0" fontId="30" fillId="49" borderId="41">
      <alignment horizontal="centerContinuous" vertical="top"/>
    </xf>
    <xf numFmtId="0" fontId="5" fillId="78" borderId="48" applyNumberFormat="0" applyProtection="0">
      <alignment horizontal="left" vertical="center" indent="1"/>
    </xf>
    <xf numFmtId="0" fontId="137" fillId="53" borderId="44" applyNumberFormat="0" applyAlignment="0" applyProtection="0"/>
    <xf numFmtId="0" fontId="106" fillId="40" borderId="44" applyNumberFormat="0" applyAlignment="0" applyProtection="0"/>
    <xf numFmtId="0" fontId="34" fillId="59" borderId="45" applyNumberFormat="0" applyFont="0" applyAlignment="0" applyProtection="0"/>
    <xf numFmtId="0" fontId="180" fillId="53" borderId="20" applyNumberFormat="0" applyAlignment="0" applyProtection="0"/>
    <xf numFmtId="0" fontId="5" fillId="59" borderId="45" applyNumberFormat="0" applyFont="0" applyAlignment="0" applyProtection="0"/>
    <xf numFmtId="0" fontId="5" fillId="59" borderId="23" applyNumberFormat="0" applyFont="0" applyAlignment="0" applyProtection="0"/>
    <xf numFmtId="0" fontId="80" fillId="89" borderId="38" applyNumberFormat="0" applyProtection="0">
      <alignment horizontal="right" vertical="center"/>
    </xf>
    <xf numFmtId="0" fontId="80" fillId="82" borderId="48" applyNumberFormat="0" applyProtection="0">
      <alignment horizontal="right" vertical="center"/>
    </xf>
    <xf numFmtId="0" fontId="5" fillId="91" borderId="48" applyNumberFormat="0" applyProtection="0">
      <alignment horizontal="left" vertical="top" indent="1"/>
    </xf>
    <xf numFmtId="0" fontId="80" fillId="87" borderId="48" applyNumberFormat="0" applyProtection="0">
      <alignment horizontal="right" vertical="center"/>
    </xf>
    <xf numFmtId="0" fontId="5" fillId="78" borderId="38" applyNumberFormat="0" applyProtection="0">
      <alignment horizontal="left" vertical="top" indent="1"/>
    </xf>
    <xf numFmtId="0" fontId="5" fillId="59" borderId="45" applyNumberFormat="0" applyFont="0" applyAlignment="0" applyProtection="0"/>
    <xf numFmtId="0" fontId="164" fillId="40" borderId="21" applyNumberFormat="0" applyAlignment="0" applyProtection="0"/>
    <xf numFmtId="0" fontId="5" fillId="59" borderId="23" applyNumberFormat="0" applyFont="0" applyAlignment="0" applyProtection="0"/>
    <xf numFmtId="0" fontId="5" fillId="59" borderId="23" applyNumberFormat="0" applyFont="0" applyAlignment="0" applyProtection="0"/>
    <xf numFmtId="0" fontId="5" fillId="59" borderId="45" applyNumberFormat="0" applyFont="0" applyAlignment="0" applyProtection="0"/>
    <xf numFmtId="0" fontId="164" fillId="40" borderId="44" applyNumberFormat="0" applyAlignment="0" applyProtection="0"/>
    <xf numFmtId="0" fontId="137" fillId="53" borderId="21" applyNumberFormat="0" applyAlignment="0" applyProtection="0"/>
    <xf numFmtId="0" fontId="180" fillId="53" borderId="46" applyNumberFormat="0" applyAlignment="0" applyProtection="0"/>
    <xf numFmtId="0" fontId="111" fillId="0" borderId="22" applyNumberFormat="0" applyFill="0" applyAlignment="0" applyProtection="0"/>
    <xf numFmtId="0" fontId="164" fillId="40" borderId="21" applyNumberFormat="0" applyAlignment="0" applyProtection="0"/>
    <xf numFmtId="0" fontId="180" fillId="53" borderId="46" applyNumberFormat="0" applyAlignment="0" applyProtection="0"/>
    <xf numFmtId="0" fontId="72" fillId="0" borderId="22" applyNumberFormat="0" applyFill="0" applyAlignment="0" applyProtection="0"/>
    <xf numFmtId="0" fontId="42" fillId="0" borderId="42">
      <alignment horizontal="left" vertical="center"/>
    </xf>
    <xf numFmtId="0" fontId="80" fillId="79" borderId="48" applyNumberFormat="0" applyProtection="0">
      <alignment horizontal="right" vertical="center"/>
    </xf>
    <xf numFmtId="0" fontId="137" fillId="53" borderId="44" applyNumberFormat="0" applyAlignment="0" applyProtection="0"/>
    <xf numFmtId="0" fontId="5" fillId="59" borderId="45" applyNumberFormat="0" applyFont="0" applyAlignment="0" applyProtection="0"/>
    <xf numFmtId="0" fontId="30" fillId="49" borderId="41">
      <alignment horizontal="centerContinuous" vertical="top"/>
    </xf>
    <xf numFmtId="0" fontId="180" fillId="53" borderId="20" applyNumberFormat="0" applyAlignment="0" applyProtection="0"/>
    <xf numFmtId="9" fontId="152" fillId="0" borderId="29" applyNumberFormat="0" applyBorder="0"/>
    <xf numFmtId="0" fontId="5" fillId="0" borderId="0"/>
    <xf numFmtId="0" fontId="51" fillId="0" borderId="0"/>
    <xf numFmtId="0" fontId="51" fillId="0" borderId="0"/>
    <xf numFmtId="43" fontId="51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85" fillId="0" borderId="0"/>
    <xf numFmtId="168" fontId="34" fillId="0" borderId="0" applyFont="0" applyFill="0" applyBorder="0" applyAlignment="0" applyProtection="0"/>
    <xf numFmtId="0" fontId="8" fillId="0" borderId="0"/>
    <xf numFmtId="168" fontId="51" fillId="0" borderId="0" applyFont="0" applyFill="0" applyBorder="0" applyAlignment="0" applyProtection="0"/>
    <xf numFmtId="0" fontId="254" fillId="0" borderId="0" applyNumberFormat="0" applyFill="0" applyBorder="0" applyAlignment="0" applyProtection="0">
      <alignment vertical="top"/>
      <protection locked="0"/>
    </xf>
    <xf numFmtId="9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37" fillId="0" borderId="0"/>
    <xf numFmtId="43" fontId="255" fillId="0" borderId="0" applyFont="0" applyFill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27" fillId="14" borderId="0" applyNumberFormat="0" applyBorder="0" applyAlignment="0" applyProtection="0"/>
    <xf numFmtId="0" fontId="27" fillId="18" borderId="0" applyNumberFormat="0" applyBorder="0" applyAlignment="0" applyProtection="0"/>
    <xf numFmtId="0" fontId="27" fillId="22" borderId="0" applyNumberFormat="0" applyBorder="0" applyAlignment="0" applyProtection="0"/>
    <xf numFmtId="0" fontId="27" fillId="26" borderId="0" applyNumberFormat="0" applyBorder="0" applyAlignment="0" applyProtection="0"/>
    <xf numFmtId="0" fontId="27" fillId="30" borderId="0" applyNumberFormat="0" applyBorder="0" applyAlignment="0" applyProtection="0"/>
    <xf numFmtId="0" fontId="27" fillId="34" borderId="0" applyNumberFormat="0" applyBorder="0" applyAlignment="0" applyProtection="0"/>
    <xf numFmtId="0" fontId="27" fillId="11" borderId="0" applyNumberFormat="0" applyBorder="0" applyAlignment="0" applyProtection="0"/>
    <xf numFmtId="0" fontId="27" fillId="15" borderId="0" applyNumberFormat="0" applyBorder="0" applyAlignment="0" applyProtection="0"/>
    <xf numFmtId="0" fontId="27" fillId="19" borderId="0" applyNumberFormat="0" applyBorder="0" applyAlignment="0" applyProtection="0"/>
    <xf numFmtId="0" fontId="27" fillId="23" borderId="0" applyNumberFormat="0" applyBorder="0" applyAlignment="0" applyProtection="0"/>
    <xf numFmtId="0" fontId="27" fillId="27" borderId="0" applyNumberFormat="0" applyBorder="0" applyAlignment="0" applyProtection="0"/>
    <xf numFmtId="0" fontId="27" fillId="31" borderId="0" applyNumberFormat="0" applyBorder="0" applyAlignment="0" applyProtection="0"/>
    <xf numFmtId="0" fontId="31" fillId="5" borderId="0" applyNumberFormat="0" applyBorder="0" applyAlignment="0" applyProtection="0"/>
    <xf numFmtId="0" fontId="32" fillId="8" borderId="9" applyNumberFormat="0" applyAlignment="0" applyProtection="0"/>
    <xf numFmtId="0" fontId="33" fillId="9" borderId="12" applyNumberFormat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9" applyNumberFormat="0" applyAlignment="0" applyProtection="0"/>
    <xf numFmtId="0" fontId="47" fillId="0" borderId="11" applyNumberFormat="0" applyFill="0" applyAlignment="0" applyProtection="0"/>
    <xf numFmtId="0" fontId="48" fillId="6" borderId="0" applyNumberFormat="0" applyBorder="0" applyAlignment="0" applyProtection="0"/>
    <xf numFmtId="0" fontId="53" fillId="8" borderId="10" applyNumberFormat="0" applyAlignment="0" applyProtection="0"/>
    <xf numFmtId="0" fontId="56" fillId="0" borderId="14" applyNumberFormat="0" applyFill="0" applyAlignment="0" applyProtection="0"/>
    <xf numFmtId="0" fontId="58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4" fillId="0" borderId="0"/>
    <xf numFmtId="0" fontId="34" fillId="0" borderId="0"/>
    <xf numFmtId="0" fontId="37" fillId="0" borderId="0"/>
    <xf numFmtId="43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7" fillId="0" borderId="0"/>
    <xf numFmtId="0" fontId="67" fillId="0" borderId="0" applyNumberFormat="0" applyFill="0" applyBorder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31" fillId="5" borderId="0" applyNumberFormat="0" applyBorder="0" applyAlignment="0" applyProtection="0"/>
    <xf numFmtId="0" fontId="48" fillId="6" borderId="0" applyNumberFormat="0" applyBorder="0" applyAlignment="0" applyProtection="0"/>
    <xf numFmtId="0" fontId="46" fillId="7" borderId="9" applyNumberFormat="0" applyAlignment="0" applyProtection="0"/>
    <xf numFmtId="0" fontId="53" fillId="8" borderId="10" applyNumberFormat="0" applyAlignment="0" applyProtection="0"/>
    <xf numFmtId="0" fontId="32" fillId="8" borderId="9" applyNumberFormat="0" applyAlignment="0" applyProtection="0"/>
    <xf numFmtId="0" fontId="47" fillId="0" borderId="11" applyNumberFormat="0" applyFill="0" applyAlignment="0" applyProtection="0"/>
    <xf numFmtId="0" fontId="33" fillId="9" borderId="12" applyNumberFormat="0" applyAlignment="0" applyProtection="0"/>
    <xf numFmtId="0" fontId="58" fillId="0" borderId="0" applyNumberFormat="0" applyFill="0" applyBorder="0" applyAlignment="0" applyProtection="0"/>
    <xf numFmtId="0" fontId="17" fillId="10" borderId="13" applyNumberFormat="0" applyFont="0" applyAlignment="0" applyProtection="0"/>
    <xf numFmtId="0" fontId="39" fillId="0" borderId="0" applyNumberFormat="0" applyFill="0" applyBorder="0" applyAlignment="0" applyProtection="0"/>
    <xf numFmtId="0" fontId="56" fillId="0" borderId="14" applyNumberFormat="0" applyFill="0" applyAlignment="0" applyProtection="0"/>
    <xf numFmtId="0" fontId="2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27" fillId="34" borderId="0" applyNumberFormat="0" applyBorder="0" applyAlignment="0" applyProtection="0"/>
    <xf numFmtId="0" fontId="17" fillId="0" borderId="0"/>
    <xf numFmtId="0" fontId="37" fillId="0" borderId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7" fillId="0" borderId="0"/>
    <xf numFmtId="43" fontId="35" fillId="0" borderId="0" applyFont="0" applyFill="0" applyBorder="0" applyAlignment="0" applyProtection="0"/>
    <xf numFmtId="0" fontId="127" fillId="35" borderId="0" applyNumberFormat="0" applyBorder="0" applyAlignment="0" applyProtection="0"/>
    <xf numFmtId="0" fontId="127" fillId="36" borderId="0" applyNumberFormat="0" applyBorder="0" applyAlignment="0" applyProtection="0"/>
    <xf numFmtId="0" fontId="127" fillId="37" borderId="0" applyNumberFormat="0" applyBorder="0" applyAlignment="0" applyProtection="0"/>
    <xf numFmtId="0" fontId="127" fillId="38" borderId="0" applyNumberFormat="0" applyBorder="0" applyAlignment="0" applyProtection="0"/>
    <xf numFmtId="0" fontId="127" fillId="39" borderId="0" applyNumberFormat="0" applyBorder="0" applyAlignment="0" applyProtection="0"/>
    <xf numFmtId="0" fontId="127" fillId="40" borderId="0" applyNumberFormat="0" applyBorder="0" applyAlignment="0" applyProtection="0"/>
    <xf numFmtId="0" fontId="95" fillId="35" borderId="0" applyNumberFormat="0" applyBorder="0" applyAlignment="0" applyProtection="0"/>
    <xf numFmtId="0" fontId="95" fillId="36" borderId="0" applyNumberFormat="0" applyBorder="0" applyAlignment="0" applyProtection="0"/>
    <xf numFmtId="0" fontId="95" fillId="37" borderId="0" applyNumberFormat="0" applyBorder="0" applyAlignment="0" applyProtection="0"/>
    <xf numFmtId="0" fontId="95" fillId="38" borderId="0" applyNumberFormat="0" applyBorder="0" applyAlignment="0" applyProtection="0"/>
    <xf numFmtId="0" fontId="95" fillId="39" borderId="0" applyNumberFormat="0" applyBorder="0" applyAlignment="0" applyProtection="0"/>
    <xf numFmtId="0" fontId="95" fillId="40" borderId="0" applyNumberFormat="0" applyBorder="0" applyAlignment="0" applyProtection="0"/>
    <xf numFmtId="0" fontId="127" fillId="41" borderId="0" applyNumberFormat="0" applyBorder="0" applyAlignment="0" applyProtection="0"/>
    <xf numFmtId="0" fontId="127" fillId="42" borderId="0" applyNumberFormat="0" applyBorder="0" applyAlignment="0" applyProtection="0"/>
    <xf numFmtId="0" fontId="127" fillId="43" borderId="0" applyNumberFormat="0" applyBorder="0" applyAlignment="0" applyProtection="0"/>
    <xf numFmtId="0" fontId="127" fillId="38" borderId="0" applyNumberFormat="0" applyBorder="0" applyAlignment="0" applyProtection="0"/>
    <xf numFmtId="0" fontId="127" fillId="41" borderId="0" applyNumberFormat="0" applyBorder="0" applyAlignment="0" applyProtection="0"/>
    <xf numFmtId="0" fontId="127" fillId="44" borderId="0" applyNumberFormat="0" applyBorder="0" applyAlignment="0" applyProtection="0"/>
    <xf numFmtId="0" fontId="95" fillId="41" borderId="0" applyNumberFormat="0" applyBorder="0" applyAlignment="0" applyProtection="0"/>
    <xf numFmtId="0" fontId="95" fillId="42" borderId="0" applyNumberFormat="0" applyBorder="0" applyAlignment="0" applyProtection="0"/>
    <xf numFmtId="0" fontId="95" fillId="43" borderId="0" applyNumberFormat="0" applyBorder="0" applyAlignment="0" applyProtection="0"/>
    <xf numFmtId="0" fontId="95" fillId="38" borderId="0" applyNumberFormat="0" applyBorder="0" applyAlignment="0" applyProtection="0"/>
    <xf numFmtId="0" fontId="95" fillId="41" borderId="0" applyNumberFormat="0" applyBorder="0" applyAlignment="0" applyProtection="0"/>
    <xf numFmtId="0" fontId="95" fillId="44" borderId="0" applyNumberFormat="0" applyBorder="0" applyAlignment="0" applyProtection="0"/>
    <xf numFmtId="0" fontId="128" fillId="45" borderId="0" applyNumberFormat="0" applyBorder="0" applyAlignment="0" applyProtection="0"/>
    <xf numFmtId="0" fontId="128" fillId="42" borderId="0" applyNumberFormat="0" applyBorder="0" applyAlignment="0" applyProtection="0"/>
    <xf numFmtId="0" fontId="128" fillId="43" borderId="0" applyNumberFormat="0" applyBorder="0" applyAlignment="0" applyProtection="0"/>
    <xf numFmtId="0" fontId="128" fillId="46" borderId="0" applyNumberFormat="0" applyBorder="0" applyAlignment="0" applyProtection="0"/>
    <xf numFmtId="0" fontId="128" fillId="47" borderId="0" applyNumberFormat="0" applyBorder="0" applyAlignment="0" applyProtection="0"/>
    <xf numFmtId="0" fontId="128" fillId="48" borderId="0" applyNumberFormat="0" applyBorder="0" applyAlignment="0" applyProtection="0"/>
    <xf numFmtId="0" fontId="96" fillId="45" borderId="0" applyNumberFormat="0" applyBorder="0" applyAlignment="0" applyProtection="0"/>
    <xf numFmtId="0" fontId="96" fillId="42" borderId="0" applyNumberFormat="0" applyBorder="0" applyAlignment="0" applyProtection="0"/>
    <xf numFmtId="0" fontId="96" fillId="43" borderId="0" applyNumberFormat="0" applyBorder="0" applyAlignment="0" applyProtection="0"/>
    <xf numFmtId="0" fontId="96" fillId="46" borderId="0" applyNumberFormat="0" applyBorder="0" applyAlignment="0" applyProtection="0"/>
    <xf numFmtId="0" fontId="96" fillId="47" borderId="0" applyNumberFormat="0" applyBorder="0" applyAlignment="0" applyProtection="0"/>
    <xf numFmtId="0" fontId="96" fillId="48" borderId="0" applyNumberFormat="0" applyBorder="0" applyAlignment="0" applyProtection="0"/>
    <xf numFmtId="0" fontId="128" fillId="55" borderId="0" applyNumberFormat="0" applyBorder="0" applyAlignment="0" applyProtection="0"/>
    <xf numFmtId="0" fontId="128" fillId="56" borderId="0" applyNumberFormat="0" applyBorder="0" applyAlignment="0" applyProtection="0"/>
    <xf numFmtId="0" fontId="128" fillId="57" borderId="0" applyNumberFormat="0" applyBorder="0" applyAlignment="0" applyProtection="0"/>
    <xf numFmtId="0" fontId="128" fillId="46" borderId="0" applyNumberFormat="0" applyBorder="0" applyAlignment="0" applyProtection="0"/>
    <xf numFmtId="0" fontId="128" fillId="47" borderId="0" applyNumberFormat="0" applyBorder="0" applyAlignment="0" applyProtection="0"/>
    <xf numFmtId="0" fontId="128" fillId="58" borderId="0" applyNumberFormat="0" applyBorder="0" applyAlignment="0" applyProtection="0"/>
    <xf numFmtId="0" fontId="131" fillId="36" borderId="0" applyNumberFormat="0" applyBorder="0" applyAlignment="0" applyProtection="0"/>
    <xf numFmtId="0" fontId="137" fillId="53" borderId="21" applyNumberFormat="0" applyAlignment="0" applyProtection="0"/>
    <xf numFmtId="0" fontId="138" fillId="52" borderId="18" applyNumberFormat="0" applyAlignment="0" applyProtection="0"/>
    <xf numFmtId="168" fontId="5" fillId="0" borderId="0" applyFont="0" applyFill="0" applyBorder="0" applyAlignment="0" applyProtection="0"/>
    <xf numFmtId="168" fontId="95" fillId="0" borderId="0" applyFont="0" applyFill="0" applyBorder="0" applyAlignment="0" applyProtection="0"/>
    <xf numFmtId="211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0" fontId="158" fillId="0" borderId="0" applyNumberFormat="0" applyFill="0" applyBorder="0" applyAlignment="0" applyProtection="0"/>
    <xf numFmtId="0" fontId="159" fillId="37" borderId="0" applyNumberFormat="0" applyBorder="0" applyAlignment="0" applyProtection="0"/>
    <xf numFmtId="0" fontId="1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2" fillId="0" borderId="26" applyNumberFormat="0" applyFill="0" applyAlignment="0" applyProtection="0"/>
    <xf numFmtId="0" fontId="162" fillId="0" borderId="0" applyNumberFormat="0" applyFill="0" applyBorder="0" applyAlignment="0" applyProtection="0"/>
    <xf numFmtId="0" fontId="93" fillId="0" borderId="0" applyNumberFormat="0" applyFill="0" applyBorder="0" applyAlignment="0" applyProtection="0">
      <alignment vertical="top"/>
      <protection locked="0"/>
    </xf>
    <xf numFmtId="0" fontId="164" fillId="40" borderId="21" applyNumberFormat="0" applyAlignment="0" applyProtection="0"/>
    <xf numFmtId="0" fontId="171" fillId="0" borderId="19" applyNumberFormat="0" applyFill="0" applyAlignment="0" applyProtection="0"/>
    <xf numFmtId="0" fontId="177" fillId="54" borderId="0" applyNumberFormat="0" applyBorder="0" applyAlignment="0" applyProtection="0"/>
    <xf numFmtId="173" fontId="5" fillId="0" borderId="0"/>
    <xf numFmtId="0" fontId="5" fillId="0" borderId="0"/>
    <xf numFmtId="0" fontId="5" fillId="0" borderId="0"/>
    <xf numFmtId="0" fontId="145" fillId="0" borderId="0"/>
    <xf numFmtId="0" fontId="5" fillId="0" borderId="0"/>
    <xf numFmtId="0" fontId="5" fillId="0" borderId="0"/>
    <xf numFmtId="0" fontId="5" fillId="59" borderId="23" applyNumberFormat="0" applyFont="0" applyAlignment="0" applyProtection="0"/>
    <xf numFmtId="0" fontId="180" fillId="53" borderId="20" applyNumberFormat="0" applyAlignment="0" applyProtection="0"/>
    <xf numFmtId="0" fontId="37" fillId="0" borderId="0"/>
    <xf numFmtId="0" fontId="201" fillId="0" borderId="0" applyNumberFormat="0" applyFill="0" applyBorder="0" applyAlignment="0" applyProtection="0"/>
    <xf numFmtId="0" fontId="5" fillId="0" borderId="33" applyNumberFormat="0" applyFont="0" applyFill="0" applyAlignment="0" applyProtection="0"/>
    <xf numFmtId="0" fontId="204" fillId="0" borderId="0" applyNumberFormat="0" applyFill="0" applyBorder="0" applyAlignment="0" applyProtection="0"/>
    <xf numFmtId="0" fontId="99" fillId="52" borderId="18" applyNumberFormat="0" applyAlignment="0" applyProtection="0"/>
    <xf numFmtId="0" fontId="107" fillId="0" borderId="19" applyNumberFormat="0" applyFill="0" applyAlignment="0" applyProtection="0"/>
    <xf numFmtId="0" fontId="97" fillId="36" borderId="0" applyNumberFormat="0" applyBorder="0" applyAlignment="0" applyProtection="0"/>
    <xf numFmtId="0" fontId="109" fillId="53" borderId="20" applyNumberFormat="0" applyAlignment="0" applyProtection="0"/>
    <xf numFmtId="0" fontId="98" fillId="53" borderId="21" applyNumberFormat="0" applyAlignment="0" applyProtection="0"/>
    <xf numFmtId="0" fontId="11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02" fillId="37" borderId="0" applyNumberFormat="0" applyBorder="0" applyAlignment="0" applyProtection="0"/>
    <xf numFmtId="0" fontId="5" fillId="0" borderId="0"/>
    <xf numFmtId="0" fontId="106" fillId="40" borderId="21" applyNumberFormat="0" applyAlignment="0" applyProtection="0"/>
    <xf numFmtId="0" fontId="108" fillId="54" borderId="0" applyNumberFormat="0" applyBorder="0" applyAlignment="0" applyProtection="0"/>
    <xf numFmtId="0" fontId="111" fillId="0" borderId="22" applyNumberFormat="0" applyFill="0" applyAlignment="0" applyProtection="0"/>
    <xf numFmtId="0" fontId="96" fillId="55" borderId="0" applyNumberFormat="0" applyBorder="0" applyAlignment="0" applyProtection="0"/>
    <xf numFmtId="0" fontId="96" fillId="56" borderId="0" applyNumberFormat="0" applyBorder="0" applyAlignment="0" applyProtection="0"/>
    <xf numFmtId="0" fontId="96" fillId="57" borderId="0" applyNumberFormat="0" applyBorder="0" applyAlignment="0" applyProtection="0"/>
    <xf numFmtId="0" fontId="96" fillId="46" borderId="0" applyNumberFormat="0" applyBorder="0" applyAlignment="0" applyProtection="0"/>
    <xf numFmtId="0" fontId="96" fillId="47" borderId="0" applyNumberFormat="0" applyBorder="0" applyAlignment="0" applyProtection="0"/>
    <xf numFmtId="0" fontId="96" fillId="58" borderId="0" applyNumberFormat="0" applyBorder="0" applyAlignment="0" applyProtection="0"/>
    <xf numFmtId="0" fontId="5" fillId="59" borderId="23" applyNumberFormat="0" applyFont="0" applyAlignment="0" applyProtection="0"/>
    <xf numFmtId="0" fontId="103" fillId="0" borderId="24" applyNumberFormat="0" applyFill="0" applyAlignment="0" applyProtection="0"/>
    <xf numFmtId="0" fontId="104" fillId="0" borderId="25" applyNumberFormat="0" applyFill="0" applyAlignment="0" applyProtection="0"/>
    <xf numFmtId="0" fontId="105" fillId="0" borderId="26" applyNumberFormat="0" applyFill="0" applyAlignment="0" applyProtection="0"/>
    <xf numFmtId="0" fontId="105" fillId="0" borderId="0" applyNumberFormat="0" applyFill="0" applyBorder="0" applyAlignment="0" applyProtection="0"/>
    <xf numFmtId="0" fontId="17" fillId="0" borderId="0"/>
    <xf numFmtId="167" fontId="37" fillId="0" borderId="0" applyFont="0" applyFill="0" applyBorder="0" applyAlignment="0" applyProtection="0"/>
    <xf numFmtId="0" fontId="180" fillId="53" borderId="20" applyNumberFormat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0" fillId="85" borderId="38" applyNumberFormat="0" applyProtection="0">
      <alignment horizontal="right" vertical="center"/>
    </xf>
    <xf numFmtId="0" fontId="5" fillId="59" borderId="45" applyNumberFormat="0" applyFont="0" applyAlignment="0" applyProtection="0"/>
    <xf numFmtId="0" fontId="80" fillId="82" borderId="38" applyNumberFormat="0" applyProtection="0">
      <alignment horizontal="right" vertical="center"/>
    </xf>
    <xf numFmtId="0" fontId="164" fillId="40" borderId="21" applyNumberFormat="0" applyAlignment="0" applyProtection="0"/>
    <xf numFmtId="43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0" fontId="37" fillId="0" borderId="0"/>
    <xf numFmtId="0" fontId="5" fillId="0" borderId="0"/>
    <xf numFmtId="0" fontId="37" fillId="0" borderId="0"/>
    <xf numFmtId="0" fontId="63" fillId="53" borderId="21" applyNumberFormat="0" applyAlignment="0" applyProtection="0"/>
    <xf numFmtId="0" fontId="37" fillId="0" borderId="0"/>
    <xf numFmtId="168" fontId="3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37" fillId="0" borderId="0"/>
    <xf numFmtId="168" fontId="35" fillId="0" borderId="0" applyFont="0" applyFill="0" applyBorder="0" applyAlignment="0" applyProtection="0"/>
    <xf numFmtId="167" fontId="37" fillId="0" borderId="0" applyFont="0" applyFill="0" applyBorder="0" applyAlignment="0" applyProtection="0"/>
    <xf numFmtId="0" fontId="37" fillId="0" borderId="0"/>
    <xf numFmtId="168" fontId="35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37" fillId="0" borderId="0" applyFont="0" applyFill="0" applyBorder="0" applyAlignment="0" applyProtection="0"/>
    <xf numFmtId="0" fontId="90" fillId="77" borderId="38" applyNumberFormat="0" applyProtection="0">
      <alignment horizontal="left" vertical="center" indent="1"/>
    </xf>
    <xf numFmtId="0" fontId="72" fillId="0" borderId="22" applyNumberFormat="0" applyFill="0" applyAlignment="0" applyProtection="0"/>
    <xf numFmtId="168" fontId="35" fillId="0" borderId="0" applyFont="0" applyFill="0" applyBorder="0" applyAlignment="0" applyProtection="0"/>
    <xf numFmtId="0" fontId="34" fillId="59" borderId="23" applyNumberFormat="0" applyFont="0" applyAlignment="0" applyProtection="0"/>
    <xf numFmtId="0" fontId="70" fillId="40" borderId="21" applyNumberFormat="0" applyAlignment="0" applyProtection="0"/>
    <xf numFmtId="0" fontId="62" fillId="53" borderId="20" applyNumberFormat="0" applyAlignment="0" applyProtection="0"/>
    <xf numFmtId="0" fontId="180" fillId="53" borderId="46" applyNumberFormat="0" applyAlignment="0" applyProtection="0"/>
    <xf numFmtId="0" fontId="80" fillId="85" borderId="48" applyNumberFormat="0" applyProtection="0">
      <alignment horizontal="right" vertical="center"/>
    </xf>
    <xf numFmtId="0" fontId="109" fillId="53" borderId="46" applyNumberFormat="0" applyAlignment="0" applyProtection="0"/>
    <xf numFmtId="0" fontId="80" fillId="92" borderId="38" applyNumberFormat="0" applyProtection="0">
      <alignment horizontal="left" vertical="center" indent="1"/>
    </xf>
    <xf numFmtId="0" fontId="34" fillId="59" borderId="23" applyNumberFormat="0" applyFont="0" applyAlignment="0" applyProtection="0"/>
    <xf numFmtId="0" fontId="180" fillId="53" borderId="20" applyNumberFormat="0" applyAlignment="0" applyProtection="0"/>
    <xf numFmtId="0" fontId="80" fillId="78" borderId="38" applyNumberFormat="0" applyProtection="0">
      <alignment horizontal="left" vertical="center" indent="1"/>
    </xf>
    <xf numFmtId="0" fontId="195" fillId="89" borderId="38" applyNumberFormat="0" applyProtection="0">
      <alignment horizontal="right" vertical="center"/>
    </xf>
    <xf numFmtId="0" fontId="109" fillId="53" borderId="20" applyNumberFormat="0" applyAlignment="0" applyProtection="0"/>
    <xf numFmtId="0" fontId="80" fillId="92" borderId="38" applyNumberFormat="0" applyProtection="0">
      <alignment vertical="center"/>
    </xf>
    <xf numFmtId="0" fontId="80" fillId="92" borderId="48" applyNumberFormat="0" applyProtection="0">
      <alignment horizontal="left" vertical="center" indent="1"/>
    </xf>
    <xf numFmtId="0" fontId="80" fillId="78" borderId="48" applyNumberFormat="0" applyProtection="0">
      <alignment horizontal="left" vertical="top" indent="1"/>
    </xf>
    <xf numFmtId="0" fontId="137" fillId="53" borderId="21" applyNumberFormat="0" applyAlignment="0" applyProtection="0"/>
    <xf numFmtId="0" fontId="137" fillId="53" borderId="44" applyNumberFormat="0" applyAlignment="0" applyProtection="0"/>
    <xf numFmtId="0" fontId="5" fillId="91" borderId="48" applyNumberFormat="0" applyProtection="0">
      <alignment horizontal="left" vertical="center" indent="1"/>
    </xf>
    <xf numFmtId="0" fontId="5" fillId="59" borderId="23" applyNumberFormat="0" applyFont="0" applyAlignment="0" applyProtection="0"/>
    <xf numFmtId="0" fontId="5" fillId="90" borderId="38" applyNumberFormat="0" applyProtection="0">
      <alignment horizontal="left" vertical="top" indent="1"/>
    </xf>
    <xf numFmtId="0" fontId="5" fillId="90" borderId="38" applyNumberFormat="0" applyProtection="0">
      <alignment horizontal="left" vertical="center" indent="1"/>
    </xf>
    <xf numFmtId="0" fontId="5" fillId="59" borderId="45" applyNumberFormat="0" applyFont="0" applyAlignment="0" applyProtection="0"/>
    <xf numFmtId="0" fontId="80" fillId="84" borderId="38" applyNumberFormat="0" applyProtection="0">
      <alignment horizontal="right" vertical="center"/>
    </xf>
    <xf numFmtId="0" fontId="193" fillId="92" borderId="38" applyNumberFormat="0" applyProtection="0">
      <alignment vertical="center"/>
    </xf>
    <xf numFmtId="0" fontId="111" fillId="0" borderId="22" applyNumberFormat="0" applyFill="0" applyAlignment="0" applyProtection="0"/>
    <xf numFmtId="0" fontId="5" fillId="59" borderId="45" applyNumberFormat="0" applyFont="0" applyAlignment="0" applyProtection="0"/>
    <xf numFmtId="0" fontId="62" fillId="53" borderId="46" applyNumberFormat="0" applyAlignment="0" applyProtection="0"/>
    <xf numFmtId="0" fontId="5" fillId="78" borderId="38" applyNumberFormat="0" applyProtection="0">
      <alignment horizontal="left" vertical="center" indent="1"/>
    </xf>
    <xf numFmtId="0" fontId="5" fillId="59" borderId="45" applyNumberFormat="0" applyFont="0" applyAlignment="0" applyProtection="0"/>
    <xf numFmtId="0" fontId="80" fillId="89" borderId="48" applyNumberFormat="0" applyProtection="0">
      <alignment horizontal="right" vertical="center"/>
    </xf>
    <xf numFmtId="0" fontId="80" fillId="78" borderId="48" applyNumberFormat="0" applyProtection="0">
      <alignment horizontal="right" vertical="center"/>
    </xf>
    <xf numFmtId="0" fontId="62" fillId="53" borderId="20" applyNumberFormat="0" applyAlignment="0" applyProtection="0"/>
    <xf numFmtId="0" fontId="164" fillId="40" borderId="44" applyNumberFormat="0" applyAlignment="0" applyProtection="0"/>
    <xf numFmtId="0" fontId="5" fillId="89" borderId="48" applyNumberFormat="0" applyProtection="0">
      <alignment horizontal="left" vertical="top" indent="1"/>
    </xf>
    <xf numFmtId="0" fontId="195" fillId="89" borderId="48" applyNumberFormat="0" applyProtection="0">
      <alignment horizontal="right" vertical="center"/>
    </xf>
    <xf numFmtId="0" fontId="137" fillId="53" borderId="44" applyNumberFormat="0" applyAlignment="0" applyProtection="0"/>
    <xf numFmtId="0" fontId="5" fillId="59" borderId="45" applyNumberFormat="0" applyFont="0" applyAlignment="0" applyProtection="0"/>
    <xf numFmtId="0" fontId="5" fillId="90" borderId="48" applyNumberFormat="0" applyProtection="0">
      <alignment horizontal="left" vertical="center" indent="1"/>
    </xf>
    <xf numFmtId="0" fontId="80" fillId="83" borderId="48" applyNumberFormat="0" applyProtection="0">
      <alignment horizontal="right" vertical="center"/>
    </xf>
    <xf numFmtId="0" fontId="80" fillId="92" borderId="48" applyNumberFormat="0" applyProtection="0">
      <alignment vertical="center"/>
    </xf>
    <xf numFmtId="0" fontId="98" fillId="53" borderId="44" applyNumberFormat="0" applyAlignment="0" applyProtection="0"/>
    <xf numFmtId="0" fontId="5" fillId="90" borderId="48" applyNumberFormat="0" applyProtection="0">
      <alignment horizontal="left" vertical="top" indent="1"/>
    </xf>
    <xf numFmtId="0" fontId="70" fillId="40" borderId="44" applyNumberFormat="0" applyAlignment="0" applyProtection="0"/>
    <xf numFmtId="0" fontId="62" fillId="53" borderId="46" applyNumberFormat="0" applyAlignment="0" applyProtection="0"/>
    <xf numFmtId="0" fontId="5" fillId="0" borderId="0"/>
    <xf numFmtId="0" fontId="26" fillId="0" borderId="0"/>
    <xf numFmtId="9" fontId="26" fillId="0" borderId="0" applyFont="0" applyFill="0" applyBorder="0" applyAlignment="0" applyProtection="0"/>
    <xf numFmtId="0" fontId="34" fillId="0" borderId="0"/>
    <xf numFmtId="0" fontId="1" fillId="0" borderId="0"/>
    <xf numFmtId="24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250" fontId="34" fillId="0" borderId="0"/>
    <xf numFmtId="43" fontId="5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4" fillId="0" borderId="0"/>
    <xf numFmtId="0" fontId="36" fillId="0" borderId="0"/>
    <xf numFmtId="9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0" fontId="30" fillId="49" borderId="49">
      <alignment horizontal="centerContinuous" vertical="top"/>
    </xf>
    <xf numFmtId="0" fontId="34" fillId="59" borderId="45" applyNumberFormat="0" applyFont="0" applyAlignment="0" applyProtection="0"/>
    <xf numFmtId="0" fontId="62" fillId="53" borderId="46" applyNumberFormat="0" applyAlignment="0" applyProtection="0"/>
    <xf numFmtId="0" fontId="72" fillId="0" borderId="47" applyNumberFormat="0" applyFill="0" applyAlignment="0" applyProtection="0"/>
    <xf numFmtId="0" fontId="70" fillId="40" borderId="44" applyNumberFormat="0" applyAlignment="0" applyProtection="0"/>
    <xf numFmtId="0" fontId="63" fillId="53" borderId="44" applyNumberFormat="0" applyAlignment="0" applyProtection="0"/>
    <xf numFmtId="0" fontId="34" fillId="59" borderId="45" applyNumberFormat="0" applyFon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6" fillId="7" borderId="9" applyNumberFormat="0" applyAlignment="0" applyProtection="0"/>
    <xf numFmtId="0" fontId="27" fillId="11" borderId="0" applyNumberFormat="0" applyBorder="0" applyAlignment="0" applyProtection="0"/>
    <xf numFmtId="0" fontId="27" fillId="15" borderId="0" applyNumberFormat="0" applyBorder="0" applyAlignment="0" applyProtection="0"/>
    <xf numFmtId="0" fontId="27" fillId="19" borderId="0" applyNumberFormat="0" applyBorder="0" applyAlignment="0" applyProtection="0"/>
    <xf numFmtId="0" fontId="27" fillId="23" borderId="0" applyNumberFormat="0" applyBorder="0" applyAlignment="0" applyProtection="0"/>
    <xf numFmtId="0" fontId="27" fillId="27" borderId="0" applyNumberFormat="0" applyBorder="0" applyAlignment="0" applyProtection="0"/>
    <xf numFmtId="0" fontId="27" fillId="31" borderId="0" applyNumberFormat="0" applyBorder="0" applyAlignment="0" applyProtection="0"/>
    <xf numFmtId="0" fontId="70" fillId="40" borderId="44" applyNumberFormat="0" applyAlignment="0" applyProtection="0"/>
    <xf numFmtId="0" fontId="63" fillId="53" borderId="44" applyNumberFormat="0" applyAlignment="0" applyProtection="0"/>
    <xf numFmtId="0" fontId="72" fillId="0" borderId="47" applyNumberFormat="0" applyFill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4" fillId="59" borderId="45" applyNumberFormat="0" applyFont="0" applyAlignment="0" applyProtection="0"/>
    <xf numFmtId="0" fontId="62" fillId="53" borderId="46" applyNumberFormat="0" applyAlignment="0" applyProtection="0"/>
    <xf numFmtId="0" fontId="256" fillId="0" borderId="0"/>
    <xf numFmtId="9" fontId="8" fillId="0" borderId="0" applyFont="0" applyFill="0" applyBorder="0" applyAlignment="0" applyProtection="0"/>
  </cellStyleXfs>
  <cellXfs count="164">
    <xf numFmtId="0" fontId="0" fillId="0" borderId="0" xfId="0"/>
    <xf numFmtId="37" fontId="9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/>
    <xf numFmtId="3" fontId="9" fillId="0" borderId="0" xfId="0" applyNumberFormat="1" applyFont="1"/>
    <xf numFmtId="0" fontId="7" fillId="0" borderId="0" xfId="0" applyFont="1" applyAlignment="1">
      <alignment horizontal="left"/>
    </xf>
    <xf numFmtId="0" fontId="10" fillId="0" borderId="0" xfId="0" applyFont="1"/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/>
    <xf numFmtId="0" fontId="9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center"/>
    </xf>
    <xf numFmtId="169" fontId="9" fillId="0" borderId="2" xfId="1" applyNumberFormat="1" applyFont="1" applyFill="1" applyBorder="1" applyAlignment="1"/>
    <xf numFmtId="169" fontId="9" fillId="0" borderId="0" xfId="1" applyNumberFormat="1" applyFont="1" applyFill="1" applyBorder="1" applyAlignment="1"/>
    <xf numFmtId="169" fontId="8" fillId="0" borderId="0" xfId="0" applyNumberFormat="1" applyFont="1"/>
    <xf numFmtId="169" fontId="8" fillId="0" borderId="0" xfId="1" applyNumberFormat="1" applyFont="1" applyFill="1" applyAlignment="1"/>
    <xf numFmtId="169" fontId="9" fillId="0" borderId="0" xfId="1" applyNumberFormat="1" applyFont="1" applyFill="1" applyAlignment="1">
      <alignment horizontal="center"/>
    </xf>
    <xf numFmtId="169" fontId="9" fillId="0" borderId="0" xfId="1" applyNumberFormat="1" applyFont="1" applyFill="1" applyAlignment="1"/>
    <xf numFmtId="169" fontId="8" fillId="0" borderId="4" xfId="1" applyNumberFormat="1" applyFont="1" applyFill="1" applyBorder="1" applyAlignment="1"/>
    <xf numFmtId="169" fontId="9" fillId="0" borderId="0" xfId="1" applyNumberFormat="1" applyFont="1" applyFill="1" applyBorder="1" applyAlignment="1">
      <alignment horizontal="right"/>
    </xf>
    <xf numFmtId="169" fontId="9" fillId="0" borderId="3" xfId="1" applyNumberFormat="1" applyFont="1" applyFill="1" applyBorder="1" applyAlignment="1"/>
    <xf numFmtId="169" fontId="9" fillId="0" borderId="0" xfId="1" applyNumberFormat="1" applyFont="1" applyFill="1" applyBorder="1" applyAlignment="1">
      <alignment wrapText="1"/>
    </xf>
    <xf numFmtId="169" fontId="8" fillId="0" borderId="0" xfId="1" applyNumberFormat="1" applyFont="1" applyFill="1" applyBorder="1" applyAlignment="1">
      <alignment wrapText="1"/>
    </xf>
    <xf numFmtId="169" fontId="8" fillId="0" borderId="0" xfId="1" applyNumberFormat="1" applyFont="1" applyFill="1" applyAlignment="1">
      <alignment wrapText="1"/>
    </xf>
    <xf numFmtId="169" fontId="9" fillId="0" borderId="1" xfId="1" applyNumberFormat="1" applyFont="1" applyFill="1" applyBorder="1" applyAlignment="1"/>
    <xf numFmtId="169" fontId="8" fillId="0" borderId="0" xfId="1" applyNumberFormat="1" applyFont="1" applyFill="1" applyAlignment="1">
      <alignment vertical="top" wrapText="1"/>
    </xf>
    <xf numFmtId="169" fontId="0" fillId="0" borderId="0" xfId="1" applyNumberFormat="1" applyFont="1" applyFill="1" applyAlignment="1">
      <alignment horizontal="center"/>
    </xf>
    <xf numFmtId="169" fontId="0" fillId="0" borderId="0" xfId="1" applyNumberFormat="1" applyFont="1" applyFill="1" applyAlignment="1"/>
    <xf numFmtId="169" fontId="9" fillId="0" borderId="4" xfId="1" applyNumberFormat="1" applyFont="1" applyFill="1" applyBorder="1" applyAlignment="1"/>
    <xf numFmtId="169" fontId="0" fillId="0" borderId="0" xfId="1" applyNumberFormat="1" applyFont="1" applyFill="1" applyBorder="1" applyAlignment="1"/>
    <xf numFmtId="169" fontId="0" fillId="0" borderId="0" xfId="1" applyNumberFormat="1" applyFont="1" applyFill="1" applyAlignment="1">
      <alignment horizontal="right"/>
    </xf>
    <xf numFmtId="169" fontId="0" fillId="0" borderId="0" xfId="1" applyNumberFormat="1" applyFont="1" applyFill="1" applyBorder="1" applyAlignment="1">
      <alignment horizontal="right"/>
    </xf>
    <xf numFmtId="169" fontId="0" fillId="0" borderId="4" xfId="1" applyNumberFormat="1" applyFont="1" applyFill="1" applyBorder="1" applyAlignment="1">
      <alignment horizontal="right"/>
    </xf>
    <xf numFmtId="169" fontId="0" fillId="0" borderId="4" xfId="1" applyNumberFormat="1" applyFont="1" applyFill="1" applyBorder="1" applyAlignme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169" fontId="0" fillId="0" borderId="0" xfId="1" applyNumberFormat="1" applyFont="1" applyFill="1" applyBorder="1" applyAlignment="1">
      <alignment horizontal="center"/>
    </xf>
    <xf numFmtId="169" fontId="10" fillId="0" borderId="0" xfId="1" applyNumberFormat="1" applyFont="1" applyFill="1" applyBorder="1" applyAlignment="1">
      <alignment horizontal="center"/>
    </xf>
    <xf numFmtId="169" fontId="9" fillId="0" borderId="2" xfId="1" applyNumberFormat="1" applyFont="1" applyFill="1" applyBorder="1" applyAlignment="1">
      <alignment horizontal="right"/>
    </xf>
    <xf numFmtId="0" fontId="11" fillId="0" borderId="0" xfId="0" applyFont="1" applyAlignment="1">
      <alignment wrapText="1"/>
    </xf>
    <xf numFmtId="169" fontId="9" fillId="0" borderId="1" xfId="1" applyNumberFormat="1" applyFont="1" applyFill="1" applyBorder="1" applyAlignment="1">
      <alignment horizontal="right"/>
    </xf>
    <xf numFmtId="169" fontId="18" fillId="0" borderId="0" xfId="1" applyNumberFormat="1" applyFont="1" applyFill="1" applyAlignment="1"/>
    <xf numFmtId="169" fontId="18" fillId="0" borderId="0" xfId="1" applyNumberFormat="1" applyFont="1" applyFill="1" applyBorder="1" applyAlignment="1"/>
    <xf numFmtId="0" fontId="18" fillId="0" borderId="0" xfId="0" applyFont="1"/>
    <xf numFmtId="0" fontId="19" fillId="0" borderId="0" xfId="0" applyFont="1"/>
    <xf numFmtId="37" fontId="10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inden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7" fontId="8" fillId="0" borderId="0" xfId="0" applyNumberFormat="1" applyFont="1"/>
    <xf numFmtId="169" fontId="9" fillId="0" borderId="0" xfId="1" applyNumberFormat="1" applyFont="1" applyFill="1" applyBorder="1" applyAlignment="1">
      <alignment horizontal="center"/>
    </xf>
    <xf numFmtId="169" fontId="10" fillId="0" borderId="0" xfId="1" applyNumberFormat="1" applyFont="1" applyFill="1" applyAlignment="1">
      <alignment horizontal="center"/>
    </xf>
    <xf numFmtId="169" fontId="0" fillId="0" borderId="0" xfId="0" applyNumberFormat="1"/>
    <xf numFmtId="170" fontId="0" fillId="0" borderId="0" xfId="1" applyNumberFormat="1" applyFont="1" applyFill="1" applyAlignment="1"/>
    <xf numFmtId="169" fontId="0" fillId="0" borderId="5" xfId="1" applyNumberFormat="1" applyFont="1" applyFill="1" applyBorder="1" applyAlignment="1">
      <alignment horizontal="right"/>
    </xf>
    <xf numFmtId="169" fontId="8" fillId="0" borderId="0" xfId="1" applyNumberFormat="1" applyFont="1" applyFill="1" applyBorder="1" applyAlignment="1"/>
    <xf numFmtId="0" fontId="21" fillId="0" borderId="0" xfId="0" applyFont="1" applyAlignment="1">
      <alignment horizontal="left" indent="1"/>
    </xf>
    <xf numFmtId="3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169" fontId="22" fillId="0" borderId="0" xfId="1" applyNumberFormat="1" applyFont="1" applyFill="1" applyBorder="1" applyAlignment="1"/>
    <xf numFmtId="0" fontId="22" fillId="0" borderId="0" xfId="0" applyFont="1" applyAlignment="1">
      <alignment horizontal="left"/>
    </xf>
    <xf numFmtId="37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/>
    <xf numFmtId="169" fontId="8" fillId="0" borderId="0" xfId="1" applyNumberFormat="1" applyFont="1" applyFill="1" applyBorder="1" applyAlignment="1">
      <alignment horizontal="center"/>
    </xf>
    <xf numFmtId="3" fontId="25" fillId="0" borderId="0" xfId="0" applyNumberFormat="1" applyFont="1"/>
    <xf numFmtId="170" fontId="8" fillId="0" borderId="0" xfId="1" applyNumberFormat="1" applyFont="1" applyFill="1" applyAlignment="1"/>
    <xf numFmtId="43" fontId="8" fillId="0" borderId="0" xfId="1" applyFont="1"/>
    <xf numFmtId="43" fontId="9" fillId="0" borderId="1" xfId="1" applyFont="1" applyFill="1" applyBorder="1" applyAlignment="1"/>
    <xf numFmtId="0" fontId="0" fillId="2" borderId="0" xfId="0" applyFill="1" applyAlignment="1">
      <alignment horizontal="left"/>
    </xf>
    <xf numFmtId="0" fontId="10" fillId="2" borderId="0" xfId="0" applyFont="1" applyFill="1" applyAlignment="1">
      <alignment horizontal="center"/>
    </xf>
    <xf numFmtId="0" fontId="0" fillId="2" borderId="0" xfId="0" applyFill="1"/>
    <xf numFmtId="169" fontId="0" fillId="2" borderId="0" xfId="1" applyNumberFormat="1" applyFont="1" applyFill="1" applyBorder="1" applyAlignment="1">
      <alignment horizontal="right"/>
    </xf>
    <xf numFmtId="169" fontId="9" fillId="2" borderId="0" xfId="1" applyNumberFormat="1" applyFont="1" applyFill="1" applyBorder="1" applyAlignment="1">
      <alignment horizontal="right"/>
    </xf>
    <xf numFmtId="0" fontId="9" fillId="2" borderId="0" xfId="0" applyFont="1" applyFill="1" applyAlignment="1">
      <alignment horizontal="center"/>
    </xf>
    <xf numFmtId="169" fontId="0" fillId="2" borderId="4" xfId="1" applyNumberFormat="1" applyFont="1" applyFill="1" applyBorder="1" applyAlignment="1">
      <alignment horizontal="right"/>
    </xf>
    <xf numFmtId="169" fontId="8" fillId="0" borderId="0" xfId="1" applyNumberFormat="1" applyFont="1" applyFill="1" applyAlignment="1">
      <alignment horizontal="right"/>
    </xf>
    <xf numFmtId="0" fontId="8" fillId="3" borderId="0" xfId="0" applyFont="1" applyFill="1"/>
    <xf numFmtId="1" fontId="10" fillId="0" borderId="0" xfId="0" applyNumberFormat="1" applyFont="1" applyAlignment="1">
      <alignment horizontal="center"/>
    </xf>
    <xf numFmtId="3" fontId="8" fillId="0" borderId="0" xfId="0" applyNumberFormat="1" applyFont="1"/>
    <xf numFmtId="43" fontId="9" fillId="0" borderId="0" xfId="1" applyFont="1" applyFill="1" applyBorder="1" applyAlignment="1"/>
    <xf numFmtId="0" fontId="0" fillId="0" borderId="0" xfId="0" applyAlignment="1">
      <alignment horizontal="left" wrapText="1"/>
    </xf>
    <xf numFmtId="3" fontId="9" fillId="0" borderId="5" xfId="0" applyNumberFormat="1" applyFont="1" applyBorder="1"/>
    <xf numFmtId="169" fontId="9" fillId="0" borderId="5" xfId="1" applyNumberFormat="1" applyFont="1" applyFill="1" applyBorder="1" applyAlignment="1"/>
    <xf numFmtId="43" fontId="11" fillId="0" borderId="0" xfId="1" applyFont="1" applyFill="1" applyAlignment="1">
      <alignment horizontal="center"/>
    </xf>
    <xf numFmtId="43" fontId="10" fillId="0" borderId="0" xfId="1" applyFont="1" applyFill="1" applyAlignment="1">
      <alignment horizontal="center"/>
    </xf>
    <xf numFmtId="43" fontId="9" fillId="0" borderId="0" xfId="1" applyFont="1" applyFill="1" applyBorder="1" applyAlignment="1">
      <alignment wrapText="1"/>
    </xf>
    <xf numFmtId="0" fontId="8" fillId="0" borderId="0" xfId="0" applyFont="1" applyAlignment="1">
      <alignment vertical="top"/>
    </xf>
    <xf numFmtId="169" fontId="8" fillId="0" borderId="0" xfId="1" applyNumberFormat="1" applyFont="1" applyFill="1" applyAlignment="1">
      <alignment vertical="top"/>
    </xf>
    <xf numFmtId="0" fontId="77" fillId="0" borderId="0" xfId="0" applyFont="1" applyAlignment="1">
      <alignment horizontal="left"/>
    </xf>
    <xf numFmtId="169" fontId="8" fillId="0" borderId="0" xfId="1" applyNumberFormat="1" applyFont="1" applyFill="1" applyBorder="1" applyAlignment="1">
      <alignment horizontal="right"/>
    </xf>
    <xf numFmtId="0" fontId="11" fillId="0" borderId="0" xfId="0" applyFont="1" applyAlignment="1">
      <alignment horizontal="left" indent="1"/>
    </xf>
    <xf numFmtId="169" fontId="9" fillId="0" borderId="4" xfId="1" applyNumberFormat="1" applyFont="1" applyFill="1" applyBorder="1" applyAlignment="1">
      <alignment horizontal="right"/>
    </xf>
    <xf numFmtId="169" fontId="9" fillId="0" borderId="0" xfId="1" applyNumberFormat="1" applyFont="1" applyFill="1" applyAlignment="1">
      <alignment horizontal="right"/>
    </xf>
    <xf numFmtId="169" fontId="9" fillId="0" borderId="0" xfId="0" applyNumberFormat="1" applyFont="1"/>
    <xf numFmtId="0" fontId="8" fillId="60" borderId="0" xfId="0" applyFont="1" applyFill="1"/>
    <xf numFmtId="3" fontId="9" fillId="0" borderId="0" xfId="0" applyNumberFormat="1" applyFont="1" applyAlignment="1">
      <alignment vertical="center"/>
    </xf>
    <xf numFmtId="169" fontId="0" fillId="0" borderId="0" xfId="1" applyNumberFormat="1" applyFont="1" applyFill="1" applyBorder="1" applyAlignment="1">
      <alignment horizontal="center" vertical="center"/>
    </xf>
    <xf numFmtId="169" fontId="8" fillId="0" borderId="4" xfId="1" applyNumberFormat="1" applyFont="1" applyFill="1" applyBorder="1" applyAlignment="1">
      <alignment vertical="center"/>
    </xf>
    <xf numFmtId="169" fontId="8" fillId="0" borderId="0" xfId="1" applyNumberFormat="1" applyFont="1" applyFill="1" applyAlignment="1">
      <alignment vertical="center"/>
    </xf>
    <xf numFmtId="0" fontId="9" fillId="0" borderId="0" xfId="0" applyFont="1" applyAlignment="1">
      <alignment vertical="center"/>
    </xf>
    <xf numFmtId="169" fontId="9" fillId="0" borderId="0" xfId="1" applyNumberFormat="1" applyFont="1" applyFill="1" applyBorder="1" applyAlignment="1">
      <alignment vertical="center"/>
    </xf>
    <xf numFmtId="43" fontId="8" fillId="0" borderId="4" xfId="1" applyFont="1" applyFill="1" applyBorder="1" applyAlignment="1">
      <alignment vertical="center"/>
    </xf>
    <xf numFmtId="170" fontId="0" fillId="0" borderId="0" xfId="1" applyNumberFormat="1" applyFont="1" applyFill="1" applyAlignment="1">
      <alignment horizontal="right"/>
    </xf>
    <xf numFmtId="169" fontId="0" fillId="0" borderId="0" xfId="1" applyNumberFormat="1" applyFont="1" applyFill="1" applyAlignment="1">
      <alignment wrapText="1"/>
    </xf>
    <xf numFmtId="0" fontId="8" fillId="0" borderId="0" xfId="0" applyFont="1" applyAlignment="1">
      <alignment wrapText="1"/>
    </xf>
    <xf numFmtId="169" fontId="0" fillId="0" borderId="4" xfId="1" applyNumberFormat="1" applyFont="1" applyFill="1" applyBorder="1" applyAlignment="1">
      <alignment wrapText="1"/>
    </xf>
    <xf numFmtId="43" fontId="9" fillId="0" borderId="0" xfId="0" applyNumberFormat="1" applyFont="1"/>
    <xf numFmtId="170" fontId="8" fillId="0" borderId="0" xfId="1" applyNumberFormat="1" applyFont="1" applyFill="1" applyAlignment="1">
      <alignment horizontal="right"/>
    </xf>
    <xf numFmtId="43" fontId="8" fillId="0" borderId="0" xfId="0" applyNumberFormat="1" applyFont="1"/>
    <xf numFmtId="0" fontId="18" fillId="0" borderId="0" xfId="0" applyFont="1" applyAlignment="1">
      <alignment horizontal="right"/>
    </xf>
    <xf numFmtId="0" fontId="7" fillId="0" borderId="0" xfId="0" applyFont="1"/>
    <xf numFmtId="37" fontId="0" fillId="0" borderId="0" xfId="0" applyNumberFormat="1" applyAlignment="1">
      <alignment horizontal="right"/>
    </xf>
    <xf numFmtId="37" fontId="0" fillId="0" borderId="0" xfId="0" applyNumberFormat="1"/>
    <xf numFmtId="0" fontId="10" fillId="0" borderId="0" xfId="0" applyFont="1" applyAlignment="1">
      <alignment horizontal="left"/>
    </xf>
    <xf numFmtId="16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70" fontId="0" fillId="0" borderId="0" xfId="0" applyNumberFormat="1" applyAlignment="1">
      <alignment horizontal="right"/>
    </xf>
    <xf numFmtId="169" fontId="8" fillId="0" borderId="0" xfId="1" applyNumberFormat="1" applyFont="1" applyFill="1" applyAlignment="1" applyProtection="1">
      <protection locked="0"/>
    </xf>
    <xf numFmtId="169" fontId="0" fillId="0" borderId="0" xfId="1" applyNumberFormat="1" applyFont="1" applyFill="1" applyAlignme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wrapText="1"/>
      <protection locked="0"/>
    </xf>
    <xf numFmtId="0" fontId="8" fillId="0" borderId="0" xfId="0" applyFont="1" applyAlignment="1" applyProtection="1">
      <alignment horizontal="left"/>
      <protection locked="0"/>
    </xf>
    <xf numFmtId="169" fontId="8" fillId="0" borderId="0" xfId="1" applyNumberFormat="1" applyFont="1" applyFill="1" applyAlignment="1" applyProtection="1">
      <alignment horizontal="center"/>
      <protection locked="0"/>
    </xf>
    <xf numFmtId="169" fontId="8" fillId="0" borderId="0" xfId="1" applyNumberFormat="1" applyFont="1" applyFill="1" applyAlignment="1" applyProtection="1">
      <alignment horizontal="left"/>
      <protection locked="0"/>
    </xf>
    <xf numFmtId="169" fontId="8" fillId="0" borderId="0" xfId="0" applyNumberFormat="1" applyFo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169" fontId="8" fillId="0" borderId="1" xfId="1" applyNumberFormat="1" applyFont="1" applyFill="1" applyBorder="1" applyAlignment="1" applyProtection="1">
      <protection locked="0"/>
    </xf>
    <xf numFmtId="169" fontId="8" fillId="0" borderId="0" xfId="1" applyNumberFormat="1" applyFont="1" applyFill="1" applyBorder="1" applyAlignment="1" applyProtection="1">
      <protection locked="0"/>
    </xf>
    <xf numFmtId="169" fontId="8" fillId="0" borderId="4" xfId="1" applyNumberFormat="1" applyFont="1" applyFill="1" applyBorder="1" applyAlignment="1" applyProtection="1">
      <protection locked="0"/>
    </xf>
    <xf numFmtId="169" fontId="0" fillId="0" borderId="0" xfId="1" applyNumberFormat="1" applyFont="1" applyFill="1" applyBorder="1" applyAlignment="1" applyProtection="1">
      <protection locked="0"/>
    </xf>
    <xf numFmtId="0" fontId="77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169" fontId="9" fillId="0" borderId="0" xfId="1" applyNumberFormat="1" applyFont="1" applyFill="1" applyBorder="1" applyAlignment="1" applyProtection="1">
      <alignment horizontal="center"/>
      <protection locked="0"/>
    </xf>
    <xf numFmtId="169" fontId="9" fillId="0" borderId="0" xfId="1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wrapText="1"/>
      <protection locked="0"/>
    </xf>
    <xf numFmtId="169" fontId="9" fillId="0" borderId="0" xfId="1" applyNumberFormat="1" applyFont="1" applyFill="1" applyBorder="1" applyAlignment="1" applyProtection="1">
      <alignment horizontal="right"/>
      <protection locked="0"/>
    </xf>
    <xf numFmtId="169" fontId="9" fillId="0" borderId="0" xfId="1" applyNumberFormat="1" applyFont="1" applyFill="1" applyBorder="1" applyAlignment="1" applyProtection="1">
      <alignment horizontal="right"/>
    </xf>
    <xf numFmtId="4" fontId="0" fillId="0" borderId="0" xfId="0" applyNumberFormat="1"/>
    <xf numFmtId="43" fontId="0" fillId="0" borderId="0" xfId="0" applyNumberFormat="1"/>
    <xf numFmtId="4" fontId="8" fillId="60" borderId="0" xfId="0" applyNumberFormat="1" applyFont="1" applyFill="1"/>
    <xf numFmtId="4" fontId="8" fillId="0" borderId="0" xfId="0" applyNumberFormat="1" applyFont="1" applyProtection="1">
      <protection locked="0"/>
    </xf>
    <xf numFmtId="4" fontId="8" fillId="3" borderId="0" xfId="0" applyNumberFormat="1" applyFont="1" applyFill="1"/>
    <xf numFmtId="251" fontId="8" fillId="0" borderId="0" xfId="2867" applyNumberFormat="1" applyFont="1"/>
    <xf numFmtId="251" fontId="8" fillId="0" borderId="0" xfId="0" applyNumberFormat="1" applyFont="1"/>
    <xf numFmtId="169" fontId="0" fillId="0" borderId="0" xfId="1" applyNumberFormat="1" applyFont="1" applyFill="1"/>
    <xf numFmtId="170" fontId="0" fillId="0" borderId="0" xfId="0" applyNumberFormat="1"/>
    <xf numFmtId="43" fontId="0" fillId="0" borderId="0" xfId="1" applyFont="1"/>
    <xf numFmtId="9" fontId="8" fillId="0" borderId="0" xfId="2867" applyFont="1"/>
    <xf numFmtId="10" fontId="8" fillId="0" borderId="0" xfId="2867" applyNumberFormat="1" applyFont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69" fontId="9" fillId="0" borderId="0" xfId="1" applyNumberFormat="1" applyFont="1" applyFill="1" applyBorder="1" applyAlignment="1">
      <alignment horizontal="center"/>
    </xf>
    <xf numFmtId="169" fontId="0" fillId="0" borderId="4" xfId="1" applyNumberFormat="1" applyFont="1" applyFill="1" applyBorder="1" applyAlignment="1">
      <alignment horizontal="center"/>
    </xf>
    <xf numFmtId="169" fontId="10" fillId="0" borderId="0" xfId="1" applyNumberFormat="1" applyFont="1" applyFill="1" applyAlignment="1">
      <alignment horizontal="center"/>
    </xf>
    <xf numFmtId="169" fontId="10" fillId="0" borderId="0" xfId="1" applyNumberFormat="1" applyFont="1" applyFill="1" applyBorder="1" applyAlignment="1">
      <alignment horizontal="center"/>
    </xf>
  </cellXfs>
  <cellStyles count="2868">
    <cellStyle name="??" xfId="508" xr:uid="{1EA476EB-68BE-48B4-B64D-0256FAD229F5}"/>
    <cellStyle name="?? [0.00]_ADMAG" xfId="506" xr:uid="{B0B4AAFB-5494-4A08-A709-C75857861F0E}"/>
    <cellStyle name="?? [0]_PERSONAL" xfId="515" xr:uid="{764D380E-B404-4E64-B8C7-C633A8555F87}"/>
    <cellStyle name="???" xfId="501" xr:uid="{ED8AAE5D-3360-47C4-AC89-99B5EA9E3BEB}"/>
    <cellStyle name="???? [0.00]_ADMAG" xfId="518" xr:uid="{94586D54-4D91-4E13-A317-7FA77C592D06}"/>
    <cellStyle name="?????????????????" xfId="516" xr:uid="{7D2BB9B2-D5CB-4CB2-826C-5034CAA19119}"/>
    <cellStyle name="????????????????? [0]_MOGAS97" xfId="505" xr:uid="{D0CBAFA8-500A-4D68-85B8-6B87D1097A0D}"/>
    <cellStyle name="??????????????????? [0]_MOGAS97" xfId="511" xr:uid="{030C7C00-2DB1-43A2-9047-B538A351F20B}"/>
    <cellStyle name="???????????????????_MOGAS97" xfId="522" xr:uid="{B0B07FD8-58FE-425A-B1DE-6785EA8A12B2}"/>
    <cellStyle name="?????????????????_MOGAS97" xfId="512" xr:uid="{96E242F8-BE7A-4479-9870-5208AE11B340}"/>
    <cellStyle name="???????_??BSPL_WK" xfId="504" xr:uid="{8F203F8A-768F-4710-8A7C-68CBFCC7FAE0}"/>
    <cellStyle name="????[0]_PLDT" xfId="510" xr:uid="{62CB42D4-E141-451A-AEF1-4895C65110C8}"/>
    <cellStyle name="????_ADMAG" xfId="517" xr:uid="{D22599E5-255A-4506-90A2-9255AA97FB98}"/>
    <cellStyle name="???[0]_liz-ss" xfId="525" xr:uid="{E6CA9F06-84E3-485B-8012-DCBFEF4AA223}"/>
    <cellStyle name="???_'01.11" xfId="519" xr:uid="{C3D53609-2728-4D9D-91B9-C36F936ABD49}"/>
    <cellStyle name="??[0]_PLDT" xfId="521" xr:uid="{B0D2F74A-D979-4BCE-A453-397C9CA73401}"/>
    <cellStyle name="??_138(148)??????" xfId="509" xr:uid="{57B63082-C43E-45D2-B667-D923A0F06050}"/>
    <cellStyle name="_%(SignOnly)" xfId="523" xr:uid="{5E1520D1-B33F-418C-8213-60F235B09614}"/>
    <cellStyle name="_%(SignOnly) 2" xfId="513" xr:uid="{C01A4F06-B903-40D8-A4D8-A0E769EEC09E}"/>
    <cellStyle name="_%(SignSpaceOnly)" xfId="526" xr:uid="{FF0ACBB0-4ED7-48E3-BAC1-E87F89F832E6}"/>
    <cellStyle name="_%(SignSpaceOnly) 2" xfId="527" xr:uid="{E7DA4063-4414-44AB-83E9-6B43482A4BB1}"/>
    <cellStyle name="_ATS and PAH Stock YE'08" xfId="528" xr:uid="{A9FD286F-F292-4443-ACE1-D248E9275A76}"/>
    <cellStyle name="_ATS_08_pround" xfId="529" xr:uid="{630C45B6-BC29-430F-92B7-8E2659168115}"/>
    <cellStyle name="_ATS_09_ROZ" xfId="530" xr:uid="{B77C1ECB-E5C2-4C62-A787-B04C2C955BB5}"/>
    <cellStyle name="_Better Pharma top 08 - PL" xfId="531" xr:uid="{4354D147-C06E-4A76-B8CB-00E791BB5B30}"/>
    <cellStyle name="_Better Pharma top 08 - PL_bet341a101a-12t-1 Rev 1" xfId="532" xr:uid="{9D161172-C32E-47C0-9277-A2C79981D49E}"/>
    <cellStyle name="_Better Pharma top 08 - PL_bet341a101a-12t-1 Rev 1_FS10-1" xfId="533" xr:uid="{D70EC21A-1815-4516-A28F-47DC12E5A941}"/>
    <cellStyle name="_Better Pharma top 08 - PL_Book2" xfId="534" xr:uid="{9E2194AC-62E7-4921-B525-3CCC90F86E28}"/>
    <cellStyle name="_Better Pharma top 08 - PL_Book2_FS10-1" xfId="535" xr:uid="{09A7C952-AC72-4D14-A86D-5166428E2011}"/>
    <cellStyle name="_Better Pharma top 08 - PL_Book3" xfId="536" xr:uid="{89546FE4-A738-4520-814A-F8DA30166885}"/>
    <cellStyle name="_Better Pharma top 08 - PL_Book3_FS10-1" xfId="537" xr:uid="{CE62654E-9DE9-44FE-A4DA-F5F6DA37B953}"/>
    <cellStyle name="_Better Pharma top 08 - PL_BTX2010 (2)" xfId="538" xr:uid="{4D45659A-9865-4E08-AB26-F0DA6EA4757B}"/>
    <cellStyle name="_Better Pharma top 08 - PL_FS10-1" xfId="539" xr:uid="{34BDDFA7-553B-41FB-B5C4-55D2FA5A38B7}"/>
    <cellStyle name="_Better Pharma top 08 - PL_TB BF" xfId="540" xr:uid="{1375BB36-B953-4940-9A31-921DD1A321F0}"/>
    <cellStyle name="_Better Pharma top 08 - PL_TB BF_FS10-1" xfId="541" xr:uid="{589B9DF6-A69A-406F-9BD6-9066A9ADCD55}"/>
    <cellStyle name="_Better Pharma top 08 - PL_Top BF 2010 to client 12 05 11" xfId="542" xr:uid="{93BE8497-8889-4122-AFA2-DECD6ABBF57B}"/>
    <cellStyle name="_BKP_HC'09_Ing" xfId="543" xr:uid="{B6D5EDF4-6642-4E6A-A195-8119B4BADDCE}"/>
    <cellStyle name="_Book1" xfId="544" xr:uid="{C61488ED-6936-4771-A6BC-6E07527803D3}"/>
    <cellStyle name="_Book1_bet341a101a-12t-1 Rev 1" xfId="545" xr:uid="{2EF9667E-EFEC-4292-BD15-72100D7F3435}"/>
    <cellStyle name="_Book1_bet341a101a-12t-1 Rev 1_FS10-1" xfId="546" xr:uid="{5B7CE3B3-73F8-43E5-8CAF-8A8C5ABFC2BF}"/>
    <cellStyle name="_Book1_Book2" xfId="547" xr:uid="{D8855EC7-7E66-42E2-822F-46B5CBA57CF4}"/>
    <cellStyle name="_Book1_Book2_FS10-1" xfId="548" xr:uid="{12A4A375-D89E-4600-82A8-5DC6A5F11A8D}"/>
    <cellStyle name="_Book1_Book3" xfId="549" xr:uid="{00C4944F-0000-4616-98CC-31FE610DE96C}"/>
    <cellStyle name="_Book1_Book3_FS10-1" xfId="550" xr:uid="{7FBE38CC-62EC-463E-9B50-DB97DDCE99C5}"/>
    <cellStyle name="_Book1_FS10-1" xfId="551" xr:uid="{8EC6F27A-AA13-4F58-B653-436E91A004CB}"/>
    <cellStyle name="_Book1_TB BF" xfId="552" xr:uid="{446185B2-9EB0-4AD7-9BAF-D3F08EC036BD}"/>
    <cellStyle name="_Book1_TB BF_FS10-1" xfId="553" xr:uid="{247AB7E1-2593-4D44-9FCF-1DEDF8665653}"/>
    <cellStyle name="_Book1_Top BF 2010 to client 12 05 11" xfId="554" xr:uid="{D54473B8-357D-44EB-A9FF-7E94DFF3E056}"/>
    <cellStyle name="_Comma" xfId="555" xr:uid="{9CFA73EE-ED20-403B-9031-84DBCCF4CDC3}"/>
    <cellStyle name="_Comma 2" xfId="556" xr:uid="{E706AEF6-6256-4D3D-900C-5CF75ABA5850}"/>
    <cellStyle name="_Currency" xfId="557" xr:uid="{F17E9D8C-2558-4575-AB21-4D9D47CD90D7}"/>
    <cellStyle name="_Currency 2" xfId="558" xr:uid="{5ED98C4B-D334-46F0-BA0B-A4B8FB70E0CE}"/>
    <cellStyle name="_CurrencySpace" xfId="559" xr:uid="{5EFEF8B0-A48D-454C-9D61-36ECDB9F6237}"/>
    <cellStyle name="_CurrencySpace 2" xfId="560" xr:uid="{C22BE368-7A4C-405E-A99D-A1B2E4B01C04}"/>
    <cellStyle name="_Euro" xfId="561" xr:uid="{649E54EB-7982-42D6-A96F-5CCB6C971E3D}"/>
    <cellStyle name="_Euro 2" xfId="562" xr:uid="{17227D18-051B-41E0-BA24-1E24C401ABB3}"/>
    <cellStyle name="_Expens ล่าสุด 28-4-52" xfId="563" xr:uid="{47444CEF-DDED-4C38-A8B9-1E8F0A421350}"/>
    <cellStyle name="_Expens ล่าสุด 28-4-52_bet341a101a-12t-1 Rev 1" xfId="564" xr:uid="{8C9C1181-60FD-4195-A66E-297F09CE8494}"/>
    <cellStyle name="_Expens ล่าสุด 28-4-52_bet341a101a-12t-1 Rev 1_FS10-1" xfId="565" xr:uid="{14C838BE-9E65-426A-8CC7-9429AC00D8AA}"/>
    <cellStyle name="_Expens ล่าสุด 28-4-52_Book2" xfId="566" xr:uid="{57985B64-85B6-42CF-9C1C-116323100291}"/>
    <cellStyle name="_Expens ล่าสุด 28-4-52_Book2_FS10-1" xfId="567" xr:uid="{B0ADC963-232B-4C2C-9A37-186508CB304F}"/>
    <cellStyle name="_Expens ล่าสุด 28-4-52_Book3" xfId="568" xr:uid="{BCC4C8BF-0211-48E3-A0E0-1EDD1061A7ED}"/>
    <cellStyle name="_Expens ล่าสุด 28-4-52_Book3_FS10-1" xfId="569" xr:uid="{A490409A-34D7-47BB-B36B-5E0011A661D4}"/>
    <cellStyle name="_Expens ล่าสุด 28-4-52_FS10-1" xfId="570" xr:uid="{EC1ED951-E716-43C8-A003-6BF48E6DE73E}"/>
    <cellStyle name="_Expens ล่าสุด 28-4-52_TB BF" xfId="571" xr:uid="{2ACCA49D-3B81-4522-A0A7-48FF0A4E580D}"/>
    <cellStyle name="_Expens ล่าสุด 28-4-52_TB BF_FS10-1" xfId="572" xr:uid="{5C411BC6-2C58-4F0E-93FF-633F3ACDBA63}"/>
    <cellStyle name="_Expens ล่าสุด 28-4-52_Top BF 2010 to client 12 05 11" xfId="573" xr:uid="{AB5ECC98-3936-48F0-8E68-BA9E76AB2082}"/>
    <cellStyle name="_F-L YE" xfId="1722" xr:uid="{C2B73223-45C8-4F0E-9FE0-AF08C76189F3}"/>
    <cellStyle name="_G300_Updated" xfId="1723" xr:uid="{DA199630-EA3F-47C4-9494-70EAC270901A}"/>
    <cellStyle name="_G300-PAH-Gao" xfId="574" xr:uid="{44CB3AD7-EE68-4100-AC98-226B24649E9A}"/>
    <cellStyle name="_Heading" xfId="575" xr:uid="{0BD82BE0-7514-4783-8998-D5A6CF3133DA}"/>
    <cellStyle name="_Highlight" xfId="576" xr:uid="{44DD4021-5650-4141-A88D-B2C331C88B1F}"/>
    <cellStyle name="_Highlight 2" xfId="577" xr:uid="{BCA73F77-2986-46DE-96FC-5CE39053513F}"/>
    <cellStyle name="_K300-2" xfId="578" xr:uid="{1C05AC3B-D7DB-4959-8CD9-C58EBF99420A}"/>
    <cellStyle name="_L300_SIIX" xfId="1724" xr:uid="{F8FCF36F-1C62-43DD-B26E-D3F66764248A}"/>
    <cellStyle name="_Multiple" xfId="579" xr:uid="{85025914-9BF1-4150-B50F-D2B660650D74}"/>
    <cellStyle name="_Multiple 2" xfId="580" xr:uid="{F706EA25-E425-4530-B63A-D22F6C15EF86}"/>
    <cellStyle name="_Multiple_Cheque On Hand" xfId="581" xr:uid="{8F4C96AC-B027-49B9-857B-E1B9D3060C30}"/>
    <cellStyle name="_MultipleSpace" xfId="582" xr:uid="{BEE3FEE4-90E2-4873-8F04-97D3CC236445}"/>
    <cellStyle name="_MultipleSpace 2" xfId="583" xr:uid="{93DD0DB2-DB67-4E9D-A458-4520490BF3F4}"/>
    <cellStyle name="_MultipleSpace_Cheque On Hand" xfId="584" xr:uid="{D92E294C-7B9F-4D24-978F-BFCD6E03D37F}"/>
    <cellStyle name="_New Monthly Report 2007" xfId="1725" xr:uid="{E7102152-2C1E-4851-9E8C-A7CE8C15B8EC}"/>
    <cellStyle name="_Q300-THA" xfId="1726" xr:uid="{7ABEF592-4D8C-4105-A98A-51A53CDA8C2F}"/>
    <cellStyle name="_Sheet1" xfId="585" xr:uid="{04458215-7F55-4994-8596-C693B99B962C}"/>
    <cellStyle name="_SubHeading" xfId="586" xr:uid="{C8FB48EB-CC83-4BEF-BFBD-FCB527884B4B}"/>
    <cellStyle name="_Table" xfId="587" xr:uid="{B3C3B2DA-4E49-4ED5-9A21-EC0DCB4EE979}"/>
    <cellStyle name="_Table 2" xfId="2015" xr:uid="{68605B7F-DFF8-4258-A4CA-ED369A489985}"/>
    <cellStyle name="_TableHead" xfId="588" xr:uid="{BEFB4314-C79E-4601-BE41-4D105BB12ADE}"/>
    <cellStyle name="_TableRowHead" xfId="589" xr:uid="{B2F07171-815D-49FE-BB55-D5E6FCDCD4D2}"/>
    <cellStyle name="_TableSuperHead" xfId="590" xr:uid="{33E7ACF0-2786-4039-B735-D3C9FB0168A6}"/>
    <cellStyle name="_Test of details vouch-selling and admin expenses-testing" xfId="591" xr:uid="{F308888C-46FA-46FA-B201-670BA76DC202}"/>
    <cellStyle name="_Test of details vouch-selling and admin expenses-testing_bet341a101a-12t-1 Rev 1" xfId="592" xr:uid="{7C13F1CB-533D-452F-B48E-F22D91848D6F}"/>
    <cellStyle name="_Test of details vouch-selling and admin expenses-testing_bet341a101a-12t-1 Rev 1_1" xfId="593" xr:uid="{C7EE1A5A-AFE5-44AA-A6C3-D7E089C5CA3C}"/>
    <cellStyle name="_Test of details vouch-selling and admin expenses-testing_bet341a101a-12t-1 Rev 1_FS10-1" xfId="594" xr:uid="{2F99E915-8C2D-4C65-BC3B-CCA846C38139}"/>
    <cellStyle name="_Test of details vouch-selling and admin expenses-testing_Book2" xfId="595" xr:uid="{26D12B60-77B6-4834-BFA4-02ACE2FAD958}"/>
    <cellStyle name="_Test of details vouch-selling and admin expenses-testing_Book2_FS10-1" xfId="596" xr:uid="{8D1C3485-BB34-429C-B61B-75E8E5D4F006}"/>
    <cellStyle name="_Test of details vouch-selling and admin expenses-testing_Book3" xfId="597" xr:uid="{047EADF4-6027-4DB1-A17A-8CE6828DBEDD}"/>
    <cellStyle name="_Test of details vouch-selling and admin expenses-testing_Book3_FS10-1" xfId="598" xr:uid="{8F302A38-DEFC-4A41-821A-454BC4F74C78}"/>
    <cellStyle name="_Test of details vouch-selling and admin expenses-testing_BTX PND50-09" xfId="599" xr:uid="{388C6E26-F940-49FF-A46B-D6E6D10D0082}"/>
    <cellStyle name="_Test of details vouch-selling and admin expenses-testing_BTX2010 (2)" xfId="600" xr:uid="{B792689C-CE2C-4F5D-9953-156F9F82C660}"/>
    <cellStyle name="_Test of details vouch-selling and admin expenses-testing_FS10-1" xfId="601" xr:uid="{BDB7468C-584E-4CCC-B312-0F989F307B9C}"/>
    <cellStyle name="_Test of details vouch-selling and admin expenses-testing_TB BF" xfId="602" xr:uid="{4479DE2D-308D-42DF-A1D3-C257D1BA4CD7}"/>
    <cellStyle name="_Test of details vouch-selling and admin expenses-testing_Top BF 2010 to client 12 05 11" xfId="603" xr:uid="{7673DDBF-FC06-4876-BDBE-41E5C115EB03}"/>
    <cellStyle name="_Top BF'09 Final to Client" xfId="604" xr:uid="{3A7894F7-F711-481B-B72F-FBBE138AD9B5}"/>
    <cellStyle name="_Top May'07" xfId="1727" xr:uid="{F6F3D702-7437-42C2-9AF3-3F7558969A95}"/>
    <cellStyle name="_Top PAH 2009_Update_file1_Roz" xfId="605" xr:uid="{C9C2BCCF-2EA8-48B1-AB0A-AB305DC4A179}"/>
    <cellStyle name="_Top PAH 2009_Update_file1_Roz_bet341a101a-12t-1 Rev 1" xfId="606" xr:uid="{AE0F8C4C-F0B2-45BA-8A76-AF8DE92CE823}"/>
    <cellStyle name="_Top PAH 2009_Update_file1_Roz_bet341a101a-12t-1 Rev 1_FS10-1" xfId="607" xr:uid="{1CA48606-5B81-4D5F-8317-B473895DDE1F}"/>
    <cellStyle name="_Top PAH 2009_Update_file1_Roz_Book2" xfId="608" xr:uid="{09F2FFA1-9645-49A0-A206-A95FFAEE215C}"/>
    <cellStyle name="_Top PAH 2009_Update_file1_Roz_Book2_FS10-1" xfId="609" xr:uid="{1049BFD2-AD41-4488-A80D-33EBD067B6FE}"/>
    <cellStyle name="_Top PAH 2009_Update_file1_Roz_Book3" xfId="610" xr:uid="{040F713B-4CE3-4873-BB0A-179AA71ED71D}"/>
    <cellStyle name="_Top PAH 2009_Update_file1_Roz_Book3_FS10-1" xfId="611" xr:uid="{A5C60577-AD3D-4BC3-A86A-8417736EAFB5}"/>
    <cellStyle name="_Top PAH 2009_Update_file1_Roz_BTX2010 (2)" xfId="612" xr:uid="{5847BECE-1179-473C-9542-7F1A582E2182}"/>
    <cellStyle name="_Top PAH 2009_Update_file1_Roz_FS10-1" xfId="613" xr:uid="{67227EA7-8EED-4ADE-BEE1-88630C8B9898}"/>
    <cellStyle name="_Top PAH 2009_Update_file1_Roz_TB BF" xfId="614" xr:uid="{45EF1AFA-60FA-4D23-94E9-A62B148BD1E0}"/>
    <cellStyle name="_Top PAH 2009_Update_file1_Roz_TB BF_FS10-1" xfId="615" xr:uid="{753020D0-2309-4A6D-BCFF-84CDA5B9E72D}"/>
    <cellStyle name="_Top PAH 2009_Update_file1_Roz_Top BF 2010 to client 12 05 11" xfId="616" xr:uid="{3B730A18-978A-420E-8814-74F193232F92}"/>
    <cellStyle name="_Top_BF'08_Inventory" xfId="617" xr:uid="{08022FFE-1320-4BEB-B966-025BC3EEE27A}"/>
    <cellStyle name="_Top_BF'08_Inventory_bet341a101a-12t-1 Rev 1" xfId="618" xr:uid="{FBB5C4EB-BEEB-4856-B6DA-17E873E9F156}"/>
    <cellStyle name="_Top_BF'08_Inventory_bet341a101a-12t-1 Rev 1_FS10-1" xfId="619" xr:uid="{95A779D5-030D-49FA-9073-95FFF5854D7C}"/>
    <cellStyle name="_Top_BF'08_Inventory_Book2" xfId="620" xr:uid="{25041E78-8EEF-48F6-ABC7-38208DB0FD74}"/>
    <cellStyle name="_Top_BF'08_Inventory_Book2_FS10-1" xfId="621" xr:uid="{F3692199-2A27-4FA7-8F20-A1288C3F81ED}"/>
    <cellStyle name="_Top_BF'08_Inventory_Book3" xfId="622" xr:uid="{E8D4E73B-63EB-4A71-9E41-8950DE0063AB}"/>
    <cellStyle name="_Top_BF'08_Inventory_Book3_FS10-1" xfId="623" xr:uid="{847078A4-FBAD-4FA4-9BC7-08E1F0E4E428}"/>
    <cellStyle name="_Top_BF'08_Inventory_BTX2010 (2)" xfId="624" xr:uid="{8F706639-1C53-4B92-8BB3-D707C80D475F}"/>
    <cellStyle name="_Top_BF'08_Inventory_FS10-1" xfId="625" xr:uid="{74E743DF-9F24-4C19-9584-18EA4A2F7EE7}"/>
    <cellStyle name="_Top_BF'08_Inventory_TB BF" xfId="626" xr:uid="{F8F5759C-A62F-463D-8D2F-E9F5262441F3}"/>
    <cellStyle name="_Top_BF'08_Inventory_TB BF_FS10-1" xfId="627" xr:uid="{5E646C77-455A-4CEF-A0FC-0B4CAFDD07C5}"/>
    <cellStyle name="_Top_BF'08_Inventory_Top BF 2010 to client 12 05 11" xfId="628" xr:uid="{70CE5A98-D6C8-474C-B91F-283D994994A3}"/>
    <cellStyle name="_Top_BFI'08_pum" xfId="629" xr:uid="{EC45450E-3CE8-48C7-A6E8-04EBEE09E2CF}"/>
    <cellStyle name="_Top_BFI'08_pum_bet341a101a-12t-1 Rev 1" xfId="630" xr:uid="{27AA4740-140E-432F-B017-BE9FA9C7F21E}"/>
    <cellStyle name="_Top_BFI'08_pum_bet341a101a-12t-1 Rev 1_FS10-1" xfId="631" xr:uid="{C2054080-04FB-444F-87F0-4A54B485B108}"/>
    <cellStyle name="_Top_BFI'08_pum_Book2" xfId="632" xr:uid="{6F8F983B-FBE3-48F3-8CFA-6749803AEF1A}"/>
    <cellStyle name="_Top_BFI'08_pum_Book2_FS10-1" xfId="633" xr:uid="{5448CC36-BCA4-483E-845F-BA89507601F1}"/>
    <cellStyle name="_Top_BFI'08_pum_Book3" xfId="634" xr:uid="{FDE174B5-DD76-41D4-A1B1-8E9860122496}"/>
    <cellStyle name="_Top_BFI'08_pum_Book3_FS10-1" xfId="635" xr:uid="{8D350155-FFF4-4673-9AAD-34184BB000A5}"/>
    <cellStyle name="_Top_BFI'08_pum_BTX2010 (2)" xfId="636" xr:uid="{FD864B1F-CB9C-4048-B783-15AD15162B8D}"/>
    <cellStyle name="_Top_BFI'08_pum_FS10-1" xfId="637" xr:uid="{DEF40290-B96E-450C-B24E-BDA2FBC009D6}"/>
    <cellStyle name="_Top_BFI'08_pum_TB BF" xfId="638" xr:uid="{CBD95F86-9462-4EBE-9AE4-4E373C1F612F}"/>
    <cellStyle name="_Top_BFI'08_pum_TB BF_FS10-1" xfId="639" xr:uid="{59B8E3B5-4509-48BA-8110-AAAF8384EDB7}"/>
    <cellStyle name="_Top_BFI'08_pum_Top BF 2010 to client 12 05 11" xfId="640" xr:uid="{F824B5D2-359A-489C-A260-84E9CF5FBC1C}"/>
    <cellStyle name="_Top_Sanden_2007" xfId="641" xr:uid="{43532D85-CA2A-40A2-AC6D-6C8E69C9D717}"/>
    <cellStyle name="_Top-Tech(Thai)_gus" xfId="642" xr:uid="{17AFD830-5E3D-4927-8807-167BD89D90D8}"/>
    <cellStyle name="_trial30jun08" xfId="643" xr:uid="{B5C2E72B-2006-4829-80FB-76D3417528DD}"/>
    <cellStyle name="_WP_2003new" xfId="1728" xr:uid="{B5671311-F323-41D1-99F6-6C017915DB90}"/>
    <cellStyle name="_WP_Vouching_Nov 07" xfId="644" xr:uid="{63C03A53-126F-4026-A1F3-DA05A05E07AA}"/>
    <cellStyle name="_กระดาษทำการคำนวณภาษี ATS" xfId="645" xr:uid="{8EAF15FA-4D06-40D2-A7CB-791D460A84BE}"/>
    <cellStyle name="_กระดาษทำการคำนวณภาษี ATS_bet341a101a-12t-1 Rev 1" xfId="646" xr:uid="{8FB5C559-6D55-4350-A332-4889318C3EED}"/>
    <cellStyle name="_กระดาษทำการคำนวณภาษี ATS_bet341a101a-12t-1 Rev 1_FS10-1" xfId="647" xr:uid="{851DDD5B-7757-4208-8D44-A90690434480}"/>
    <cellStyle name="_กระดาษทำการคำนวณภาษี ATS_Book2" xfId="648" xr:uid="{2943B154-2716-4A10-B647-C98D04C97B4F}"/>
    <cellStyle name="_กระดาษทำการคำนวณภาษี ATS_Book2_FS10-1" xfId="649" xr:uid="{57132BFB-7610-4429-9BB5-9C0BE89579B8}"/>
    <cellStyle name="_กระดาษทำการคำนวณภาษี ATS_Book3" xfId="650" xr:uid="{9DF68297-F85E-4AEF-B921-80335266F506}"/>
    <cellStyle name="_กระดาษทำการคำนวณภาษี ATS_Book3_FS10-1" xfId="651" xr:uid="{122B988A-36A3-4A22-93FB-F6EE71EEA5CC}"/>
    <cellStyle name="_กระดาษทำการคำนวณภาษี ATS_BTX2010 (2)" xfId="652" xr:uid="{FF0D1443-EFEB-46BC-AA1F-0A131C196497}"/>
    <cellStyle name="_กระดาษทำการคำนวณภาษี ATS_FS10-1" xfId="653" xr:uid="{1D5063C6-587E-4E4B-8791-D839914F0848}"/>
    <cellStyle name="_กระดาษทำการคำนวณภาษี ATS_TB BF" xfId="654" xr:uid="{AC051C05-5568-4737-B160-2C131404FEC4}"/>
    <cellStyle name="_กระดาษทำการคำนวณภาษี ATS_TB BF_FS10-1" xfId="655" xr:uid="{B9073225-8598-499B-BD47-19E6064686BE}"/>
    <cellStyle name="_กระดาษทำการคำนวณภาษี ATS_Top BF 2010 to client 12 05 11" xfId="656" xr:uid="{F41CE84D-FBA7-42BF-8B0C-E6D090F08618}"/>
    <cellStyle name="_รายได้อื่น 2552-Audit" xfId="657" xr:uid="{18251B4B-4ABF-4097-93FE-3AF4C44597B3}"/>
    <cellStyle name="_รายได้อื่น 2552-Audit_bet341a101a-12t-1 Rev 1" xfId="658" xr:uid="{21FAC6D0-13FF-4CC1-B9D9-52FDDE1F6171}"/>
    <cellStyle name="_รายได้อื่น 2552-Audit_bet341a101a-12t-1 Rev 1_FS10-1" xfId="659" xr:uid="{97EC4F40-E5D9-4C23-9F1E-B21526C7CFDB}"/>
    <cellStyle name="_รายได้อื่น 2552-Audit_Book2" xfId="660" xr:uid="{9EE8BA01-AD16-4E13-8655-6354491B5557}"/>
    <cellStyle name="_รายได้อื่น 2552-Audit_Book2_FS10-1" xfId="661" xr:uid="{E0F4DFF5-CDFC-49F4-964C-0BF68EE4CD02}"/>
    <cellStyle name="_รายได้อื่น 2552-Audit_Book3" xfId="662" xr:uid="{9B9AD265-7153-4D17-B566-5558DE95BB71}"/>
    <cellStyle name="_รายได้อื่น 2552-Audit_Book3_FS10-1" xfId="663" xr:uid="{7D11FED2-70F8-4B17-8CCC-E622D51E3859}"/>
    <cellStyle name="_รายได้อื่น 2552-Audit_FS10-1" xfId="664" xr:uid="{D16275B8-0B45-44EC-8ADE-57FDCC761932}"/>
    <cellStyle name="_รายได้อื่น 2552-Audit_TB BF" xfId="665" xr:uid="{F5709402-05F4-407A-A942-45E6FEEE7813}"/>
    <cellStyle name="_รายได้อื่น 2552-Audit_TB BF_FS10-1" xfId="666" xr:uid="{794CF3CF-45AD-4703-89D9-8FB75CC588C7}"/>
    <cellStyle name="_รายได้อื่น 2552-Audit_Top BF 2010 to client 12 05 11" xfId="667" xr:uid="{D849B914-6561-498C-92A5-780A7F608A92}"/>
    <cellStyle name="’??? [0.00]_TMCA Spreadsheet(body)" xfId="668" xr:uid="{7BECAA04-C807-46BA-A76A-60C1C12BDC79}"/>
    <cellStyle name="’???_TMCA Spreadsheet(body)" xfId="669" xr:uid="{C2AF2091-BCB7-4AAD-8CE1-1AA0F0A7A497}"/>
    <cellStyle name="¤@¯Elaroux" xfId="1729" xr:uid="{4285678C-3DF7-4E5E-9C97-BBE5BE0D1DC1}"/>
    <cellStyle name="¤d¤À¦E0]_laroux" xfId="1730" xr:uid="{E8B52453-D413-4CEC-80F8-FE618D692748}"/>
    <cellStyle name="¤d¤À¦Elaroux" xfId="1731" xr:uid="{B5743358-7BB5-485B-BA89-92EF18B48BAE}"/>
    <cellStyle name="=C:\WINNT\SYSTEM32\COMMAND.COM" xfId="670" xr:uid="{0CF3D1F3-D08A-4AD8-8A74-2120558DB9A7}"/>
    <cellStyle name="•W?_TMCA Spreadsheet(body)" xfId="671" xr:uid="{232B45B7-F753-4D68-B8A0-157825D471BB}"/>
    <cellStyle name="•W€_4m stock" xfId="1732" xr:uid="{AB10979A-8C66-402A-BF5A-3B7ACEC61E15}"/>
    <cellStyle name="•W_TMCA Spreadsheet(body)" xfId="672" xr:uid="{739D7FCF-273E-4D6C-8806-F663B8B064AF}"/>
    <cellStyle name="nCp[“N" xfId="673" xr:uid="{501706BE-FCA7-46CE-97B1-8CE1FADE72F3}"/>
    <cellStyle name="0,0_x000d__x000a_NA_x000d__x000a_" xfId="674" xr:uid="{9627FD5B-9A5E-4F7F-B528-AFF640CEA983}"/>
    <cellStyle name="2)" xfId="1733" xr:uid="{6CC5EDE9-2042-438F-BFB4-093EEE0AC473}"/>
    <cellStyle name="20% - Accent1 10" xfId="675" xr:uid="{73412770-8DF2-40B7-AF3E-C2B866CD2D7A}"/>
    <cellStyle name="20% - Accent1 11" xfId="676" xr:uid="{527BD75B-78ED-43E8-8B86-2B7B16C59442}"/>
    <cellStyle name="20% - Accent1 12" xfId="1816" xr:uid="{FAA8AD08-C36A-4D6C-A530-7A9920E31916}"/>
    <cellStyle name="20% - Accent1 13" xfId="1875" xr:uid="{9D455612-182A-48EB-8543-7F3D5D559B25}"/>
    <cellStyle name="20% - Accent1 2" xfId="6" xr:uid="{2FEF94E5-BD6A-43FA-A221-3D92D1B8D9D6}"/>
    <cellStyle name="20% - Accent1 2 2" xfId="2344" xr:uid="{EF4B0D06-B7F7-4633-90DD-8ABDD01E3FC8}"/>
    <cellStyle name="20% - Accent1 2 2 2" xfId="2657" xr:uid="{04D50B2D-9788-4BEE-9A8F-99F58C326D5A}"/>
    <cellStyle name="20% - Accent1 2 3" xfId="2560" xr:uid="{19971B61-343F-4657-9E3F-EAED83303DD6}"/>
    <cellStyle name="20% - Accent1 2 4" xfId="677" xr:uid="{200B8E4A-A21A-4D12-9A68-553985F87E5B}"/>
    <cellStyle name="20% - Accent1 3" xfId="678" xr:uid="{15109396-6C3D-43EC-862B-9E52765F6D70}"/>
    <cellStyle name="20% - Accent1 4" xfId="679" xr:uid="{A398C625-DD19-476A-9510-210E2145F435}"/>
    <cellStyle name="20% - Accent1 5" xfId="680" xr:uid="{98DA5518-867A-4AE3-B13F-4C27A40134FB}"/>
    <cellStyle name="20% - Accent1 6" xfId="681" xr:uid="{EB833C29-ADAA-417A-9049-1D532033CA7C}"/>
    <cellStyle name="20% - Accent1 7" xfId="682" xr:uid="{CCA0C911-66A9-4C09-A914-5091858C03DF}"/>
    <cellStyle name="20% - Accent1 8" xfId="683" xr:uid="{0B52C9C7-632D-4931-81AE-7C93B260F7FD}"/>
    <cellStyle name="20% - Accent1 9" xfId="684" xr:uid="{A06FEA6D-0642-4C18-A7E2-E2D16AF056BC}"/>
    <cellStyle name="20% - Accent2 10" xfId="685" xr:uid="{6A0F971D-254B-4F33-88FA-0E71E09204EB}"/>
    <cellStyle name="20% - Accent2 11" xfId="686" xr:uid="{88D5C0BE-72C1-41C8-A0D2-52DBFE54AA0A}"/>
    <cellStyle name="20% - Accent2 12" xfId="1820" xr:uid="{0EADFA51-12B2-4E5B-BD9F-11FDE3D26AC7}"/>
    <cellStyle name="20% - Accent2 13" xfId="1876" xr:uid="{8312D3A4-D10E-474E-95FF-D610D0981CEB}"/>
    <cellStyle name="20% - Accent2 2" xfId="7" xr:uid="{BD63CD86-EA30-402F-A128-18CD6BEF6F52}"/>
    <cellStyle name="20% - Accent2 2 2" xfId="2348" xr:uid="{FC4C46CD-C241-4468-8B5F-FC3B117B446B}"/>
    <cellStyle name="20% - Accent2 2 2 2" xfId="2658" xr:uid="{5DD88FAB-FF6F-442B-BC44-26563DE6E361}"/>
    <cellStyle name="20% - Accent2 2 3" xfId="2561" xr:uid="{EFE21A4D-C3FF-4C24-A93B-95F56FFD032D}"/>
    <cellStyle name="20% - Accent2 2 4" xfId="687" xr:uid="{CF9C595D-0565-4E4D-89AF-EA6BBE3A9E3F}"/>
    <cellStyle name="20% - Accent2 3" xfId="688" xr:uid="{A60E13BE-F6E0-4A8D-973E-B8BEF8B18887}"/>
    <cellStyle name="20% - Accent2 4" xfId="689" xr:uid="{E4B70B90-E6FF-407D-B3D3-6FE116638BE9}"/>
    <cellStyle name="20% - Accent2 5" xfId="690" xr:uid="{9D791E81-61AB-4218-8466-43E0C21527B2}"/>
    <cellStyle name="20% - Accent2 6" xfId="691" xr:uid="{FE2F9C54-0A63-4E1A-AD1B-4DF135D52D7E}"/>
    <cellStyle name="20% - Accent2 7" xfId="692" xr:uid="{CCE89096-6A3C-4090-B8BF-8CEA5E4D5E0E}"/>
    <cellStyle name="20% - Accent2 8" xfId="693" xr:uid="{C0B3BBB2-41AA-4F2A-96E5-C2EDE938468F}"/>
    <cellStyle name="20% - Accent2 9" xfId="694" xr:uid="{AB19AC00-DCD0-4F6D-AAD8-EDA84ACD8187}"/>
    <cellStyle name="20% - Accent3 10" xfId="695" xr:uid="{4A502A7C-3560-4644-9BB2-FAF00809C36F}"/>
    <cellStyle name="20% - Accent3 11" xfId="696" xr:uid="{2F661733-A83E-4FA3-A356-C1AA0EABD90D}"/>
    <cellStyle name="20% - Accent3 12" xfId="1824" xr:uid="{D934FE24-1223-46A2-9B7D-9050CADA4E68}"/>
    <cellStyle name="20% - Accent3 13" xfId="1877" xr:uid="{196FC7D6-88E3-4738-BBD4-480FABF65933}"/>
    <cellStyle name="20% - Accent3 2" xfId="8" xr:uid="{8C8BFCD3-6AE1-459E-B39D-3065AEAF751C}"/>
    <cellStyle name="20% - Accent3 2 2" xfId="2352" xr:uid="{A1B64366-2098-4F03-92B5-6D8FD490535D}"/>
    <cellStyle name="20% - Accent3 2 2 2" xfId="2659" xr:uid="{C624C544-B141-4236-843D-4F7205F44067}"/>
    <cellStyle name="20% - Accent3 2 3" xfId="2562" xr:uid="{229EAD21-95C7-4999-BA24-A47203749E45}"/>
    <cellStyle name="20% - Accent3 2 4" xfId="697" xr:uid="{F2BA2E78-1BEA-44F5-92C8-73761E56F41E}"/>
    <cellStyle name="20% - Accent3 3" xfId="698" xr:uid="{BD17F11F-C187-4D8E-85FC-E962D5BFC7DD}"/>
    <cellStyle name="20% - Accent3 4" xfId="699" xr:uid="{E8E12337-7C6B-426E-8D72-88626826EAF1}"/>
    <cellStyle name="20% - Accent3 5" xfId="700" xr:uid="{13A31EA2-BA4A-473B-A207-49BED9CDF02D}"/>
    <cellStyle name="20% - Accent3 6" xfId="701" xr:uid="{6DFA3D2A-15FA-4AE7-AC24-61BE944D2380}"/>
    <cellStyle name="20% - Accent3 7" xfId="702" xr:uid="{7EC1385F-E168-474D-81B1-90F6FB8DFE39}"/>
    <cellStyle name="20% - Accent3 8" xfId="703" xr:uid="{8A608BA7-87CF-46DD-9F82-90D3352AF45B}"/>
    <cellStyle name="20% - Accent3 9" xfId="704" xr:uid="{AE0395F4-1C2D-4DED-818D-09F4221E6336}"/>
    <cellStyle name="20% - Accent4 10" xfId="705" xr:uid="{31832C07-C2B1-4BD7-BB4E-CE34FD17A4E1}"/>
    <cellStyle name="20% - Accent4 11" xfId="706" xr:uid="{20452BE6-63BF-455F-8336-8B1706D7D3D9}"/>
    <cellStyle name="20% - Accent4 12" xfId="1828" xr:uid="{5BE4AD14-ACE1-4398-9F55-553C0C6E4257}"/>
    <cellStyle name="20% - Accent4 13" xfId="1878" xr:uid="{F675CD14-51DC-471C-9582-392718B9D3F0}"/>
    <cellStyle name="20% - Accent4 2" xfId="9" xr:uid="{3B298EBF-6E0E-437D-AED6-D589409FAF2B}"/>
    <cellStyle name="20% - Accent4 2 2" xfId="2356" xr:uid="{3FCF64EF-3B41-407B-9413-AA94EF8770E6}"/>
    <cellStyle name="20% - Accent4 2 2 2" xfId="2660" xr:uid="{634C1A50-813F-4DD3-8DBE-1203B45ACFD2}"/>
    <cellStyle name="20% - Accent4 2 3" xfId="2563" xr:uid="{D8DBA1CE-8514-4CAE-9BD4-A52E0CFB92A8}"/>
    <cellStyle name="20% - Accent4 2 4" xfId="707" xr:uid="{F7335795-86B4-4CBF-8087-178F5A4BB673}"/>
    <cellStyle name="20% - Accent4 3" xfId="708" xr:uid="{FDFE3486-FA49-4D83-B38A-52479E599AC1}"/>
    <cellStyle name="20% - Accent4 4" xfId="709" xr:uid="{8410292A-AC88-45E4-B384-5539EFF7588C}"/>
    <cellStyle name="20% - Accent4 5" xfId="710" xr:uid="{51E97C3E-906D-45D0-A2EA-1830D369E750}"/>
    <cellStyle name="20% - Accent4 6" xfId="711" xr:uid="{7D166FE8-9B07-44F1-AE33-8C26C6D18E85}"/>
    <cellStyle name="20% - Accent4 7" xfId="712" xr:uid="{604FDB68-8928-4AC8-B8DE-258B0945434B}"/>
    <cellStyle name="20% - Accent4 8" xfId="713" xr:uid="{15DDE022-DD52-43A5-97E1-615EB3116377}"/>
    <cellStyle name="20% - Accent4 9" xfId="714" xr:uid="{1DAFEC9D-3C1E-422E-9C5E-C906B71C0526}"/>
    <cellStyle name="20% - Accent5 10" xfId="715" xr:uid="{3C54D01B-B1CE-411D-9FC3-56CCC3B63533}"/>
    <cellStyle name="20% - Accent5 11" xfId="716" xr:uid="{9C094DF3-5D4F-4D98-A9A1-97FD5879FDBF}"/>
    <cellStyle name="20% - Accent5 12" xfId="1832" xr:uid="{CD83769D-4F82-447E-85A1-85B3FCCE18E7}"/>
    <cellStyle name="20% - Accent5 13" xfId="1879" xr:uid="{3B59DA22-F002-4B90-9992-F50095BFD9D8}"/>
    <cellStyle name="20% - Accent5 2" xfId="10" xr:uid="{9C1EDE41-1540-4377-BDA9-0C6E24C81EC8}"/>
    <cellStyle name="20% - Accent5 2 2" xfId="2360" xr:uid="{556B1A25-85AD-47F4-BDEE-2836699D802F}"/>
    <cellStyle name="20% - Accent5 2 2 2" xfId="2661" xr:uid="{CCDAD6FA-07A5-4BF5-BE66-9826051DD224}"/>
    <cellStyle name="20% - Accent5 2 3" xfId="2564" xr:uid="{2BA5F775-54CC-4715-9BF5-217302057DD0}"/>
    <cellStyle name="20% - Accent5 2 4" xfId="717" xr:uid="{2BC52579-01D0-4531-BFE2-F1808302DA04}"/>
    <cellStyle name="20% - Accent5 3" xfId="718" xr:uid="{50A40F35-9A2C-4530-9A07-AA6FCB516D0A}"/>
    <cellStyle name="20% - Accent5 4" xfId="719" xr:uid="{647C95F6-1023-4B72-9288-97A6D5FA1E7E}"/>
    <cellStyle name="20% - Accent5 5" xfId="720" xr:uid="{A53FB814-332C-4A95-812E-32FEEA38F615}"/>
    <cellStyle name="20% - Accent5 6" xfId="721" xr:uid="{10CA7361-D510-4BAA-AD72-162318C1CDD3}"/>
    <cellStyle name="20% - Accent5 7" xfId="722" xr:uid="{12656047-888F-451B-AF82-563938B07556}"/>
    <cellStyle name="20% - Accent5 8" xfId="723" xr:uid="{8D561BFE-A49C-4894-BC98-13179FA0953B}"/>
    <cellStyle name="20% - Accent5 9" xfId="724" xr:uid="{EBF9C397-0788-4FCB-AEE3-62F7317FC659}"/>
    <cellStyle name="20% - Accent6 10" xfId="725" xr:uid="{FE8B94E0-009D-4D2E-A3DD-9DD6A0B9C8EC}"/>
    <cellStyle name="20% - Accent6 11" xfId="726" xr:uid="{33D9E726-6078-4A96-9578-FF07FC914948}"/>
    <cellStyle name="20% - Accent6 12" xfId="1836" xr:uid="{7D0CA0B8-283F-4346-B4C2-16E5E1752837}"/>
    <cellStyle name="20% - Accent6 13" xfId="1880" xr:uid="{DFF1BE26-A416-49AD-ACF9-560CD4F7861A}"/>
    <cellStyle name="20% - Accent6 2" xfId="11" xr:uid="{1B4A6228-68FB-4697-B5B3-EF5AB56AB4A2}"/>
    <cellStyle name="20% - Accent6 2 2" xfId="2364" xr:uid="{9A03C325-9827-4B73-B4DF-51A119751463}"/>
    <cellStyle name="20% - Accent6 2 2 2" xfId="2662" xr:uid="{E7F335D1-09B2-4C1B-981E-5B63C2C280F7}"/>
    <cellStyle name="20% - Accent6 2 3" xfId="2565" xr:uid="{E295DC87-5ABC-46BA-A748-DC8FE93720E1}"/>
    <cellStyle name="20% - Accent6 2 4" xfId="727" xr:uid="{85E1DAF1-0CBC-4A25-B7C2-CCC2BDA7F2B3}"/>
    <cellStyle name="20% - Accent6 3" xfId="728" xr:uid="{BAB2336B-B073-4103-871C-E2089BD60009}"/>
    <cellStyle name="20% - Accent6 4" xfId="729" xr:uid="{6474D7C1-DD85-41D9-B4C6-858DE54DC6C5}"/>
    <cellStyle name="20% - Accent6 5" xfId="730" xr:uid="{3D511672-9AF6-41F6-BC70-C2EC42352149}"/>
    <cellStyle name="20% - Accent6 6" xfId="731" xr:uid="{640BBA82-B284-46E7-A6AD-5F48B4A90B04}"/>
    <cellStyle name="20% - Accent6 7" xfId="732" xr:uid="{8254118B-4955-4214-B935-901661DDBED9}"/>
    <cellStyle name="20% - Accent6 8" xfId="733" xr:uid="{B4AC9F6C-2C60-4869-8C44-F7D8CB77BE88}"/>
    <cellStyle name="20% - Accent6 9" xfId="734" xr:uid="{48D459C2-8AFA-4604-BDFB-40F213D77E9E}"/>
    <cellStyle name="20% - ส่วนที่ถูกเน้น1" xfId="12" xr:uid="{1538AC9A-0C05-421E-BAF4-FD92BB983368}"/>
    <cellStyle name="20% - ส่วนที่ถูกเน้น1 2" xfId="13" xr:uid="{D94B2423-F621-420A-9E28-3E61DBDB781D}"/>
    <cellStyle name="20% - ส่วนที่ถูกเน้น1 2 2" xfId="2096" xr:uid="{C036FE13-AE3D-46FB-AB66-4B9A766D89D9}"/>
    <cellStyle name="20% - ส่วนที่ถูกเน้น1 2 2 2" xfId="2663" xr:uid="{E44DC55D-1659-4ED8-AB3F-4C975CD6DA55}"/>
    <cellStyle name="20% - ส่วนที่ถูกเน้น1 2 3" xfId="2628" xr:uid="{B83BD19B-780E-47D8-893E-4CE87EFF35BF}"/>
    <cellStyle name="20% - ส่วนที่ถูกเน้น1 2 4" xfId="735" xr:uid="{251738B6-F9D4-4F83-B2B4-16EC42EFCB53}"/>
    <cellStyle name="20% - ส่วนที่ถูกเน้น1 3" xfId="2060" xr:uid="{A67CD43F-9348-48FE-8105-D69778259806}"/>
    <cellStyle name="20% - ส่วนที่ถูกเน้น2" xfId="14" xr:uid="{AB907F0B-9186-48B2-9E1B-61132A04EAB0}"/>
    <cellStyle name="20% - ส่วนที่ถูกเน้น2 2" xfId="15" xr:uid="{6132CA44-6EB5-4315-9E09-3A288FC78AF8}"/>
    <cellStyle name="20% - ส่วนที่ถูกเน้น2 2 2" xfId="2101" xr:uid="{A01AAD8D-EC00-44AB-A4CB-2129834B7922}"/>
    <cellStyle name="20% - ส่วนที่ถูกเน้น2 2 2 2" xfId="2664" xr:uid="{B7864AAB-39BC-4B25-969F-6DA5F4D68CB2}"/>
    <cellStyle name="20% - ส่วนที่ถูกเน้น2 2 3" xfId="2632" xr:uid="{C00FAE0C-4213-4975-A730-7D19D5EED2C6}"/>
    <cellStyle name="20% - ส่วนที่ถูกเน้น2 2 4" xfId="736" xr:uid="{77134512-A6BC-4803-B807-F41F18FFA407}"/>
    <cellStyle name="20% - ส่วนที่ถูกเน้น2 3" xfId="2064" xr:uid="{1BDE769F-DE2E-463D-961A-C39B827640EF}"/>
    <cellStyle name="20% - ส่วนที่ถูกเน้น3" xfId="16" xr:uid="{37DC3FF2-F04D-4C46-8CD8-247C641A3770}"/>
    <cellStyle name="20% - ส่วนที่ถูกเน้น3 2" xfId="17" xr:uid="{DB537CB2-F0FD-419F-9228-774AFB950F3C}"/>
    <cellStyle name="20% - ส่วนที่ถูกเน้น3 2 2" xfId="2117" xr:uid="{CFEE468C-A660-426E-9974-5579941D270A}"/>
    <cellStyle name="20% - ส่วนที่ถูกเน้น3 2 2 2" xfId="2665" xr:uid="{626333B7-258C-4A7C-BB12-E764AD4E5CD4}"/>
    <cellStyle name="20% - ส่วนที่ถูกเน้น3 2 3" xfId="2636" xr:uid="{5D5BFE3B-8F7C-4625-829F-B71F33BDA0B7}"/>
    <cellStyle name="20% - ส่วนที่ถูกเน้น3 2 4" xfId="737" xr:uid="{88B52260-F0CC-4581-874A-7FBF99512693}"/>
    <cellStyle name="20% - ส่วนที่ถูกเน้น3 3" xfId="2068" xr:uid="{6AE5E519-9565-4CFB-97C1-5AD857A44582}"/>
    <cellStyle name="20% - ส่วนที่ถูกเน้น4" xfId="18" xr:uid="{2A5562E7-81E9-407C-9E4B-1EF698334CAB}"/>
    <cellStyle name="20% - ส่วนที่ถูกเน้น4 2" xfId="19" xr:uid="{8E8DCEAD-4D7C-492C-AF7A-A2FF4A70C810}"/>
    <cellStyle name="20% - ส่วนที่ถูกเน้น4 2 2" xfId="2132" xr:uid="{E81886F4-8F95-4C77-A6A3-E06B82441876}"/>
    <cellStyle name="20% - ส่วนที่ถูกเน้น4 2 2 2" xfId="2666" xr:uid="{ADEC94FB-95E9-4A3F-A3D8-C42F622ACA3B}"/>
    <cellStyle name="20% - ส่วนที่ถูกเน้น4 2 3" xfId="2640" xr:uid="{F61593C9-2878-4999-A49B-5163A1CE30A1}"/>
    <cellStyle name="20% - ส่วนที่ถูกเน้น4 2 4" xfId="738" xr:uid="{98CFDBD7-08F1-4AB8-B550-0ADA0DECB5D5}"/>
    <cellStyle name="20% - ส่วนที่ถูกเน้น4 3" xfId="2072" xr:uid="{471955D3-6ED1-4230-A555-10C1A3195812}"/>
    <cellStyle name="20% - ส่วนที่ถูกเน้น5" xfId="20" xr:uid="{2E4EDE29-5CA7-4ABF-89A6-9E9653943AD0}"/>
    <cellStyle name="20% - ส่วนที่ถูกเน้น5 2" xfId="21" xr:uid="{E6291B1E-6558-425F-930B-5A6AB23C0823}"/>
    <cellStyle name="20% - ส่วนที่ถูกเน้น5 2 2" xfId="2129" xr:uid="{DCFBF4A5-9B3A-4B79-903A-F3B7C301E086}"/>
    <cellStyle name="20% - ส่วนที่ถูกเน้น5 2 2 2" xfId="2667" xr:uid="{424866E2-2DC2-4843-BA18-8C45A859E1C3}"/>
    <cellStyle name="20% - ส่วนที่ถูกเน้น5 2 3" xfId="2644" xr:uid="{E26AE4D1-A718-4F6C-9B07-6DDE9B315AD4}"/>
    <cellStyle name="20% - ส่วนที่ถูกเน้น5 2 4" xfId="739" xr:uid="{F1B39360-5068-4399-BB67-DA7615B465E8}"/>
    <cellStyle name="20% - ส่วนที่ถูกเน้น5 3" xfId="2076" xr:uid="{A99483AD-3242-498F-B843-9B6A377C15DA}"/>
    <cellStyle name="20% - ส่วนที่ถูกเน้น6" xfId="22" xr:uid="{6A38BB9F-3815-4C6B-836F-B82DA2110E0A}"/>
    <cellStyle name="20% - ส่วนที่ถูกเน้น6 2" xfId="23" xr:uid="{91782302-5FA3-4635-ABC3-2E0A008422FD}"/>
    <cellStyle name="20% - ส่วนที่ถูกเน้น6 2 2" xfId="2131" xr:uid="{6B1D5181-5A19-4131-B9DF-B92F110190DF}"/>
    <cellStyle name="20% - ส่วนที่ถูกเน้น6 2 2 2" xfId="2668" xr:uid="{C532D492-D58C-42D5-871C-D04D9EB11DCB}"/>
    <cellStyle name="20% - ส่วนที่ถูกเน้น6 2 3" xfId="2648" xr:uid="{0300081C-95F0-4B76-AFE5-8022E10E7820}"/>
    <cellStyle name="20% - ส่วนที่ถูกเน้น6 2 4" xfId="740" xr:uid="{46E61F9F-7774-45FD-B691-EE805928C7FF}"/>
    <cellStyle name="20% - ส่วนที่ถูกเน้น6 3" xfId="2080" xr:uid="{53476091-37AD-46DE-A3FF-C673F0E1A56C}"/>
    <cellStyle name="2decimal" xfId="741" xr:uid="{DA0506AF-44F0-4AB7-A8F0-D532D43A0317}"/>
    <cellStyle name="³f¹E[0]_laroux" xfId="1734" xr:uid="{5DB8C0AA-3C30-4A66-9B59-9977C331ED89}"/>
    <cellStyle name="³f¹ô_laroux" xfId="1735" xr:uid="{FD2CA878-D9C2-40D5-A9F4-BA4B5305F3D8}"/>
    <cellStyle name="40% - Accent1 10" xfId="742" xr:uid="{3DDE22F7-7FB8-44E9-B027-D1D03F727FD2}"/>
    <cellStyle name="40% - Accent1 11" xfId="743" xr:uid="{74CCD892-EEA1-40FD-9478-A6CA06B994F5}"/>
    <cellStyle name="40% - Accent1 12" xfId="1817" xr:uid="{200FB7CB-362A-43C2-B6A3-85CA18EFB1BD}"/>
    <cellStyle name="40% - Accent1 13" xfId="1881" xr:uid="{95B5E851-A07A-416C-93A8-C843DFD97AFD}"/>
    <cellStyle name="40% - Accent1 2" xfId="24" xr:uid="{13499C83-DF09-49A3-8C75-A28AAA903A95}"/>
    <cellStyle name="40% - Accent1 2 2" xfId="2345" xr:uid="{08810C4D-7BFA-4337-9D47-EEACD1878B67}"/>
    <cellStyle name="40% - Accent1 2 2 2" xfId="2669" xr:uid="{E03D3B88-7558-44E3-83D3-24EA84832FBF}"/>
    <cellStyle name="40% - Accent1 2 3" xfId="2566" xr:uid="{06FB20AD-5CE1-4933-8AFE-2CF365E2D165}"/>
    <cellStyle name="40% - Accent1 2 4" xfId="744" xr:uid="{27ACCD38-CC19-4B13-A80D-BE41214572EE}"/>
    <cellStyle name="40% - Accent1 3" xfId="745" xr:uid="{47E95414-7AA3-4DE1-9E2A-A35A91E365FE}"/>
    <cellStyle name="40% - Accent1 4" xfId="746" xr:uid="{32AF0D32-A027-4D82-B906-2F3169CDCBF9}"/>
    <cellStyle name="40% - Accent1 5" xfId="747" xr:uid="{566247B1-40AA-41B0-9CF3-369BBE6AF9B9}"/>
    <cellStyle name="40% - Accent1 6" xfId="748" xr:uid="{42771381-5D64-4D84-A785-F6BA755D947E}"/>
    <cellStyle name="40% - Accent1 7" xfId="749" xr:uid="{83CA6234-5BF9-4D2C-9B4C-EC4ABC69F524}"/>
    <cellStyle name="40% - Accent1 8" xfId="750" xr:uid="{F47091FF-8340-43DB-9E3B-4962B9D8FA00}"/>
    <cellStyle name="40% - Accent1 9" xfId="751" xr:uid="{065F0947-5BC3-45EE-8F37-7A31CDA28B54}"/>
    <cellStyle name="40% - Accent2 10" xfId="752" xr:uid="{F3DE14D9-E331-40FD-90DD-8B7B595D12CF}"/>
    <cellStyle name="40% - Accent2 11" xfId="753" xr:uid="{5E7E19DA-2B65-4D43-8333-42B8A8C88F12}"/>
    <cellStyle name="40% - Accent2 12" xfId="1821" xr:uid="{56CC8019-935E-44CD-BFFB-B3317BBDFE38}"/>
    <cellStyle name="40% - Accent2 13" xfId="1882" xr:uid="{18E5EADD-D850-4AA3-A6A4-F71DBFFB3631}"/>
    <cellStyle name="40% - Accent2 2" xfId="25" xr:uid="{9F38E457-5F4C-4C69-A044-1C93D24DB0F8}"/>
    <cellStyle name="40% - Accent2 2 2" xfId="2349" xr:uid="{75E41780-EDBD-48E6-A09B-B544CACA19B0}"/>
    <cellStyle name="40% - Accent2 2 2 2" xfId="2670" xr:uid="{461B2CA3-B59A-4AA2-938F-AE9E5291B11E}"/>
    <cellStyle name="40% - Accent2 2 3" xfId="2567" xr:uid="{27B3E7E5-4237-4195-A59F-58D402208F52}"/>
    <cellStyle name="40% - Accent2 2 4" xfId="754" xr:uid="{0BCAE158-A098-44B9-8550-8F46C126C892}"/>
    <cellStyle name="40% - Accent2 3" xfId="755" xr:uid="{81913669-FCF7-4DDE-A92C-8D6DCD5956A0}"/>
    <cellStyle name="40% - Accent2 4" xfId="756" xr:uid="{9F22BC0B-C185-47EB-89BE-9E7FC510D4D4}"/>
    <cellStyle name="40% - Accent2 5" xfId="757" xr:uid="{F2506EA0-B8E8-48BE-A893-F3D633DEA02F}"/>
    <cellStyle name="40% - Accent2 6" xfId="758" xr:uid="{39620A69-22A0-4F35-9464-F33915517281}"/>
    <cellStyle name="40% - Accent2 7" xfId="759" xr:uid="{4C2B8853-FDFB-43A4-8E3F-5D48599A784E}"/>
    <cellStyle name="40% - Accent2 8" xfId="760" xr:uid="{EF94E956-9BA0-44C9-B503-DFB79C8B28A7}"/>
    <cellStyle name="40% - Accent2 9" xfId="761" xr:uid="{17A94A00-D556-4DF7-A7ED-2166C324E08D}"/>
    <cellStyle name="40% - Accent3 10" xfId="762" xr:uid="{10D4758C-16A8-4C21-9B7A-F7C3C7B239E7}"/>
    <cellStyle name="40% - Accent3 11" xfId="763" xr:uid="{F2E02384-9ED6-4D3B-BFB9-8951C890055C}"/>
    <cellStyle name="40% - Accent3 12" xfId="1825" xr:uid="{88AF56D4-26B3-40B3-A0AC-0AF77411E987}"/>
    <cellStyle name="40% - Accent3 13" xfId="1883" xr:uid="{1A87E09E-BF57-409D-9624-F6DB4CF7F66D}"/>
    <cellStyle name="40% - Accent3 2" xfId="26" xr:uid="{6417D17E-45ED-4E75-B5E9-51D0EEE68EB4}"/>
    <cellStyle name="40% - Accent3 2 2" xfId="2353" xr:uid="{7B4915C2-B974-4AC0-B90F-C73ED1171FF1}"/>
    <cellStyle name="40% - Accent3 2 2 2" xfId="2671" xr:uid="{5E205325-2E15-410F-A4F1-FE36FA507F16}"/>
    <cellStyle name="40% - Accent3 2 3" xfId="2568" xr:uid="{EB7AF8EF-A087-461F-948A-C930A349BBFC}"/>
    <cellStyle name="40% - Accent3 2 4" xfId="764" xr:uid="{8B445427-304E-4120-8CA6-D9D90B50AB92}"/>
    <cellStyle name="40% - Accent3 3" xfId="765" xr:uid="{70516838-5580-47BA-9635-2336EBA09960}"/>
    <cellStyle name="40% - Accent3 4" xfId="766" xr:uid="{CFC83113-0725-45F1-A3CF-2606AABD0433}"/>
    <cellStyle name="40% - Accent3 5" xfId="767" xr:uid="{8AE68038-5CE0-43CE-94AE-0676A50C40A1}"/>
    <cellStyle name="40% - Accent3 6" xfId="768" xr:uid="{8B08A541-AC16-4D9F-8522-4D6B5B8B58F8}"/>
    <cellStyle name="40% - Accent3 7" xfId="769" xr:uid="{4B9C744B-7D0A-432C-9684-6F7D48660AEC}"/>
    <cellStyle name="40% - Accent3 8" xfId="770" xr:uid="{2529217A-8E52-4C63-A230-9AFA407DADF6}"/>
    <cellStyle name="40% - Accent3 9" xfId="771" xr:uid="{32CAE657-27FD-40C7-9F9D-E1D28C9AEDCC}"/>
    <cellStyle name="40% - Accent4 10" xfId="772" xr:uid="{B479CDBF-8EAD-4317-9A1B-A1CAAFE5864C}"/>
    <cellStyle name="40% - Accent4 11" xfId="773" xr:uid="{6DB6E57F-DB70-418D-8375-9A6799E61E58}"/>
    <cellStyle name="40% - Accent4 12" xfId="1829" xr:uid="{42243D8A-BBDD-4C7D-B7F4-9B1540F8EDD5}"/>
    <cellStyle name="40% - Accent4 13" xfId="1884" xr:uid="{FF474A4F-05AE-4E94-8322-9C9117BAFB7A}"/>
    <cellStyle name="40% - Accent4 2" xfId="27" xr:uid="{E7F22994-72AB-4804-9378-A603D8F6010D}"/>
    <cellStyle name="40% - Accent4 2 2" xfId="2357" xr:uid="{40EC8888-8E47-4D2C-A2A8-0D36ABDDA560}"/>
    <cellStyle name="40% - Accent4 2 2 2" xfId="2672" xr:uid="{BC411F98-8AE0-48A3-B225-DDDEC3C8559A}"/>
    <cellStyle name="40% - Accent4 2 3" xfId="2569" xr:uid="{7EA3E184-A160-49F4-A7B2-2E3659B54E62}"/>
    <cellStyle name="40% - Accent4 2 4" xfId="774" xr:uid="{609E8267-02FB-490F-AB96-03558F9A13FD}"/>
    <cellStyle name="40% - Accent4 3" xfId="775" xr:uid="{CDC5C4E3-E621-4158-B234-A0BC4C386365}"/>
    <cellStyle name="40% - Accent4 4" xfId="776" xr:uid="{E5FC6A9D-115C-410E-8AA6-52CF53818205}"/>
    <cellStyle name="40% - Accent4 5" xfId="777" xr:uid="{38C24C66-E5C7-43AA-A74F-C8FD93CBC09D}"/>
    <cellStyle name="40% - Accent4 6" xfId="778" xr:uid="{B21F5B67-2E84-422E-A4C5-11A82913D026}"/>
    <cellStyle name="40% - Accent4 7" xfId="779" xr:uid="{0A3CC521-F9A8-490C-8EEC-DB413E930321}"/>
    <cellStyle name="40% - Accent4 8" xfId="780" xr:uid="{E702F140-CDBD-424D-9BB9-605476EA7719}"/>
    <cellStyle name="40% - Accent4 9" xfId="781" xr:uid="{3A82EBAC-FDEA-46D0-8F5B-6FF6854153F2}"/>
    <cellStyle name="40% - Accent5 10" xfId="782" xr:uid="{BEAD89E2-4CFB-49CF-8DC2-A607AEA74FF1}"/>
    <cellStyle name="40% - Accent5 11" xfId="783" xr:uid="{57BBAFA6-A5A0-4336-B838-19223C7B8403}"/>
    <cellStyle name="40% - Accent5 12" xfId="1833" xr:uid="{94DE16CC-7A08-4F9C-B431-DB49B96FD75C}"/>
    <cellStyle name="40% - Accent5 13" xfId="1885" xr:uid="{E099E32A-A36C-41C0-AC26-08CB9E4981D6}"/>
    <cellStyle name="40% - Accent5 2" xfId="28" xr:uid="{65DCF576-AA4B-4FB9-9069-278E39EC03C6}"/>
    <cellStyle name="40% - Accent5 2 2" xfId="2361" xr:uid="{8A9C5B24-E3A6-4189-8DFF-16479F989218}"/>
    <cellStyle name="40% - Accent5 2 2 2" xfId="2673" xr:uid="{08C44BBA-3BB5-434D-AF63-A2BFFFBCEBB3}"/>
    <cellStyle name="40% - Accent5 2 3" xfId="2570" xr:uid="{083211F7-EFE8-4CF0-8A5B-F9F81F71BF06}"/>
    <cellStyle name="40% - Accent5 2 4" xfId="784" xr:uid="{4E0E78A6-434A-435B-B613-DE6AF84E2F43}"/>
    <cellStyle name="40% - Accent5 3" xfId="785" xr:uid="{B810C8C7-E432-498D-A85E-E827918970DA}"/>
    <cellStyle name="40% - Accent5 4" xfId="786" xr:uid="{FBDFED48-D497-4F0F-94CC-9D1647E29BDF}"/>
    <cellStyle name="40% - Accent5 5" xfId="787" xr:uid="{5D941747-5D23-457F-B776-3E9DC8CF0BC4}"/>
    <cellStyle name="40% - Accent5 6" xfId="788" xr:uid="{FFA24FB0-DAB8-466F-884D-2CDE5BD51264}"/>
    <cellStyle name="40% - Accent5 7" xfId="789" xr:uid="{9273699E-3FCA-4C9E-B4E3-55A6C4214396}"/>
    <cellStyle name="40% - Accent5 8" xfId="790" xr:uid="{59B06603-E916-4FA4-BBF5-847C3FA6021F}"/>
    <cellStyle name="40% - Accent5 9" xfId="791" xr:uid="{6553DBA2-7E5D-4905-B8AD-3E82D32FFA61}"/>
    <cellStyle name="40% - Accent6 10" xfId="792" xr:uid="{93B0FEBA-91B2-4CB2-A808-AE0245ADA4C8}"/>
    <cellStyle name="40% - Accent6 11" xfId="793" xr:uid="{8950B897-5A18-4D53-86BA-F6E643F78B8C}"/>
    <cellStyle name="40% - Accent6 12" xfId="1837" xr:uid="{470CF36D-7881-4121-98E5-97D330B2CD80}"/>
    <cellStyle name="40% - Accent6 13" xfId="1886" xr:uid="{CC407B2E-ADF9-4F5F-BBDA-E20698798378}"/>
    <cellStyle name="40% - Accent6 2" xfId="29" xr:uid="{9DA83C54-9A8F-4B83-9BC1-B786403566A1}"/>
    <cellStyle name="40% - Accent6 2 2" xfId="2365" xr:uid="{4E2EFD01-8026-4765-83DB-B753137809F9}"/>
    <cellStyle name="40% - Accent6 2 2 2" xfId="2674" xr:uid="{B6EDD220-A846-47EF-8BA7-47295C49EF03}"/>
    <cellStyle name="40% - Accent6 2 3" xfId="2571" xr:uid="{1A5C36DE-6191-44E4-A1EB-4FD227B00112}"/>
    <cellStyle name="40% - Accent6 2 4" xfId="794" xr:uid="{18ED83D6-B478-41E4-9529-C186D8A2B891}"/>
    <cellStyle name="40% - Accent6 3" xfId="795" xr:uid="{40A09AE2-B19F-44F5-B3EF-E438516E3033}"/>
    <cellStyle name="40% - Accent6 4" xfId="796" xr:uid="{31249AD5-2128-4722-B4EC-54333EC461E2}"/>
    <cellStyle name="40% - Accent6 5" xfId="797" xr:uid="{BD6F521A-2271-475A-BD5B-9FE96C308265}"/>
    <cellStyle name="40% - Accent6 6" xfId="798" xr:uid="{4D6DBCE7-2316-408B-B76E-AFC6A528177F}"/>
    <cellStyle name="40% - Accent6 7" xfId="799" xr:uid="{DDA38854-67B9-4E43-AE69-D3CC3E7801C5}"/>
    <cellStyle name="40% - Accent6 8" xfId="800" xr:uid="{110FECD4-B28E-4664-B4E4-DDE2CFF0EB9A}"/>
    <cellStyle name="40% - Accent6 9" xfId="801" xr:uid="{58578B6C-F3C9-456C-8971-61E497A886C7}"/>
    <cellStyle name="40% - ส่วนที่ถูกเน้น1" xfId="30" xr:uid="{1D5F5219-6E63-42AB-A224-A2DF7A5A9387}"/>
    <cellStyle name="40% - ส่วนที่ถูกเน้น1 2" xfId="31" xr:uid="{B18078E6-73F7-4E5A-A39C-F9C3B0F0B838}"/>
    <cellStyle name="40% - ส่วนที่ถูกเน้น1 2 2" xfId="2130" xr:uid="{28738ACB-64D0-453D-A261-FEEB3C3772FF}"/>
    <cellStyle name="40% - ส่วนที่ถูกเน้น1 2 2 2" xfId="2675" xr:uid="{D9B2EA0C-0310-4134-B15C-E45C9EFF480C}"/>
    <cellStyle name="40% - ส่วนที่ถูกเน้น1 2 3" xfId="2629" xr:uid="{63DB032A-9FBC-4A06-8608-B8AE190CBD8C}"/>
    <cellStyle name="40% - ส่วนที่ถูกเน้น1 2 4" xfId="802" xr:uid="{D8A89960-6D72-4A96-A21F-45AFCCD0BABF}"/>
    <cellStyle name="40% - ส่วนที่ถูกเน้น1 3" xfId="2061" xr:uid="{378223B3-FC2F-4B93-AAF3-4902B55439CB}"/>
    <cellStyle name="40% - ส่วนที่ถูกเน้น2" xfId="32" xr:uid="{478BAC6D-DED8-449C-9350-3EA648ABF196}"/>
    <cellStyle name="40% - ส่วนที่ถูกเน้น2 2" xfId="33" xr:uid="{71BD1FF2-333A-464C-9A5F-AA6FE143C2AC}"/>
    <cellStyle name="40% - ส่วนที่ถูกเน้น2 2 2" xfId="2099" xr:uid="{913ADB58-FA2E-4A68-AD01-E05FE2EED652}"/>
    <cellStyle name="40% - ส่วนที่ถูกเน้น2 2 2 2" xfId="2676" xr:uid="{8439EE72-388F-4A52-A767-ADDFA13A394A}"/>
    <cellStyle name="40% - ส่วนที่ถูกเน้น2 2 3" xfId="2633" xr:uid="{74D80527-26AE-49D2-B9C3-7DAFAD76BB57}"/>
    <cellStyle name="40% - ส่วนที่ถูกเน้น2 2 4" xfId="803" xr:uid="{90D3C0C0-CAFF-4B28-B579-277596A2529A}"/>
    <cellStyle name="40% - ส่วนที่ถูกเน้น2 3" xfId="2065" xr:uid="{496A7DAB-E5A6-4185-B84E-A347E123CACE}"/>
    <cellStyle name="40% - ส่วนที่ถูกเน้น3" xfId="34" xr:uid="{8D8DE21D-882B-4E8E-A4C8-30701EF9D07E}"/>
    <cellStyle name="40% - ส่วนที่ถูกเน้น3 2" xfId="35" xr:uid="{C5392AB9-9094-45BD-AC11-5D7CA7040FC5}"/>
    <cellStyle name="40% - ส่วนที่ถูกเน้น3 2 2" xfId="2090" xr:uid="{2731B30D-F932-41F3-B2E5-1B809D92C53A}"/>
    <cellStyle name="40% - ส่วนที่ถูกเน้น3 2 2 2" xfId="2677" xr:uid="{3ACEC1C0-9996-4AB5-BBD1-6AA36134F9F3}"/>
    <cellStyle name="40% - ส่วนที่ถูกเน้น3 2 3" xfId="2637" xr:uid="{B5B9AC0A-DF30-400F-A64C-E94E15692912}"/>
    <cellStyle name="40% - ส่วนที่ถูกเน้น3 2 4" xfId="804" xr:uid="{C66D1DB8-339D-4866-BA14-B4A31D58BFF6}"/>
    <cellStyle name="40% - ส่วนที่ถูกเน้น3 3" xfId="2069" xr:uid="{0F6F4772-3765-439C-9B95-0157EF7597D2}"/>
    <cellStyle name="40% - ส่วนที่ถูกเน้น4" xfId="36" xr:uid="{52AC2747-CC08-4AD9-81E7-8495C86650C0}"/>
    <cellStyle name="40% - ส่วนที่ถูกเน้น4 2" xfId="37" xr:uid="{94789E5D-93E8-4A27-90FC-22F323CF0490}"/>
    <cellStyle name="40% - ส่วนที่ถูกเน้น4 2 2" xfId="2097" xr:uid="{B119EA16-1045-4DA6-AE19-90149440E41C}"/>
    <cellStyle name="40% - ส่วนที่ถูกเน้น4 2 2 2" xfId="2678" xr:uid="{9175D049-CC9E-48D0-BE7C-ADDE5045BEE9}"/>
    <cellStyle name="40% - ส่วนที่ถูกเน้น4 2 3" xfId="2641" xr:uid="{4653E23A-76AF-47B8-A467-6B00E0860AE1}"/>
    <cellStyle name="40% - ส่วนที่ถูกเน้น4 2 4" xfId="805" xr:uid="{B2D8114B-8ED3-46BA-83CF-289093603E99}"/>
    <cellStyle name="40% - ส่วนที่ถูกเน้น4 3" xfId="2073" xr:uid="{05201975-A286-4A78-B88E-A9C5FB74DDC1}"/>
    <cellStyle name="40% - ส่วนที่ถูกเน้น5" xfId="38" xr:uid="{DD2DA8BD-D04F-403E-8A85-230BBB241BDF}"/>
    <cellStyle name="40% - ส่วนที่ถูกเน้น5 2" xfId="39" xr:uid="{13BB12F8-403F-4182-8CCC-EAA3555741A2}"/>
    <cellStyle name="40% - ส่วนที่ถูกเน้น5 2 2" xfId="2093" xr:uid="{3917E701-F0B2-4756-ABE0-431EEA7353C8}"/>
    <cellStyle name="40% - ส่วนที่ถูกเน้น5 2 2 2" xfId="2679" xr:uid="{83EC6B15-D438-4B04-B620-4049611207AF}"/>
    <cellStyle name="40% - ส่วนที่ถูกเน้น5 2 3" xfId="2645" xr:uid="{CE6EDF6E-5511-4FFC-BF04-71B9F0E28C14}"/>
    <cellStyle name="40% - ส่วนที่ถูกเน้น5 2 4" xfId="806" xr:uid="{A7B01B1A-E7E5-4EE0-BBB3-D5C1D04D9578}"/>
    <cellStyle name="40% - ส่วนที่ถูกเน้น5 3" xfId="2077" xr:uid="{5924B53F-F9AF-40CC-A3C3-6CF43D4CA94E}"/>
    <cellStyle name="40% - ส่วนที่ถูกเน้น6" xfId="40" xr:uid="{F17B711F-0F40-4A12-92FC-BB762F7F3E53}"/>
    <cellStyle name="40% - ส่วนที่ถูกเน้น6 2" xfId="41" xr:uid="{2F298114-8DFA-4AD8-B906-1A83A74CBB4F}"/>
    <cellStyle name="40% - ส่วนที่ถูกเน้น6 2 2" xfId="2092" xr:uid="{399F9AD3-4D20-4BFF-A12C-E164B8F9915C}"/>
    <cellStyle name="40% - ส่วนที่ถูกเน้น6 2 2 2" xfId="2680" xr:uid="{2FF8151F-A12A-4696-9E6D-7BDC2882944C}"/>
    <cellStyle name="40% - ส่วนที่ถูกเน้น6 2 3" xfId="2649" xr:uid="{ACBA9D08-9B0F-451B-B523-D29FEAAEC130}"/>
    <cellStyle name="40% - ส่วนที่ถูกเน้น6 2 4" xfId="807" xr:uid="{B948F506-FDB7-4172-A535-85F178BDFBDB}"/>
    <cellStyle name="40% - ส่วนที่ถูกเน้น6 3" xfId="2081" xr:uid="{7EDA2D17-E430-42AC-A77B-110E9926B366}"/>
    <cellStyle name="594941.25" xfId="1736" xr:uid="{CA3AF65C-DABE-4847-86D0-806D7466867E}"/>
    <cellStyle name="60% - Accent1 10" xfId="808" xr:uid="{6001AD47-AF34-4B33-BA1B-285848B7347C}"/>
    <cellStyle name="60% - Accent1 11" xfId="809" xr:uid="{F37A2BC8-4978-4A95-95D4-7846D95A6CAB}"/>
    <cellStyle name="60% - Accent1 12" xfId="1818" xr:uid="{8452C287-AD5D-481A-8785-BEB98B63ED23}"/>
    <cellStyle name="60% - Accent1 13" xfId="1887" xr:uid="{006DD2A8-DE59-4752-9334-749AC960AC30}"/>
    <cellStyle name="60% - Accent1 2" xfId="42" xr:uid="{6B2D92D5-2EA9-469A-B0D5-A8FBA8D79AA9}"/>
    <cellStyle name="60% - Accent1 2 2" xfId="2346" xr:uid="{3CE48EE7-3F18-4634-ABFB-7288411C4FB9}"/>
    <cellStyle name="60% - Accent1 2 2 2" xfId="2681" xr:uid="{445A38CA-BAAC-48C2-9CAC-9EC7ACE18D86}"/>
    <cellStyle name="60% - Accent1 2 3" xfId="2572" xr:uid="{D5EBFEBD-E8C1-4397-AC70-1EF39C38543A}"/>
    <cellStyle name="60% - Accent1 2 4" xfId="810" xr:uid="{E8B73628-4928-4504-B804-B17DD94E0F93}"/>
    <cellStyle name="60% - Accent1 3" xfId="811" xr:uid="{EDDD12FF-BD6C-4009-9430-058505CF5830}"/>
    <cellStyle name="60% - Accent1 4" xfId="812" xr:uid="{39C75DA2-E0CA-475F-B3CC-F8B68284A55E}"/>
    <cellStyle name="60% - Accent1 5" xfId="813" xr:uid="{B5B4F926-F0F2-4BA9-97F4-AFB6AB1D2E5B}"/>
    <cellStyle name="60% - Accent1 6" xfId="814" xr:uid="{B3B89B92-E951-46FA-99CC-41BBEC7CE275}"/>
    <cellStyle name="60% - Accent1 7" xfId="815" xr:uid="{08A1ED22-72CF-44EB-A2CD-6C82AF13D018}"/>
    <cellStyle name="60% - Accent1 8" xfId="816" xr:uid="{4BDF32BC-C05C-4D43-A855-968043D9E3B2}"/>
    <cellStyle name="60% - Accent1 9" xfId="817" xr:uid="{2D122E70-1A80-4D4F-9B1C-F46657F597F2}"/>
    <cellStyle name="60% - Accent2 10" xfId="818" xr:uid="{361C263B-86B0-4938-80D2-041832E2C6B5}"/>
    <cellStyle name="60% - Accent2 11" xfId="819" xr:uid="{B7986E2A-4187-4944-9FC8-74BA2079320E}"/>
    <cellStyle name="60% - Accent2 12" xfId="1822" xr:uid="{6D3A5050-DF61-47BD-A4A2-8EC7ECA0094E}"/>
    <cellStyle name="60% - Accent2 13" xfId="1888" xr:uid="{FE98178D-55D2-42BF-84E8-351352B3D7C1}"/>
    <cellStyle name="60% - Accent2 2" xfId="43" xr:uid="{ABBF1C80-949E-4098-B7F5-144830D06583}"/>
    <cellStyle name="60% - Accent2 2 2" xfId="2350" xr:uid="{7E2EF29E-22C0-4165-BD49-182518182EE4}"/>
    <cellStyle name="60% - Accent2 2 2 2" xfId="2682" xr:uid="{99EE98FF-17C7-435B-8A6F-984681A93201}"/>
    <cellStyle name="60% - Accent2 2 3" xfId="2573" xr:uid="{E22568C2-EEC6-4062-ACD6-DD49F1300E5E}"/>
    <cellStyle name="60% - Accent2 2 4" xfId="820" xr:uid="{A1AAA84E-9A00-4621-BC9B-C764704CA462}"/>
    <cellStyle name="60% - Accent2 3" xfId="821" xr:uid="{E303FDFC-A0E9-4288-84E8-7B7051DFE4AF}"/>
    <cellStyle name="60% - Accent2 4" xfId="822" xr:uid="{69A5505C-873C-4A77-8C85-AA8C89EC2F46}"/>
    <cellStyle name="60% - Accent2 5" xfId="823" xr:uid="{DD771416-FC49-491A-B72D-576712F78D82}"/>
    <cellStyle name="60% - Accent2 6" xfId="824" xr:uid="{53B2A48B-A1AC-4D8E-9C17-0D33FF504701}"/>
    <cellStyle name="60% - Accent2 7" xfId="825" xr:uid="{FA943835-2700-4C4C-8251-B832C1AB5396}"/>
    <cellStyle name="60% - Accent2 8" xfId="826" xr:uid="{486497D9-0908-4CF8-BA50-34303DE856DF}"/>
    <cellStyle name="60% - Accent2 9" xfId="827" xr:uid="{1D3051C7-C257-4C9C-908A-427556B1022E}"/>
    <cellStyle name="60% - Accent3 10" xfId="828" xr:uid="{EE57050F-63C0-4D3E-9085-40F80D9CC25A}"/>
    <cellStyle name="60% - Accent3 11" xfId="829" xr:uid="{E28B1DC1-9E53-42F4-92CF-657F01777B5E}"/>
    <cellStyle name="60% - Accent3 12" xfId="1826" xr:uid="{9FDCD389-68EB-4DD8-8695-CA5469F398F3}"/>
    <cellStyle name="60% - Accent3 13" xfId="1889" xr:uid="{F006F8EB-0F73-4006-80AC-27C126CFFD13}"/>
    <cellStyle name="60% - Accent3 2" xfId="44" xr:uid="{753F94E5-21DE-427F-A22B-27C5DA2123B7}"/>
    <cellStyle name="60% - Accent3 2 2" xfId="2354" xr:uid="{094F47C2-276B-4F4B-AF02-912DF524478A}"/>
    <cellStyle name="60% - Accent3 2 2 2" xfId="2683" xr:uid="{4532387E-7C11-41D7-B372-357EEDC4C409}"/>
    <cellStyle name="60% - Accent3 2 3" xfId="2574" xr:uid="{0BBE7A9B-82ED-43CE-9377-F6C862CED8DE}"/>
    <cellStyle name="60% - Accent3 2 4" xfId="830" xr:uid="{626B1E96-9EF6-47C2-A792-20D8279F062F}"/>
    <cellStyle name="60% - Accent3 3" xfId="831" xr:uid="{98A6E04B-01CA-4FFC-880E-3BCEAC41052E}"/>
    <cellStyle name="60% - Accent3 4" xfId="832" xr:uid="{0800D0C5-6854-45BD-AE34-4AADD76234E6}"/>
    <cellStyle name="60% - Accent3 5" xfId="833" xr:uid="{1210619A-3CAE-48EB-9E99-C3886A9B33F5}"/>
    <cellStyle name="60% - Accent3 6" xfId="834" xr:uid="{C468D61B-CB12-4950-873B-96288139505B}"/>
    <cellStyle name="60% - Accent3 7" xfId="835" xr:uid="{A6461C1A-BD2D-497D-BA12-D9F4ACA92778}"/>
    <cellStyle name="60% - Accent3 8" xfId="836" xr:uid="{86CAFA3B-E0A8-4E5C-8BCF-D18C0AB27406}"/>
    <cellStyle name="60% - Accent3 9" xfId="837" xr:uid="{D97C29F6-81A9-4102-801E-6AC91870F4DF}"/>
    <cellStyle name="60% - Accent4 10" xfId="838" xr:uid="{4C6D57F9-0117-4AF2-9DA7-0AD3BF3C2527}"/>
    <cellStyle name="60% - Accent4 11" xfId="839" xr:uid="{94B2C6C5-A7EB-459F-8BB4-C737EF690639}"/>
    <cellStyle name="60% - Accent4 12" xfId="1830" xr:uid="{993864CB-2CD2-47E4-B037-B4C4B5A1FF25}"/>
    <cellStyle name="60% - Accent4 13" xfId="1890" xr:uid="{1EAC0030-5DAE-4F6D-A275-2E131C08A0A6}"/>
    <cellStyle name="60% - Accent4 2" xfId="45" xr:uid="{C0A9D529-187C-405C-B55B-13CCC2A5885F}"/>
    <cellStyle name="60% - Accent4 2 2" xfId="2358" xr:uid="{1067E03B-EB0B-405C-A5D8-29849A41CBC8}"/>
    <cellStyle name="60% - Accent4 2 2 2" xfId="2684" xr:uid="{C720975A-0D5C-468D-9278-F5DBE8171E13}"/>
    <cellStyle name="60% - Accent4 2 3" xfId="2575" xr:uid="{70B03EBB-8E34-4445-BC15-9F1E3825DE6F}"/>
    <cellStyle name="60% - Accent4 2 4" xfId="840" xr:uid="{D6F30ADB-5B48-468D-ADB0-EC31984A86C5}"/>
    <cellStyle name="60% - Accent4 3" xfId="841" xr:uid="{E066A410-437A-4E89-8049-C2B4B928C0F0}"/>
    <cellStyle name="60% - Accent4 4" xfId="842" xr:uid="{D7B63E65-89ED-40AD-8949-3AE7490AADBE}"/>
    <cellStyle name="60% - Accent4 5" xfId="843" xr:uid="{7A847B75-A91C-45FE-9330-1E55D730463E}"/>
    <cellStyle name="60% - Accent4 6" xfId="844" xr:uid="{4B02F63E-0993-420A-A47B-038FAEA3776A}"/>
    <cellStyle name="60% - Accent4 7" xfId="845" xr:uid="{09990507-237A-4D2A-853D-52C3DA6F227D}"/>
    <cellStyle name="60% - Accent4 8" xfId="846" xr:uid="{258E52EF-7D67-4062-84AA-FF0DA228779D}"/>
    <cellStyle name="60% - Accent4 9" xfId="847" xr:uid="{E7490BD8-B8E9-4CC8-9A0C-9B0C6DA98803}"/>
    <cellStyle name="60% - Accent5 10" xfId="848" xr:uid="{6DE2E459-0217-42D1-B20C-02CED698FAF2}"/>
    <cellStyle name="60% - Accent5 11" xfId="849" xr:uid="{74BA3948-E99F-4BAD-A79F-36B04E52F7B0}"/>
    <cellStyle name="60% - Accent5 12" xfId="1834" xr:uid="{C8BD1ED2-E75C-4752-AD61-C04774E112F8}"/>
    <cellStyle name="60% - Accent5 13" xfId="1891" xr:uid="{0AE10B0F-3AB2-4DBC-A258-4693D3F0144A}"/>
    <cellStyle name="60% - Accent5 2" xfId="46" xr:uid="{D2CDE7D9-4C77-4402-8C53-56F6E1A37C0B}"/>
    <cellStyle name="60% - Accent5 2 2" xfId="2362" xr:uid="{B691A187-9E2B-4E54-A845-975DCB23D17B}"/>
    <cellStyle name="60% - Accent5 2 2 2" xfId="2685" xr:uid="{94ECAAB0-0E18-4962-A2BC-4982E00CEB8D}"/>
    <cellStyle name="60% - Accent5 2 3" xfId="2576" xr:uid="{F6E16E0F-A906-4160-9CE6-118283D514C6}"/>
    <cellStyle name="60% - Accent5 2 4" xfId="850" xr:uid="{99DE18B7-BACF-4470-ABDF-CD4D856779A4}"/>
    <cellStyle name="60% - Accent5 3" xfId="851" xr:uid="{538DA732-00EE-44C7-B289-08233AC88C72}"/>
    <cellStyle name="60% - Accent5 4" xfId="852" xr:uid="{FF53945C-F7FB-4E83-9E1A-E9F103CD6BA4}"/>
    <cellStyle name="60% - Accent5 5" xfId="853" xr:uid="{2DA49864-0861-4436-A6EB-7715D5D3E932}"/>
    <cellStyle name="60% - Accent5 6" xfId="854" xr:uid="{B8BEC3E5-05A4-489B-B64F-0227B4758B7D}"/>
    <cellStyle name="60% - Accent5 7" xfId="855" xr:uid="{2B45CE0B-76A3-4888-835F-840ADBD12229}"/>
    <cellStyle name="60% - Accent5 8" xfId="856" xr:uid="{C50F0649-6CC5-4A41-BE1C-81B80C3475DA}"/>
    <cellStyle name="60% - Accent5 9" xfId="857" xr:uid="{4B91E6B0-8051-4E36-ADAD-4C77F021138F}"/>
    <cellStyle name="60% - Accent6 10" xfId="858" xr:uid="{44009D24-F34B-469A-AC56-F2CDBD70B858}"/>
    <cellStyle name="60% - Accent6 11" xfId="859" xr:uid="{C2900AC3-5ADC-4D54-9EFF-5A55D8FEC3E7}"/>
    <cellStyle name="60% - Accent6 12" xfId="1838" xr:uid="{C8FA1BB1-F917-4943-AAB5-730264264260}"/>
    <cellStyle name="60% - Accent6 13" xfId="1892" xr:uid="{C6AD789A-1BD3-4309-AC48-3CAA7DC19EB3}"/>
    <cellStyle name="60% - Accent6 2" xfId="47" xr:uid="{F2D02654-5B96-4D1C-B75F-9308327265E9}"/>
    <cellStyle name="60% - Accent6 2 2" xfId="2366" xr:uid="{0894D7DE-6E4D-4822-BB49-EDF25F4AC911}"/>
    <cellStyle name="60% - Accent6 2 2 2" xfId="2686" xr:uid="{FBD9147F-90BF-455F-B607-04583995B5AF}"/>
    <cellStyle name="60% - Accent6 2 3" xfId="2577" xr:uid="{99F44D17-7659-41ED-BCAB-A26786E3CBEE}"/>
    <cellStyle name="60% - Accent6 2 4" xfId="860" xr:uid="{F24B0677-95D5-4731-9278-818E313DCB10}"/>
    <cellStyle name="60% - Accent6 3" xfId="861" xr:uid="{D53FBDCE-5665-4436-B254-21EAC982B1EA}"/>
    <cellStyle name="60% - Accent6 4" xfId="862" xr:uid="{324ED5BB-745F-4518-8C65-36557FF82799}"/>
    <cellStyle name="60% - Accent6 5" xfId="863" xr:uid="{A5AD6205-B3C0-4ECF-ABEA-763F70AD471F}"/>
    <cellStyle name="60% - Accent6 6" xfId="864" xr:uid="{555FA782-7DC0-4CF4-B521-AD0741B25172}"/>
    <cellStyle name="60% - Accent6 7" xfId="865" xr:uid="{8AA5134B-D5AA-4D22-A274-1E488C366494}"/>
    <cellStyle name="60% - Accent6 8" xfId="866" xr:uid="{A46B0FD1-E5A8-44A7-ABA1-552621899BCB}"/>
    <cellStyle name="60% - Accent6 9" xfId="867" xr:uid="{F3886CB6-BA48-4647-A533-1C5DA6225DEB}"/>
    <cellStyle name="60% - ส่วนที่ถูกเน้น1" xfId="48" xr:uid="{2D085665-5B54-4868-A78F-7E76E9D13BB2}"/>
    <cellStyle name="60% - ส่วนที่ถูกเน้น1 2" xfId="49" xr:uid="{66464DD9-C7F6-4718-8C83-ACD4A3042DF2}"/>
    <cellStyle name="60% - ส่วนที่ถูกเน้น1 2 2" xfId="2095" xr:uid="{8E9BE7EA-0919-4884-BDF5-BE2482FD8251}"/>
    <cellStyle name="60% - ส่วนที่ถูกเน้น1 2 2 2" xfId="2687" xr:uid="{1E25EAB8-8D7D-474E-8972-8BFD104144A6}"/>
    <cellStyle name="60% - ส่วนที่ถูกเน้น1 2 3" xfId="2630" xr:uid="{C2B2FA12-6999-4C29-8854-6D52EB8F4268}"/>
    <cellStyle name="60% - ส่วนที่ถูกเน้น1 2 4" xfId="868" xr:uid="{D994562D-7259-4E04-AF61-A7EB9E5BCA27}"/>
    <cellStyle name="60% - ส่วนที่ถูกเน้น1 3" xfId="2062" xr:uid="{E8216875-DD5E-4012-8627-928341E5BEFA}"/>
    <cellStyle name="60% - ส่วนที่ถูกเน้น2" xfId="50" xr:uid="{E186900B-1BCE-4B60-A10B-82983A78F848}"/>
    <cellStyle name="60% - ส่วนที่ถูกเน้น2 2" xfId="51" xr:uid="{2F595127-4B0B-4B61-ADD5-53E019C2B5CF}"/>
    <cellStyle name="60% - ส่วนที่ถูกเน้น2 2 2" xfId="2098" xr:uid="{C6AABE46-FC13-4C58-8221-D5774595392E}"/>
    <cellStyle name="60% - ส่วนที่ถูกเน้น2 2 2 2" xfId="2688" xr:uid="{B6BDEEC3-DFA1-4F65-B701-AA7B8C0D26E8}"/>
    <cellStyle name="60% - ส่วนที่ถูกเน้น2 2 3" xfId="2634" xr:uid="{96069874-E588-4865-B4CA-9373F28127BB}"/>
    <cellStyle name="60% - ส่วนที่ถูกเน้น2 2 4" xfId="869" xr:uid="{5EAED135-4133-4016-B121-82BCCD91404C}"/>
    <cellStyle name="60% - ส่วนที่ถูกเน้น2 3" xfId="2066" xr:uid="{7EC2FD29-5C96-4E09-B8F1-94534D3F78E4}"/>
    <cellStyle name="60% - ส่วนที่ถูกเน้น3" xfId="52" xr:uid="{E6E6BAB1-1E93-462D-82C4-817790C5F2B9}"/>
    <cellStyle name="60% - ส่วนที่ถูกเน้น3 2" xfId="53" xr:uid="{53641A77-DAF4-42CB-B8A6-FF7C11FD8221}"/>
    <cellStyle name="60% - ส่วนที่ถูกเน้น3 2 2" xfId="2094" xr:uid="{589E62A5-D72E-429B-8FFC-5E716A2EFB81}"/>
    <cellStyle name="60% - ส่วนที่ถูกเน้น3 2 2 2" xfId="2689" xr:uid="{F2744AC4-9293-46FE-9B59-E744F6E0B288}"/>
    <cellStyle name="60% - ส่วนที่ถูกเน้น3 2 3" xfId="2638" xr:uid="{87062870-AE2C-46F8-9F4C-A5942F08E974}"/>
    <cellStyle name="60% - ส่วนที่ถูกเน้น3 2 4" xfId="870" xr:uid="{4F0B097A-7123-48FA-ADC7-FEC2C3F39663}"/>
    <cellStyle name="60% - ส่วนที่ถูกเน้น3 3" xfId="2070" xr:uid="{E3AFED9D-B736-4BDB-88AF-BD9668EC1397}"/>
    <cellStyle name="60% - ส่วนที่ถูกเน้น4" xfId="54" xr:uid="{6A66946B-F57F-483F-A7F9-14545D06F104}"/>
    <cellStyle name="60% - ส่วนที่ถูกเน้น4 2" xfId="55" xr:uid="{E4232B80-943A-43D9-B457-9F27EECF14EF}"/>
    <cellStyle name="60% - ส่วนที่ถูกเน้น4 2 2" xfId="2091" xr:uid="{7CEDF79F-ED90-47F2-A064-85B7609A7DE7}"/>
    <cellStyle name="60% - ส่วนที่ถูกเน้น4 2 2 2" xfId="2690" xr:uid="{49D9878F-3B13-44B6-BADA-79533D0F62FC}"/>
    <cellStyle name="60% - ส่วนที่ถูกเน้น4 2 3" xfId="2642" xr:uid="{F31A2265-7BF8-4094-B5A1-AEBEA820AF84}"/>
    <cellStyle name="60% - ส่วนที่ถูกเน้น4 2 4" xfId="871" xr:uid="{05FBF328-FDB7-4058-9581-03113CCEA010}"/>
    <cellStyle name="60% - ส่วนที่ถูกเน้น4 3" xfId="2074" xr:uid="{0B3799CA-54ED-4CC6-ACA7-7D82926E589F}"/>
    <cellStyle name="60% - ส่วนที่ถูกเน้น5" xfId="56" xr:uid="{7373619D-4A7D-497C-B85D-33D520FA7556}"/>
    <cellStyle name="60% - ส่วนที่ถูกเน้น5 2" xfId="57" xr:uid="{71E953BB-055B-4887-AECC-0DD509F9AD06}"/>
    <cellStyle name="60% - ส่วนที่ถูกเน้น5 2 2" xfId="2113" xr:uid="{745294B4-A125-4FB8-AA31-F7346797DD74}"/>
    <cellStyle name="60% - ส่วนที่ถูกเน้น5 2 2 2" xfId="2691" xr:uid="{36D0D26D-FC55-4F69-81E9-9C78AE8CE6CE}"/>
    <cellStyle name="60% - ส่วนที่ถูกเน้น5 2 3" xfId="2646" xr:uid="{B493FE02-4022-4602-8400-940154750C36}"/>
    <cellStyle name="60% - ส่วนที่ถูกเน้น5 2 4" xfId="872" xr:uid="{9DBAD4AE-5481-421B-8C1A-E6E1459EDDF1}"/>
    <cellStyle name="60% - ส่วนที่ถูกเน้น5 3" xfId="2078" xr:uid="{B2E1932F-029D-4A1D-A914-E2E841A23D68}"/>
    <cellStyle name="60% - ส่วนที่ถูกเน้น6" xfId="58" xr:uid="{E100AF3D-ADC8-4D07-814C-C7083C2BC32F}"/>
    <cellStyle name="60% - ส่วนที่ถูกเน้น6 2" xfId="59" xr:uid="{17D7930D-586C-41F1-8F9D-B0A1CE44F33F}"/>
    <cellStyle name="60% - ส่วนที่ถูกเน้น6 2 2" xfId="2133" xr:uid="{911980D2-E3CF-4353-A1AF-34064B8A1CAF}"/>
    <cellStyle name="60% - ส่วนที่ถูกเน้น6 2 2 2" xfId="2692" xr:uid="{4C6C9C1F-023C-4504-98FE-A46CEE452B42}"/>
    <cellStyle name="60% - ส่วนที่ถูกเน้น6 2 3" xfId="2650" xr:uid="{2B0CBC33-03FF-4944-A222-723EAC4683E0}"/>
    <cellStyle name="60% - ส่วนที่ถูกเน้น6 2 4" xfId="873" xr:uid="{5C645BAC-81FB-4812-86A4-168AC45CDE38}"/>
    <cellStyle name="60% - ส่วนที่ถูกเน้น6 3" xfId="2082" xr:uid="{7C323CD8-ADE0-4D33-8FA7-F621A007E610}"/>
    <cellStyle name="75" xfId="60" xr:uid="{CD742245-373B-4098-8876-9926D378DF0A}"/>
    <cellStyle name="a_QTR94_95_1ฟ๙ศธบ๑ณปฟช (2)" xfId="1737" xr:uid="{3C4617F9-6867-48AD-B92E-F66AE4FCE36B}"/>
    <cellStyle name="AA FRAME" xfId="1738" xr:uid="{87EC68B2-A877-4DCE-9A4D-B40DC875852C}"/>
    <cellStyle name="AA HEADING" xfId="1739" xr:uid="{41B984BF-A814-4328-9075-1C82F62D7E18}"/>
    <cellStyle name="AA INITIALS" xfId="1740" xr:uid="{A9B597AF-D6A4-49E4-91A7-D1D061B329C4}"/>
    <cellStyle name="AA INPUT" xfId="1741" xr:uid="{5394CDED-66F2-45CB-9F8A-C5BC7EFB3F9F}"/>
    <cellStyle name="AA LOCK" xfId="1742" xr:uid="{160B70EA-2BB1-4208-8FB4-AE78F87593FE}"/>
    <cellStyle name="AA MGR NAME" xfId="1743" xr:uid="{9F9E5FFC-4C30-4D43-B8EB-ACF478A972C4}"/>
    <cellStyle name="AA NORMAL" xfId="1744" xr:uid="{ACB35F2F-8501-4EE4-90D2-48F77EFB352D}"/>
    <cellStyle name="AA NUMBER" xfId="1745" xr:uid="{ED13E6A6-C9DF-4459-A690-C85D2B0FC91C}"/>
    <cellStyle name="AA NUMBER2" xfId="1746" xr:uid="{122E4D31-4028-4271-8B3A-641A3BE457D5}"/>
    <cellStyle name="AA QUESTION" xfId="1747" xr:uid="{F69324E1-8A39-4383-9DEF-3EE82A0E813A}"/>
    <cellStyle name="AA SHADE" xfId="1748" xr:uid="{DDFBE9CD-9FB6-4319-AAF8-E733ACFC6902}"/>
    <cellStyle name="abc" xfId="61" xr:uid="{0F2B219D-9E4D-4B92-A73A-62340EE0A8C6}"/>
    <cellStyle name="abc 2" xfId="62" xr:uid="{4270EEFC-A257-4F06-9120-729DCE58927B}"/>
    <cellStyle name="abc 2 2" xfId="2541" xr:uid="{3A5D9999-B3A2-4A8C-8A81-0F19916D3FB6}"/>
    <cellStyle name="abc 2 3" xfId="2512" xr:uid="{2EED6349-3457-4FFC-BB0B-142B22324958}"/>
    <cellStyle name="abc 2 4" xfId="2839" xr:uid="{4CACF6F9-575F-4EB5-9739-B8B842ADADCE}"/>
    <cellStyle name="abc 3" xfId="63" xr:uid="{641BB921-4EF3-40C6-857D-4BD2739542A1}"/>
    <cellStyle name="abc 3 2" xfId="1964" xr:uid="{83AC02F8-8496-418B-90A7-9B89D37C78B7}"/>
    <cellStyle name="abc 4" xfId="1971" xr:uid="{F098651B-0801-4352-A5E9-F9377EDCCB6C}"/>
    <cellStyle name="abc 5" xfId="1955" xr:uid="{76B18D82-2DD8-483E-82BD-DA54DC5E5A08}"/>
    <cellStyle name="Accent1 - 20%" xfId="874" xr:uid="{C2DB2F0A-5068-4079-A3FB-4F67874B564B}"/>
    <cellStyle name="Accent1 - 40%" xfId="875" xr:uid="{02F5F94E-9559-4359-9D5D-A7C7B7F71CD8}"/>
    <cellStyle name="Accent1 - 60%" xfId="876" xr:uid="{F7284B0A-646E-4898-8DED-4B0ECBB586B3}"/>
    <cellStyle name="Accent1 10" xfId="877" xr:uid="{F584F155-1898-4BA4-925F-14D18ADE5A2F}"/>
    <cellStyle name="Accent1 11" xfId="878" xr:uid="{3CB6FE60-D51E-40B8-964C-2FE3D9E9FD16}"/>
    <cellStyle name="Accent1 12" xfId="1815" xr:uid="{CF212520-C331-4D93-A2B2-3BACC4111AF1}"/>
    <cellStyle name="Accent1 13" xfId="1905" xr:uid="{C4A9C413-086A-409D-B95B-341C8B04F554}"/>
    <cellStyle name="Accent1 14" xfId="2022" xr:uid="{7A68DBD0-8BD7-4964-B3AA-0E88071D5803}"/>
    <cellStyle name="Accent1 15" xfId="1941" xr:uid="{DCB89B64-6339-47EF-A2CB-6ACE51AFFE20}"/>
    <cellStyle name="Accent1 16" xfId="2850" xr:uid="{284EF778-AFEA-4301-8538-BE97389D737C}"/>
    <cellStyle name="Accent1 2" xfId="64" xr:uid="{274C66A9-A32E-42E0-8209-F25324BAC1EE}"/>
    <cellStyle name="Accent1 2 2" xfId="2343" xr:uid="{AB91AF32-5551-4C5E-80EC-7B2D0D0B053B}"/>
    <cellStyle name="Accent1 2 2 2" xfId="2693" xr:uid="{4B5797A8-5B2F-4CF6-8E6F-63BBC5898C95}"/>
    <cellStyle name="Accent1 2 3" xfId="2578" xr:uid="{ED2F4C5C-92C0-4F7D-805E-679654800E87}"/>
    <cellStyle name="Accent1 2 4" xfId="879" xr:uid="{CA86E82E-6612-44EB-B7D7-50EA274CDBC8}"/>
    <cellStyle name="Accent1 3" xfId="880" xr:uid="{584251F2-4F69-4EA9-B448-EF2573107156}"/>
    <cellStyle name="Accent1 4" xfId="881" xr:uid="{EF3AD8E5-28F7-4387-8492-8351AA9AE5C6}"/>
    <cellStyle name="Accent1 5" xfId="882" xr:uid="{25C079A2-A152-4D07-849B-1CFB9920F789}"/>
    <cellStyle name="Accent1 6" xfId="883" xr:uid="{9D283EC4-94D0-414A-9880-BF5A87224589}"/>
    <cellStyle name="Accent1 7" xfId="884" xr:uid="{11E479B5-CEBF-4C71-8C8A-74B2F971BCD1}"/>
    <cellStyle name="Accent1 8" xfId="885" xr:uid="{631EFC65-4CE5-4DE0-9CA8-584146BDE4B9}"/>
    <cellStyle name="Accent1 9" xfId="886" xr:uid="{67521A4B-96B8-4398-B4B7-C8C9300F4999}"/>
    <cellStyle name="Accent2 - 20%" xfId="887" xr:uid="{5C21A010-1AA0-45B1-ABF5-AA9B35166715}"/>
    <cellStyle name="Accent2 - 40%" xfId="888" xr:uid="{870C1253-1EE0-42F8-8468-0327FE7C409B}"/>
    <cellStyle name="Accent2 - 60%" xfId="889" xr:uid="{9E5097AA-1511-463C-8C44-8B52F2EC18CB}"/>
    <cellStyle name="Accent2 10" xfId="890" xr:uid="{D90C41BA-0E97-489A-B433-481106FE3E9C}"/>
    <cellStyle name="Accent2 11" xfId="891" xr:uid="{F6625BA1-7668-4F35-AC33-FE65E9F69000}"/>
    <cellStyle name="Accent2 12" xfId="1819" xr:uid="{422D78B9-4423-42CF-B468-368F72AB8B1A}"/>
    <cellStyle name="Accent2 13" xfId="1906" xr:uid="{5A3EC10B-57D5-423D-8577-B784B2ADA308}"/>
    <cellStyle name="Accent2 14" xfId="2021" xr:uid="{FEB1BF77-78EC-4932-A8E5-99F16576CD6E}"/>
    <cellStyle name="Accent2 15" xfId="1938" xr:uid="{FAAFC64C-E733-493B-8DFE-DEF009C0E29E}"/>
    <cellStyle name="Accent2 16" xfId="2851" xr:uid="{92A68A4E-1828-4AAD-A0DE-7EA3E781EB7B}"/>
    <cellStyle name="Accent2 2" xfId="65" xr:uid="{5DAC3615-E71E-4E89-94ED-73BD68406DD6}"/>
    <cellStyle name="Accent2 2 2" xfId="2347" xr:uid="{1FEED2DE-57C4-465E-803A-C131F137A25C}"/>
    <cellStyle name="Accent2 2 2 2" xfId="2694" xr:uid="{6D9ABCAB-1541-4467-B901-9721EAC3F376}"/>
    <cellStyle name="Accent2 2 3" xfId="2579" xr:uid="{1D28B527-81F4-4CC4-99DD-2972D7FF52BE}"/>
    <cellStyle name="Accent2 2 4" xfId="892" xr:uid="{B9A87B05-711D-4236-BEF6-CCDAE3721C66}"/>
    <cellStyle name="Accent2 3" xfId="893" xr:uid="{B06C65CC-EAC0-4CF3-8AB4-7317DEB8A3E5}"/>
    <cellStyle name="Accent2 4" xfId="894" xr:uid="{E51E5FF2-3F3F-449D-8FE0-04FD04F9D086}"/>
    <cellStyle name="Accent2 5" xfId="895" xr:uid="{C1BD8C58-A3F7-4FC9-B94E-21DF1540CB7E}"/>
    <cellStyle name="Accent2 6" xfId="896" xr:uid="{13AD4D3A-2472-47F7-B96D-CF2E0E23CEA4}"/>
    <cellStyle name="Accent2 7" xfId="897" xr:uid="{07E0A3DB-8AD0-44C7-A397-8AF12AEA48B5}"/>
    <cellStyle name="Accent2 8" xfId="898" xr:uid="{6850EA84-C2B4-4605-998D-AED015F2F41B}"/>
    <cellStyle name="Accent2 9" xfId="899" xr:uid="{5375BF98-7C1B-4406-9455-11798E45B22F}"/>
    <cellStyle name="Accent3 - 20%" xfId="900" xr:uid="{9B5B1C94-AAF8-4AF5-86F4-1CB8F912DDCD}"/>
    <cellStyle name="Accent3 - 40%" xfId="901" xr:uid="{2DA5CD41-F431-4E3F-9A52-1DF394A4FCE5}"/>
    <cellStyle name="Accent3 - 60%" xfId="902" xr:uid="{E69E732B-4673-4202-B5B5-01A4DC616FC4}"/>
    <cellStyle name="Accent3 10" xfId="903" xr:uid="{477635FA-4AC5-4C06-A697-550AACE260E0}"/>
    <cellStyle name="Accent3 11" xfId="904" xr:uid="{59F81383-5A48-4C70-B1EA-52B9E6E3243F}"/>
    <cellStyle name="Accent3 12" xfId="1823" xr:uid="{2227B312-FC18-4B49-A1E8-7462345CAFE4}"/>
    <cellStyle name="Accent3 13" xfId="1907" xr:uid="{8CD993CB-B031-4D6C-B21A-6E22F211F02B}"/>
    <cellStyle name="Accent3 14" xfId="2020" xr:uid="{51796AE3-FA53-4D1A-BE79-C2625055AF29}"/>
    <cellStyle name="Accent3 15" xfId="2215" xr:uid="{CB0733AA-CD38-4D7D-B94C-3B9C020B883A}"/>
    <cellStyle name="Accent3 16" xfId="2852" xr:uid="{8FC52B2B-9A0E-4434-AE6B-312603DB9534}"/>
    <cellStyle name="Accent3 2" xfId="66" xr:uid="{5AEC659C-FC2A-4B70-B3E9-784867F06FC2}"/>
    <cellStyle name="Accent3 2 2" xfId="2351" xr:uid="{D716B6A8-E1CC-45D5-AE3D-C22EE12708A1}"/>
    <cellStyle name="Accent3 2 2 2" xfId="2695" xr:uid="{3AF8031B-23D6-459F-924C-38E30964524C}"/>
    <cellStyle name="Accent3 2 3" xfId="2580" xr:uid="{B03D0AA1-31D4-4C30-8CAE-250CE8C23A1A}"/>
    <cellStyle name="Accent3 2 4" xfId="905" xr:uid="{6F096465-1953-44F0-AA59-1B6E49A34AC5}"/>
    <cellStyle name="Accent3 3" xfId="906" xr:uid="{7CE7EFFB-58BE-4A85-B838-A747303EF420}"/>
    <cellStyle name="Accent3 4" xfId="907" xr:uid="{094DF94C-7EB5-4C30-9F7B-B1F244991A11}"/>
    <cellStyle name="Accent3 5" xfId="908" xr:uid="{7CB59F82-0B3E-404C-8EBF-43AFBCE1CD86}"/>
    <cellStyle name="Accent3 6" xfId="909" xr:uid="{08EC1370-5AB9-4C42-9D71-6032D2B03EBB}"/>
    <cellStyle name="Accent3 7" xfId="910" xr:uid="{3E863265-5F25-4925-A2E8-1F076285644C}"/>
    <cellStyle name="Accent3 8" xfId="911" xr:uid="{A6A31DE1-1746-442E-837D-59FD5DF3F2E2}"/>
    <cellStyle name="Accent3 9" xfId="912" xr:uid="{49EB3001-FA5F-4E6F-9657-36CD6668AC38}"/>
    <cellStyle name="Accent4 - 20%" xfId="913" xr:uid="{8599BDC3-F26B-4ABE-A87B-156D9B5AAA75}"/>
    <cellStyle name="Accent4 - 40%" xfId="914" xr:uid="{1B5C3B0C-2EEF-4E7F-BEDC-BB4638E14E90}"/>
    <cellStyle name="Accent4 - 60%" xfId="915" xr:uid="{5760C103-EA54-4F9C-B202-A9948882421E}"/>
    <cellStyle name="Accent4 10" xfId="916" xr:uid="{ABAA52EC-E158-4FF0-BBD4-FC035C049490}"/>
    <cellStyle name="Accent4 11" xfId="917" xr:uid="{E53561EB-946E-4B1D-8F23-CD64B9469752}"/>
    <cellStyle name="Accent4 12" xfId="1827" xr:uid="{9E0A168E-70F0-4878-9D61-C840CCEA3BB0}"/>
    <cellStyle name="Accent4 13" xfId="1908" xr:uid="{46459E05-A874-4309-84C8-4757565DE20C}"/>
    <cellStyle name="Accent4 14" xfId="2019" xr:uid="{4410A854-DE66-408B-A8AF-3C0182219A93}"/>
    <cellStyle name="Accent4 15" xfId="2214" xr:uid="{5AA6D275-9A9F-4653-BD9F-0BC4F4A39252}"/>
    <cellStyle name="Accent4 16" xfId="2853" xr:uid="{3BB71900-87D7-4A56-A6EA-350D7809902E}"/>
    <cellStyle name="Accent4 2" xfId="67" xr:uid="{70470CDB-E210-47E7-B276-FB04086EEDE2}"/>
    <cellStyle name="Accent4 2 2" xfId="2355" xr:uid="{EDDF3377-41B4-4A4B-A425-FCF541B2AB96}"/>
    <cellStyle name="Accent4 2 2 2" xfId="2696" xr:uid="{95B93C8D-CF9A-45C7-AA35-B27211275C11}"/>
    <cellStyle name="Accent4 2 3" xfId="2581" xr:uid="{92A58753-5289-4F3D-9985-8FE217B1E06E}"/>
    <cellStyle name="Accent4 2 4" xfId="918" xr:uid="{F44A510A-5AB6-4B3D-9AA3-2FF05C1CB788}"/>
    <cellStyle name="Accent4 3" xfId="919" xr:uid="{EB0A180A-69C0-42A5-9255-C312C9E3588E}"/>
    <cellStyle name="Accent4 4" xfId="920" xr:uid="{947AEA5F-45C4-4AF9-81CF-CA3298A8A314}"/>
    <cellStyle name="Accent4 5" xfId="921" xr:uid="{A4B37EE0-4447-45A8-A5EE-5AFC734B745F}"/>
    <cellStyle name="Accent4 6" xfId="922" xr:uid="{30062E0B-7D18-46BE-8CD9-281A1881EC31}"/>
    <cellStyle name="Accent4 7" xfId="923" xr:uid="{3A93AF47-FFF4-4842-AB04-0A8C5569FAE2}"/>
    <cellStyle name="Accent4 8" xfId="924" xr:uid="{D38C71EC-3050-458B-8B1A-570FFABBDCAB}"/>
    <cellStyle name="Accent4 9" xfId="925" xr:uid="{02F7DFDB-5CE1-4C6F-B2B8-42301D8FE86D}"/>
    <cellStyle name="Accent5 - 20%" xfId="926" xr:uid="{EB54A741-31F5-494F-9001-6EFBDAFF9B12}"/>
    <cellStyle name="Accent5 - 40%" xfId="927" xr:uid="{34043535-3D95-46C4-B7B2-2313836ED1B3}"/>
    <cellStyle name="Accent5 - 60%" xfId="928" xr:uid="{4197BE3D-0552-4443-8026-CECF903581C4}"/>
    <cellStyle name="Accent5 10" xfId="929" xr:uid="{DD8666DB-8961-4366-AAE1-712600B0ED10}"/>
    <cellStyle name="Accent5 11" xfId="930" xr:uid="{CA114586-8EFC-4A0D-A0B8-839EBF868D89}"/>
    <cellStyle name="Accent5 12" xfId="1831" xr:uid="{223CAA4D-EC06-48EB-B59E-B1C7540A57DE}"/>
    <cellStyle name="Accent5 13" xfId="1909" xr:uid="{51A3CB01-2EA3-41E7-B191-5AE2228F9BC6}"/>
    <cellStyle name="Accent5 14" xfId="2018" xr:uid="{12486423-D12C-4F39-A15A-3F62E3BDFEEC}"/>
    <cellStyle name="Accent5 15" xfId="1939" xr:uid="{9EDC4B10-9EC1-4E5E-BF5E-FFA1E609F791}"/>
    <cellStyle name="Accent5 16" xfId="2854" xr:uid="{41D629AE-86B1-4098-9078-2DB5063B90CB}"/>
    <cellStyle name="Accent5 2" xfId="68" xr:uid="{6019C5FE-B899-4040-9846-74C5EA772E73}"/>
    <cellStyle name="Accent5 2 2" xfId="2359" xr:uid="{82A39C4A-A92B-4CAC-8258-5BB867A55029}"/>
    <cellStyle name="Accent5 2 2 2" xfId="2697" xr:uid="{98F2AAAF-D41F-4BB0-988B-48A97732AC9E}"/>
    <cellStyle name="Accent5 2 3" xfId="2582" xr:uid="{2FDCA7A8-AD3E-4EC1-8C0F-7AF89F7FA206}"/>
    <cellStyle name="Accent5 2 4" xfId="931" xr:uid="{BAD3E181-790E-4EF5-9A4B-D20A854ADC9E}"/>
    <cellStyle name="Accent5 3" xfId="932" xr:uid="{5AEE4446-DB04-4C3D-84DF-756BBD80CBF1}"/>
    <cellStyle name="Accent5 4" xfId="933" xr:uid="{E90F6BC9-2550-4309-9D38-1689E7C9CC01}"/>
    <cellStyle name="Accent5 5" xfId="934" xr:uid="{24AB9556-E834-40B6-A653-3EEB9667DF4B}"/>
    <cellStyle name="Accent5 6" xfId="935" xr:uid="{5E2AE4C7-EB97-43DB-9160-DDCEBB9C8948}"/>
    <cellStyle name="Accent5 7" xfId="936" xr:uid="{4CFA239D-22C7-4CA0-BFD3-73918BED0ACB}"/>
    <cellStyle name="Accent5 8" xfId="937" xr:uid="{A406A41E-C479-4359-B33E-ED9D491B32E3}"/>
    <cellStyle name="Accent5 9" xfId="938" xr:uid="{CF7F7606-D07A-4892-B8E2-A62A08876564}"/>
    <cellStyle name="Accent6 - 20%" xfId="939" xr:uid="{1AE82DB5-9A52-4DDD-8C51-031976CC7BA7}"/>
    <cellStyle name="Accent6 - 40%" xfId="940" xr:uid="{B1395AE4-9B79-4CA9-8F0C-1CD7DE5319C0}"/>
    <cellStyle name="Accent6 - 60%" xfId="941" xr:uid="{E4BB4D69-D189-4671-B774-B143A2A51940}"/>
    <cellStyle name="Accent6 10" xfId="942" xr:uid="{EF5C8017-AB69-4C2C-976F-982C966EE13A}"/>
    <cellStyle name="Accent6 11" xfId="943" xr:uid="{39528B5C-3B35-4F20-AFF9-A73C4D65BA81}"/>
    <cellStyle name="Accent6 12" xfId="1835" xr:uid="{93FA04AE-0E21-4E02-8A78-940CDD2CF31B}"/>
    <cellStyle name="Accent6 13" xfId="1910" xr:uid="{D8B1DA75-7F7F-4423-8111-7FF544E04658}"/>
    <cellStyle name="Accent6 14" xfId="2017" xr:uid="{9D89C69C-BAAB-4FE3-884C-C2FBA24E1213}"/>
    <cellStyle name="Accent6 15" xfId="2168" xr:uid="{CAEF6679-5094-4630-BAEC-16EC6D36718F}"/>
    <cellStyle name="Accent6 16" xfId="2855" xr:uid="{4663D6AC-FA3D-4397-AA35-C3DD003E0FA2}"/>
    <cellStyle name="Accent6 2" xfId="69" xr:uid="{FC2CA171-F04C-47EF-88D4-91B97280F4E8}"/>
    <cellStyle name="Accent6 2 2" xfId="2363" xr:uid="{B40FB7EF-6835-4363-9D36-5F9D147983CF}"/>
    <cellStyle name="Accent6 2 2 2" xfId="2698" xr:uid="{0734083F-BB74-4CF0-ACDD-DEA56C5CB057}"/>
    <cellStyle name="Accent6 2 3" xfId="2583" xr:uid="{DA29D8C8-F2C2-4972-B550-2433D6B200B0}"/>
    <cellStyle name="Accent6 2 4" xfId="944" xr:uid="{21F48B35-37FD-4856-8600-B83678670603}"/>
    <cellStyle name="Accent6 3" xfId="945" xr:uid="{AAA0409F-7A96-4523-9FE3-F11697D1062A}"/>
    <cellStyle name="Accent6 4" xfId="946" xr:uid="{8D9B775F-E755-4192-B892-FAB4B3CA3A1B}"/>
    <cellStyle name="Accent6 5" xfId="947" xr:uid="{1BA022C4-18B2-4632-A682-DA5AE133B3CD}"/>
    <cellStyle name="Accent6 6" xfId="948" xr:uid="{9A0D3C1E-B558-4F25-B3BB-F03A0C296C17}"/>
    <cellStyle name="Accent6 7" xfId="949" xr:uid="{E6FFBFFA-DF5C-4D03-B2A7-557776ABA44D}"/>
    <cellStyle name="Accent6 8" xfId="950" xr:uid="{EB329D9C-EB8D-4B17-B45B-FF013B18DDD5}"/>
    <cellStyle name="Accent6 9" xfId="951" xr:uid="{E9A4A010-495B-4631-909D-F6B0F111C53B}"/>
    <cellStyle name="args.style" xfId="952" xr:uid="{563A048D-F0CC-4CF1-B169-D6F4BB81BD55}"/>
    <cellStyle name="Bad 10" xfId="953" xr:uid="{61FFDE24-746D-4328-8DC4-C62759C19B17}"/>
    <cellStyle name="Bad 11" xfId="954" xr:uid="{647B37D3-F428-4239-897E-1C73457BE6A4}"/>
    <cellStyle name="Bad 12" xfId="1805" xr:uid="{FE1754C5-9A62-4EBD-8E24-5C2AAE1952F0}"/>
    <cellStyle name="Bad 13" xfId="1904" xr:uid="{9D85A237-5F02-432F-8067-2C2725F01A62}"/>
    <cellStyle name="Bad 2" xfId="70" xr:uid="{C5383973-CEF8-48E3-8366-1335F4BCE0CA}"/>
    <cellStyle name="Bad 2 2" xfId="2333" xr:uid="{EFFAFA24-3939-4FB6-91AD-B41BC8B270F4}"/>
    <cellStyle name="Bad 2 2 2" xfId="2699" xr:uid="{0F65702A-EF98-4877-BEC4-45E73EEB20B4}"/>
    <cellStyle name="Bad 2 3" xfId="2584" xr:uid="{91F59E3E-7AB0-4291-BEDB-225EC7235B41}"/>
    <cellStyle name="Bad 2 4" xfId="955" xr:uid="{1567EEEC-0AD8-41F7-89A0-A1D0E8D03C0C}"/>
    <cellStyle name="Bad 3" xfId="956" xr:uid="{E62421F7-0820-4A2C-A1F5-BD5D4C52EFD3}"/>
    <cellStyle name="Bad 4" xfId="957" xr:uid="{34172A08-2669-4FDB-819B-DC15AE35499D}"/>
    <cellStyle name="Bad 5" xfId="958" xr:uid="{3D7CC9A5-6D5E-4F53-A84F-25DC7CE9569F}"/>
    <cellStyle name="Bad 6" xfId="959" xr:uid="{EC5D90E5-9916-433C-8789-2E6055C5DCFB}"/>
    <cellStyle name="Bad 7" xfId="960" xr:uid="{F11C57FC-F3FC-48C6-A273-FA8D29049F64}"/>
    <cellStyle name="Bad 8" xfId="961" xr:uid="{7CCF0035-196F-428C-BA4C-9B31B5BCE9F1}"/>
    <cellStyle name="Bad 9" xfId="962" xr:uid="{7ADFD901-E125-4146-9589-5E137106A489}"/>
    <cellStyle name="Body" xfId="963" xr:uid="{33A57CDA-463A-4F19-A1D0-188A1BF5BA82}"/>
    <cellStyle name="Border" xfId="964" xr:uid="{7EDD9713-2BF9-4A33-9BAE-A74BA2727C4E}"/>
    <cellStyle name="Border 2" xfId="965" xr:uid="{69E6A9EB-603F-4E16-8786-C2C796E5A8FD}"/>
    <cellStyle name="Border 2 2" xfId="2217" xr:uid="{87A727A2-B6EC-4895-AF78-DFF2925EF534}"/>
    <cellStyle name="Border 2 3" xfId="2463" xr:uid="{0883E13E-6DEF-4919-B631-A640CC6DE6AA}"/>
    <cellStyle name="Border 2 4" xfId="2439" xr:uid="{C8F54EE3-C9F6-423A-8DFB-55AFCCF66791}"/>
    <cellStyle name="Border 3" xfId="2216" xr:uid="{27929CD4-402C-4204-AF1B-A23269D7BE0C}"/>
    <cellStyle name="Border 4" xfId="2464" xr:uid="{D334A6B6-F9F6-491B-A1EE-578056AF5292}"/>
    <cellStyle name="Border 5" xfId="2413" xr:uid="{82195A72-9241-4F6F-8E1C-BD56E82422C9}"/>
    <cellStyle name="Border_BTX2010 (2)" xfId="966" xr:uid="{B7556DA2-B8B7-4EC5-AC98-5E035FCD31A8}"/>
    <cellStyle name="Calc Currency (0)" xfId="967" xr:uid="{3D68E32A-2B26-4C71-982D-EAEA94B4E9DC}"/>
    <cellStyle name="Calc Currency (2)" xfId="968" xr:uid="{B201B4D9-77D7-45B8-8E40-3AD296E8F2FC}"/>
    <cellStyle name="Calc Percent (0)" xfId="969" xr:uid="{121147BD-D31D-4E47-A4E4-6AACC7AA2CD1}"/>
    <cellStyle name="Calc Percent (1)" xfId="970" xr:uid="{7CF72288-DD5D-4713-B928-E1013F7AA7C5}"/>
    <cellStyle name="Calc Percent (2)" xfId="971" xr:uid="{47B4D955-EDA2-41CB-BBE0-1D201C512CC3}"/>
    <cellStyle name="Calc Units (0)" xfId="972" xr:uid="{43831C17-51DA-425B-9299-6138267CF999}"/>
    <cellStyle name="Calc Units (1)" xfId="973" xr:uid="{57AB5CA6-2155-4BAF-A7F9-92CA8650C98D}"/>
    <cellStyle name="Calc Units (2)" xfId="974" xr:uid="{1F24223F-DD87-4382-9EC7-B5C86A53A3E9}"/>
    <cellStyle name="Calculation 10" xfId="975" xr:uid="{8FA73D3C-F13F-4740-B6E6-E1B3F2F0F650}"/>
    <cellStyle name="Calculation 10 2" xfId="2218" xr:uid="{21E1D7C8-3D1E-457D-9777-7A8D45867D90}"/>
    <cellStyle name="Calculation 10 3" xfId="2273" xr:uid="{C7DC3433-3F62-447A-9869-0AAA3F81F0FF}"/>
    <cellStyle name="Calculation 10 4" xfId="2462" xr:uid="{852036C1-C962-4C78-B486-147AF2DC931A}"/>
    <cellStyle name="Calculation 10 5" xfId="2476" xr:uid="{065FEA9D-BC3F-41E3-86B4-3AD1111AC57B}"/>
    <cellStyle name="Calculation 11" xfId="976" xr:uid="{BBC1A3B0-6D29-4388-B0BE-EE8CCC7C2848}"/>
    <cellStyle name="Calculation 11 2" xfId="2219" xr:uid="{6FF38331-7D06-416F-ACCA-89A1BA96CA45}"/>
    <cellStyle name="Calculation 11 3" xfId="2274" xr:uid="{A3F48348-938E-41EF-923F-07144805301F}"/>
    <cellStyle name="Calculation 11 4" xfId="2424" xr:uid="{5E92A665-8E8C-42C9-A5AF-533278675458}"/>
    <cellStyle name="Calculation 11 5" xfId="2514" xr:uid="{70EED444-7953-4112-A0B6-CFDA5DC4A18B}"/>
    <cellStyle name="Calculation 12" xfId="1809" xr:uid="{7AF1C2AA-2BC3-496C-9A5F-8BE08714C53C}"/>
    <cellStyle name="Calculation 13" xfId="1894" xr:uid="{77F2A8EF-32F9-4063-AE00-00803C101293}"/>
    <cellStyle name="Calculation 14" xfId="2167" xr:uid="{3698DDA5-2CE2-449B-ABB7-BC37622C0973}"/>
    <cellStyle name="Calculation 2" xfId="71" xr:uid="{F825F1C3-8EEB-4DD0-BA64-309E516FB974}"/>
    <cellStyle name="Calculation 2 2" xfId="2220" xr:uid="{F6DF85AD-6752-4742-A102-DAAFE15C024D}"/>
    <cellStyle name="Calculation 2 2 2" xfId="2337" xr:uid="{9BA38F4D-8868-4C92-9835-D405C7F6AB2B}"/>
    <cellStyle name="Calculation 2 2 2 2" xfId="2700" xr:uid="{07B4334C-7AA3-43D6-8303-FBF2C20DFBB5}"/>
    <cellStyle name="Calculation 2 2 2 3" xfId="2531" xr:uid="{5F4AD197-7F5E-4278-9FCC-DAE291A70B5C}"/>
    <cellStyle name="Calculation 2 2 2 4" xfId="2379" xr:uid="{2CD27D8C-8038-44C8-8BC4-C6463ECDD345}"/>
    <cellStyle name="Calculation 2 3" xfId="2275" xr:uid="{9184FAD8-EAFC-4B69-9AE9-56CAD8DCCA98}"/>
    <cellStyle name="Calculation 2 3 2" xfId="2585" xr:uid="{FEE857FC-8057-4D63-BC2A-04CBEA50302B}"/>
    <cellStyle name="Calculation 2 4" xfId="2377" xr:uid="{EB2D424D-B5B1-4E53-AC3A-0D74C373AB62}"/>
    <cellStyle name="Calculation 2 5" xfId="2442" xr:uid="{94F3CEBE-C037-46DD-B3C8-51F628D05FF3}"/>
    <cellStyle name="Calculation 2 6" xfId="977" xr:uid="{00A3F32C-478E-4F5E-9274-29B861F0DE57}"/>
    <cellStyle name="Calculation 3" xfId="978" xr:uid="{0C7A134D-949D-4237-9A7B-342C30316EE6}"/>
    <cellStyle name="Calculation 3 2" xfId="2221" xr:uid="{8A7672B1-F6A9-47EB-80E2-A6F0BCC3DB22}"/>
    <cellStyle name="Calculation 3 3" xfId="2276" xr:uid="{5B6D6B2D-8E7B-43EC-A023-18E4D782CC98}"/>
    <cellStyle name="Calculation 3 4" xfId="2415" xr:uid="{3CF20BA4-A320-4ABC-A530-ACA04F0287E2}"/>
    <cellStyle name="Calculation 3 5" xfId="2438" xr:uid="{B3699A35-F4B4-42F2-841F-E51A73D54111}"/>
    <cellStyle name="Calculation 4" xfId="979" xr:uid="{8E27E497-89F7-4C1C-B6F1-E77D65FB38A8}"/>
    <cellStyle name="Calculation 4 2" xfId="2222" xr:uid="{52A46811-F722-433C-9568-7B204582F23E}"/>
    <cellStyle name="Calculation 4 3" xfId="2277" xr:uid="{464AC127-38DA-43AB-B621-06B948546AD2}"/>
    <cellStyle name="Calculation 4 4" xfId="2423" xr:uid="{BC331D4F-5349-4BC9-BDB6-5EEE1A604FE5}"/>
    <cellStyle name="Calculation 4 5" xfId="2372" xr:uid="{BC8393A0-E68A-4AFF-B665-0001527663D3}"/>
    <cellStyle name="Calculation 5" xfId="980" xr:uid="{B095FF08-68AD-49A6-99A2-AF64A052BDBC}"/>
    <cellStyle name="Calculation 5 2" xfId="2223" xr:uid="{B5BD8BA4-227C-4EE1-BEA6-EB96792B00BE}"/>
    <cellStyle name="Calculation 5 3" xfId="2278" xr:uid="{DDF8E1F0-63E3-42C3-9FFA-1B934FDB543A}"/>
    <cellStyle name="Calculation 5 4" xfId="2475" xr:uid="{63100FA7-9DDA-433D-967A-E6830010A388}"/>
    <cellStyle name="Calculation 5 5" xfId="2539" xr:uid="{ABB11BBE-3EC9-4B1F-A6D2-CD9D922F2C19}"/>
    <cellStyle name="Calculation 6" xfId="981" xr:uid="{0436FCA3-713C-479E-A385-BAD85860D212}"/>
    <cellStyle name="Calculation 6 2" xfId="2224" xr:uid="{4B7A4FBE-5177-4E57-BD20-6FB3FFD8620A}"/>
    <cellStyle name="Calculation 6 3" xfId="2279" xr:uid="{A552D45A-78D8-4C99-AA92-20F8B2AD9F0C}"/>
    <cellStyle name="Calculation 6 4" xfId="2461" xr:uid="{E3597FC7-1EBE-4756-849F-FAE7EC3AAD03}"/>
    <cellStyle name="Calculation 6 5" xfId="2816" xr:uid="{22F49FC9-2B59-49FE-AD15-D99B70D4A8B4}"/>
    <cellStyle name="Calculation 7" xfId="982" xr:uid="{0CEC4DEA-5081-419E-A7DB-EA5D71216849}"/>
    <cellStyle name="Calculation 7 2" xfId="2225" xr:uid="{3C0D8A27-3457-49FD-98A8-153D259662A1}"/>
    <cellStyle name="Calculation 7 3" xfId="2280" xr:uid="{2E707DD4-60E8-44DC-83CA-F7F7BF10EBDD}"/>
    <cellStyle name="Calculation 7 4" xfId="2796" xr:uid="{0B6C9FF0-5642-4849-922E-94416B7178FB}"/>
    <cellStyle name="Calculation 7 5" xfId="2375" xr:uid="{F5D242AA-77E8-41B1-837E-F2FC14D2BE0C}"/>
    <cellStyle name="Calculation 8" xfId="983" xr:uid="{0DCDD0C3-8F70-49B1-B97E-DAAF9D58CBE8}"/>
    <cellStyle name="Calculation 8 2" xfId="2226" xr:uid="{91E66D5A-B522-4C35-BE62-8A37670FB175}"/>
    <cellStyle name="Calculation 8 3" xfId="2281" xr:uid="{BA35FE4E-26BB-49C7-BE3F-D7EE26AFDF9E}"/>
    <cellStyle name="Calculation 8 4" xfId="2460" xr:uid="{63EFF7FF-3A36-435A-B956-651FF320A176}"/>
    <cellStyle name="Calculation 8 5" xfId="2797" xr:uid="{54369272-BB41-43F4-8896-F303B5A6A720}"/>
    <cellStyle name="Calculation 9" xfId="984" xr:uid="{4CB62005-B8EB-4A14-9C3A-60E746E1429F}"/>
    <cellStyle name="Calculation 9 2" xfId="2227" xr:uid="{F4192A09-823A-4535-8701-C53A3E6B2AFE}"/>
    <cellStyle name="Calculation 9 3" xfId="2282" xr:uid="{DFC5A7CA-B55C-4476-ACC4-9A481D9897C2}"/>
    <cellStyle name="Calculation 9 4" xfId="2474" xr:uid="{0AE21E25-627D-47A9-94B7-3059689D49CB}"/>
    <cellStyle name="Calculation 9 5" xfId="2382" xr:uid="{74CD9D6C-E8C8-4025-BCE3-61E5D5DF4906}"/>
    <cellStyle name="Check Cell 10" xfId="985" xr:uid="{58C2A178-152D-41D1-9E90-0BF26153D3F5}"/>
    <cellStyle name="Check Cell 11" xfId="986" xr:uid="{6FFACBF6-0607-42E1-B5D8-8B77FE971F33}"/>
    <cellStyle name="Check Cell 12" xfId="1811" xr:uid="{12D3736A-27CC-4A2E-9DFE-582FF80F4C1D}"/>
    <cellStyle name="Check Cell 13" xfId="1898" xr:uid="{EA752E1D-6052-4BD7-955F-E5781AC75896}"/>
    <cellStyle name="Check Cell 2" xfId="72" xr:uid="{3E475CCE-B3A4-49B6-A2F7-5B6F7F521F00}"/>
    <cellStyle name="Check Cell 2 2" xfId="2339" xr:uid="{BF6C406A-1CAB-4137-851B-21EA10DE7518}"/>
    <cellStyle name="Check Cell 2 2 2" xfId="2701" xr:uid="{80955674-0A38-44B3-9250-B680BC6C87BA}"/>
    <cellStyle name="Check Cell 2 3" xfId="2586" xr:uid="{64F4089E-BDB0-42B6-BDE1-FA4CDEC8D9C4}"/>
    <cellStyle name="Check Cell 2 4" xfId="987" xr:uid="{5104E894-28F2-46CA-BCF9-777E7FECBE3E}"/>
    <cellStyle name="Check Cell 3" xfId="988" xr:uid="{344F70B7-2944-4D26-BCBC-9945EB0F5BDC}"/>
    <cellStyle name="Check Cell 4" xfId="989" xr:uid="{6C7F9EBB-A1C9-4300-A181-37F78C6A1DA2}"/>
    <cellStyle name="Check Cell 5" xfId="990" xr:uid="{087F8626-49AC-4C65-B5D0-E4F0927F1CEB}"/>
    <cellStyle name="Check Cell 6" xfId="991" xr:uid="{5376E8F3-FA42-4680-AFE3-E9FB7DD8249E}"/>
    <cellStyle name="Check Cell 7" xfId="992" xr:uid="{3B935A2A-58AE-46BA-A7BE-1440A7CD8483}"/>
    <cellStyle name="Check Cell 8" xfId="993" xr:uid="{52DFD983-3CCF-4D3D-A4F9-18D377BD89BF}"/>
    <cellStyle name="Check Cell 9" xfId="994" xr:uid="{25101964-DAF8-4B73-B79D-604187280503}"/>
    <cellStyle name="Column Heading" xfId="995" xr:uid="{D7512A27-1A1D-4EE0-B40F-0C7B0D82BB5F}"/>
    <cellStyle name="Comma" xfId="1" builtinId="3"/>
    <cellStyle name="Comma  - Style1" xfId="997" xr:uid="{6286DBCD-ACD4-442E-A309-FAF41CAF469F}"/>
    <cellStyle name="Comma  - Style2" xfId="998" xr:uid="{361412BE-5205-4FFA-AD82-2D1311EF13A2}"/>
    <cellStyle name="Comma  - Style2 2" xfId="999" xr:uid="{2FBB7AFC-937C-45C6-8031-2159CD10723B}"/>
    <cellStyle name="Comma  - Style2_BTX2010 (2)" xfId="1000" xr:uid="{0A05A660-FA24-4546-AAE2-F4EB6E12EA04}"/>
    <cellStyle name="Comma  - Style3" xfId="1001" xr:uid="{6FF927FE-7F08-43C5-9785-27747E73E272}"/>
    <cellStyle name="Comma  - Style3 2" xfId="1002" xr:uid="{87379EE9-487D-42C9-82B2-B9E2A6A998FB}"/>
    <cellStyle name="Comma  - Style3_BTX2010 (2)" xfId="1003" xr:uid="{09AE06D6-F093-470A-ACE8-937E593DDF2C}"/>
    <cellStyle name="Comma  - Style4" xfId="1004" xr:uid="{7E30B693-C5B4-41CC-A4CE-EDEC1A3D26FD}"/>
    <cellStyle name="Comma  - Style4 2" xfId="1005" xr:uid="{CEE60091-E5EB-486D-8F87-B996CA13F2A0}"/>
    <cellStyle name="Comma  - Style4_BTX2010 (2)" xfId="1006" xr:uid="{467ADF3B-ADAC-49C4-959F-2CD6655C2F50}"/>
    <cellStyle name="Comma  - Style5" xfId="1007" xr:uid="{11785816-649C-4D3B-92F8-65F0E40F82A2}"/>
    <cellStyle name="Comma  - Style5 2" xfId="1008" xr:uid="{4A3F918D-639C-4076-AF98-7432805DD236}"/>
    <cellStyle name="Comma  - Style5_BTX2010 (2)" xfId="1009" xr:uid="{9459CE37-E7C9-4C99-84C4-6A5661C642E5}"/>
    <cellStyle name="Comma  - Style6" xfId="1010" xr:uid="{1E38A900-364C-45DC-8799-A38B7C562E6A}"/>
    <cellStyle name="Comma  - Style6 2" xfId="1011" xr:uid="{F54F3F95-A377-4DD9-B4A2-8C19DB00D147}"/>
    <cellStyle name="Comma  - Style6_BTX2010 (2)" xfId="1012" xr:uid="{1ACE3AB5-659C-4F09-9DDB-888D8C8866AB}"/>
    <cellStyle name="Comma  - Style7" xfId="1013" xr:uid="{7593139D-85FE-4767-A2C7-A73109FB4E82}"/>
    <cellStyle name="Comma  - Style7 2" xfId="1014" xr:uid="{5C740795-97CC-4E96-861E-AD0DA9A862B9}"/>
    <cellStyle name="Comma  - Style7_BTX2010 (2)" xfId="1015" xr:uid="{F76F2F5E-2BB0-4F99-BB03-A676AB88014F}"/>
    <cellStyle name="Comma  - Style8" xfId="1016" xr:uid="{CBE23906-01D5-46F3-83BC-BE665996AE3F}"/>
    <cellStyle name="Comma  - Style8 2" xfId="1017" xr:uid="{288BB426-D7DA-4CB4-A923-7520B27511AD}"/>
    <cellStyle name="Comma  - Style8_BTX2010 (2)" xfId="1018" xr:uid="{E5FF8D08-561D-4EEB-B2BA-C57049E04469}"/>
    <cellStyle name="Comma [00]" xfId="1019" xr:uid="{713DE318-88B7-4D65-B204-25F6D7051038}"/>
    <cellStyle name="Comma 10" xfId="73" xr:uid="{AF239CD2-CAC9-490C-911D-DB640CEC02F7}"/>
    <cellStyle name="Comma 10 10" xfId="74" xr:uid="{DD567782-F8D2-4BA2-AFE6-D77D05349E7C}"/>
    <cellStyle name="Comma 10 2" xfId="75" xr:uid="{8852A565-CAB4-4714-A607-044086305268}"/>
    <cellStyle name="Comma 10 2 2" xfId="2177" xr:uid="{1E164421-5E5E-4659-BE1F-CFA99EA59D9B}"/>
    <cellStyle name="Comma 10 2 3" xfId="1922" xr:uid="{29039623-E200-4E17-B125-A71382E6A6FD}"/>
    <cellStyle name="Comma 10 2 4" xfId="1021" xr:uid="{0FC40C00-2C52-4DF6-AAD2-2D8AA237FAFF}"/>
    <cellStyle name="Comma 10 3" xfId="2174" xr:uid="{CC429B25-2E0B-48A8-86C7-0E6197135054}"/>
    <cellStyle name="Comma 10 3 2" xfId="2830" xr:uid="{C495F1AB-974B-4A3C-A150-52877743A2B3}"/>
    <cellStyle name="Comma 10 4" xfId="2026" xr:uid="{C9581E2E-C1E3-4211-8F6E-D90FF9026069}"/>
    <cellStyle name="Comma 10 5" xfId="1020" xr:uid="{603A35EB-C099-4D18-8657-F601F0765860}"/>
    <cellStyle name="Comma 10_Asset BF local sale" xfId="1022" xr:uid="{3E4940CE-9885-4D96-B5ED-95187E93E1AC}"/>
    <cellStyle name="Comma 11" xfId="448" xr:uid="{2F43A17F-1AF3-4786-ADC1-A50D126CDC79}"/>
    <cellStyle name="Comma 11 2" xfId="449" xr:uid="{E8BB75A4-A752-4041-AF9E-8554D6FD4B1C}"/>
    <cellStyle name="Comma 11 3" xfId="1023" xr:uid="{04B6DADD-BE2F-43FA-8314-CB85E044566C}"/>
    <cellStyle name="Comma 11 4" xfId="2162" xr:uid="{313B4EE3-5D9A-4E85-AB63-A58E71A20B99}"/>
    <cellStyle name="Comma 12" xfId="1024" xr:uid="{14D6A6FF-58C2-4958-B90E-B351F54D8B85}"/>
    <cellStyle name="Comma 12 2" xfId="2179" xr:uid="{120A72E0-8711-4223-9F06-E4D2672CF221}"/>
    <cellStyle name="Comma 12 2 2" xfId="2761" xr:uid="{4B96D3E0-FC01-4E4D-8716-6AE4D6C0203F}"/>
    <cellStyle name="Comma 12 3" xfId="1952" xr:uid="{A7A0E615-5E93-49A5-83A9-210E6811B692}"/>
    <cellStyle name="Comma 13" xfId="1025" xr:uid="{DAE4EAE7-3F8A-4C68-8753-4C8C9F0F1871}"/>
    <cellStyle name="Comma 13 2" xfId="2212" xr:uid="{0CDB6D6B-9C21-4620-BE09-B8F73675BB73}"/>
    <cellStyle name="Comma 14" xfId="1026" xr:uid="{1FB1D61F-B9BE-405F-9520-E1046C53EFED}"/>
    <cellStyle name="Comma 142" xfId="2834" xr:uid="{0F5C6E0E-CA79-45A2-B8B9-EDE6582D5726}"/>
    <cellStyle name="Comma 15" xfId="1027" xr:uid="{E03F58D1-A53A-4FD6-98D4-95229E705443}"/>
    <cellStyle name="Comma 16" xfId="1028" xr:uid="{AC8A8745-628A-411B-B422-726536869381}"/>
    <cellStyle name="Comma 17" xfId="1029" xr:uid="{BA2D40D8-0A9F-4329-9E43-65465087333B}"/>
    <cellStyle name="Comma 18" xfId="1030" xr:uid="{98D99762-AFC2-4C2B-8D74-18FFE96D2D55}"/>
    <cellStyle name="Comma 19" xfId="1031" xr:uid="{6C522B95-386C-4311-A115-B362F82B894D}"/>
    <cellStyle name="Comma 2" xfId="2" xr:uid="{00000000-0005-0000-0000-000001000000}"/>
    <cellStyle name="Comma 2 10" xfId="1841" xr:uid="{BA8FAF15-518E-4002-97D4-0B16F8E01A96}"/>
    <cellStyle name="Comma 2 11" xfId="76" xr:uid="{1EE09183-A5A6-4601-A195-A58850810822}"/>
    <cellStyle name="Comma 2 11 2" xfId="77" xr:uid="{6780FD5C-B1F5-404D-8134-6578DD23969B}"/>
    <cellStyle name="Comma 2 11 2 2" xfId="78" xr:uid="{36784970-7CF3-4708-95CC-15DB031C3A6A}"/>
    <cellStyle name="Comma 2 11 2 2 2" xfId="2863" xr:uid="{6A26679E-1967-4461-A56C-62AA280967D5}"/>
    <cellStyle name="Comma 2 11 2 3" xfId="2166" xr:uid="{1284DD40-B29A-4655-95CC-C13EC123EAB2}"/>
    <cellStyle name="Comma 2 11 3" xfId="79" xr:uid="{47A6ADF9-B1B2-4C09-B45B-6C1CEB063DF0}"/>
    <cellStyle name="Comma 2 11 3 2" xfId="80" xr:uid="{FBDA0AE0-ACB8-4E81-B86A-55000940C1B1}"/>
    <cellStyle name="Comma 2 11 3 2 2" xfId="2860" xr:uid="{CBFA2C72-D472-422B-BA53-139C372B50B2}"/>
    <cellStyle name="Comma 2 11 3 3" xfId="2847" xr:uid="{5673E007-34BB-42AA-974A-8011E0DB95C5}"/>
    <cellStyle name="Comma 2 11 4" xfId="483" xr:uid="{11154FF4-6E17-4FC1-BCEA-B5B47FBF95A5}"/>
    <cellStyle name="Comma 2 12" xfId="2088" xr:uid="{DA1A2864-DFD8-4675-98A0-04E2505B2FED}"/>
    <cellStyle name="Comma 2 19" xfId="81" xr:uid="{5DD37B63-F352-46D8-9707-0E28CF4464BD}"/>
    <cellStyle name="Comma 2 19 2" xfId="82" xr:uid="{BCB8277E-57D4-43A3-85FF-6FD8D36BDAC7}"/>
    <cellStyle name="Comma 2 19 2 2" xfId="83" xr:uid="{B1730604-2273-4122-934E-0DFA4514C050}"/>
    <cellStyle name="Comma 2 19 3" xfId="84" xr:uid="{4F916A30-075D-4894-B96E-2C876AACB165}"/>
    <cellStyle name="Comma 2 19 3 2" xfId="85" xr:uid="{99A9B7BA-96AF-4461-A751-96C09C04D8C0}"/>
    <cellStyle name="Comma 2 19 4" xfId="86" xr:uid="{CDDF4EAB-BE43-4781-9233-FA1F75C82480}"/>
    <cellStyle name="Comma 2 19 4 2" xfId="87" xr:uid="{2EE43DCE-D8BE-491F-A6F9-4D90C3EBB11C}"/>
    <cellStyle name="Comma 2 19 5" xfId="88" xr:uid="{FA6A8409-37F6-448D-B04E-189CD77C2FE8}"/>
    <cellStyle name="Comma 2 19 6" xfId="89" xr:uid="{8F87E4A0-0CB5-4833-86C4-37B8C0D78EBD}"/>
    <cellStyle name="Comma 2 19 7" xfId="480" xr:uid="{5869F63C-CE90-41ED-AE52-6A32D2F97A51}"/>
    <cellStyle name="Comma 2 2" xfId="90" xr:uid="{9591867D-8545-4212-82BB-A9B46D1E753E}"/>
    <cellStyle name="Comma 2 2 2" xfId="459" xr:uid="{CF8A655D-E685-4F1E-B0C8-ACAB4F970AB3}"/>
    <cellStyle name="Comma 2 2 2 2" xfId="1033" xr:uid="{B10459CF-0506-4D08-8A10-42D83D8DA1AF}"/>
    <cellStyle name="Comma 2 2 2 2 2" xfId="2151" xr:uid="{479876C3-EF49-4D6E-82CA-3EBB06866FBA}"/>
    <cellStyle name="Comma 2 2 3" xfId="91" xr:uid="{63AC0675-DA14-440C-B8D8-051333A4AB52}"/>
    <cellStyle name="Comma 2 2 3 2" xfId="92" xr:uid="{681162A4-2FED-47E3-9A40-F40C390CBD30}"/>
    <cellStyle name="Comma 2 2 3 2 2" xfId="93" xr:uid="{5CACF7C1-1160-4EE5-A845-A396EB3644AA}"/>
    <cellStyle name="Comma 2 2 3 2 3" xfId="94" xr:uid="{16460547-C262-49A7-8E0D-FBFE43F2D9C9}"/>
    <cellStyle name="Comma 2 2 3 2 3 2" xfId="1921" xr:uid="{2388FB10-D4B3-404F-922B-8F45D5B82CAF}"/>
    <cellStyle name="Comma 2 2 3 3" xfId="95" xr:uid="{9174348B-5D3B-4AE9-8CE0-5BA9E3D35B39}"/>
    <cellStyle name="Comma 2 2 3 3 2" xfId="96" xr:uid="{01705ED4-3F79-4F45-ABE8-EE17FEE6660B}"/>
    <cellStyle name="Comma 2 2 3 3 3" xfId="1923" xr:uid="{9DDD55C9-F109-4B33-B6B1-ED089C5A4573}"/>
    <cellStyle name="Comma 2 2 3 4" xfId="97" xr:uid="{3EBBC795-0BBD-4126-B33D-A31662074931}"/>
    <cellStyle name="Comma 2 2 3 4 2" xfId="98" xr:uid="{DDB8EBB5-2F2C-4B60-8DEF-FE3C15174250}"/>
    <cellStyle name="Comma 2 2 3 5" xfId="99" xr:uid="{3BD8AD3E-BA44-4959-9F60-D37C1A51DA6D}"/>
    <cellStyle name="Comma 2 2 3 6" xfId="100" xr:uid="{D654A7D7-DDD4-4884-987D-65006E44BD99}"/>
    <cellStyle name="Comma 2 2 4" xfId="2139" xr:uid="{EF3965F9-3EC7-4A4D-AF3A-FCF4B9681379}"/>
    <cellStyle name="Comma 2 3" xfId="5" xr:uid="{00000000-0005-0000-0000-000002000000}"/>
    <cellStyle name="Comma 2 3 2" xfId="101" xr:uid="{48FF37CF-547F-41A1-9B6B-4C1581D267AF}"/>
    <cellStyle name="Comma 2 3 2 2" xfId="102" xr:uid="{6E0D171E-6A91-4F88-9E70-15F1B062CCC4}"/>
    <cellStyle name="Comma 2 3 2 2 2" xfId="2175" xr:uid="{BC05101F-EB7C-4374-A27E-8242FFC372A5}"/>
    <cellStyle name="Comma 2 3 2 2 3" xfId="2702" xr:uid="{4106D9D4-9708-4273-BCE9-954990647504}"/>
    <cellStyle name="Comma 2 3 2 3" xfId="103" xr:uid="{32A0073E-9E4F-488E-A0B3-64925BF6B816}"/>
    <cellStyle name="Comma 2 3 2 3 2" xfId="2030" xr:uid="{6C4A0D01-A4B0-427D-BC9B-DD05104EA5BE}"/>
    <cellStyle name="Comma 2 3 2 4" xfId="2603" xr:uid="{D95B4659-18CC-4853-804D-DB62C9386462}"/>
    <cellStyle name="Comma 2 3 2 5" xfId="1034" xr:uid="{87607979-AD53-495B-B474-7961B2713850}"/>
    <cellStyle name="Comma 2 3 3" xfId="104" xr:uid="{5E95D65E-DC37-4B96-8DCF-50131629F699}"/>
    <cellStyle name="Comma 2 3 3 2" xfId="105" xr:uid="{9882CB2B-ABEB-4452-95B6-230D8D3E44B2}"/>
    <cellStyle name="Comma 2 3 3 3" xfId="2147" xr:uid="{0E82BB04-C9ED-43F0-BF02-6DD2C8CB7CC1}"/>
    <cellStyle name="Comma 2 3 4" xfId="106" xr:uid="{04D3CC0B-8633-4DB3-8A85-A87DC7119D17}"/>
    <cellStyle name="Comma 2 3 4 2" xfId="107" xr:uid="{32AB0DCC-C0E1-4FC2-B09C-DADFCD17F254}"/>
    <cellStyle name="Comma 2 3 4 3" xfId="2557" xr:uid="{5EF52A37-D07A-4A52-A3FD-E1C4C208FCD0}"/>
    <cellStyle name="Comma 2 3 5" xfId="108" xr:uid="{260642A7-E1FB-4547-95E4-FE5B9EA0F457}"/>
    <cellStyle name="Comma 2 3 6" xfId="471" xr:uid="{87A4CED9-3446-42BD-AD1B-99D557E5BF85}"/>
    <cellStyle name="Comma 2 4" xfId="109" xr:uid="{7CB68D12-569A-432F-AA78-662C70CBDCF4}"/>
    <cellStyle name="Comma 2 4 2" xfId="110" xr:uid="{22BF63D6-DE7B-49FC-8303-426A077AA983}"/>
    <cellStyle name="Comma 2 4 2 2" xfId="111" xr:uid="{E92CED21-CCFE-4F6D-9391-4842994DFCB3}"/>
    <cellStyle name="Comma 2 4 2 3" xfId="1035" xr:uid="{62CCC54D-C9BB-4365-B373-9964B66C11BB}"/>
    <cellStyle name="Comma 2 4 3" xfId="112" xr:uid="{8B467B7D-5C0C-4C82-ACE8-C69E1094F085}"/>
    <cellStyle name="Comma 2 4 3 2" xfId="113" xr:uid="{E67BD048-1BAF-40D7-B046-7478FF3A2F9C}"/>
    <cellStyle name="Comma 2 4 4" xfId="472" xr:uid="{BF41F419-CB64-44C9-B33D-A86F3DCA160F}"/>
    <cellStyle name="Comma 2 5" xfId="114" xr:uid="{5AD51FF0-E5E8-45E0-9C88-E211115399B4}"/>
    <cellStyle name="Comma 2 5 2" xfId="115" xr:uid="{03009059-B164-407B-A1EF-F0A402E0CAA9}"/>
    <cellStyle name="Comma 2 5 2 2" xfId="116" xr:uid="{9DFED1E7-99D5-45C1-88C8-23DC4FD70D4C}"/>
    <cellStyle name="Comma 2 5 2 3" xfId="1036" xr:uid="{743578F7-5525-41DE-9736-11DB190A8219}"/>
    <cellStyle name="Comma 2 5 3" xfId="117" xr:uid="{A48D03E7-3C60-46D8-AF6D-DBADC64EF86F}"/>
    <cellStyle name="Comma 2 5 3 2" xfId="118" xr:uid="{0E8D39FA-6B5D-4D67-B4B6-F5A6A3C59A92}"/>
    <cellStyle name="Comma 2 5 4" xfId="474" xr:uid="{58B37B9E-8E6B-43C8-A846-10BF041C2195}"/>
    <cellStyle name="Comma 2 6" xfId="119" xr:uid="{B9894D95-3148-4FAA-9704-7E5646D1526D}"/>
    <cellStyle name="Comma 2 6 2" xfId="1037" xr:uid="{0E7CBD02-43C6-4D9C-977A-A21996076CA0}"/>
    <cellStyle name="Comma 2 6 2 2" xfId="2180" xr:uid="{6FE5C75C-EFD2-40B8-9158-8EFC96BC5C00}"/>
    <cellStyle name="Comma 2 6 2 2 2" xfId="2762" xr:uid="{3F0DE6FE-CE55-421E-8F58-3631C46D5180}"/>
    <cellStyle name="Comma 2 6 3" xfId="1920" xr:uid="{563A1CA1-1E8A-4B77-93E1-C058C3539F12}"/>
    <cellStyle name="Comma 2 6 4" xfId="460" xr:uid="{4E5EA823-1D30-4B87-AF66-03FD331A79CF}"/>
    <cellStyle name="Comma 2 7" xfId="1038" xr:uid="{2F90F29D-078A-4F79-A977-C176CDE32CCD}"/>
    <cellStyle name="Comma 2 8" xfId="120" xr:uid="{18CC2109-FBB6-4EA2-8EC9-EF79F2D1B52D}"/>
    <cellStyle name="Comma 2 9" xfId="1032" xr:uid="{0BC038F2-8E04-4585-933C-5DDC8929FBD9}"/>
    <cellStyle name="Comma 2_1-BF-EXP Sale Local-OB2011BL" xfId="1039" xr:uid="{08A474F1-5EF7-4B53-BBF4-9FDCBC52B5C7}"/>
    <cellStyle name="Comma 20" xfId="1040" xr:uid="{22739D46-9D47-4710-B899-8F2066F833EB}"/>
    <cellStyle name="Comma 21" xfId="1041" xr:uid="{689AA48E-75F2-4A45-8A2C-4689E89170B6}"/>
    <cellStyle name="Comma 22" xfId="121" xr:uid="{8AFECEB1-29FB-4794-99AE-62C70C2196C0}"/>
    <cellStyle name="Comma 22 2" xfId="122" xr:uid="{185D4EAF-E9CF-49B4-8824-6DECFB572224}"/>
    <cellStyle name="Comma 22 2 2" xfId="123" xr:uid="{33071C80-9880-43AB-85A9-73CF17629B06}"/>
    <cellStyle name="Comma 22 2 3" xfId="1042" xr:uid="{54BDC936-3A0C-4F15-8C96-7BD9728AD419}"/>
    <cellStyle name="Comma 22 3" xfId="124" xr:uid="{8DD752FD-719C-4AA7-80CE-7B707E15DF66}"/>
    <cellStyle name="Comma 22 3 2" xfId="125" xr:uid="{56C9CC2B-5899-4F1A-AE72-099D09C7226D}"/>
    <cellStyle name="Comma 22 4" xfId="465" xr:uid="{38AEA5B6-EC7B-4DCD-AAC9-DB0C76F61F83}"/>
    <cellStyle name="Comma 23" xfId="1043" xr:uid="{4D01F4B3-961B-4E30-9EF7-4B9E5A55BC59}"/>
    <cellStyle name="Comma 24" xfId="1044" xr:uid="{2F798961-31A7-47C6-BCE8-0C2A1148DFAF}"/>
    <cellStyle name="Comma 25" xfId="1720" xr:uid="{2900C0D6-C046-4F14-9160-69E932F646D5}"/>
    <cellStyle name="Comma 26" xfId="1721" xr:uid="{07814FF1-E368-48E1-A9DA-80E494E3C3D1}"/>
    <cellStyle name="Comma 27" xfId="1788" xr:uid="{DE56A0BE-ECBF-4DB5-AB26-0A05D1307820}"/>
    <cellStyle name="Comma 28" xfId="1790" xr:uid="{5FA03342-3607-4FFE-BE54-5CD897B7C427}"/>
    <cellStyle name="Comma 29" xfId="1793" xr:uid="{58A20BA2-D847-4EF6-8C1C-C554672FD89F}"/>
    <cellStyle name="Comma 3" xfId="126" xr:uid="{12823179-0528-4AF1-A491-3B862A8AE5FF}"/>
    <cellStyle name="Comma 3 10" xfId="1045" xr:uid="{7C3BDFAB-6CCD-4868-B47D-09A90256C710}"/>
    <cellStyle name="Comma 3 11" xfId="1046" xr:uid="{0ED1D0E0-CE98-4480-A34E-78F79F431B1C}"/>
    <cellStyle name="Comma 3 12" xfId="1842" xr:uid="{3F90037C-95BD-436B-9051-0E6796BBEDBB}"/>
    <cellStyle name="Comma 3 13" xfId="127" xr:uid="{905B24F1-1122-479F-8D95-12A6386E566D}"/>
    <cellStyle name="Comma 3 13 2" xfId="128" xr:uid="{64A34CE1-07C4-4E19-9AB0-630D076B8EF2}"/>
    <cellStyle name="Comma 3 13 2 2" xfId="129" xr:uid="{AA4FDE10-CA53-486A-847A-BE9E607A51C6}"/>
    <cellStyle name="Comma 3 13 2 2 2" xfId="2862" xr:uid="{FD3D4955-AC41-484D-81A6-79063E5C7F8E}"/>
    <cellStyle name="Comma 3 13 2 3" xfId="1968" xr:uid="{90EB16CA-F251-460C-A2AA-820BD1D33C27}"/>
    <cellStyle name="Comma 3 13 3" xfId="130" xr:uid="{FD095D09-3418-40B2-8013-C5E3B3422B84}"/>
    <cellStyle name="Comma 3 13 3 2" xfId="131" xr:uid="{8F1A93C4-B8C6-4FB6-BCA1-CF415C83443C}"/>
    <cellStyle name="Comma 3 13 3 2 2" xfId="2861" xr:uid="{E54291CB-FF1A-477F-9F8C-EE279BA0C04C}"/>
    <cellStyle name="Comma 3 13 3 3" xfId="2848" xr:uid="{20DFE288-141B-477A-924C-306B93C2510E}"/>
    <cellStyle name="Comma 3 13 4" xfId="482" xr:uid="{006334F4-D88E-4911-91E8-6841F7D4BAE4}"/>
    <cellStyle name="Comma 3 14" xfId="2085" xr:uid="{CAD1FEA7-89FB-497A-BCE2-7CA6631DD993}"/>
    <cellStyle name="Comma 3 14 2" xfId="2769" xr:uid="{6B74696F-4F7B-4D8F-A5D6-E3FAE62FA1DA}"/>
    <cellStyle name="Comma 3 2" xfId="132" xr:uid="{B7633962-942B-4BB0-A110-CFB9DFAAC833}"/>
    <cellStyle name="Comma 3 2 2" xfId="133" xr:uid="{35BA6933-5C18-4136-8BD7-6D02CB03EA37}"/>
    <cellStyle name="Comma 3 2 2 2" xfId="134" xr:uid="{CE4B81FC-5B91-494F-BE9C-1FF5E7A2E1ED}"/>
    <cellStyle name="Comma 3 2 2 2 2" xfId="135" xr:uid="{D7334199-F2B6-4B8C-B9AF-9DC933951E5F}"/>
    <cellStyle name="Comma 3 2 2 2 3" xfId="2152" xr:uid="{E5DF9A68-5077-4DE1-89E5-35CE950470C3}"/>
    <cellStyle name="Comma 3 2 2 3" xfId="136" xr:uid="{173422FA-95DD-4649-AEC5-5316940159F4}"/>
    <cellStyle name="Comma 3 2 2 3 2" xfId="137" xr:uid="{6A40D68D-2A45-456F-A2BB-57FF3F45076B}"/>
    <cellStyle name="Comma 3 2 2 3 3" xfId="2140" xr:uid="{B1B5AB76-E143-40A1-A4A6-132DF40147F4}"/>
    <cellStyle name="Comma 3 2 2 4" xfId="138" xr:uid="{D3F23D7D-5617-4917-A813-E8DEDAD2A47D}"/>
    <cellStyle name="Comma 3 2 2 4 2" xfId="139" xr:uid="{B63BA63F-93F2-4829-95C0-A5C8A57C0981}"/>
    <cellStyle name="Comma 3 2 2 5" xfId="140" xr:uid="{AAC74047-161F-45C8-A786-58C681AB0339}"/>
    <cellStyle name="Comma 3 2 2 6" xfId="141" xr:uid="{9FAA5A1B-ABC8-4E74-A35B-91A44E925A5C}"/>
    <cellStyle name="Comma 3 2 2 7" xfId="484" xr:uid="{9B46ADD0-B8DF-4DFB-AF09-1CA89A3A4EC1}"/>
    <cellStyle name="Comma 3 2 3" xfId="142" xr:uid="{95A48D77-E80A-47C4-A856-A4D1108F67FB}"/>
    <cellStyle name="Comma 3 2 3 2" xfId="2148" xr:uid="{59C21D89-284A-4CFA-9DBA-8D9422266558}"/>
    <cellStyle name="Comma 3 2 3 3" xfId="1047" xr:uid="{90FAAE29-46E6-4924-BB4A-8E0E622AEBC7}"/>
    <cellStyle name="Comma 3 2 4" xfId="143" xr:uid="{E6C5B41F-F575-4627-AEA4-4A1CB30FA5C6}"/>
    <cellStyle name="Comma 3 2 4 2" xfId="2125" xr:uid="{825B856E-F212-4078-801B-F0B9A1F20EF9}"/>
    <cellStyle name="Comma 3 3" xfId="144" xr:uid="{0BC4763D-3C1D-4D43-98C3-2683FBFCCC29}"/>
    <cellStyle name="Comma 3 3 2" xfId="145" xr:uid="{8A9A2F64-35E2-43E5-B976-FBF15405202B}"/>
    <cellStyle name="Comma 3 3 2 2" xfId="1048" xr:uid="{FCB8059C-86FA-4A71-9B33-0B2F68920549}"/>
    <cellStyle name="Comma 3 3 2 3" xfId="2149" xr:uid="{53A22510-0D0B-45B8-AA6E-80C875CB396E}"/>
    <cellStyle name="Comma 3 3 2 4" xfId="1969" xr:uid="{C9174E7F-5B8C-4ACF-A0BB-60706E675545}"/>
    <cellStyle name="Comma 3 3 3" xfId="146" xr:uid="{ED68EBA5-6214-4FC7-AD78-F2D5985546C8}"/>
    <cellStyle name="Comma 3 3 3 2" xfId="2137" xr:uid="{F3F0E6D0-42F9-4858-882D-C46ECAEC4A9B}"/>
    <cellStyle name="Comma 3 3 4" xfId="147" xr:uid="{8D392508-CDB5-41F2-A43D-E2D0EA9C60BC}"/>
    <cellStyle name="Comma 3 3 5" xfId="148" xr:uid="{81DAFF93-6762-4E12-9538-0E6D04F821DA}"/>
    <cellStyle name="Comma 3 4" xfId="149" xr:uid="{0ADA51DB-F2D2-44DA-8A3A-49E93A4DA019}"/>
    <cellStyle name="Comma 3 4 2" xfId="150" xr:uid="{B017C53D-D781-4DE9-9853-2383D7B9D749}"/>
    <cellStyle name="Comma 3 4 2 2" xfId="151" xr:uid="{188E0180-EA49-4FEF-8489-5D8E298BD28C}"/>
    <cellStyle name="Comma 3 4 2 2 2" xfId="152" xr:uid="{EA72D029-11B3-458B-B241-B997AB9E0BBD}"/>
    <cellStyle name="Comma 3 4 2 3" xfId="153" xr:uid="{D90886B3-ABE6-4A7F-965F-2EEDC8DB55CC}"/>
    <cellStyle name="Comma 3 4 2 3 2" xfId="154" xr:uid="{0FC4AAD7-FDCF-4E11-8D17-31A5E30F20C6}"/>
    <cellStyle name="Comma 3 4 2 4" xfId="478" xr:uid="{8DBCB4DF-0F9A-46BF-8BEC-AF7F8CD704F1}"/>
    <cellStyle name="Comma 3 4 3" xfId="155" xr:uid="{E84F447C-590C-497E-AA3A-C7637AC20247}"/>
    <cellStyle name="Comma 3 4 3 2" xfId="2145" xr:uid="{84DB0CF8-4D5B-4E38-8FD6-C925EF5D37C7}"/>
    <cellStyle name="Comma 3 4 3 3" xfId="1049" xr:uid="{3220C800-B11D-4DFB-9FDA-70447CC8ECC7}"/>
    <cellStyle name="Comma 3 4 4" xfId="488" xr:uid="{1038316D-E7B1-4D1A-875E-5CB000E7155E}"/>
    <cellStyle name="Comma 3 5" xfId="156" xr:uid="{7CC81D8A-0E6E-4374-81DA-31C53E888234}"/>
    <cellStyle name="Comma 3 5 2" xfId="1050" xr:uid="{361F377F-F5D2-4C75-9C92-2BAF20AD79BF}"/>
    <cellStyle name="Comma 3 6" xfId="157" xr:uid="{54AC5E03-CB9C-428D-A52D-483212EBF467}"/>
    <cellStyle name="Comma 3 6 2" xfId="1051" xr:uid="{A3D87B79-4BEA-473A-8DD8-D528A25C509D}"/>
    <cellStyle name="Comma 3 6 3 2" xfId="2833" xr:uid="{9DFFA559-EBF6-45B6-9BA6-7D8BC8BD2142}"/>
    <cellStyle name="Comma 3 7" xfId="1052" xr:uid="{9D3A262F-77C9-49DD-9238-153F5646D426}"/>
    <cellStyle name="Comma 3 8" xfId="1053" xr:uid="{69C80CD1-847C-4E11-B47C-70617B76B978}"/>
    <cellStyle name="Comma 3 9" xfId="1054" xr:uid="{68C9F870-DF96-4258-AA7E-37D5408E8247}"/>
    <cellStyle name="Comma 3_1-BF-EXP Sale Local-OB2011BL" xfId="1055" xr:uid="{A1F550CD-1548-4567-8E86-953D73907258}"/>
    <cellStyle name="Comma 30" xfId="996" xr:uid="{13A7A31B-FBE6-4F7F-BF3B-430D605AFB64}"/>
    <cellStyle name="Comma 31" xfId="1794" xr:uid="{A305114F-6A72-4818-B915-9C9FA1B0022B}"/>
    <cellStyle name="Comma 32" xfId="1798" xr:uid="{BDBB4BED-3E72-41BB-A0D9-AD70D3E70515}"/>
    <cellStyle name="Comma 33" xfId="457" xr:uid="{5BA74C96-BFC0-47F7-906B-E57F5CCFDC46}"/>
    <cellStyle name="Comma 33 2" xfId="1840" xr:uid="{D98D8F1A-D30E-4175-BAB1-CCB4CCB47152}"/>
    <cellStyle name="Comma 34" xfId="1850" xr:uid="{632223B1-12C5-4B60-92BF-AEFB68157C44}"/>
    <cellStyle name="Comma 35" xfId="158" xr:uid="{34A3DB05-1303-419D-8FDC-C1D84D4A360C}"/>
    <cellStyle name="Comma 35 2" xfId="159" xr:uid="{EC221B34-7921-41E4-8F48-0174BBE7FA45}"/>
    <cellStyle name="Comma 35 2 2" xfId="160" xr:uid="{C6461348-59AB-4B1B-825D-FB84DDD777DD}"/>
    <cellStyle name="Comma 35 2 3" xfId="161" xr:uid="{46DF9F44-B1B7-4DB4-8D79-8752AFC97AE2}"/>
    <cellStyle name="Comma 35 3" xfId="162" xr:uid="{062FF128-577D-44E0-9114-40B568DC99ED}"/>
    <cellStyle name="Comma 35 3 2" xfId="163" xr:uid="{D09CDA15-6AD5-4A64-8773-6FA033789341}"/>
    <cellStyle name="Comma 35 4" xfId="164" xr:uid="{D7F47DED-DD8E-4708-8E61-327AFDB289CE}"/>
    <cellStyle name="Comma 35 4 2" xfId="165" xr:uid="{EE6B1F4D-DE24-44A6-B039-0EC1E415CB74}"/>
    <cellStyle name="Comma 35 5" xfId="166" xr:uid="{D53D51AF-7C40-4876-BD8F-F63C202C477C}"/>
    <cellStyle name="Comma 35 6" xfId="167" xr:uid="{28138B82-2BC7-4727-93E5-9B9AF9F787B8}"/>
    <cellStyle name="Comma 36" xfId="1863" xr:uid="{C70D5303-9A6B-4E02-9232-4D8EDF2AE624}"/>
    <cellStyle name="Comma 36 2" xfId="2039" xr:uid="{010CFBBB-DE7B-4C00-A91E-49E748E62D49}"/>
    <cellStyle name="Comma 37" xfId="1867" xr:uid="{E3C7E817-BEBA-4202-862E-FC0C39056A5B}"/>
    <cellStyle name="Comma 37 2" xfId="2041" xr:uid="{99492405-D31C-4EB5-A7FE-F0451CD7DB89}"/>
    <cellStyle name="Comma 37 2 2" xfId="2654" xr:uid="{31EA41B2-E3DF-4E4F-A7A0-3C630F79B801}"/>
    <cellStyle name="Comma 38" xfId="1861" xr:uid="{6369E555-0E43-4608-B7AA-49B26F5340E8}"/>
    <cellStyle name="Comma 38 2" xfId="2083" xr:uid="{D85AA9F8-F711-4736-81F1-27B603F9D3B0}"/>
    <cellStyle name="Comma 38 2 2" xfId="2656" xr:uid="{050FFC67-734A-4F8B-A249-5B13C4D00FDE}"/>
    <cellStyle name="Comma 39" xfId="1854" xr:uid="{9AFA6AEB-AF18-4DBE-BFC4-1C3DDB979B81}"/>
    <cellStyle name="Comma 39 2" xfId="2154" xr:uid="{7CB01C75-83B0-4395-96A1-29A9CDA68FB3}"/>
    <cellStyle name="Comma 39 2 2" xfId="2653" xr:uid="{19831014-ED63-43A8-97D2-2B3E539E6873}"/>
    <cellStyle name="Comma 4" xfId="168" xr:uid="{4019BE4C-7BB9-4D5C-B2B2-8C66C0EEF85D}"/>
    <cellStyle name="Comma 4 2" xfId="169" xr:uid="{D5797BF9-1D62-4470-AE41-6AC930BFC442}"/>
    <cellStyle name="Comma 4 2 2" xfId="170" xr:uid="{A6D554A0-4082-4E93-91D3-07D04DCA4929}"/>
    <cellStyle name="Comma 4 2 2 2" xfId="2150" xr:uid="{5958EB0C-927A-472B-AF1B-8A13C54AE10A}"/>
    <cellStyle name="Comma 4 2 2 3" xfId="2172" xr:uid="{CE26BE7F-8736-47FD-A433-9B44D6CE125F}"/>
    <cellStyle name="Comma 4 2 2 4" xfId="1057" xr:uid="{6E85B94B-AA6A-48BB-83F3-79BD1D453934}"/>
    <cellStyle name="Comma 4 2 3" xfId="171" xr:uid="{D8086DF0-5A8E-4A41-9CED-1AF086BBA612}"/>
    <cellStyle name="Comma 4 2 3 2" xfId="2756" xr:uid="{11249F5C-3930-42F9-9688-F9F6854EFE77}"/>
    <cellStyle name="Comma 4 2 3 3" xfId="2138" xr:uid="{58006CF9-42A0-4224-92F8-36DC011F606C}"/>
    <cellStyle name="Comma 4 2 4" xfId="1912" xr:uid="{38CC7717-0D45-4D17-9B74-4DAA5F807070}"/>
    <cellStyle name="Comma 4 2 4 2" xfId="2559" xr:uid="{742DB18F-DB4A-4F0F-BAB2-66E1E66648C5}"/>
    <cellStyle name="Comma 4 2 5" xfId="1927" xr:uid="{5D24A07E-E3E1-4157-A33C-DC6A9D2FE1C6}"/>
    <cellStyle name="Comma 4 2 6" xfId="490" xr:uid="{71DA13D0-1AEC-44F9-A269-B571CA287F11}"/>
    <cellStyle name="Comma 4 3" xfId="172" xr:uid="{4FAFC043-1D4E-42EE-9EF1-3F4220D9EDC2}"/>
    <cellStyle name="Comma 4 3 2" xfId="173" xr:uid="{DE5D20D7-BABD-462D-AAA2-56E2C4A8FB80}"/>
    <cellStyle name="Comma 4 3 2 2" xfId="2703" xr:uid="{14103F65-CAD0-4C4D-AA22-A0F63FE1CEFE}"/>
    <cellStyle name="Comma 4 3 2 3" xfId="2146" xr:uid="{E9AD5661-B40D-4DA4-BF0B-307103B0B0B1}"/>
    <cellStyle name="Comma 4 3 3" xfId="2025" xr:uid="{9F43E472-5872-43DE-B136-CB63616D91C0}"/>
    <cellStyle name="Comma 4 3 3 2" xfId="2602" xr:uid="{38BF0D8D-2A05-4786-8C61-D64C4DAA60D7}"/>
    <cellStyle name="Comma 4 3 4" xfId="1058" xr:uid="{13BDD352-00AD-4210-BD5B-AF7B0E74255D}"/>
    <cellStyle name="Comma 4 4" xfId="174" xr:uid="{28097F3C-C0DA-4DF5-B927-E1FFF4A0D7D4}"/>
    <cellStyle name="Comma 4 4 2" xfId="175" xr:uid="{8F5BABEE-879F-4136-8452-F08129E3517B}"/>
    <cellStyle name="Comma 4 4 2 2" xfId="2859" xr:uid="{11863915-5571-41EA-8179-080C99FD3B4E}"/>
    <cellStyle name="Comma 4 4 3" xfId="1059" xr:uid="{CACBB71E-7CB1-445B-95D1-2AAABED1428A}"/>
    <cellStyle name="Comma 4 4 4" xfId="2846" xr:uid="{48C26CA4-A7E5-48A3-B3B9-EA31BBEDC633}"/>
    <cellStyle name="Comma 4 5" xfId="1056" xr:uid="{EDC5982E-B0B7-4B37-BD27-51459B41F508}"/>
    <cellStyle name="Comma 4 6" xfId="1843" xr:uid="{F1B9FF1A-E31F-4C71-BE4E-5DFB0C863080}"/>
    <cellStyle name="Comma 4 7" xfId="2086" xr:uid="{E1D09459-03D7-4284-BD97-ED983BDFEEC4}"/>
    <cellStyle name="Comma 4 7 2" xfId="2775" xr:uid="{EE2B3602-4C47-41A2-A4FB-3F1E890FFA6D}"/>
    <cellStyle name="Comma 4 8" xfId="2554" xr:uid="{A8650472-A73D-4173-87F5-AA681D5AE9EF}"/>
    <cellStyle name="Comma 4 9" xfId="469" xr:uid="{5541A0CB-41A4-4816-882D-A418FAD046A7}"/>
    <cellStyle name="Comma 4_BF-PND50-10-16-5-11" xfId="1060" xr:uid="{E8B93B83-B967-4D37-92FE-BFF3E929FDEE}"/>
    <cellStyle name="Comma 40" xfId="1853" xr:uid="{090DFE29-4C05-403B-89E8-5F313B2EAC7A}"/>
    <cellStyle name="Comma 40 2" xfId="2156" xr:uid="{36A97F36-E8C4-4EA3-AC38-65281B4732C9}"/>
    <cellStyle name="Comma 40 2 2" xfId="2768" xr:uid="{C710E5A8-4AC7-43E1-B688-ED9B854C92D0}"/>
    <cellStyle name="Comma 41" xfId="1857" xr:uid="{C2D0B1B0-2108-4EE7-8A80-DE568605B409}"/>
    <cellStyle name="Comma 41 2" xfId="2772" xr:uid="{CDBD11C2-31D0-441C-AAE3-0F41B4385569}"/>
    <cellStyle name="Comma 42" xfId="1865" xr:uid="{365AA573-D225-4CD3-BF32-ABAF68D8E9C4}"/>
    <cellStyle name="Comma 42 2" xfId="2770" xr:uid="{285846D0-91C3-4627-8111-D5B4497CC93C}"/>
    <cellStyle name="Comma 43" xfId="1868" xr:uid="{B7EC84CB-CE04-44DA-BF81-F438476A0242}"/>
    <cellStyle name="Comma 43 2" xfId="2780" xr:uid="{9D422A77-9F18-4DFB-8D83-96DDC95DC187}"/>
    <cellStyle name="Comma 44" xfId="1870" xr:uid="{5EA533A2-23C6-464B-BE09-3B29D4BDA24B}"/>
    <cellStyle name="Comma 45" xfId="1872" xr:uid="{D650E91A-D59D-4E20-958F-C166043AA87F}"/>
    <cellStyle name="Comma 46" xfId="1893" xr:uid="{00475AD1-9921-4EDC-B5E7-55881521BA06}"/>
    <cellStyle name="Comma 47" xfId="2028" xr:uid="{345DF158-8A86-4846-B23E-EBD4769F93F2}"/>
    <cellStyle name="Comma 48" xfId="1926" xr:uid="{9C13637C-4F9A-41FF-8ADB-EE41053D3D2D}"/>
    <cellStyle name="Comma 49" xfId="1948" xr:uid="{59A79275-4DB4-4B02-961E-AF6C974D2D86}"/>
    <cellStyle name="Comma 5" xfId="176" xr:uid="{627BD7AC-7A17-44D1-92BA-7A72B81CFF1E}"/>
    <cellStyle name="Comma 5 2" xfId="177" xr:uid="{A1C9B941-D125-4974-89E3-F49AB9A85528}"/>
    <cellStyle name="Comma 5 2 2" xfId="178" xr:uid="{D5BBC748-49E1-445C-9B50-96B80D87C51A}"/>
    <cellStyle name="Comma 5 2 2 2" xfId="2173" xr:uid="{1507EFC5-F220-43F3-A4E6-1A34469792F1}"/>
    <cellStyle name="Comma 5 2 3" xfId="1924" xr:uid="{336FF6F6-7EA4-4AF0-9EB7-2F00976397DE}"/>
    <cellStyle name="Comma 5 2 4" xfId="1062" xr:uid="{470E1649-5D24-4592-8AEA-A8BD0BB2D6EA}"/>
    <cellStyle name="Comma 5 3" xfId="179" xr:uid="{6563C955-C4DB-4438-B23E-4C1E88AF6CFC}"/>
    <cellStyle name="Comma 5 3 2" xfId="180" xr:uid="{A83B3997-8AA4-4C3B-91F8-AA5854CC0746}"/>
    <cellStyle name="Comma 5 3 3" xfId="1061" xr:uid="{93B82EFF-B1D7-4CDB-8853-0F86009DAA20}"/>
    <cellStyle name="Comma 5 4" xfId="181" xr:uid="{E063EA6C-523A-4775-918B-84FFF6568E37}"/>
    <cellStyle name="Comma 5 4 2" xfId="182" xr:uid="{971BC1E8-2B3C-4717-ACCC-6B96E448E432}"/>
    <cellStyle name="Comma 5 4 3" xfId="1844" xr:uid="{A0FF10C4-4628-4B9F-8E6B-B65386D79714}"/>
    <cellStyle name="Comma 5 5" xfId="183" xr:uid="{329242AF-CF19-41A9-90FE-CEB7781631E0}"/>
    <cellStyle name="Comma 5 6" xfId="184" xr:uid="{7835E114-E0AC-41C8-AD4E-8C40D04AD405}"/>
    <cellStyle name="Comma 5_Asset BF local sale" xfId="1063" xr:uid="{E78BE7D9-C1F0-4191-B23B-D3E28B813AF0}"/>
    <cellStyle name="Comma 50" xfId="1933" xr:uid="{FD73E619-E01E-4173-97EA-FF713D336338}"/>
    <cellStyle name="Comma 51" xfId="2161" xr:uid="{03CA41B8-F0F0-4FAB-8767-88F0FE7E43E7}"/>
    <cellStyle name="Comma 52" xfId="2031" xr:uid="{420298AE-53C7-477B-985C-C56F7A49A469}"/>
    <cellStyle name="Comma 53" xfId="444" xr:uid="{9FE69DEE-2909-4601-93F1-525EADFD2639}"/>
    <cellStyle name="Comma 54" xfId="467" xr:uid="{8D3F8386-72EB-4B29-B04F-64ABBCE04AA5}"/>
    <cellStyle name="Comma 6" xfId="185" xr:uid="{28704C46-332C-443E-A242-DA8DFB0DF065}"/>
    <cellStyle name="Comma 6 2" xfId="186" xr:uid="{42B3FDA6-431A-4165-944F-565D588A7F8C}"/>
    <cellStyle name="Comma 6 2 2" xfId="187" xr:uid="{9C387B43-0D57-492F-9DC1-C377680D61EE}"/>
    <cellStyle name="Comma 6 2 2 2" xfId="2704" xr:uid="{9F184838-B40D-42B4-A2DD-5A293C88352C}"/>
    <cellStyle name="Comma 6 2 2 3" xfId="1966" xr:uid="{28A361D9-C60B-48B5-95E3-7F028481A74B}"/>
    <cellStyle name="Comma 6 2 3" xfId="2607" xr:uid="{6A21BDE0-013C-4E31-8833-8598D2C4FE2C}"/>
    <cellStyle name="Comma 6 2 4" xfId="1064" xr:uid="{86236B5E-0615-4512-9095-06FE074768B6}"/>
    <cellStyle name="Comma 6 3" xfId="188" xr:uid="{0242F7E2-C230-4DAB-A4A4-F3961EB526BA}"/>
    <cellStyle name="Comma 6 3 2" xfId="189" xr:uid="{C4E7009C-C331-4927-8F8B-718E3EA50848}"/>
    <cellStyle name="Comma 6 3 2 2" xfId="2776" xr:uid="{577E7E9D-1B9E-4B41-90E4-D3B2C568BA16}"/>
    <cellStyle name="Comma 6 3 3" xfId="2142" xr:uid="{06065B2B-1B63-484E-B626-57E7EA878CEA}"/>
    <cellStyle name="Comma 6 4" xfId="2157" xr:uid="{32218A30-F1A0-4A4D-A9AB-887CA9F99F91}"/>
    <cellStyle name="Comma 6 4 2" xfId="2552" xr:uid="{7FB75797-F0E2-47A9-913E-F17D4565917C}"/>
    <cellStyle name="Comma 6 5" xfId="2838" xr:uid="{CDCF1B64-3C0C-46F6-B4AC-38EFCD51715E}"/>
    <cellStyle name="Comma 6 6" xfId="476" xr:uid="{E5811705-54E6-41D0-9F44-D0C70383D06D}"/>
    <cellStyle name="Comma 7" xfId="190" xr:uid="{0CA8FC45-8453-451E-A137-BD8A3889436D}"/>
    <cellStyle name="Comma 7 2" xfId="191" xr:uid="{6BB2BFB5-50A9-4384-8BE4-6E4B6132F154}"/>
    <cellStyle name="Comma 7 2 2" xfId="2171" xr:uid="{2BE71417-1387-4F4D-8E8E-39A52BEC7137}"/>
    <cellStyle name="Comma 7 2 3" xfId="1066" xr:uid="{BD0A19E6-EF39-4CFA-B9C6-5164469BAA11}"/>
    <cellStyle name="Comma 7 3" xfId="192" xr:uid="{5F70A8CA-0030-4BAE-8424-4C5B14BD7E0D}"/>
    <cellStyle name="Comma 7 3 2" xfId="1065" xr:uid="{17E3635F-3182-4734-8B83-3CD9B5D15056}"/>
    <cellStyle name="Comma 7 4" xfId="2158" xr:uid="{0B8B641B-C8BA-4CB7-8937-399ED6105C5E}"/>
    <cellStyle name="Comma 7 4 2" xfId="2755" xr:uid="{35775C98-CD56-4B5E-B09C-869BA5DB9D7E}"/>
    <cellStyle name="Comma 7 5" xfId="462" xr:uid="{429EB2DA-4AA1-4663-87CA-8D568EDE5477}"/>
    <cellStyle name="Comma 7 6" xfId="1943" xr:uid="{437134DD-EA84-4755-96D8-0919B47DCEBB}"/>
    <cellStyle name="Comma 7 7" xfId="464" xr:uid="{A757CD2F-3202-43D1-A64F-4B6EDC572801}"/>
    <cellStyle name="Comma 7_BF-PND50-10-16-5-11" xfId="1067" xr:uid="{C6A36781-7310-4C36-AEEC-D0860B440B93}"/>
    <cellStyle name="Comma 8" xfId="193" xr:uid="{BF6DF776-A62C-45AD-9546-265A53876006}"/>
    <cellStyle name="Comma 8 2" xfId="194" xr:uid="{74456951-5452-44D8-A23C-73066557AFD2}"/>
    <cellStyle name="Comma 8 2 2" xfId="2178" xr:uid="{C15614DF-CABA-4637-B62A-C45A2F2E0CEB}"/>
    <cellStyle name="Comma 8 2 3" xfId="487" xr:uid="{C9DE7060-EDFB-4DAF-AC79-68BBF1403578}"/>
    <cellStyle name="Comma 8 3" xfId="195" xr:uid="{ED04FD14-3B76-483B-8762-AA427D33D7D0}"/>
    <cellStyle name="Comma 8 3 2" xfId="1957" xr:uid="{3D3920D2-20BE-4E41-AA26-3B7244DF52A4}"/>
    <cellStyle name="Comma 8 4" xfId="196" xr:uid="{9F1B4F0C-159F-418F-BE1C-21BE8A354C25}"/>
    <cellStyle name="Comma 8 4 2" xfId="1977" xr:uid="{778D0716-04F3-4681-899E-F630DF2F47BD}"/>
    <cellStyle name="Comma 8 5" xfId="1068" xr:uid="{BF694975-AD04-4AAC-B1E3-9E86C0BBA39A}"/>
    <cellStyle name="Comma 9" xfId="197" xr:uid="{DF8CBF1A-94E5-440A-8A29-036ED6C08ECF}"/>
    <cellStyle name="Comma 9 2" xfId="2182" xr:uid="{6B10430A-4AEA-4A92-A3EC-6970D99840C4}"/>
    <cellStyle name="Comma 9 2 2" xfId="2705" xr:uid="{91BE0315-6E77-40C0-9CDA-547C7843C0C7}"/>
    <cellStyle name="Comma 9 3" xfId="1974" xr:uid="{74725BAB-D4A0-4740-AD28-611F7AC84B01}"/>
    <cellStyle name="Comma 9 3 2" xfId="2547" xr:uid="{F61EE831-9ED6-4C11-84D6-D96C837523DA}"/>
    <cellStyle name="Comma 9 4" xfId="1069" xr:uid="{3F624BB5-8DA6-4BC8-8BBB-20E6F065AA7A}"/>
    <cellStyle name="comma zerodec" xfId="1070" xr:uid="{1C0787BE-7177-43A5-9D04-5448BC737451}"/>
    <cellStyle name="comma zerodec 2" xfId="1071" xr:uid="{B62839D3-5DA7-4AF8-935F-E5F0BDDF59CE}"/>
    <cellStyle name="comma zerodec_BTX2010 (2)" xfId="1072" xr:uid="{D5A9FB2B-DEBB-4246-92F8-225002D91C90}"/>
    <cellStyle name="Comma0" xfId="1073" xr:uid="{23306B76-63F8-48DE-BBF7-887CD8F47A71}"/>
    <cellStyle name="Comma0 - Modelo1" xfId="1074" xr:uid="{674A0186-4645-4D6B-AC7E-0D7B6093261B}"/>
    <cellStyle name="Comma0 - Style1" xfId="1075" xr:uid="{58109550-FC73-450B-B040-4846E8F6F455}"/>
    <cellStyle name="Comma0 10" xfId="1076" xr:uid="{084AEE19-5357-44CB-B4B5-08216B42E1A4}"/>
    <cellStyle name="Comma0 11" xfId="1077" xr:uid="{800E4501-BC5A-4B82-921F-11CFF72EB2F0}"/>
    <cellStyle name="Comma0 2" xfId="1078" xr:uid="{CE862CB3-6872-4E36-BD43-491997CE15FF}"/>
    <cellStyle name="Comma0 3" xfId="1079" xr:uid="{F011C394-53A0-46A8-B068-D2B6FA92BD76}"/>
    <cellStyle name="Comma0 4" xfId="1080" xr:uid="{4DD9FB90-6079-40EF-9189-78D3EF8993CA}"/>
    <cellStyle name="Comma0 5" xfId="1081" xr:uid="{49EA85AD-27BF-4D1E-B70F-3259E63DF26B}"/>
    <cellStyle name="Comma0 6" xfId="1082" xr:uid="{D204E593-AD38-47F4-9FBC-1A5173B9846E}"/>
    <cellStyle name="Comma0 7" xfId="1083" xr:uid="{5F1A78D2-8FB1-42FB-BE82-2F16BD13867D}"/>
    <cellStyle name="Comma0 8" xfId="1084" xr:uid="{75888D6F-5F23-45F8-A142-B66D7D68922A}"/>
    <cellStyle name="Comma0 9" xfId="1085" xr:uid="{65119FB0-5133-4143-9139-5B3C806B5D54}"/>
    <cellStyle name="Comma0_bet341a101a-12t-1 Rev 1" xfId="1086" xr:uid="{1B0A0CFC-00BF-49CB-A9BD-8C9E720891D8}"/>
    <cellStyle name="Comma1 - Modelo2" xfId="1087" xr:uid="{79EA2E15-F17D-4403-832D-0A80EDE8B92F}"/>
    <cellStyle name="Comma1 - Style2" xfId="1088" xr:uid="{E8724007-451A-4145-ADCD-82C092CA843F}"/>
    <cellStyle name="company_title" xfId="198" xr:uid="{7DF77361-EB95-4241-BD95-80858D2BE1E2}"/>
    <cellStyle name="Copied" xfId="1089" xr:uid="{4DE61512-731F-41ED-8CFF-FC3A3834E888}"/>
    <cellStyle name="Credit" xfId="1749" xr:uid="{1E896E38-839B-4FBE-A2DE-4DDAD1D7D25F}"/>
    <cellStyle name="Curpency_FGCOST-1_TCC-LCASH" xfId="199" xr:uid="{5959CD02-3CD2-4104-B460-AA41C58503BA}"/>
    <cellStyle name="Curren - Style3" xfId="1090" xr:uid="{EAA00F9A-286F-41A6-9876-E09ECA7D5D23}"/>
    <cellStyle name="Curren - Style4" xfId="1091" xr:uid="{4DA6BE8D-6A15-407A-90F9-5CD70EE6A9C2}"/>
    <cellStyle name="Currency [0]b" xfId="1092" xr:uid="{C72FA80E-5A8A-4D8B-AAB8-BE63B935215A}"/>
    <cellStyle name="Currency [00]" xfId="1093" xr:uid="{8147822F-F70B-4C70-88EF-6D57FB2FE851}"/>
    <cellStyle name="Currency 10" xfId="2773" xr:uid="{2634DD1B-26C8-4AAB-8085-0DE7F48DE5ED}"/>
    <cellStyle name="Currency 11" xfId="2777" xr:uid="{AF553520-535F-46EC-A64A-E0E8E52C3356}"/>
    <cellStyle name="Currency 2" xfId="200" xr:uid="{051A04D9-8352-4435-B6CB-A9746C8581DA}"/>
    <cellStyle name="Currency 2 2" xfId="201" xr:uid="{77D2C818-A037-4D7D-BF06-EF959044D19F}"/>
    <cellStyle name="Currency 2 2 2" xfId="1750" xr:uid="{3A94A907-F2F8-4491-950D-9367992EE743}"/>
    <cellStyle name="Currency 2 3" xfId="202" xr:uid="{6AC848CC-3BF5-4F8F-8220-E7F4FC28DBAA}"/>
    <cellStyle name="Currency 3" xfId="203" xr:uid="{2F6F2475-2E77-41E4-8163-32C30E6156DF}"/>
    <cellStyle name="Currency 3 2" xfId="1751" xr:uid="{C6DFF6F6-3886-4DA3-8225-C291512D02CD}"/>
    <cellStyle name="Currency 4" xfId="204" xr:uid="{623DC52C-A695-4719-A2DA-7A6B4C15D72B}"/>
    <cellStyle name="Currency 4 2" xfId="1752" xr:uid="{3E797237-2A32-420B-AC8C-5F2B0549ED98}"/>
    <cellStyle name="Currency 5" xfId="1873" xr:uid="{A502ED8B-7A8C-44E3-B757-51F1B23470D7}"/>
    <cellStyle name="Currency 5 2" xfId="2753" xr:uid="{8A7AAF50-C9CA-4599-8B82-FADC22689E3E}"/>
    <cellStyle name="Currency 6" xfId="1942" xr:uid="{FE720BD0-51DA-4F70-8151-0EC4656FA540}"/>
    <cellStyle name="Currency 7" xfId="1929" xr:uid="{FF8E3CB9-C673-45FA-A6C1-E1EB5E1FD241}"/>
    <cellStyle name="Currency 8" xfId="2163" xr:uid="{CF7EFD00-3E53-4C8D-9C64-59313559FFBE}"/>
    <cellStyle name="Currency 9" xfId="1940" xr:uid="{70095AD6-7416-4B97-8305-976E86658B95}"/>
    <cellStyle name="currency(2)" xfId="1094" xr:uid="{C6F69361-14EE-4C52-B8D1-6FBDA78537CA}"/>
    <cellStyle name="Currency0" xfId="1095" xr:uid="{183B04D9-F659-4B74-A84B-FB441C82DC06}"/>
    <cellStyle name="Currency0 10" xfId="1096" xr:uid="{F1B49D26-1DE3-4040-9691-0E9C64EA4550}"/>
    <cellStyle name="Currency0 11" xfId="1097" xr:uid="{E65E6767-A87F-4767-83FE-6849C9432928}"/>
    <cellStyle name="Currency0 2" xfId="1098" xr:uid="{11089F2D-5051-4D31-A9C1-15A1295074A2}"/>
    <cellStyle name="Currency0 3" xfId="1099" xr:uid="{DDAB3701-2661-46FA-A87F-898AD43A25D2}"/>
    <cellStyle name="Currency0 4" xfId="1100" xr:uid="{B3E93657-4ABE-44D9-B801-7A1D2266DFDC}"/>
    <cellStyle name="Currency0 5" xfId="1101" xr:uid="{1B46DD27-182C-4BA8-BE0C-68BA4A9C59FB}"/>
    <cellStyle name="Currency0 6" xfId="1102" xr:uid="{0BEE59F9-462A-43FA-BF95-027241FA6D93}"/>
    <cellStyle name="Currency0 7" xfId="1103" xr:uid="{0C4635C9-180E-43B4-A820-E0CE11C1ED8B}"/>
    <cellStyle name="Currency0 8" xfId="1104" xr:uid="{F4547615-8AF2-4725-91D2-60FA27CE3421}"/>
    <cellStyle name="Currency0 9" xfId="1105" xr:uid="{BF7BA8B6-EBEA-47DF-814B-F3F638CC72E4}"/>
    <cellStyle name="Currency0_bet341a101a-12t-1 Rev 1" xfId="1106" xr:uid="{73BDE7D8-D96D-49F5-87FC-48A06BDEA804}"/>
    <cellStyle name="Currency1" xfId="1107" xr:uid="{AF85DC99-8825-47E2-92C7-079E080EF607}"/>
    <cellStyle name="Currency1 2" xfId="1108" xr:uid="{228B81E3-6386-4032-88FF-FAA6BA033836}"/>
    <cellStyle name="Currency1_BTX2010 (2)" xfId="1109" xr:uid="{F7A56B91-B40C-4DBF-BA1E-9745A57DEA1A}"/>
    <cellStyle name="Currency2" xfId="1110" xr:uid="{EC714F10-BCA8-4B63-9452-E08CAD349B5D}"/>
    <cellStyle name="Currency2 2" xfId="1111" xr:uid="{6C7DC986-93F3-4EB3-BF8A-A8C38E27936B}"/>
    <cellStyle name="Currency2_BTX2010 (2)" xfId="1112" xr:uid="{521D51E1-568A-477B-B4D6-ADB63E9F5D65}"/>
    <cellStyle name="Dan" xfId="1113" xr:uid="{0FE893E4-73BC-441F-BE30-20B85374C575}"/>
    <cellStyle name="Date" xfId="1114" xr:uid="{C320CFD4-5C35-4D9E-8804-8CE1720ED794}"/>
    <cellStyle name="Date 10" xfId="1115" xr:uid="{F13DCD1F-D581-419E-A46E-6E9A125E50D1}"/>
    <cellStyle name="Date 11" xfId="1116" xr:uid="{5D6B243A-4577-49B9-BDC4-C911592C5EDE}"/>
    <cellStyle name="Date 2" xfId="1117" xr:uid="{2081D8E0-0334-45FF-9591-B78DC2A293C0}"/>
    <cellStyle name="Date 3" xfId="1118" xr:uid="{AD8C24B8-C260-43BC-8300-4FF1156382B3}"/>
    <cellStyle name="Date 4" xfId="1119" xr:uid="{24B953C3-D426-4304-853A-A2326F13EEEB}"/>
    <cellStyle name="Date 5" xfId="1120" xr:uid="{82F54A62-FC3F-42D7-9B3D-23FC0F939C4C}"/>
    <cellStyle name="Date 6" xfId="1121" xr:uid="{145ABDE6-6CB0-4AF4-B6E0-CB503A980061}"/>
    <cellStyle name="Date 7" xfId="1122" xr:uid="{B195244D-BA05-41E8-B7B9-BE2A8A44A031}"/>
    <cellStyle name="Date 8" xfId="1123" xr:uid="{678A84DF-221C-45C6-815C-3B9452176E04}"/>
    <cellStyle name="Date 9" xfId="1124" xr:uid="{F79AFE8B-63BF-4C13-994E-168B8967C428}"/>
    <cellStyle name="Date Short" xfId="1125" xr:uid="{F5BF09B7-78DD-4C72-B7CE-EECE848FF7FC}"/>
    <cellStyle name="DATE_BKP_HC'09_Ing" xfId="1126" xr:uid="{2251B636-7634-40D9-B509-925843F0D502}"/>
    <cellStyle name="Debit" xfId="1753" xr:uid="{8D0D4B11-A579-438A-84ED-6BE26E129AB6}"/>
    <cellStyle name="DELTA" xfId="1127" xr:uid="{C6F9DF74-A85A-45E4-9DFA-B17A88775AC8}"/>
    <cellStyle name="DELTA 2" xfId="1128" xr:uid="{4902DB12-F31C-44D1-ADEC-B37D2814844C}"/>
    <cellStyle name="DELTA_BTX2010 (2)" xfId="1129" xr:uid="{2A019B6F-F43E-4F71-8B3C-2534AF2649BA}"/>
    <cellStyle name="Dezimal [0]_35ERI8T2gbIEMixb4v26icuOo" xfId="1130" xr:uid="{D7603598-C6B7-4783-BB55-68D86AFC7218}"/>
    <cellStyle name="Dezimal_35ERI8T2gbIEMixb4v26icuOo" xfId="1131" xr:uid="{159EC89C-FA05-40EA-B820-64E00CDF5243}"/>
    <cellStyle name="Dia" xfId="1132" xr:uid="{DA19DD0F-3795-4C46-8CF3-DE59354186D2}"/>
    <cellStyle name="Dollar (zero dec)" xfId="1133" xr:uid="{63B0814B-EECB-4B32-B141-D8FCFC64987B}"/>
    <cellStyle name="Dollar (zero dec) 2" xfId="1134" xr:uid="{3A9BE412-65CF-4A39-B1C6-496D79DA437A}"/>
    <cellStyle name="Dollar (zero dec)_BTX2010 (2)" xfId="1135" xr:uid="{D3FEA2BC-82E3-4AB9-93A6-95877EFA6F4F}"/>
    <cellStyle name="Emphasis 1" xfId="1136" xr:uid="{26A447FF-A385-4944-B497-81F5F371C385}"/>
    <cellStyle name="Emphasis 2" xfId="1137" xr:uid="{F4BEB910-C5EA-4EE5-A3A2-7D396E70BEBA}"/>
    <cellStyle name="Emphasis 3" xfId="1138" xr:uid="{71B2693D-B424-4C8D-B566-D3F954C8A004}"/>
    <cellStyle name="Encabez1" xfId="1139" xr:uid="{4125C47C-1FB7-43C2-BBF0-9B4CCE137DCC}"/>
    <cellStyle name="Encabez2" xfId="1140" xr:uid="{2E76DC59-CB58-44BC-A40E-1DF034242CC6}"/>
    <cellStyle name="Enter Currency (0)" xfId="1141" xr:uid="{18C40C37-7A0C-400F-88C0-D4B6D3135DEB}"/>
    <cellStyle name="Enter Currency (2)" xfId="1142" xr:uid="{E534B4F9-E35F-422A-9E50-35A473A5E5AF}"/>
    <cellStyle name="Enter Units (0)" xfId="1143" xr:uid="{C9411FA0-A2C3-40ED-B123-D610EBB8D550}"/>
    <cellStyle name="Enter Units (1)" xfId="1144" xr:uid="{F4E93984-7BC1-4B99-9C9E-0902F7C9DCF4}"/>
    <cellStyle name="Enter Units (2)" xfId="1145" xr:uid="{D5A9D989-171E-48B9-9DF0-2F49A2B59F12}"/>
    <cellStyle name="Entered" xfId="1146" xr:uid="{DF87FF49-A7B1-40C2-AB26-F24B9DB18875}"/>
    <cellStyle name="Euro" xfId="1147" xr:uid="{F34E0478-DD9D-40B1-9408-AD05EF9E45BD}"/>
    <cellStyle name="Excel Built-in Normal" xfId="1148" xr:uid="{D5128D65-BB44-40BC-8C5A-3D5DF5F0EEFE}"/>
    <cellStyle name="Excel.Chart" xfId="1149" xr:uid="{3246576C-2C93-494E-BA96-5903FB526D51}"/>
    <cellStyle name="Excel.Chart 2" xfId="1150" xr:uid="{8EC7E206-59FC-4EC2-9EC6-8609E418BDE7}"/>
    <cellStyle name="Excel.Chart_Asset BF local sale" xfId="1151" xr:uid="{5C2200D6-FA6C-44A6-8B64-A4420FAF2221}"/>
    <cellStyle name="Excel_BuiltIn_Comma 1" xfId="1152" xr:uid="{C9C4CA70-F3C0-48A4-AE3C-5046C74BABBA}"/>
    <cellStyle name="Explanatory Text 10" xfId="1153" xr:uid="{CC319E63-B5ED-424F-8A4A-8CA10E406D1D}"/>
    <cellStyle name="Explanatory Text 11" xfId="1154" xr:uid="{413DE1F0-D8A9-470A-8E1B-823D9DCABBD4}"/>
    <cellStyle name="Explanatory Text 12" xfId="1813" xr:uid="{0FCB3776-8D2F-4E78-A1C0-4EAACA17D738}"/>
    <cellStyle name="Explanatory Text 13" xfId="1896" xr:uid="{5E97BE5A-0F7A-40FB-A49F-3585ECAA169F}"/>
    <cellStyle name="Explanatory Text 2" xfId="205" xr:uid="{26418764-0C1F-4D66-B03D-373FD2F55AE7}"/>
    <cellStyle name="Explanatory Text 2 2" xfId="2341" xr:uid="{1203DEF3-F522-4EB3-97D0-1AC6265B3F54}"/>
    <cellStyle name="Explanatory Text 2 2 2" xfId="2706" xr:uid="{F1042D6B-35E9-41E4-A070-A9FB5C83571E}"/>
    <cellStyle name="Explanatory Text 2 3" xfId="2587" xr:uid="{206D8186-F90B-49E4-B708-B3C5F117A42E}"/>
    <cellStyle name="Explanatory Text 2 4" xfId="1155" xr:uid="{1B67A923-4218-4C09-B93C-B70F1DBFD5C9}"/>
    <cellStyle name="Explanatory Text 3" xfId="1156" xr:uid="{AC80CCBF-86EB-4765-9BAF-153F43AC3B5E}"/>
    <cellStyle name="Explanatory Text 4" xfId="1157" xr:uid="{FACEDF05-0EDC-4894-BF8C-441A7A4FC15D}"/>
    <cellStyle name="Explanatory Text 5" xfId="1158" xr:uid="{DC2846AA-25D7-44FC-BC48-4198A83B0858}"/>
    <cellStyle name="Explanatory Text 6" xfId="1159" xr:uid="{6081EE34-0249-47E2-922C-B837FDB130A7}"/>
    <cellStyle name="Explanatory Text 7" xfId="1160" xr:uid="{CE677773-8B35-48D7-B63E-612902DC7FF6}"/>
    <cellStyle name="Explanatory Text 8" xfId="1161" xr:uid="{3F605F9C-826D-407B-9316-187F4EBA7A45}"/>
    <cellStyle name="Explanatory Text 9" xfId="1162" xr:uid="{7F1B005D-8692-4A06-B823-3BDD1D9FA5D1}"/>
    <cellStyle name="F2" xfId="1163" xr:uid="{5FAD36B9-BDE6-4104-84CA-038AB3220FD6}"/>
    <cellStyle name="F3" xfId="1164" xr:uid="{352A93F9-F015-42EE-BCB1-E91AE2306BE9}"/>
    <cellStyle name="F4" xfId="1165" xr:uid="{F17C38DE-7BCF-46CD-808D-F59F67E417A4}"/>
    <cellStyle name="F5" xfId="1166" xr:uid="{E8251744-37A6-48AE-8C20-49204FCAA93E}"/>
    <cellStyle name="F6" xfId="1167" xr:uid="{AA907385-C799-4B04-9D77-B7F41E0DE8E9}"/>
    <cellStyle name="F7" xfId="1168" xr:uid="{42ACFC11-71E1-4F48-86E1-B20E45BF3C96}"/>
    <cellStyle name="F8" xfId="1169" xr:uid="{DBE76279-F8C1-47F6-A9C9-D27259104BAE}"/>
    <cellStyle name="Fijo" xfId="1170" xr:uid="{FC5FCAB6-8543-4CE9-92BE-7417F522D9F1}"/>
    <cellStyle name="Financiero" xfId="1171" xr:uid="{8ACEA08D-788B-472B-A623-B518482100D1}"/>
    <cellStyle name="Fixed" xfId="1172" xr:uid="{EC8290AF-0583-4F5A-85C3-C3CCBF8F525F}"/>
    <cellStyle name="Fixed 10" xfId="1173" xr:uid="{0792A8C7-6694-4228-BA09-6D23C257EA19}"/>
    <cellStyle name="Fixed 11" xfId="1174" xr:uid="{017461AB-05E8-4560-AC73-195C0AF24BC8}"/>
    <cellStyle name="Fixed 2" xfId="1175" xr:uid="{A7D9598B-D45C-42A9-AD0B-B6BCC28A2E7A}"/>
    <cellStyle name="Fixed 3" xfId="1176" xr:uid="{61BC1858-7FA2-4ED3-897A-3A1A46B7CC8D}"/>
    <cellStyle name="Fixed 4" xfId="1177" xr:uid="{8C4087C8-98C8-4A45-B735-E8A3C0D30FB9}"/>
    <cellStyle name="Fixed 5" xfId="1178" xr:uid="{55BCCF97-AAE4-467A-889B-A7202A6800E6}"/>
    <cellStyle name="Fixed 6" xfId="1179" xr:uid="{075259BD-898F-4BDB-8EF1-DC5E46F59241}"/>
    <cellStyle name="Fixed 7" xfId="1180" xr:uid="{9C81A867-67E3-44FA-90F0-C6FB79E143A4}"/>
    <cellStyle name="Fixed 8" xfId="1181" xr:uid="{263D6BE6-1132-4D15-B854-0C9F3CE66525}"/>
    <cellStyle name="Fixed 9" xfId="1182" xr:uid="{1AD25C8C-7197-4CBC-BCCF-5F29DE3CEFEA}"/>
    <cellStyle name="Format Number Column" xfId="1183" xr:uid="{A921CBA6-316F-497A-B559-4A108CFB1CDE}"/>
    <cellStyle name="gar" xfId="1184" xr:uid="{50A8AF78-049E-4FF9-87FB-E605519B9928}"/>
    <cellStyle name="Good 10" xfId="1185" xr:uid="{A92F60FF-3D8E-4B48-BDE6-D12D6BA9CF97}"/>
    <cellStyle name="Good 11" xfId="1186" xr:uid="{13D34073-DF38-43A0-9BD4-916D4CEFED6F}"/>
    <cellStyle name="Good 12" xfId="1804" xr:uid="{D051CFF3-9055-4AF4-842D-955C29F976D5}"/>
    <cellStyle name="Good 13" xfId="1900" xr:uid="{4E34EE8B-A67A-4B89-A5F1-32F3FD9E08FB}"/>
    <cellStyle name="Good 2" xfId="206" xr:uid="{B2FCAAC7-7A8C-4D74-AEEA-8B545D80F62F}"/>
    <cellStyle name="Good 2 2" xfId="2332" xr:uid="{E6311B31-272A-4CFD-968B-959D13F7E1CC}"/>
    <cellStyle name="Good 2 2 2" xfId="2707" xr:uid="{B8AE1001-0CAF-40D0-8343-3E9A3A090626}"/>
    <cellStyle name="Good 2 3" xfId="2588" xr:uid="{5CB43F44-097F-4D89-9187-AD56DD5828DD}"/>
    <cellStyle name="Good 2 4" xfId="1187" xr:uid="{E5F6430A-330F-43A4-B894-9B5444F6BABF}"/>
    <cellStyle name="Good 3" xfId="1188" xr:uid="{356E9295-F3FF-47F4-ADF5-9896D1C34DA2}"/>
    <cellStyle name="Good 4" xfId="1189" xr:uid="{0947CAA8-3D00-43C3-929B-51A7E7029238}"/>
    <cellStyle name="Good 5" xfId="1190" xr:uid="{041E72BF-B48C-4BFF-8957-96CB6BD644CA}"/>
    <cellStyle name="Good 6" xfId="1191" xr:uid="{774D9086-64FE-42D2-8676-5FEEEEAA6C79}"/>
    <cellStyle name="Good 7" xfId="1192" xr:uid="{BE21DAE2-37A8-4FB1-9116-FD977369868B}"/>
    <cellStyle name="Good 8" xfId="1193" xr:uid="{66B33C7D-EFB5-4D34-A45C-745E55B086AC}"/>
    <cellStyle name="Good 9" xfId="1194" xr:uid="{40051E02-8B0E-491F-A335-C2405ABB6E44}"/>
    <cellStyle name="Grey" xfId="207" xr:uid="{D330D5A5-2600-47C3-BA7B-8FE8F096CD93}"/>
    <cellStyle name="Grey 2" xfId="1195" xr:uid="{270A63D8-2D68-4808-86E5-309CBCD22241}"/>
    <cellStyle name="GreyOrWhite" xfId="1196" xr:uid="{D20AB3B9-C8A5-472B-B009-009313CAF143}"/>
    <cellStyle name="Head 1" xfId="1197" xr:uid="{B07CFA80-A9D7-437E-8665-6540C8C400BE}"/>
    <cellStyle name="Header1" xfId="208" xr:uid="{EDEAC3D9-331A-4E47-9282-E5107D9DDEB5}"/>
    <cellStyle name="Header2" xfId="209" xr:uid="{2759663D-1E90-415E-8621-E184A7A4130E}"/>
    <cellStyle name="Header2 2" xfId="210" xr:uid="{C1D477CA-52D8-441C-9C68-5BF993A48334}"/>
    <cellStyle name="Header2 3" xfId="1967" xr:uid="{4D53D44B-54C2-4C0D-B75B-ABE4D656BDA0}"/>
    <cellStyle name="Header2 4" xfId="1965" xr:uid="{934937BF-E719-4827-948E-14458035082B}"/>
    <cellStyle name="Header2 5" xfId="1985" xr:uid="{6468F483-9778-486F-AA35-06B2DACEE8E4}"/>
    <cellStyle name="Header2 6" xfId="2421" xr:uid="{D8A65A2A-82A4-4960-BCFA-B892EEEA0143}"/>
    <cellStyle name="Header2 7" xfId="2537" xr:uid="{22957284-D0D5-472A-8702-5C27335BA277}"/>
    <cellStyle name="Heading" xfId="1198" xr:uid="{E944BBDB-9FE4-46CB-8924-88DD94F91FEE}"/>
    <cellStyle name="Heading 1 10" xfId="1199" xr:uid="{437FF588-D56A-4177-B42D-CCF40587268F}"/>
    <cellStyle name="Heading 1 11" xfId="1200" xr:uid="{EFA95CA2-300E-4560-8C03-04CA07833909}"/>
    <cellStyle name="Heading 1 12" xfId="1800" xr:uid="{90EE0AC2-1808-4B96-9D59-A17DF70E7DDA}"/>
    <cellStyle name="Heading 1 13" xfId="1913" xr:uid="{EEFBE2EB-D18C-4D23-ADDD-84222A70EC16}"/>
    <cellStyle name="Heading 1 2" xfId="211" xr:uid="{F5ECEC07-398E-439A-91E8-9C25BAB3E1C2}"/>
    <cellStyle name="Heading 1 2 2" xfId="2328" xr:uid="{4B6BB505-BA9B-49F4-9753-71E9043561A2}"/>
    <cellStyle name="Heading 1 2 2 2" xfId="2708" xr:uid="{D840DC69-77BA-4B26-9613-10492A09B0DC}"/>
    <cellStyle name="Heading 1 2 3" xfId="2589" xr:uid="{C85B91F1-C8D4-4453-890E-CA09F3BC2010}"/>
    <cellStyle name="Heading 1 2 4" xfId="1201" xr:uid="{0FD0BE48-67E4-4776-A0CE-93422096494B}"/>
    <cellStyle name="Heading 1 3" xfId="1202" xr:uid="{DEB5DB78-546C-4BEA-A7D5-6ACE94DA59D3}"/>
    <cellStyle name="Heading 1 4" xfId="1203" xr:uid="{86EDD9CB-7A28-4217-84D9-C81F15F07DEE}"/>
    <cellStyle name="Heading 1 5" xfId="1204" xr:uid="{36C33925-AAED-4413-ABAE-231311129A63}"/>
    <cellStyle name="Heading 1 6" xfId="1205" xr:uid="{B9A58A36-D9A3-4752-8BB1-0874AC0804E8}"/>
    <cellStyle name="Heading 1 7" xfId="1206" xr:uid="{7443859B-5D72-4757-8944-FACAEECEAA5E}"/>
    <cellStyle name="Heading 1 8" xfId="1207" xr:uid="{A1C9AAAC-7312-472B-9A26-3F3A69B37C10}"/>
    <cellStyle name="Heading 1 9" xfId="1208" xr:uid="{815E0720-D662-4A2B-B49A-527411F55C5F}"/>
    <cellStyle name="Heading 2 10" xfId="1209" xr:uid="{12F796E4-7253-48EF-AAD8-40B8A7877D91}"/>
    <cellStyle name="Heading 2 11" xfId="1210" xr:uid="{834CD4CC-C149-4AF6-8B03-C2E5B4DEF365}"/>
    <cellStyle name="Heading 2 12" xfId="1801" xr:uid="{6D5FFA07-CBF1-48F7-83DF-5DFA319081E2}"/>
    <cellStyle name="Heading 2 13" xfId="1914" xr:uid="{C59B0B58-9F96-4CDC-AFF8-480A33CAF633}"/>
    <cellStyle name="Heading 2 2" xfId="212" xr:uid="{EE2EB8A8-7285-4A59-8536-DFA5829EC8AB}"/>
    <cellStyle name="Heading 2 2 2" xfId="2329" xr:uid="{81322F52-D867-486C-9D99-617D4A409F5F}"/>
    <cellStyle name="Heading 2 2 2 2" xfId="2709" xr:uid="{8F5AB765-5F86-4CA5-BF7C-03A0C6D347FE}"/>
    <cellStyle name="Heading 2 2 3" xfId="2590" xr:uid="{A7F205D3-BA15-44D9-883C-CD42268E007A}"/>
    <cellStyle name="Heading 2 2 4" xfId="1211" xr:uid="{17DDAFE6-2F4F-48F1-9C9E-8693C577D7AF}"/>
    <cellStyle name="Heading 2 3" xfId="1212" xr:uid="{8513E1F8-55F9-46AC-A9A1-75BF6CB94C0D}"/>
    <cellStyle name="Heading 2 4" xfId="1213" xr:uid="{C62EEFF0-EDF0-4FFC-9C47-040D1C33E28E}"/>
    <cellStyle name="Heading 2 5" xfId="1214" xr:uid="{25D1A909-031D-410A-A00D-D46DECB0FF00}"/>
    <cellStyle name="Heading 2 6" xfId="1215" xr:uid="{D077E298-6CB5-4351-8E57-9E2A3078B1E9}"/>
    <cellStyle name="Heading 2 7" xfId="1216" xr:uid="{2D1FA067-F36B-4136-A70C-69FBBDE12007}"/>
    <cellStyle name="Heading 2 8" xfId="1217" xr:uid="{8498A467-2EA2-4AF7-A040-A5788B24EBEA}"/>
    <cellStyle name="Heading 2 9" xfId="1218" xr:uid="{06388903-718B-4696-9FD1-6A4BCA4D9305}"/>
    <cellStyle name="Heading 3 10" xfId="1219" xr:uid="{E6CF609E-1F42-4B0C-A27B-7C48F31BDEF2}"/>
    <cellStyle name="Heading 3 11" xfId="1220" xr:uid="{C908F18B-5B4C-4CAC-8A5F-BBEB339AFFCA}"/>
    <cellStyle name="Heading 3 12" xfId="1802" xr:uid="{3087C397-3887-4604-AD17-9D9A081B6F42}"/>
    <cellStyle name="Heading 3 13" xfId="1915" xr:uid="{DC5A3111-140E-4A5F-9473-AAA55CE9CB32}"/>
    <cellStyle name="Heading 3 2" xfId="213" xr:uid="{12F3C0C0-B874-4D7C-BE93-B530C5B89C71}"/>
    <cellStyle name="Heading 3 2 2" xfId="2330" xr:uid="{DBF9FD8E-44C0-48DC-BFC9-7667D32BAFB0}"/>
    <cellStyle name="Heading 3 2 2 2" xfId="2710" xr:uid="{8EA7B3D5-9629-46A1-BC35-E324A5CFA55D}"/>
    <cellStyle name="Heading 3 2 3" xfId="2591" xr:uid="{E6B380B5-E2E2-44F4-A071-789F39B24E71}"/>
    <cellStyle name="Heading 3 2 4" xfId="1221" xr:uid="{AB526D12-0960-42E9-BDAB-03638C2F384E}"/>
    <cellStyle name="Heading 3 3" xfId="1222" xr:uid="{50FFF09B-C372-4B13-A001-8364F67B0267}"/>
    <cellStyle name="Heading 3 4" xfId="1223" xr:uid="{1ADBDB81-ECED-4E8A-A7BF-3811A1FCDDFC}"/>
    <cellStyle name="Heading 3 5" xfId="1224" xr:uid="{20237457-703B-44E0-B9B0-2FC90BF62355}"/>
    <cellStyle name="Heading 3 6" xfId="1225" xr:uid="{972F5AF9-F7AF-42F7-B69F-4E0D68700ED5}"/>
    <cellStyle name="Heading 3 7" xfId="1226" xr:uid="{C3B394E7-DF75-4B8F-8063-0B98DFCF1DA8}"/>
    <cellStyle name="Heading 3 8" xfId="1227" xr:uid="{609A1C51-05B4-4BF3-B8DC-A903A7F5C3CF}"/>
    <cellStyle name="Heading 3 9" xfId="1228" xr:uid="{A3D02D1C-B291-40C1-8C4B-546C7E1C08D8}"/>
    <cellStyle name="Heading 4 10" xfId="1229" xr:uid="{B75A996D-E160-44FC-9354-EE25E1CEBDD3}"/>
    <cellStyle name="Heading 4 11" xfId="1230" xr:uid="{77CD13C4-0B16-4873-A617-94AEB2B53B8B}"/>
    <cellStyle name="Heading 4 12" xfId="1803" xr:uid="{0D4EF9E7-3D18-43B4-B445-95EE0B4B1F95}"/>
    <cellStyle name="Heading 4 13" xfId="1916" xr:uid="{0649E79E-EFEE-40B0-8DF7-271B081900F0}"/>
    <cellStyle name="Heading 4 2" xfId="214" xr:uid="{2C3F9556-11A0-4EAA-8C03-95BC08AC8714}"/>
    <cellStyle name="Heading 4 2 2" xfId="2331" xr:uid="{230CFCAD-5840-4911-8E50-5B3F7307A418}"/>
    <cellStyle name="Heading 4 2 2 2" xfId="2711" xr:uid="{500B3F73-DDCB-438C-98A2-1E0C0FA72C2A}"/>
    <cellStyle name="Heading 4 2 3" xfId="2592" xr:uid="{71C6979D-2A4C-4980-9C85-7A673E6ED30B}"/>
    <cellStyle name="Heading 4 2 4" xfId="1231" xr:uid="{167C44F8-6DDC-4EFB-8E3D-ABE52F8AD8F7}"/>
    <cellStyle name="Heading 4 3" xfId="1232" xr:uid="{DBE5EB97-C257-411D-B030-E063E2998C28}"/>
    <cellStyle name="Heading 4 4" xfId="1233" xr:uid="{955A0EA3-83B4-4161-BB4B-626D62671998}"/>
    <cellStyle name="Heading 4 5" xfId="1234" xr:uid="{5B7BA5F3-B6E4-41F3-A62A-62225E4D3BC5}"/>
    <cellStyle name="Heading 4 6" xfId="1235" xr:uid="{D60C4695-4512-4945-844F-CF56C6EE0969}"/>
    <cellStyle name="Heading 4 7" xfId="1236" xr:uid="{1C13D2F7-052C-457C-B73B-AE05ED6A72CB}"/>
    <cellStyle name="Heading 4 8" xfId="1237" xr:uid="{993316E0-2CE2-4A7A-9CDB-AADF4352CF32}"/>
    <cellStyle name="Heading 4 9" xfId="1238" xr:uid="{6E0B757F-0BAD-4259-9B7F-C889F2B862D9}"/>
    <cellStyle name="HEADINGS" xfId="1239" xr:uid="{E9D77F51-654C-46AD-881C-1022F71135BD}"/>
    <cellStyle name="HEADINGSTOP" xfId="1240" xr:uid="{B6E1D981-51F2-40C3-91AE-EC9E4C1427E5}"/>
    <cellStyle name="Hyperlink 2" xfId="1241" xr:uid="{8B4B4048-D867-40CC-94AA-8B9006DC4DB1}"/>
    <cellStyle name="Hyperlink 2 2" xfId="2187" xr:uid="{B7585AE5-7040-4BBD-97B4-A61C12BD3A70}"/>
    <cellStyle name="Hyperlink 2 2 2" xfId="2712" xr:uid="{95D2B529-7F52-4B62-A870-224A7FBBAD64}"/>
    <cellStyle name="Hyperlink 2 3" xfId="2555" xr:uid="{B12AC8B3-21A0-4F02-BA43-EB58EA3CFD10}"/>
    <cellStyle name="Hyperlink 3" xfId="1852" xr:uid="{26BFF9FF-91A3-411C-A428-CC5B482350A8}"/>
    <cellStyle name="Indent" xfId="1242" xr:uid="{91136C3A-DFE3-43BF-8E0E-EFF1AD568E6A}"/>
    <cellStyle name="Indent 2" xfId="1243" xr:uid="{670E2916-F51F-40EF-A06A-58CEB0E33F65}"/>
    <cellStyle name="Indent_TB-BTX" xfId="1244" xr:uid="{B223076D-5A50-4AC9-8BB4-A9CE6EC15842}"/>
    <cellStyle name="Info_Main" xfId="1245" xr:uid="{58F62D99-ACB2-4F6A-81B2-BB29FCCBFE1A}"/>
    <cellStyle name="Input [yellow]" xfId="215" xr:uid="{BBABD8B0-5CC5-4A56-9F42-69118A23B974}"/>
    <cellStyle name="Input [yellow] 2" xfId="1246" xr:uid="{7A05502C-A3A7-440E-8BE0-981A33262E16}"/>
    <cellStyle name="Input 10" xfId="1247" xr:uid="{EFBA3304-7BA4-4D34-A7C4-17CB61FDAAF5}"/>
    <cellStyle name="Input 10 2" xfId="2228" xr:uid="{E3CBBA03-A15C-490F-A00C-82789CB7B6EA}"/>
    <cellStyle name="Input 10 3" xfId="2283" xr:uid="{8B3EC6E3-DE45-4645-B469-7EB46495877D}"/>
    <cellStyle name="Input 10 4" xfId="2477" xr:uid="{B21D99F2-07B4-424F-A42A-04E19137FAC5}"/>
    <cellStyle name="Input 10 5" xfId="2530" xr:uid="{ED4C99A5-58DE-46EE-AB79-4B06441C958F}"/>
    <cellStyle name="Input 11" xfId="1248" xr:uid="{F0CF1451-913A-4106-A547-454EF2690CB4}"/>
    <cellStyle name="Input 11 2" xfId="2229" xr:uid="{EE53997C-A5F9-4DE8-891A-2C690E02FBBF}"/>
    <cellStyle name="Input 11 3" xfId="2284" xr:uid="{23FE538B-DA8A-4BA7-A2E8-A609B70EE144}"/>
    <cellStyle name="Input 11 4" xfId="2488" xr:uid="{16DFA80A-C513-4E82-BAC9-1F8E2B48D612}"/>
    <cellStyle name="Input 11 5" xfId="2484" xr:uid="{86F8B9B0-9F2A-45E3-8869-400881795810}"/>
    <cellStyle name="Input 12" xfId="1807" xr:uid="{ECF1B5FE-A60D-4A13-8A93-305E83B73296}"/>
    <cellStyle name="Input 13" xfId="1901" xr:uid="{81EEA345-8DD9-44E0-815D-1DB342AA4486}"/>
    <cellStyle name="Input 14" xfId="2023" xr:uid="{C9CFC169-90AF-4B95-88EE-158598984AE8}"/>
    <cellStyle name="Input 15" xfId="1935" xr:uid="{9B0D1CED-7CE0-4BDE-9C38-DA1EB640E4AD}"/>
    <cellStyle name="Input 16" xfId="2849" xr:uid="{6D6D1C56-096A-49ED-9A1C-990709F22CDC}"/>
    <cellStyle name="Input 2" xfId="216" xr:uid="{F9F76AD3-68DE-4017-9D7D-5FF4FC661C4D}"/>
    <cellStyle name="Input 2 2" xfId="2230" xr:uid="{1E40C144-F8C0-4AE7-B6DA-844907BD355D}"/>
    <cellStyle name="Input 2 2 2" xfId="2335" xr:uid="{631F566E-43C0-4DF5-B136-AE67BF947375}"/>
    <cellStyle name="Input 2 2 2 2" xfId="2713" xr:uid="{D72DCA0C-565C-4AEB-8E69-B6C76C14CAB3}"/>
    <cellStyle name="Input 2 2 2 3" xfId="2437" xr:uid="{ADE15A30-FE50-4258-A13E-92F2C3BC08F2}"/>
    <cellStyle name="Input 2 2 2 4" xfId="2426" xr:uid="{84AC3D4F-89A3-422C-8EFC-8FD3601B715B}"/>
    <cellStyle name="Input 2 3" xfId="2285" xr:uid="{CE45A2C6-E39F-41DF-9C8C-B59645C514A9}"/>
    <cellStyle name="Input 2 3 2" xfId="2593" xr:uid="{21F1D6E9-9F23-4A47-B684-00A775A53CBB}"/>
    <cellStyle name="Input 2 4" xfId="2385" xr:uid="{40C797BC-275E-4E18-9003-4251C001DBC0}"/>
    <cellStyle name="Input 2 5" xfId="2458" xr:uid="{AA27ECE1-22F3-44EF-B406-DEA55429CB1F}"/>
    <cellStyle name="Input 2 6" xfId="1249" xr:uid="{27F450B2-CB1B-420B-AB70-95E20B73EF37}"/>
    <cellStyle name="Input 3" xfId="1250" xr:uid="{D86DD5F2-1C0C-4C6E-9472-FA9F382AC744}"/>
    <cellStyle name="Input 3 2" xfId="2231" xr:uid="{D593D479-16CD-4FCF-BE73-A517FB7D5E63}"/>
    <cellStyle name="Input 3 3" xfId="2286" xr:uid="{3EFC1508-D341-4F94-AA5A-F6072170B72A}"/>
    <cellStyle name="Input 3 4" xfId="2457" xr:uid="{B68CE72D-3E9B-4710-8B96-BC2E87711494}"/>
    <cellStyle name="Input 3 5" xfId="2499" xr:uid="{A909E15B-EB94-4B1A-8B0B-6E86041C3BCB}"/>
    <cellStyle name="Input 4" xfId="1251" xr:uid="{0F91C76F-9114-4AD1-8A16-4FDABE232891}"/>
    <cellStyle name="Input 4 2" xfId="2232" xr:uid="{F55DE041-3773-4E4B-A920-B4A17969EFD5}"/>
    <cellStyle name="Input 4 3" xfId="2287" xr:uid="{72CED27A-C887-4A23-AAE7-E5D493F01FC8}"/>
    <cellStyle name="Input 4 4" xfId="2534" xr:uid="{5E9795A4-0BF9-4BF5-8C6F-77743D7026AF}"/>
    <cellStyle name="Input 4 5" xfId="2384" xr:uid="{9A22C23D-711A-40D2-9C7A-4869A0479E3D}"/>
    <cellStyle name="Input 5" xfId="1252" xr:uid="{7727614A-550C-4141-8F8D-E3A4627E07FA}"/>
    <cellStyle name="Input 5 2" xfId="2233" xr:uid="{4A51C050-A09F-45D2-85DA-75C40F9EF854}"/>
    <cellStyle name="Input 5 3" xfId="2288" xr:uid="{2AF25977-BD66-4DEC-A2FA-0BF953180AC1}"/>
    <cellStyle name="Input 5 4" xfId="2760" xr:uid="{3BF4C32A-1496-4058-9AB1-97158E8B2E45}"/>
    <cellStyle name="Input 5 5" xfId="2489" xr:uid="{06CCB948-97F2-4F19-8E25-C879225B7136}"/>
    <cellStyle name="Input 6" xfId="1253" xr:uid="{657BEBB0-27CD-4B91-8140-1CC9132BF6B5}"/>
    <cellStyle name="Input 6 2" xfId="2234" xr:uid="{E027136D-CDAE-48AC-8CE0-BEB751FA1A50}"/>
    <cellStyle name="Input 6 3" xfId="2289" xr:uid="{AC121361-E784-4987-8C04-503EE6094F9C}"/>
    <cellStyle name="Input 6 4" xfId="2388" xr:uid="{13829C39-C3D0-4B32-BAF6-352BB66DD528}"/>
    <cellStyle name="Input 6 5" xfId="2440" xr:uid="{A5DFF1BC-A222-4D9B-9180-415BE9E18BD0}"/>
    <cellStyle name="Input 7" xfId="1254" xr:uid="{A7FBF5B0-9579-4986-957C-CBE8B4FBDFBF}"/>
    <cellStyle name="Input 7 2" xfId="2235" xr:uid="{B4E16837-EB9C-491D-90CB-543D41C441B6}"/>
    <cellStyle name="Input 7 3" xfId="2290" xr:uid="{D99E8392-86AB-449F-90A8-A67FD0DB8107}"/>
    <cellStyle name="Input 7 4" xfId="2412" xr:uid="{634ACB13-0CBD-4A08-94BA-9A0723FE9B21}"/>
    <cellStyle name="Input 7 5" xfId="2478" xr:uid="{2C98E1E7-3622-4DE2-9E6D-7F81C161E2FD}"/>
    <cellStyle name="Input 8" xfId="1255" xr:uid="{810EEC7F-E638-4A10-A6FD-73EFB3088B70}"/>
    <cellStyle name="Input 8 2" xfId="2236" xr:uid="{C091FA57-DFCA-4AF5-9522-91F0DAE37BD8}"/>
    <cellStyle name="Input 8 3" xfId="2291" xr:uid="{A70E19B4-3042-4E5D-A500-8212FA597015}"/>
    <cellStyle name="Input 8 4" xfId="2456" xr:uid="{6C38BB82-9639-43DE-81E4-F5E0F8B71477}"/>
    <cellStyle name="Input 8 5" xfId="2466" xr:uid="{67E6CF61-7C6A-439C-BAEC-F1564393FE34}"/>
    <cellStyle name="Input 9" xfId="1256" xr:uid="{BFA5744E-E024-48E7-949B-F5420BEBF49D}"/>
    <cellStyle name="Input 9 2" xfId="2237" xr:uid="{F98EA7B5-3FCA-4516-B2B9-D5D1C93D55DF}"/>
    <cellStyle name="Input 9 3" xfId="2292" xr:uid="{9CFDC3DB-E707-4D7B-84B8-8A5C34880875}"/>
    <cellStyle name="Input 9 4" xfId="2526" xr:uid="{DFF4983C-6908-4DD6-9F9A-79B270750FFF}"/>
    <cellStyle name="Input 9 5" xfId="2813" xr:uid="{4703448E-3BF5-4E98-8CF1-7B420C09D6DD}"/>
    <cellStyle name="InputCurrency" xfId="1257" xr:uid="{9DB6A2D4-5A1F-4543-8B29-45FE8FE70C84}"/>
    <cellStyle name="InputCurrency 2" xfId="1258" xr:uid="{2F0F56DB-1757-4976-8594-1DCD0338F017}"/>
    <cellStyle name="InputCurrency_BTX2010 (2)" xfId="1259" xr:uid="{DD118668-299F-41B8-8F37-EDD446F5C02B}"/>
    <cellStyle name="InputPercent1" xfId="1260" xr:uid="{013BF409-CC35-46F7-B371-6ECCDC8EFAEC}"/>
    <cellStyle name="Integer" xfId="1261" xr:uid="{B8E80EFE-9018-4C9D-B4ED-B41610286E5B}"/>
    <cellStyle name="Integer 2" xfId="1262" xr:uid="{2A4DC198-5E4D-4CD3-96A2-1937FFD900CD}"/>
    <cellStyle name="KPMG Heading 1" xfId="1263" xr:uid="{E5B2748B-4E15-42A1-8DC0-003AFF11AD83}"/>
    <cellStyle name="KPMG Heading 2" xfId="1264" xr:uid="{944D3520-FC26-480C-BADC-5B51205E80F9}"/>
    <cellStyle name="KPMG Heading 3" xfId="1265" xr:uid="{A85E783D-E56E-4036-8B25-57B3C574FF47}"/>
    <cellStyle name="KPMG Heading 4" xfId="1266" xr:uid="{A26759CF-034E-4E22-B749-FDC9956371F7}"/>
    <cellStyle name="KPMG Normal" xfId="1267" xr:uid="{CADBCAD0-0E6C-462C-9E1A-9FC69EAF075A}"/>
    <cellStyle name="KPMG Normal 2" xfId="1268" xr:uid="{148C0650-4C10-49A3-90DC-3108BF6802BC}"/>
    <cellStyle name="KPMG Normal Text" xfId="1269" xr:uid="{623285A7-676C-481B-9A34-8F08EB6340FE}"/>
    <cellStyle name="KPMG Normal Text 2" xfId="1270" xr:uid="{25CE9372-A8F6-41F3-BBC7-47AA7DF8384E}"/>
    <cellStyle name="KPMG Normal Text_TB-BTX" xfId="1271" xr:uid="{1C6FFBAB-109B-44C3-9CAD-06937C1AAD71}"/>
    <cellStyle name="KPMG Normal_10" xfId="1272" xr:uid="{C4321C6D-0A5F-4402-B317-C2F8EACE774A}"/>
    <cellStyle name="left" xfId="1273" xr:uid="{4F5E6497-4908-4B97-9079-3C7E571CB4EA}"/>
    <cellStyle name="Link Currency (0)" xfId="1274" xr:uid="{C08DF1E1-1A78-4B63-BA7D-343C984985C4}"/>
    <cellStyle name="Link Currency (2)" xfId="1275" xr:uid="{9D41768F-47FC-4533-8959-D849F5F3CEF0}"/>
    <cellStyle name="Link Units (0)" xfId="1276" xr:uid="{1B1754AC-BB37-4DA3-A7C6-BBCFFAB7186B}"/>
    <cellStyle name="Link Units (1)" xfId="1277" xr:uid="{C1E53772-E4F6-432F-8455-5352358CA994}"/>
    <cellStyle name="Link Units (2)" xfId="1278" xr:uid="{C0405931-3B38-4314-A61F-9F73761D2BC5}"/>
    <cellStyle name="Linked Cell 10" xfId="1279" xr:uid="{212F38C8-A149-4490-8A65-22EF9C0BB94A}"/>
    <cellStyle name="Linked Cell 11" xfId="1280" xr:uid="{292C237F-9EA6-4C15-90A7-0293B85C0F79}"/>
    <cellStyle name="Linked Cell 12" xfId="1810" xr:uid="{595517D5-4920-44F4-908F-64540A2DB01A}"/>
    <cellStyle name="Linked Cell 13" xfId="1899" xr:uid="{0F14DA3D-328A-412C-963B-BCAD3D2A1967}"/>
    <cellStyle name="Linked Cell 2" xfId="217" xr:uid="{F642B974-CB39-4C2F-B5FE-3C0D7FBD1477}"/>
    <cellStyle name="Linked Cell 2 2" xfId="2338" xr:uid="{DDC0C120-C3AE-4097-A949-13A9456D1314}"/>
    <cellStyle name="Linked Cell 2 2 2" xfId="2714" xr:uid="{40F32F5A-B505-4950-9CAE-531B6E136552}"/>
    <cellStyle name="Linked Cell 2 3" xfId="2594" xr:uid="{75140641-ABD3-4E8D-B91A-0CAEAC497A19}"/>
    <cellStyle name="Linked Cell 2 4" xfId="1281" xr:uid="{511A82F4-0A69-4A1A-A7AD-BD5665EAEB6A}"/>
    <cellStyle name="Linked Cell 3" xfId="1282" xr:uid="{C10E3310-7B9E-4033-9766-4C9EEC328FE5}"/>
    <cellStyle name="Linked Cell 4" xfId="1283" xr:uid="{E516B50E-42A8-4B50-981F-002E22006B6D}"/>
    <cellStyle name="Linked Cell 5" xfId="1284" xr:uid="{47A567AD-54F7-4DEB-8240-35CC4103FD88}"/>
    <cellStyle name="Linked Cell 6" xfId="1285" xr:uid="{39A10580-2133-480B-9BD5-E04088BDE21C}"/>
    <cellStyle name="Linked Cell 7" xfId="1286" xr:uid="{3F427B29-E135-4431-A0EF-43DDA02C35BE}"/>
    <cellStyle name="Linked Cell 8" xfId="1287" xr:uid="{CD7B9B0D-120E-42F9-A89E-79AB9C8D9002}"/>
    <cellStyle name="Linked Cell 9" xfId="1288" xr:uid="{8203FFBD-C006-4D80-AAD8-9A4F52387284}"/>
    <cellStyle name="M" xfId="1754" xr:uid="{DD6E1E1E-5BED-4517-971E-627CA5F92B14}"/>
    <cellStyle name="Miglia - Stile1" xfId="1289" xr:uid="{2BBC6727-5ED2-439A-8965-0D6BC9D6AA2F}"/>
    <cellStyle name="Miglia - Stile2" xfId="1290" xr:uid="{C19DA026-5E07-407B-B76B-C841E243F6E7}"/>
    <cellStyle name="Miglia - Stile3" xfId="1291" xr:uid="{C5D4E1FC-34E9-4728-A1B3-F525E5966825}"/>
    <cellStyle name="Miglia - Stile4" xfId="1292" xr:uid="{66C9CFDE-5EF3-4E7B-8D6F-9CBE0A1F6F0A}"/>
    <cellStyle name="Miglia - Stile5" xfId="1293" xr:uid="{FEB896FC-D6B8-46F2-86C8-8DE1D898B2BC}"/>
    <cellStyle name="Migliaia (0)" xfId="1755" xr:uid="{1C415607-53E1-4028-A9F1-24CFE7509C81}"/>
    <cellStyle name="Millares [0]" xfId="1294" xr:uid="{BC4DA14F-12FA-45F8-A834-9BB83CF0C240}"/>
    <cellStyle name="Millares_10 AVERIAS MASIVAS + ANT" xfId="1295" xr:uid="{5DD1EF36-533D-4738-B0AE-2A597CBAB72D}"/>
    <cellStyle name="Milliers [0]_AR1194" xfId="1296" xr:uid="{C6290607-EB6D-444C-BB1E-34C119A333CA}"/>
    <cellStyle name="Milliers_AR1194" xfId="1297" xr:uid="{5D6BFF61-E1B5-4476-ADBD-E6F19073C444}"/>
    <cellStyle name="Mon?taire [0]_AR1194" xfId="1298" xr:uid="{8D4BCDC4-80FD-4374-AF2E-80DADC2120AB}"/>
    <cellStyle name="Mon?taire_AR1194" xfId="1299" xr:uid="{CE1D6AFB-A3F9-41B3-AD20-866E62FDF36F}"/>
    <cellStyle name="Moneda [0]" xfId="1300" xr:uid="{5E0461F0-1DBE-4BAC-AEFC-E4D23D8C20E8}"/>
    <cellStyle name="Moneda_10 AVERIAS MASIVAS + ANT" xfId="1301" xr:uid="{1BC7B276-D39B-429B-A8FB-8849D0361524}"/>
    <cellStyle name="Monétaire [0]_AR1194" xfId="1302" xr:uid="{361AE0F7-C8B6-4229-9167-8E7995F91831}"/>
    <cellStyle name="Monétaire_AR1194" xfId="1303" xr:uid="{6B131DE8-40B4-48FD-86FF-461C44EC2D02}"/>
    <cellStyle name="Monetario" xfId="1304" xr:uid="{FABC92D2-08CC-4E45-9AA4-8816C93EF61C}"/>
    <cellStyle name="ms??9" xfId="1305" xr:uid="{205F71E7-B618-443A-82A9-249D63B369DE}"/>
    <cellStyle name="ms明朝9" xfId="1306" xr:uid="{B017A725-5584-43F2-AC4F-435BE6CB9BA8}"/>
    <cellStyle name="Neutral 10" xfId="1307" xr:uid="{9794B13C-A091-4386-A317-AA2CC535F5A9}"/>
    <cellStyle name="Neutral 11" xfId="1308" xr:uid="{3E4FDD93-7076-4982-B775-85B54AC14E03}"/>
    <cellStyle name="Neutral 12" xfId="1806" xr:uid="{86B4910B-A9C8-4AD7-8405-2041A4868912}"/>
    <cellStyle name="Neutral 13" xfId="1902" xr:uid="{AF245509-4806-4A49-B16C-CAD6690D239A}"/>
    <cellStyle name="Neutral 2" xfId="218" xr:uid="{2963E2F0-BC99-4BD2-9B89-5D1FEE399CB2}"/>
    <cellStyle name="Neutral 2 2" xfId="2334" xr:uid="{F0A526F9-F14C-4EEE-99C8-37DE7509138C}"/>
    <cellStyle name="Neutral 2 2 2" xfId="2715" xr:uid="{3728294C-0111-44E7-A9AB-3A3CF393E3D6}"/>
    <cellStyle name="Neutral 2 3" xfId="2595" xr:uid="{F7CC52B2-5C18-410A-8003-053A561D9262}"/>
    <cellStyle name="Neutral 2 4" xfId="1309" xr:uid="{8624A5C3-B462-4F25-BD0C-3F7361E9D4CE}"/>
    <cellStyle name="Neutral 3" xfId="1310" xr:uid="{09E2D903-0441-4A98-9FC8-F418302F7C34}"/>
    <cellStyle name="Neutral 4" xfId="1311" xr:uid="{F2E47D80-4C9C-43C5-AC90-3A84185913F1}"/>
    <cellStyle name="Neutral 5" xfId="1312" xr:uid="{13FA8525-D4F6-4F97-86EA-D70CAD906781}"/>
    <cellStyle name="Neutral 6" xfId="1313" xr:uid="{3A341D24-4752-4353-B1CA-8352CED2C341}"/>
    <cellStyle name="Neutral 7" xfId="1314" xr:uid="{D7CD8EC8-2400-4224-953D-DD69DFE61C19}"/>
    <cellStyle name="Neutral 8" xfId="1315" xr:uid="{C6ECF0DB-92D9-44A4-836F-3E669F64198E}"/>
    <cellStyle name="Neutral 9" xfId="1316" xr:uid="{BF7FADCB-C2C1-4F84-B0C0-FC7DC5B565B5}"/>
    <cellStyle name="New Times Roman" xfId="1756" xr:uid="{05FE693C-739B-47C4-810A-8233C209358E}"/>
    <cellStyle name="no dec" xfId="219" xr:uid="{569F1658-DFC2-4032-9916-74A3344070EE}"/>
    <cellStyle name="Normal" xfId="0" builtinId="0"/>
    <cellStyle name="Normal - Stile6" xfId="1317" xr:uid="{43832EC7-9116-4EF4-B6C6-792CBD2EF5E8}"/>
    <cellStyle name="Normal - Stile7" xfId="1318" xr:uid="{99ED0F29-145A-4A09-8512-69240DCA68B2}"/>
    <cellStyle name="Normal - Stile8" xfId="1319" xr:uid="{BF688FF1-1FB7-4440-AF53-EABEDBF0EC16}"/>
    <cellStyle name="Normal - Style1" xfId="220" xr:uid="{0CE4A1E4-BB76-4677-8307-9C0D3333D100}"/>
    <cellStyle name="Normal - Style1 2" xfId="1321" xr:uid="{45B9C721-2EF3-43D8-B9CC-99E6EC8BC60D}"/>
    <cellStyle name="Normal - Style1 3" xfId="1320" xr:uid="{B01821DE-743E-47E0-BD2F-C60933B02D27}"/>
    <cellStyle name="Normal - Style1_TB-BTX" xfId="1322" xr:uid="{7E93BF07-EF17-4677-B216-4E51C585B203}"/>
    <cellStyle name="Normal - Style2" xfId="1757" xr:uid="{FB8473A4-E4E9-4CBB-8CD2-530C2C46F2C4}"/>
    <cellStyle name="Normal - Style3" xfId="1758" xr:uid="{028A2FEF-D529-4748-9F83-3B5E2874D6DE}"/>
    <cellStyle name="Normal - Style4" xfId="1759" xr:uid="{1A898A25-5ADF-44B9-AED6-E08B12CCB5F3}"/>
    <cellStyle name="Normal - Style5" xfId="1323" xr:uid="{7EBB121C-16AB-4CAA-B071-8C6EC1F17BB9}"/>
    <cellStyle name="Normal - Style6" xfId="1760" xr:uid="{DD9AA532-192D-49C9-9E40-A3D2FA50F4F0}"/>
    <cellStyle name="Normal - Style7" xfId="1761" xr:uid="{34AA0E24-8A30-4865-8277-1039FDB505F4}"/>
    <cellStyle name="Normal - Style8" xfId="1762" xr:uid="{003A3266-D6E5-4338-9C7D-8B5B2CE86E78}"/>
    <cellStyle name="Normal 10" xfId="221" xr:uid="{E1BD1DDB-CB37-4EC2-9C78-68A7EE76A472}"/>
    <cellStyle name="Normal 10 13" xfId="2836" xr:uid="{421B24A8-0D05-455A-A1C1-F63806DB877E}"/>
    <cellStyle name="Normal 10 2" xfId="222" xr:uid="{1B591AAD-1482-4329-BD84-8B1FF4C9FFD1}"/>
    <cellStyle name="Normal 10 2 2" xfId="1325" xr:uid="{5B8A64C0-F172-4497-8418-3CBDF6828529}"/>
    <cellStyle name="Normal 10 2 2 2" xfId="1976" xr:uid="{82CF4DDB-629E-4F87-A441-6513A8F12FBA}"/>
    <cellStyle name="Normal 10 3" xfId="1324" xr:uid="{959A69B9-6C29-40C2-B864-7E07489FA090}"/>
    <cellStyle name="Normal 10 4" xfId="4" xr:uid="{00000000-0005-0000-0000-000004000000}"/>
    <cellStyle name="Normal 10 4 2" xfId="223" xr:uid="{149348D0-DC0C-4B7E-9778-EB089D9912CA}"/>
    <cellStyle name="Normal 10 4 2 2" xfId="442" xr:uid="{0CAD4A56-50AF-4FB6-ACE2-C367CACDCEF4}"/>
    <cellStyle name="Normal 10 4 3" xfId="441" xr:uid="{19FBF40A-1A11-40B1-92F9-A343910EA592}"/>
    <cellStyle name="Normal 10 4 4" xfId="486" xr:uid="{70DAD77E-8762-4838-9F4E-73D9EBBC0ED2}"/>
    <cellStyle name="Normal 10_BF-PND50-10-16-5-11" xfId="1326" xr:uid="{875828CE-A32D-4E99-8253-52FF7B430119}"/>
    <cellStyle name="Normal 100 2" xfId="224" xr:uid="{66807C1C-9241-4871-8670-97068B39B259}"/>
    <cellStyle name="Normal 100 2 2" xfId="225" xr:uid="{63A53DDB-5391-4D78-9A06-DAB6CB7E58FB}"/>
    <cellStyle name="Normal 100 2 2 2" xfId="226" xr:uid="{8E873EDD-BBE5-4698-93E4-1CBA24FFF2CE}"/>
    <cellStyle name="Normal 100 2 2 3" xfId="227" xr:uid="{B6E68C0D-F1A3-4319-BB54-A33A5E9CF8DC}"/>
    <cellStyle name="Normal 100 2 3" xfId="228" xr:uid="{DF4A958F-26A2-4558-83C5-5F5CE08FC6FE}"/>
    <cellStyle name="Normal 100 2 3 2" xfId="229" xr:uid="{F3ECAE69-EA49-4B49-8628-BC795751E1EC}"/>
    <cellStyle name="Normal 100 2 4" xfId="230" xr:uid="{486D7A63-70AD-42E3-9218-B9046652F842}"/>
    <cellStyle name="Normal 100 2 4 2" xfId="231" xr:uid="{9CCCA754-2949-4BEE-87C5-5DA7BB5888ED}"/>
    <cellStyle name="Normal 100 2 5" xfId="232" xr:uid="{071EE5D3-C211-484D-8D8C-A65F8B3AB5B1}"/>
    <cellStyle name="Normal 100 2 6" xfId="233" xr:uid="{24A20C9F-B6F4-4CA3-A140-D1A88AF2E39B}"/>
    <cellStyle name="Normal 11" xfId="234" xr:uid="{1F049ADB-5457-4A17-AAAA-ED58B56ABC40}"/>
    <cellStyle name="Normal 11 2" xfId="235" xr:uid="{2D07B16E-8269-4598-88FE-B8C182CFF6D1}"/>
    <cellStyle name="Normal 11 2 2" xfId="1327" xr:uid="{79853E76-A05E-48BE-8F04-8E802F2AC083}"/>
    <cellStyle name="Normal 11 2 3" xfId="1970" xr:uid="{0686BAA8-9638-4A24-A3CA-6CB9F41FF68E}"/>
    <cellStyle name="Normal 11 2 3 2" xfId="2544" xr:uid="{F8EC643A-9380-418F-97BD-674FD5881D47}"/>
    <cellStyle name="Normal 11 3" xfId="447" xr:uid="{40C907A5-CFF6-40ED-8CAC-300809FA0E62}"/>
    <cellStyle name="Normal 11 3 2" xfId="2716" xr:uid="{EFC7269B-27F3-4A90-BAFA-F333C6F639B3}"/>
    <cellStyle name="Normal 11 4" xfId="1944" xr:uid="{BB16077D-4286-4C03-B13D-317E1B35D88D}"/>
    <cellStyle name="Normal 11 4 2" xfId="2763" xr:uid="{B1CE86C5-BA64-46A9-977E-28C75095B674}"/>
    <cellStyle name="Normal 11 5" xfId="2609" xr:uid="{F338F3E7-ABAC-4200-BE62-1DA6BB20A9AC}"/>
    <cellStyle name="Normal 11 6" xfId="451" xr:uid="{AEB92908-7708-4B5C-927C-ECCC5B1AFD43}"/>
    <cellStyle name="Normal 111" xfId="236" xr:uid="{EC99F4E6-5DDE-47AD-A776-9D2FA7E18CE2}"/>
    <cellStyle name="Normal 111 2" xfId="481" xr:uid="{3C4D47FE-AE0A-422D-AF72-21C2733C37DB}"/>
    <cellStyle name="Normal 12" xfId="237" xr:uid="{98E2C7F6-4486-430D-A729-B98488B6831F}"/>
    <cellStyle name="Normal 12 2" xfId="238" xr:uid="{09A22E06-DBB2-48EF-BB52-70F4525C238F}"/>
    <cellStyle name="Normal 12 2 2" xfId="1979" xr:uid="{7818FA64-2DF0-4390-9528-94D0DFDD07E2}"/>
    <cellStyle name="Normal 12 2 3" xfId="1328" xr:uid="{EC4A3C80-0DBA-4DEE-AE9F-E5A1E9794E4E}"/>
    <cellStyle name="Normal 12 3" xfId="1953" xr:uid="{1677F472-A8CB-42B4-9E20-9FEC2059D760}"/>
    <cellStyle name="Normal 12 4" xfId="2829" xr:uid="{57DBE214-8B20-4849-BCCD-91A219DF3BE0}"/>
    <cellStyle name="Normal 12 5" xfId="463" xr:uid="{2DE255E2-ABF7-4700-A31C-9967D734CCB8}"/>
    <cellStyle name="Normal 13" xfId="239" xr:uid="{FDAE6E4F-D488-4D30-9373-B22832FA49DD}"/>
    <cellStyle name="Normal 13 2" xfId="240" xr:uid="{68B45763-8B3A-431A-A9D8-9B08BF051C8D}"/>
    <cellStyle name="Normal 13 2 2" xfId="1981" xr:uid="{0C03B7A9-C6D5-4A9A-A341-AE0605EC7B91}"/>
    <cellStyle name="Normal 13 2 2 2" xfId="2192" xr:uid="{BE5D65B2-D280-45A2-BCB8-A20D9E009529}"/>
    <cellStyle name="Normal 13 2 3" xfId="1329" xr:uid="{937F5390-9C39-4D0E-B64D-F35641942B64}"/>
    <cellStyle name="Normal 13 3" xfId="1954" xr:uid="{E10414ED-B916-4EA5-908F-A5B21E0E1342}"/>
    <cellStyle name="Normal 13 3 2" xfId="2717" xr:uid="{F658A8E5-B5B5-4028-A088-37D0515A37A3}"/>
    <cellStyle name="Normal 13 4" xfId="2545" xr:uid="{A1201ECF-8ACB-42FC-A13B-8833F241674B}"/>
    <cellStyle name="Normal 13 5" xfId="494" xr:uid="{ED2B2A1A-B9A5-457D-A810-C06B9382D737}"/>
    <cellStyle name="Normal 14" xfId="241" xr:uid="{CFABA124-7C68-49CF-8F0B-E7CDC4376320}"/>
    <cellStyle name="Normal 14 2" xfId="1763" xr:uid="{1E5656CF-F0F3-440B-8525-2A1D6A93BA1D}"/>
    <cellStyle name="Normal 14 3" xfId="1330" xr:uid="{9B9EB838-5245-4CAA-9F5D-1B70D652886F}"/>
    <cellStyle name="Normal 14 4" xfId="2184" xr:uid="{F5B90651-8647-4406-9AE7-978399182051}"/>
    <cellStyle name="Normal 14 7" xfId="2825" xr:uid="{C5A87092-3D6B-413D-A637-0CBF5512B94D}"/>
    <cellStyle name="Normal 15" xfId="242" xr:uid="{4B805ED2-01BF-4627-B51E-D25374000DD3}"/>
    <cellStyle name="Normal 15 2" xfId="243" xr:uid="{775B596B-7D70-46EF-BE2F-8AD93C9376BF}"/>
    <cellStyle name="Normal 15 2 2" xfId="244" xr:uid="{61D2E369-D412-4584-AE0D-1147117628C2}"/>
    <cellStyle name="Normal 15 2 3" xfId="1331" xr:uid="{E5BA524C-20E2-4E1C-8104-7BCC4FCD08D3}"/>
    <cellStyle name="Normal 15 3" xfId="245" xr:uid="{2BD3F0A0-8C23-4664-8002-9FF4D5BC3BAE}"/>
    <cellStyle name="Normal 15 3 2" xfId="246" xr:uid="{E641B54D-EF5C-443D-8DD6-A682668DDB9F}"/>
    <cellStyle name="Normal 15 3 3" xfId="2718" xr:uid="{6D4AAF2F-25C1-4999-B3B0-5A772EEE3846}"/>
    <cellStyle name="Normal 15 4" xfId="247" xr:uid="{EF928340-231A-445B-86ED-D106E8F7B5B6}"/>
    <cellStyle name="Normal 15 4 2" xfId="248" xr:uid="{0BAAFC25-1255-4010-9F69-CB5FAF63A7DC}"/>
    <cellStyle name="Normal 15 5" xfId="249" xr:uid="{79EE1C2A-659A-4898-B085-AE77E376F5B8}"/>
    <cellStyle name="Normal 15 5 2" xfId="2548" xr:uid="{528222F9-F01C-4D51-AD69-CBAC3F072E79}"/>
    <cellStyle name="Normal 15 6" xfId="250" xr:uid="{29C6C9AF-553E-47B1-AAE5-45958BAAD04F}"/>
    <cellStyle name="Normal 16" xfId="251" xr:uid="{BF819FCD-F624-4F57-8BB1-21631E55ADAF}"/>
    <cellStyle name="Normal 16 2" xfId="1332" xr:uid="{7064C97F-9D2A-4B3B-9245-78EC595D8916}"/>
    <cellStyle name="Normal 16 3" xfId="2196" xr:uid="{DFA0F998-BAE4-4DF0-AF46-4431443E3053}"/>
    <cellStyle name="Normal 17" xfId="252" xr:uid="{8AE261E6-B987-45B0-876F-50F56D10AED5}"/>
    <cellStyle name="Normal 17 2" xfId="1764" xr:uid="{64A677AC-98CF-450E-B61C-BC97CAB2D35F}"/>
    <cellStyle name="Normal 17 3" xfId="1333" xr:uid="{C3E634A4-B55D-4A6C-BF38-F413946975CD}"/>
    <cellStyle name="Normal 17 4" xfId="2208" xr:uid="{FA2AF60D-7A02-48EC-B672-3962F252A550}"/>
    <cellStyle name="Normal 18" xfId="253" xr:uid="{F3C6E810-DD6C-407A-927C-FB44060B0BC6}"/>
    <cellStyle name="Normal 18 2" xfId="1765" xr:uid="{62DB85F0-DF29-4339-A45B-5FAC0A0B5B28}"/>
    <cellStyle name="Normal 18 3" xfId="1334" xr:uid="{8CD63814-7C6F-4495-B5F1-167DBF7E7EC2}"/>
    <cellStyle name="Normal 18 4" xfId="2209" xr:uid="{FD911E53-D7D4-4C8A-AC4B-BEE6B1B269D9}"/>
    <cellStyle name="Normal 19" xfId="254" xr:uid="{8DC36F23-87FC-475B-904D-FBC264328EEB}"/>
    <cellStyle name="Normal 19 2" xfId="1335" xr:uid="{3029B195-25C2-41F2-B25D-B608EB4EEFEB}"/>
    <cellStyle name="Normal 19 3" xfId="2210" xr:uid="{CA6408D7-70AD-4DA7-A8CD-579346159043}"/>
    <cellStyle name="Normal 192" xfId="1766" xr:uid="{FC35C266-7EDF-433A-9C2F-8964ECE372CD}"/>
    <cellStyle name="Normal 2" xfId="3" xr:uid="{00000000-0005-0000-0000-000005000000}"/>
    <cellStyle name="Normal 2 10" xfId="485" xr:uid="{CBFBE7E4-0AE4-419D-9A5F-64FA8EB9F35C}"/>
    <cellStyle name="Normal 2 10 2" xfId="2835" xr:uid="{EC3D08EB-DF37-4254-A735-5D2021643D67}"/>
    <cellStyle name="Normal 2 11" xfId="1337" xr:uid="{101A695F-F9BA-4B2B-A2EE-EE80B108A899}"/>
    <cellStyle name="Normal 2 12" xfId="255" xr:uid="{D15E738B-474E-4506-BDB2-E3435AB7E18A}"/>
    <cellStyle name="Normal 2 13" xfId="1336" xr:uid="{11713E87-94DF-4881-9F77-70DA8E351D71}"/>
    <cellStyle name="Normal 2 14" xfId="256" xr:uid="{4039FFD6-EDA0-4446-B4DC-23B86715AE68}"/>
    <cellStyle name="Normal 2 14 2" xfId="479" xr:uid="{89D80D7E-CFF8-4179-AA51-3FCC4F834DA4}"/>
    <cellStyle name="Normal 2 2" xfId="257" xr:uid="{C790569C-88FC-4056-8C8B-B6DE452327D9}"/>
    <cellStyle name="Normal 2 2 2" xfId="258" xr:uid="{8A0E8975-34C9-43D4-82A3-09D997C2DE77}"/>
    <cellStyle name="Normal 2 2 2 2" xfId="259" xr:uid="{B173FF3B-F134-43E3-B9E8-064B0EE0C585}"/>
    <cellStyle name="Normal 2 2 2 2 2" xfId="260" xr:uid="{B020FA7A-36B1-4907-B34E-8E8B88F4687F}"/>
    <cellStyle name="Normal 2 2 2 3" xfId="1339" xr:uid="{A27CDCAE-63CC-45A2-942C-E70E4DA83FB3}"/>
    <cellStyle name="Normal 2 2 3" xfId="261" xr:uid="{57D4D1F9-F3B6-47C6-AF01-19D9EF77E8DE}"/>
    <cellStyle name="Normal 2 2 4" xfId="262" xr:uid="{0C2ECF0A-7B7C-4504-AFC7-02D071266175}"/>
    <cellStyle name="Normal 2 2 5" xfId="470" xr:uid="{171AA174-869C-413B-821F-B2D3658FD45F}"/>
    <cellStyle name="Normal 2 2 5 2" xfId="1338" xr:uid="{B679D0B1-BCC5-4538-B680-1AE3C7E2111B}"/>
    <cellStyle name="Normal 2 2 5 3" xfId="2195" xr:uid="{09510E36-CD14-4C8D-93FC-A10A4389E89A}"/>
    <cellStyle name="Normal 2 2 6" xfId="2124" xr:uid="{97496ECD-A9B9-4583-A3F5-289C0DCE2CDB}"/>
    <cellStyle name="Normal 2 2 7" xfId="446" xr:uid="{6EB3C277-42D8-432B-B5D9-FE00964FC211}"/>
    <cellStyle name="Normal 2 2_Asset BF local sale" xfId="1340" xr:uid="{FFDCFDB6-E332-40D5-AA20-77D5934CEE3A}"/>
    <cellStyle name="Normal 2 3" xfId="263" xr:uid="{E16E88EF-011B-4DF1-8146-2A39A2016821}"/>
    <cellStyle name="Normal 2 3 2" xfId="1719" xr:uid="{EF73D658-C9E5-4441-97AB-4F7490BE3A7C}"/>
    <cellStyle name="Normal 2 3 2 2" xfId="2193" xr:uid="{860DBBED-42DA-41B0-8D54-C681E521054D}"/>
    <cellStyle name="Normal 2 3 3" xfId="1341" xr:uid="{9311FC9B-E23F-4E7D-AAFC-410B1B324C46}"/>
    <cellStyle name="Normal 2 4" xfId="264" xr:uid="{AAE96F1D-6AA1-45A1-AD1C-B5C5D971B65C}"/>
    <cellStyle name="Normal 2 4 2" xfId="473" xr:uid="{71B05B92-F78C-4DA2-B1DC-9B6BAE479E1D}"/>
    <cellStyle name="Normal 2 4 2 2" xfId="1342" xr:uid="{2A85534A-918D-43F7-AD46-2DDDED38AC69}"/>
    <cellStyle name="Normal 2 4 3" xfId="461" xr:uid="{BBC6EA33-EEAF-4573-8DCF-E8193A8A9242}"/>
    <cellStyle name="Normal 2 5" xfId="265" xr:uid="{80C9B3F6-DFAB-4113-9779-0A6C5B401F99}"/>
    <cellStyle name="Normal 2 5 2" xfId="1343" xr:uid="{28216EB1-E129-42CD-9AA9-79A3ABC4175F}"/>
    <cellStyle name="Normal 2 5 3" xfId="2188" xr:uid="{234E90F9-AE7E-41F8-B176-687C9308DC5E}"/>
    <cellStyle name="Normal 2 6" xfId="1344" xr:uid="{4D562632-9706-4EC4-A690-B695A6B39212}"/>
    <cellStyle name="Normal 2 7" xfId="1345" xr:uid="{528AE9BC-3A6D-4D89-A68D-7476F87FD08C}"/>
    <cellStyle name="Normal 2 8" xfId="1346" xr:uid="{9C6F7416-9565-43AB-9399-5ADA7BF6BC80}"/>
    <cellStyle name="Normal 2 9" xfId="1347" xr:uid="{6DB1683C-92A7-46A5-9900-0ED08C344629}"/>
    <cellStyle name="Normal 2_1-BF-EXP Sale Local-OB2011BL" xfId="1348" xr:uid="{C044C53B-91E9-4792-858D-0B44FBC4FB9F}"/>
    <cellStyle name="Normal 20" xfId="266" xr:uid="{CC723FBA-8FFE-42C0-8042-7FE1A9C37989}"/>
    <cellStyle name="Normal 20 2" xfId="1349" xr:uid="{A8B67DF9-014D-42D3-BF7C-BC560B90AB64}"/>
    <cellStyle name="Normal 20 3" xfId="2189" xr:uid="{9AE9EA18-61FB-4E64-955D-1CBEFA08C7D2}"/>
    <cellStyle name="Normal 20 3 2" xfId="2546" xr:uid="{713F9459-E9AA-49D4-9CF4-534D3BFE9BC5}"/>
    <cellStyle name="Normal 21" xfId="267" xr:uid="{0326D928-B4AA-4757-B467-805E63264890}"/>
    <cellStyle name="Normal 21 2" xfId="1350" xr:uid="{2E81352E-4B51-45B3-93F5-4132330AD92C}"/>
    <cellStyle name="Normal 21 3" xfId="2211" xr:uid="{09E89640-A0E7-4730-B9BB-964108AE200B}"/>
    <cellStyle name="Normal 22" xfId="268" xr:uid="{8F373486-2A81-499C-96A5-8CBF86EB6CC7}"/>
    <cellStyle name="Normal 22 2" xfId="1351" xr:uid="{D7BCB3B3-AFAD-4104-A368-CED17FC0E78F}"/>
    <cellStyle name="Normal 23" xfId="269" xr:uid="{B366C347-5094-4CF2-B015-AAD967014DFE}"/>
    <cellStyle name="Normal 23 2" xfId="270" xr:uid="{FAEC90D7-98FF-455E-9292-50957899BDCB}"/>
    <cellStyle name="Normal 23 3" xfId="1352" xr:uid="{20CB9388-0451-4E4F-8204-50C823A9EB13}"/>
    <cellStyle name="Normal 23 4" xfId="2201" xr:uid="{E14AE085-0451-46FF-878C-52A4C20FFF22}"/>
    <cellStyle name="Normal 24" xfId="271" xr:uid="{8BF7535E-7439-481A-8A97-60BEA1115A74}"/>
    <cellStyle name="Normal 24 2" xfId="1353" xr:uid="{A796C497-6EA8-445C-87FA-9B4DABC97228}"/>
    <cellStyle name="Normal 24 3" xfId="503" xr:uid="{32FF52ED-5FA1-449E-A1E7-255D2973DD22}"/>
    <cellStyle name="Normal 24 4" xfId="2199" xr:uid="{B70941B1-FE03-438E-9105-1B3175103751}"/>
    <cellStyle name="Normal 24 5" xfId="498" xr:uid="{E269D093-C104-4D34-ABDE-01E0AA5FD361}"/>
    <cellStyle name="Normal 24 6" xfId="2866" xr:uid="{38CBC764-9403-4DFE-BC15-86D85F945636}"/>
    <cellStyle name="Normal 25" xfId="493" xr:uid="{B74A13BC-7780-43EF-80BF-D09B9B7DC542}"/>
    <cellStyle name="Normal 25 2" xfId="1354" xr:uid="{093B1D6C-38A7-4819-991E-DE0055AACBC5}"/>
    <cellStyle name="Normal 26" xfId="499" xr:uid="{7DD6A654-72B2-4A43-AD7F-BE4D339517F8}"/>
    <cellStyle name="Normal 26 2" xfId="1355" xr:uid="{A5C5BB05-5FE8-4C36-979F-2C512217C088}"/>
    <cellStyle name="Normal 27" xfId="500" xr:uid="{A9C3763B-D451-4CC4-ACEE-7165D462DEF7}"/>
    <cellStyle name="Normal 27 2" xfId="1356" xr:uid="{7C510C19-979F-46C9-A996-FEDBCB6221F5}"/>
    <cellStyle name="Normal 28" xfId="1357" xr:uid="{E46521B8-29B7-4C90-A9E4-FDC864E18EC0}"/>
    <cellStyle name="Normal 29" xfId="1358" xr:uid="{98A1518A-1B5D-4995-9321-AF4606FA4DA3}"/>
    <cellStyle name="Normal 3" xfId="272" xr:uid="{9BB3479D-F761-427E-B3B8-96D562602FCD}"/>
    <cellStyle name="Normal 3 10" xfId="2826" xr:uid="{92975813-F58D-4400-9766-1CBEE2517AD1}"/>
    <cellStyle name="Normal 3 11" xfId="2828" xr:uid="{3EF0D1C8-8329-4E9E-A898-D6A994521951}"/>
    <cellStyle name="Normal 3 2" xfId="273" xr:uid="{66265C92-4452-4545-B27E-6B83686B18B5}"/>
    <cellStyle name="Normal 3 2 2" xfId="1359" xr:uid="{C1E2AFD6-5EBB-44F7-8127-9F6547A7FEF8}"/>
    <cellStyle name="Normal 3 2 2 2" xfId="2197" xr:uid="{C84C877C-9518-4346-9A6F-519F9855FD5C}"/>
    <cellStyle name="Normal 3 2 2 2 2" xfId="2719" xr:uid="{A27A6BD9-9516-4C9C-9D92-5DA61607F177}"/>
    <cellStyle name="Normal 3 2 2 3" xfId="2605" xr:uid="{86533961-508A-4B89-96B7-7594167B8FD7}"/>
    <cellStyle name="Normal 3 2 3" xfId="2551" xr:uid="{AA81CE03-73E8-4A13-A157-4AFBB9AC43B1}"/>
    <cellStyle name="Normal 3 3" xfId="274" xr:uid="{3DDBBFC5-EC11-475C-9BEF-D0202E43A523}"/>
    <cellStyle name="Normal 3 3 2" xfId="1360" xr:uid="{D177FD70-E858-445E-BC1A-54CB772A9BCB}"/>
    <cellStyle name="Normal 3 3 2 2" xfId="2720" xr:uid="{D34721EF-61C8-4EFB-99C3-A5767BA2BDA7}"/>
    <cellStyle name="Normal 3 3 2 3" xfId="2604" xr:uid="{9FC57645-EAA1-475D-9C3E-D2D208B13463}"/>
    <cellStyle name="Normal 3 4" xfId="275" xr:uid="{B7FB1C2C-B08E-4D41-8DCD-EC5728ABC76A}"/>
    <cellStyle name="Normal 3 5" xfId="276" xr:uid="{9CBB276D-C13A-4E9A-962E-1A366136ADC6}"/>
    <cellStyle name="Normal 3 5 2" xfId="1919" xr:uid="{05E83F8F-6924-4B0E-B294-4C855335D299}"/>
    <cellStyle name="Normal 3 5 2 2" xfId="2367" xr:uid="{9D6EC9A2-FF26-41D1-BA88-2BD5A7FD1AA7}"/>
    <cellStyle name="Normal 3 5 2 2 2" xfId="2764" xr:uid="{E08A99DF-8531-4D77-A4F0-2FAE20F0D00B}"/>
    <cellStyle name="Normal 3 5 3" xfId="2599" xr:uid="{C43AA624-75CF-4252-B417-292B7F214F1D}"/>
    <cellStyle name="Normal 3 5 4" xfId="489" xr:uid="{6DA6CFEF-F8F0-42AA-BBC5-56B88D50AC23}"/>
    <cellStyle name="Normal 3 6" xfId="2190" xr:uid="{8CE6881E-0EAE-4A50-80BD-5FFD7E7F18DC}"/>
    <cellStyle name="Normal 3_1-BF-EXP Sale Local-OB2011BL" xfId="1361" xr:uid="{0C8FD864-9BE2-4740-A265-7D74F6EED406}"/>
    <cellStyle name="Normal 30" xfId="1362" xr:uid="{D9969ECC-EBD3-4A74-BE8A-59685C66F672}"/>
    <cellStyle name="Normal 31" xfId="1363" xr:uid="{BABBEE3B-88B2-450C-995F-97B48D1FD3D7}"/>
    <cellStyle name="Normal 31 2" xfId="1364" xr:uid="{2D600355-D97B-46F2-A179-6D177F6A7530}"/>
    <cellStyle name="Normal 31 2 2" xfId="1365" xr:uid="{8F7257D0-DD00-42AA-B842-0FF619E0FD09}"/>
    <cellStyle name="Normal 32" xfId="1366" xr:uid="{F7AAB2B0-1B60-4E51-9A6E-075AA0A52D11}"/>
    <cellStyle name="Normal 33" xfId="1718" xr:uid="{54FF86A3-04AC-4422-8AF1-6D1D19EE2882}"/>
    <cellStyle name="Normal 34" xfId="277" xr:uid="{8A3D0E30-6C36-4C16-ABE5-8AAB76810EE8}"/>
    <cellStyle name="Normal 34 2" xfId="278" xr:uid="{1AF27F50-6E22-4B04-8EC3-99716EE5A3E0}"/>
    <cellStyle name="Normal 34 2 2" xfId="279" xr:uid="{507711A1-3F91-4593-97F0-3F06BDB12EE2}"/>
    <cellStyle name="Normal 34 3" xfId="280" xr:uid="{5B8D7F97-6B1D-46F7-AC58-F01DCCFCA9A6}"/>
    <cellStyle name="Normal 34 3 2" xfId="281" xr:uid="{733E07C8-1D22-4C6C-B3C4-7E6AA465EA13}"/>
    <cellStyle name="Normal 34 4" xfId="282" xr:uid="{776B19DD-C06E-48E2-8F5B-26A0E8E42D64}"/>
    <cellStyle name="Normal 34 4 2" xfId="283" xr:uid="{12DFDD03-6E36-4AFD-93E6-59DB1AA43D50}"/>
    <cellStyle name="Normal 34 5" xfId="284" xr:uid="{60B5D58B-F6FD-4313-B440-3A62B6F042A5}"/>
    <cellStyle name="Normal 34 6" xfId="285" xr:uid="{42FA0F06-1355-423B-A8ED-1388720DFF81}"/>
    <cellStyle name="Normal 35" xfId="1787" xr:uid="{7F1CDBE2-42C2-4E78-A955-BD6CF4DD75B5}"/>
    <cellStyle name="Normal 36" xfId="1789" xr:uid="{03A60956-9014-4E6C-B672-CB67F85358D7}"/>
    <cellStyle name="Normal 37" xfId="286" xr:uid="{8A3D8656-7ADA-4CEC-BA20-BDF8648E8266}"/>
    <cellStyle name="Normal 37 2" xfId="287" xr:uid="{85295B3F-0BA0-4DE0-A2B9-3803FFF6B16A}"/>
    <cellStyle name="Normal 37 2 2" xfId="288" xr:uid="{3D974CF1-98D6-4B9E-80D1-4B4F21E30A1D}"/>
    <cellStyle name="Normal 37 3" xfId="289" xr:uid="{B36795EE-2D1B-4E3D-A653-433EA66423B9}"/>
    <cellStyle name="Normal 37 3 2" xfId="290" xr:uid="{AE957F27-B0CB-4856-9564-4E4FA9795214}"/>
    <cellStyle name="Normal 37 4" xfId="291" xr:uid="{6DEA4006-70AD-423F-B637-32B66423E3EE}"/>
    <cellStyle name="Normal 37 4 2" xfId="292" xr:uid="{755A2C85-D76B-471D-AA43-1D0A656CEAAD}"/>
    <cellStyle name="Normal 37 5" xfId="293" xr:uid="{96653DB2-7EBF-4A42-B3AD-7E130B4E6BC3}"/>
    <cellStyle name="Normal 38" xfId="1367" xr:uid="{2078ECFC-DB65-47AF-8001-850897B8200A}"/>
    <cellStyle name="Normal 39" xfId="1368" xr:uid="{44BA180D-1626-408E-9454-F3A4C8156438}"/>
    <cellStyle name="Normal 4" xfId="294" xr:uid="{2FF6E0B2-6F7A-42D7-8222-CD5C1BFFC1F6}"/>
    <cellStyle name="Normal 4 2" xfId="492" xr:uid="{58BE1748-105C-425F-8D9A-9139FAC4F8AB}"/>
    <cellStyle name="Normal 4 2 2" xfId="1370" xr:uid="{1ED6CD27-6539-410E-BCD6-6D944E221F37}"/>
    <cellStyle name="Normal 4 2 3" xfId="1975" xr:uid="{37095F06-3864-4285-AD80-70F19B060236}"/>
    <cellStyle name="Normal 4 2 4" xfId="2600" xr:uid="{3D488282-5199-41C1-ACE0-E64DAA66AB7E}"/>
    <cellStyle name="Normal 4 3" xfId="1371" xr:uid="{E46B9A14-575A-4EF0-9ED3-83088F568910}"/>
    <cellStyle name="Normal 4 3 2" xfId="2200" xr:uid="{273B66D4-BD2E-4204-8F2C-9E084655FBFE}"/>
    <cellStyle name="Normal 4 4" xfId="1372" xr:uid="{3C2A4309-4C4F-4639-B595-F6A212D34AE8}"/>
    <cellStyle name="Normal 4 5" xfId="1369" xr:uid="{26188926-546D-41CA-8F4A-377D62A17D9F}"/>
    <cellStyle name="Normal 4 6" xfId="1845" xr:uid="{6245A401-B723-49F8-83E9-23583888AEDB}"/>
    <cellStyle name="Normal 4 7" xfId="2558" xr:uid="{39B1B2C0-25F6-44F1-A669-B5ED20BE4C02}"/>
    <cellStyle name="Normal 4 9 2 3" xfId="2832" xr:uid="{CB27A3E4-6841-40EB-9C03-E31344DDC5B6}"/>
    <cellStyle name="Normal 4_BTX2010 (2)" xfId="1373" xr:uid="{285D460B-C596-414E-859F-8E6927D1984F}"/>
    <cellStyle name="Normal 40" xfId="1374" xr:uid="{F327370B-FF46-4C53-853C-6E3720DFF533}"/>
    <cellStyle name="Normal 41" xfId="1791" xr:uid="{52B5FF26-962C-4FE6-A393-4557186A4F23}"/>
    <cellStyle name="Normal 41 2" xfId="2752" xr:uid="{8BFDA149-C06E-4B45-9233-705EB00DA7D4}"/>
    <cellStyle name="Normal 41 3" xfId="2549" xr:uid="{3E4FDD02-F3CB-4DB6-8403-FE45B2B6AB23}"/>
    <cellStyle name="Normal 42" xfId="1792" xr:uid="{9F4F46B6-CDFB-47CC-9685-4E0EFBA6DD6F}"/>
    <cellStyle name="Normal 43" xfId="295" xr:uid="{30B7C9A6-4BF0-49E8-950E-AB6AB93D0490}"/>
    <cellStyle name="Normal 43 2" xfId="296" xr:uid="{525E9B27-EFA0-4489-A954-BCA54FA67555}"/>
    <cellStyle name="Normal 44" xfId="507" xr:uid="{720E3BF9-CAF1-47AA-B401-FC54684D7D91}"/>
    <cellStyle name="Normal 45" xfId="1418" xr:uid="{5405CFB2-4155-4D3E-93D5-10280D7C2379}"/>
    <cellStyle name="Normal 46" xfId="1796" xr:uid="{A2A18CF7-6E56-4E3A-A82D-532B8E6FC7E3}"/>
    <cellStyle name="Normal 47" xfId="1797" xr:uid="{1FD7C2B2-D745-4A8F-A730-690C0FD56831}"/>
    <cellStyle name="Normal 48" xfId="1839" xr:uid="{B26CED38-AC0F-48C0-8092-76460D2D75A0}"/>
    <cellStyle name="Normal 49" xfId="1849" xr:uid="{7D9AA622-CF2F-4CC7-80F2-3545CDFC15D6}"/>
    <cellStyle name="Normal 5" xfId="297" xr:uid="{9390FE36-ABC8-43D7-98C6-29AE224063E5}"/>
    <cellStyle name="Normal 5 2" xfId="298" xr:uid="{862689A3-4BBE-4A6A-8EDF-574A350CF7A1}"/>
    <cellStyle name="Normal 5 2 2" xfId="2213" xr:uid="{9F1048D2-1055-4ACB-A865-B973CCE3B99C}"/>
    <cellStyle name="Normal 5 2 2 2" xfId="2721" xr:uid="{403BE44A-A231-4054-8A16-CD035BA80425}"/>
    <cellStyle name="Normal 5 2 3" xfId="2601" xr:uid="{57C3B19C-C61D-4FF0-8BC7-EFC183C98CD3}"/>
    <cellStyle name="Normal 5 2 4" xfId="1375" xr:uid="{B431B3B2-80D5-46D6-95C8-77D9F37CD5DE}"/>
    <cellStyle name="Normal 5 3" xfId="299" xr:uid="{2725F749-71B2-42E4-B247-11DF5B4135D3}"/>
    <cellStyle name="Normal 5 4" xfId="2087" xr:uid="{E7E4970D-B5B0-4846-8553-77042D492FAA}"/>
    <cellStyle name="Normal 5 4 2" xfId="2553" xr:uid="{E44E5E7F-B6A9-4F6A-A30B-FC148CEA1DD5}"/>
    <cellStyle name="Normal 5_BF-PND50-10-16-5-11" xfId="1376" xr:uid="{850D1B4F-E927-415B-A19A-15210559DCD0}"/>
    <cellStyle name="Normal 50" xfId="1851" xr:uid="{18E0B572-7DF6-45E9-9AAA-4519CE07C60B}"/>
    <cellStyle name="Normal 51" xfId="300" xr:uid="{FE45651D-16D8-4F53-AF7F-19E685D8EA5B}"/>
    <cellStyle name="Normal 51 2" xfId="301" xr:uid="{13B6BAEE-857E-4D19-BDFB-E6771994E079}"/>
    <cellStyle name="Normal 51 2 2" xfId="302" xr:uid="{5ADC48E9-8B14-4996-9635-29AEA91ED8DE}"/>
    <cellStyle name="Normal 51 3" xfId="303" xr:uid="{BA1A0138-237C-4C69-9FD1-6E9AC738E95D}"/>
    <cellStyle name="Normal 51 3 2" xfId="304" xr:uid="{AA726D5D-0579-4766-BAC7-DE35DF30983F}"/>
    <cellStyle name="Normal 51 4" xfId="305" xr:uid="{448B98EB-CE68-4C49-A7BA-CA676E9DF9A0}"/>
    <cellStyle name="Normal 51 4 2" xfId="306" xr:uid="{F19652AC-F796-4CF0-8928-6988ABDC154F}"/>
    <cellStyle name="Normal 51 5" xfId="307" xr:uid="{0F621934-2BAE-4922-A5C3-D0B1062222E0}"/>
    <cellStyle name="Normal 51 6" xfId="308" xr:uid="{5C7D079B-B85A-44A1-9CA8-351A346B345A}"/>
    <cellStyle name="Normal 52" xfId="514" xr:uid="{2B9C9E23-E02B-4507-8BCE-EF5462B18112}"/>
    <cellStyle name="Normal 52 2" xfId="2038" xr:uid="{A2634FE4-4731-429F-9661-B39225AD9488}"/>
    <cellStyle name="Normal 53" xfId="1864" xr:uid="{0ED60396-146D-4393-858F-EFC80860C2E0}"/>
    <cellStyle name="Normal 53 2" xfId="2040" xr:uid="{A6ECD5A4-D334-4D62-AEED-2048C4125D64}"/>
    <cellStyle name="Normal 53 2 2" xfId="2606" xr:uid="{365C3A38-80AE-4F7B-B384-0CABA8D4A4CC}"/>
    <cellStyle name="Normal 54" xfId="1862" xr:uid="{094936BF-F592-4680-B282-A8D0A69BFFF5}"/>
    <cellStyle name="Normal 54 2" xfId="2084" xr:uid="{2804924A-F41E-4C28-BCC6-DDA4E96AF149}"/>
    <cellStyle name="Normal 54 2 2" xfId="2655" xr:uid="{1BDD43BB-828B-490A-A6B6-F9EC0823DA68}"/>
    <cellStyle name="Normal 55" xfId="1859" xr:uid="{2F775FDC-97E4-4A05-9E81-FA8F1154D473}"/>
    <cellStyle name="Normal 55 2" xfId="2153" xr:uid="{4C9662C9-D8CE-4C68-A5B3-E88BBD62EF43}"/>
    <cellStyle name="Normal 55 2 2" xfId="2652" xr:uid="{3506ECCB-4DE8-42C7-9F8D-1F9DD3859A37}"/>
    <cellStyle name="Normal 56" xfId="1860" xr:uid="{5BF98A59-7A82-4EE1-9639-6C0716B19C31}"/>
    <cellStyle name="Normal 56 2" xfId="2155" xr:uid="{3CE37914-7E95-4236-9488-66E9678F3032}"/>
    <cellStyle name="Normal 56 2 2" xfId="2724" xr:uid="{4B44D6C5-0D91-48E4-A40A-4CF9BBD0F6D6}"/>
    <cellStyle name="Normal 57" xfId="1858" xr:uid="{C6FB5C17-647B-487C-A261-EC2341D73FF7}"/>
    <cellStyle name="Normal 57 2" xfId="2765" xr:uid="{48494989-25C4-4544-A83F-975214350365}"/>
    <cellStyle name="Normal 58" xfId="1855" xr:uid="{A635EFD4-B82C-45A3-B51D-C5806D4EDA00}"/>
    <cellStyle name="Normal 58 2" xfId="2774" xr:uid="{D788FF6B-137E-4DA8-A719-55325772564E}"/>
    <cellStyle name="Normal 59" xfId="1866" xr:uid="{96F88496-A9F2-4766-987D-2658228628DA}"/>
    <cellStyle name="Normal 59 2" xfId="2767" xr:uid="{AA97AA32-8597-4449-9BB2-6F9039123429}"/>
    <cellStyle name="Normal 6" xfId="309" xr:uid="{922FF186-6B7C-426D-BC2D-FD54C973B7A0}"/>
    <cellStyle name="Normal 6 2" xfId="310" xr:uid="{697291E3-70EE-4ABD-A0CE-CD30C5FB1459}"/>
    <cellStyle name="Normal 6 2 2" xfId="311" xr:uid="{11B0C5A0-9335-427C-BC29-78AC7BC9FBDB}"/>
    <cellStyle name="Normal 6 2 3" xfId="1377" xr:uid="{DA879625-4730-4BEC-AEFD-7E76D47A4829}"/>
    <cellStyle name="Normal 6 3" xfId="312" xr:uid="{7DA4383C-3998-4CAB-909B-74221A1509F6}"/>
    <cellStyle name="Normal 6 3 2" xfId="313" xr:uid="{0853104A-15A4-417A-9299-28DB9AC6628A}"/>
    <cellStyle name="Normal 6 3 3" xfId="1846" xr:uid="{F72997CC-4851-4A13-A198-CF3D025A1D03}"/>
    <cellStyle name="Normal 6 4" xfId="314" xr:uid="{6FBE9CDD-190D-47C9-8390-EAB662F6D92A}"/>
    <cellStyle name="Normal 6 4 2" xfId="315" xr:uid="{7B4F1E24-57D8-48CD-95FE-CFCA4B23546D}"/>
    <cellStyle name="Normal 6 4 3" xfId="2109" xr:uid="{75444AB2-E785-421B-8519-6F77F8E350EF}"/>
    <cellStyle name="Normal 6 5" xfId="316" xr:uid="{4856F3B7-A069-466D-8647-0D7543E9D9F1}"/>
    <cellStyle name="Normal 6 6" xfId="317" xr:uid="{BC561927-C35E-4BDF-A1D1-76C33401E603}"/>
    <cellStyle name="Normal 60" xfId="1856" xr:uid="{3C9DB764-C267-49B5-B34F-9CBA20B8AA55}"/>
    <cellStyle name="Normal 60 2" xfId="2771" xr:uid="{1ED079FA-B0C0-44E9-8686-6534C49913FF}"/>
    <cellStyle name="Normal 61" xfId="1869" xr:uid="{6906D733-1C3E-4CD6-AE34-CA1801C71A7E}"/>
    <cellStyle name="Normal 61 2" xfId="2550" xr:uid="{03FE00E6-A6C2-4CDB-9FE3-F3B1AAD255E8}"/>
    <cellStyle name="Normal 62" xfId="1871" xr:uid="{16F81158-0002-4C56-A66E-A882C1EFC907}"/>
    <cellStyle name="Normal 63" xfId="1874" xr:uid="{786107F7-9CF0-4CB5-B3A2-3E39BB1ED4AE}"/>
    <cellStyle name="Normal 64" xfId="2029" xr:uid="{E7E6D077-1467-48EB-88CC-4003F3FD79D8}"/>
    <cellStyle name="Normal 65" xfId="1918" xr:uid="{65C08516-6E0B-4087-9FBE-8B2665151320}"/>
    <cellStyle name="Normal 66" xfId="1945" xr:uid="{2822F20E-7CD4-40FB-8A10-DA8A993579AA}"/>
    <cellStyle name="Normal 67" xfId="2165" xr:uid="{0C4F447E-E90F-46FA-AF26-1B0D4F136C27}"/>
    <cellStyle name="Normal 68" xfId="1930" xr:uid="{C3178ED4-2CFE-44C0-95D0-6B15C31A6B46}"/>
    <cellStyle name="Normal 69" xfId="1972" xr:uid="{943BD676-904C-48A0-9568-DC372CFE83A3}"/>
    <cellStyle name="Normal 7" xfId="318" xr:uid="{008A2BBA-8432-4E70-BD96-CEE3F57D8C7A}"/>
    <cellStyle name="Normal 7 2" xfId="319" xr:uid="{9B50DB11-E23B-4047-8107-28498FF14F59}"/>
    <cellStyle name="Normal 7 2 2" xfId="1378" xr:uid="{EE2654FF-5B44-4D5F-B7E8-7AAE5BDD3DBC}"/>
    <cellStyle name="Normal 7 3" xfId="1847" xr:uid="{7AF55799-0874-4914-89F7-D06B54648178}"/>
    <cellStyle name="Normal 7 4" xfId="2134" xr:uid="{9BF52A7C-B0BB-4C68-BCC1-755E9E9B017F}"/>
    <cellStyle name="Normal 70" xfId="443" xr:uid="{0FCB4620-CFEF-4A29-9FE8-B8AD5E278C13}"/>
    <cellStyle name="Normal 71" xfId="468" xr:uid="{085B7037-A779-4065-B7CD-F33907126B9E}"/>
    <cellStyle name="Normal 8" xfId="320" xr:uid="{AA2407A1-69B5-4D55-98AD-DFEEE55418ED}"/>
    <cellStyle name="Normal 8 2" xfId="450" xr:uid="{F9B5FAF6-BA64-4761-9924-F154205BA6B0}"/>
    <cellStyle name="Normal 8 2 2" xfId="1379" xr:uid="{D842FA57-0E4B-4258-AB79-732D93EDD9D8}"/>
    <cellStyle name="Normal 8 3" xfId="475" xr:uid="{4996B63A-D432-4BCB-A922-9FA65DDBEEF4}"/>
    <cellStyle name="Normal 8 3 2" xfId="2141" xr:uid="{A91DD2EB-3D3D-4017-9052-D6AC4B2C31AB}"/>
    <cellStyle name="Normal 8 4" xfId="452" xr:uid="{FE9C40C9-F2C3-4C60-A5E0-675CE9F4A029}"/>
    <cellStyle name="Normal 84" xfId="321" xr:uid="{79B7C121-9F49-43E4-954F-3218B888A098}"/>
    <cellStyle name="Normal 84 2" xfId="322" xr:uid="{5F211604-87B9-4979-9FD9-A2E4993AD6EF}"/>
    <cellStyle name="Normal 84 2 2" xfId="323" xr:uid="{EA5A200B-116F-477E-A205-4DFF33AD523F}"/>
    <cellStyle name="Normal 84 3" xfId="324" xr:uid="{2B876519-F7A8-42F2-8B46-C922DFFDA148}"/>
    <cellStyle name="Normal 84 3 2" xfId="325" xr:uid="{E57B5991-B1EA-4166-ABBF-266D5B1754BC}"/>
    <cellStyle name="Normal 84 4" xfId="326" xr:uid="{8D6304EB-61D3-4D54-9462-656C9BBBE19E}"/>
    <cellStyle name="Normal 84 4 2" xfId="327" xr:uid="{45439109-F648-4ECB-941E-BA207AC765B4}"/>
    <cellStyle name="Normal 84 5" xfId="328" xr:uid="{4B08D1F8-5D8C-42F7-B346-530EEC279B42}"/>
    <cellStyle name="Normal 84 6" xfId="329" xr:uid="{A094B41F-C660-4F9F-BFE5-C41251131AA6}"/>
    <cellStyle name="Normal 9" xfId="330" xr:uid="{2F757246-FD77-4B49-A259-50F01307DC6D}"/>
    <cellStyle name="Normal 9 2" xfId="331" xr:uid="{E3D6A43F-BCC9-4D8A-A935-B9F3EA953CB2}"/>
    <cellStyle name="Normal 9 3" xfId="332" xr:uid="{21172C59-81F3-4FF3-8418-4D5451961541}"/>
    <cellStyle name="Normal 9 4" xfId="477" xr:uid="{AC3263A4-735E-4454-8C46-644621AA110C}"/>
    <cellStyle name="Normal 9 5" xfId="454" xr:uid="{15868FD3-E3AF-4DB6-B534-A66F76B3B772}"/>
    <cellStyle name="Normal0" xfId="1380" xr:uid="{EBF7D00B-8050-4EE7-A589-D4E993ED20E7}"/>
    <cellStyle name="Normal0 2" xfId="1381" xr:uid="{3C6A4D91-0835-4319-8591-3752084FEA79}"/>
    <cellStyle name="Normal0_BTX2010 (2)" xfId="1382" xr:uid="{6526F239-58F2-44FF-9C49-9CB1997F64D6}"/>
    <cellStyle name="Normale_sc_azione" xfId="1767" xr:uid="{04535140-2A05-4260-9EBA-2AB4B3F80D28}"/>
    <cellStyle name="normální_Site#13-Bangkok" xfId="1383" xr:uid="{4E48F9BC-99BF-47D2-AC38-C953719B8BCB}"/>
    <cellStyle name="Note 10" xfId="1384" xr:uid="{32773E51-589B-499D-9124-63BD638B4638}"/>
    <cellStyle name="Note 10 2" xfId="2238" xr:uid="{1115D64F-0DDA-479F-B1BC-C104F510D8D8}"/>
    <cellStyle name="Note 10 3" xfId="2293" xr:uid="{DB716BD3-DE68-4112-8906-A4797FA46F57}"/>
    <cellStyle name="Note 10 4" xfId="2403" xr:uid="{15FBF3A8-4A6B-48DC-BCAF-03EDE4CB5655}"/>
    <cellStyle name="Note 10 5" xfId="2510" xr:uid="{372DC768-CBDB-455D-9C2C-699CE8B4F19B}"/>
    <cellStyle name="Note 11" xfId="1385" xr:uid="{31907064-0283-49AF-8FAD-DA65BE9E8DE4}"/>
    <cellStyle name="Note 11 2" xfId="2239" xr:uid="{E1FD5FEF-9574-484D-96EC-5352A843C293}"/>
    <cellStyle name="Note 11 3" xfId="2294" xr:uid="{1E123F5C-2FFB-4BA6-B102-118167E0327E}"/>
    <cellStyle name="Note 11 4" xfId="2495" xr:uid="{A2588DCE-F5D0-43B5-B85F-233225B8CFA1}"/>
    <cellStyle name="Note 11 5" xfId="2447" xr:uid="{0B069726-5DF4-4DE5-BFBF-E62E5350013B}"/>
    <cellStyle name="Note 2" xfId="333" xr:uid="{5A15D975-3849-4E71-B6E5-FD845F8AD724}"/>
    <cellStyle name="Note 2 2" xfId="1848" xr:uid="{95F52576-7025-42F8-BE27-FB14389576B3}"/>
    <cellStyle name="Note 2 3" xfId="2100" xr:uid="{FDEFC187-F8FC-4390-BEE7-8C2068D9119C}"/>
    <cellStyle name="Note 2 3 2" xfId="2369" xr:uid="{F0453AAB-520C-42E9-AF4C-481B8CD55D9F}"/>
    <cellStyle name="Note 2 3 2 2" xfId="2722" xr:uid="{6220FCA0-9DFC-47BE-980D-E9365E8877DD}"/>
    <cellStyle name="Note 2 3 2 3" xfId="2436" xr:uid="{44C42D57-AF72-4F32-BD1D-E72A5D4548DF}"/>
    <cellStyle name="Note 2 3 2 4" xfId="2806" xr:uid="{E1F53635-CE3F-44EA-8BC9-18DDD4A3D774}"/>
    <cellStyle name="Note 2 4" xfId="1925" xr:uid="{A72C328B-75CC-4F9C-85F2-29F8DAA5F5E9}"/>
    <cellStyle name="Note 2 5" xfId="2240" xr:uid="{2D314F2B-586E-4938-9ACC-A84BFFFE45CF}"/>
    <cellStyle name="Note 2 6" xfId="2295" xr:uid="{CCD2DAE7-908F-488D-A000-C00F2B7AA76C}"/>
    <cellStyle name="Note 2 7" xfId="2392" xr:uid="{093B1884-4C29-4C5F-A4D6-335F7AD5E18D}"/>
    <cellStyle name="Note 2 8" xfId="2428" xr:uid="{738358A4-5830-42F5-8683-D24AA83397EB}"/>
    <cellStyle name="Note 2 9" xfId="1386" xr:uid="{821DF8CC-224A-499A-B87A-1812D39D5C5E}"/>
    <cellStyle name="Note 3" xfId="334" xr:uid="{E3A29F00-9828-4A2A-94C6-15CEF7DFCCD6}"/>
    <cellStyle name="Note 3 2" xfId="2136" xr:uid="{B960425C-2792-4269-A5FE-574764650A66}"/>
    <cellStyle name="Note 3 3" xfId="2241" xr:uid="{2E211B8D-B750-4445-9B7E-2C1A9A49738A}"/>
    <cellStyle name="Note 3 4" xfId="2296" xr:uid="{D4444A59-73E5-4F04-AEC6-666580FC48A3}"/>
    <cellStyle name="Note 3 5" xfId="2455" xr:uid="{68B17774-0789-4345-890F-D77BE797C0FE}"/>
    <cellStyle name="Note 3 6" xfId="2405" xr:uid="{38BE2255-C762-47BF-84FD-CAD3DF07ABBF}"/>
    <cellStyle name="Note 3 7" xfId="1387" xr:uid="{44417D84-A27E-4C24-8442-8F10AA618CFA}"/>
    <cellStyle name="Note 4" xfId="1388" xr:uid="{455AAA97-4A7A-458A-BC7E-E7C1E0F8479C}"/>
    <cellStyle name="Note 4 2" xfId="2144" xr:uid="{8A5C11A9-2B2D-4593-87D4-C875DE4754E0}"/>
    <cellStyle name="Note 4 3" xfId="2242" xr:uid="{CE24942C-2969-4157-9B6D-01F5B7B1B3F7}"/>
    <cellStyle name="Note 4 4" xfId="2297" xr:uid="{41B5DF3C-3E2D-4F82-8049-92BF691AAD69}"/>
    <cellStyle name="Note 4 5" xfId="2519" xr:uid="{41313B74-1C5A-43B5-B6FB-3A0C255C2C7A}"/>
    <cellStyle name="Note 4 6" xfId="2381" xr:uid="{5ACDD05C-E237-4124-8652-ADC4DBA177B8}"/>
    <cellStyle name="Note 5" xfId="1389" xr:uid="{DA0E9443-6A57-4EB6-ABFD-A55AB2B37F5A}"/>
    <cellStyle name="Note 5 2" xfId="2243" xr:uid="{403AAD18-6631-4220-A593-D20647DCD1F0}"/>
    <cellStyle name="Note 5 3" xfId="2298" xr:uid="{F49932B5-012E-4CA2-BC04-808222B8C9B7}"/>
    <cellStyle name="Note 5 4" xfId="2496" xr:uid="{F3EA0420-9FA7-438E-8804-1D6B2A476790}"/>
    <cellStyle name="Note 5 5" xfId="2802" xr:uid="{3AD05053-3EA1-459F-A13E-0D79D1151F59}"/>
    <cellStyle name="Note 6" xfId="1390" xr:uid="{C55D2408-27DA-4C87-9E47-93C6A0499755}"/>
    <cellStyle name="Note 6 2" xfId="2244" xr:uid="{7A1B6F53-691D-4882-AC61-41136C292EC5}"/>
    <cellStyle name="Note 6 3" xfId="2299" xr:uid="{CB1F5969-FE2A-4726-B157-E1E84F667663}"/>
    <cellStyle name="Note 6 4" xfId="2402" xr:uid="{FE45ABEA-0526-432C-B381-16A17D9D0008}"/>
    <cellStyle name="Note 6 5" xfId="2370" xr:uid="{46F461CC-6FB4-4141-BC8C-249C0732F83B}"/>
    <cellStyle name="Note 7" xfId="1391" xr:uid="{41502DA5-0A51-4F02-82D3-F58BF344B91C}"/>
    <cellStyle name="Note 7 2" xfId="2245" xr:uid="{35A7937F-6455-4D93-9E95-E7CE9EE4DD7A}"/>
    <cellStyle name="Note 7 3" xfId="2300" xr:uid="{89BEA42A-8A5F-402B-896F-DE40AE8AECE2}"/>
    <cellStyle name="Note 7 4" xfId="2411" xr:uid="{D6A9CCC3-F812-4B09-82BE-9EF356133A19}"/>
    <cellStyle name="Note 7 5" xfId="2540" xr:uid="{8D1ADCF6-56E0-4DC2-A84E-98BA9773A156}"/>
    <cellStyle name="Note 8" xfId="1392" xr:uid="{AB644ADE-EDE5-41DB-9BDF-7FFEC57F76A7}"/>
    <cellStyle name="Note 8 2" xfId="2246" xr:uid="{552384F3-EE6C-4F83-BFCC-6B034EA877F5}"/>
    <cellStyle name="Note 8 3" xfId="2301" xr:uid="{6DD249D5-33E2-405F-9501-119F890E2F2C}"/>
    <cellStyle name="Note 8 4" xfId="2376" xr:uid="{E9274296-8BA0-490D-8D51-23DC8CAC4966}"/>
    <cellStyle name="Note 8 5" xfId="2525" xr:uid="{925B99D5-213D-43B7-A94D-097663B93F1B}"/>
    <cellStyle name="Note 9" xfId="1393" xr:uid="{6649EEB7-EFC5-48D5-AF02-947176FD3064}"/>
    <cellStyle name="Note 9 2" xfId="2247" xr:uid="{83648C83-AD64-4C76-8723-7250A424A5BB}"/>
    <cellStyle name="Note 9 3" xfId="2302" xr:uid="{66DA4CAA-924C-43BC-989B-AB1808D5760A}"/>
    <cellStyle name="Note 9 4" xfId="2396" xr:uid="{D382678A-D902-4A3E-8BE6-19455B44A4F7}"/>
    <cellStyle name="Note 9 5" xfId="2518" xr:uid="{7B391AC8-E923-40E4-9E28-5CE34B6EC656}"/>
    <cellStyle name="Œ…‹æØ‚è [0.00]_4m stock" xfId="1768" xr:uid="{C5B14E6F-D122-4AFD-BB65-F9FCB2D3CCC3}"/>
    <cellStyle name="Œ…‹æØ‚è_4m stock" xfId="1769" xr:uid="{BB1FD185-BD59-4AEC-A310-B22D9F4A1A90}"/>
    <cellStyle name="oft Excel]_x000d__x000a_Comment=The open=/f lines load custom functions into the Paste Function list._x000d__x000a_Maximized=3_x000d__x000a_Basics=1_x000d__x000a_A" xfId="1770" xr:uid="{742ACB42-F077-4B29-8A0D-498D6241B720}"/>
    <cellStyle name="Output 10" xfId="1394" xr:uid="{AF637DEA-1C70-4BE8-BE3F-1208F62D596B}"/>
    <cellStyle name="Output 10 2" xfId="2248" xr:uid="{2C3DF37A-BA90-48ED-89FB-81F7B7CF9246}"/>
    <cellStyle name="Output 10 3" xfId="2303" xr:uid="{9627BBF7-7EE2-4FA0-A7AD-8B3161B35E47}"/>
    <cellStyle name="Output 10 4" xfId="2487" xr:uid="{4242D4DD-07E2-4873-A9C2-4C3E11CC440C}"/>
    <cellStyle name="Output 10 5" xfId="2432" xr:uid="{A26FE6D7-E122-448A-B936-59F3A7D9041B}"/>
    <cellStyle name="Output 11" xfId="1395" xr:uid="{2D60782E-05D6-4126-AE9A-CEC41B401125}"/>
    <cellStyle name="Output 11 2" xfId="2249" xr:uid="{0D647D98-13D2-42FB-8525-CB63BF04290E}"/>
    <cellStyle name="Output 11 3" xfId="2304" xr:uid="{1455242E-81BC-457A-A2C6-68C18EF3F140}"/>
    <cellStyle name="Output 11 4" xfId="2454" xr:uid="{76912E91-F992-439F-AA46-92427BB903B1}"/>
    <cellStyle name="Output 11 5" xfId="2532" xr:uid="{ECD366E0-1C81-4ABC-80C6-93C181C33611}"/>
    <cellStyle name="Output 12" xfId="1808" xr:uid="{4076AD60-F19A-4AF6-9DEA-7D67916EE98C}"/>
    <cellStyle name="Output 13" xfId="1911" xr:uid="{CAA7E45A-C0D9-4F09-AF41-6C9B01E052CE}"/>
    <cellStyle name="Output 14" xfId="1946" xr:uid="{170CA689-E7B1-4694-82F1-73F222FD4D74}"/>
    <cellStyle name="Output 2" xfId="335" xr:uid="{DB41C82D-BA56-4438-95D5-B645B85295BC}"/>
    <cellStyle name="Output 2 2" xfId="2250" xr:uid="{2B5C2CC1-675A-4A1C-9AD0-43533E25EC47}"/>
    <cellStyle name="Output 2 2 2" xfId="2336" xr:uid="{712CCBD7-61CC-4127-9B70-9A5138E72587}"/>
    <cellStyle name="Output 2 2 2 2" xfId="2723" xr:uid="{98D0CC88-0134-4760-903C-BFE573CC0512}"/>
    <cellStyle name="Output 2 2 2 3" xfId="2435" xr:uid="{F9235AAE-19BB-4990-9825-25702325AC5D}"/>
    <cellStyle name="Output 2 2 2 4" xfId="2445" xr:uid="{7F229E58-B7B8-4EF0-ADF7-EF382573F243}"/>
    <cellStyle name="Output 2 3" xfId="2305" xr:uid="{3035A278-E02A-442C-BD22-362D3A9735D2}"/>
    <cellStyle name="Output 2 3 2" xfId="2596" xr:uid="{9A76A602-91BE-413A-99E0-25FCC7330507}"/>
    <cellStyle name="Output 2 4" xfId="2789" xr:uid="{46AD7110-5453-492B-BC6B-79B62E692DA5}"/>
    <cellStyle name="Output 2 5" xfId="2501" xr:uid="{9CDCF9F3-CA78-45CC-B2E4-6B9E096AB50A}"/>
    <cellStyle name="Output 2 6" xfId="1396" xr:uid="{6A8167DC-8239-4504-A97B-260165A30DE6}"/>
    <cellStyle name="Output 3" xfId="1397" xr:uid="{15CD6F4D-148B-4D96-9789-1B5955F5177A}"/>
    <cellStyle name="Output 3 2" xfId="2251" xr:uid="{FF4CFEDA-A291-4976-BDF7-7F13DBDA9633}"/>
    <cellStyle name="Output 3 3" xfId="2306" xr:uid="{653CF9F3-CD43-4543-AF91-5137F1750B2A}"/>
    <cellStyle name="Output 3 4" xfId="2492" xr:uid="{D5A26E8B-B883-421C-A603-8DC5F5F718A0}"/>
    <cellStyle name="Output 3 5" xfId="2430" xr:uid="{C00AED40-CB10-463F-AFD0-DF0250538724}"/>
    <cellStyle name="Output 4" xfId="1398" xr:uid="{E51064EE-6877-4932-B38A-4A66BF598FBD}"/>
    <cellStyle name="Output 4 2" xfId="2252" xr:uid="{52472A0F-C1DE-410F-BF49-F41CC3D2D376}"/>
    <cellStyle name="Output 4 3" xfId="2307" xr:uid="{52F9D201-EAB4-4592-BD33-A04814CA0142}"/>
    <cellStyle name="Output 4 4" xfId="2453" xr:uid="{DA74317F-A5D9-4109-A62F-E7670069D059}"/>
    <cellStyle name="Output 4 5" xfId="2494" xr:uid="{CF0B74C8-429C-4CF5-9BDC-26366BAEEEB4}"/>
    <cellStyle name="Output 5" xfId="1399" xr:uid="{45934E96-F470-4AC1-A7D7-35924665FD9C}"/>
    <cellStyle name="Output 5 2" xfId="2253" xr:uid="{D27BB081-1FB7-4AE4-9E87-6B0F99E75DED}"/>
    <cellStyle name="Output 5 3" xfId="2308" xr:uid="{8E05B1A3-121C-47F2-8940-FB59E0AB0683}"/>
    <cellStyle name="Output 5 4" xfId="2542" xr:uid="{FD68D715-128B-41FA-B263-5D3F1F3EBE73}"/>
    <cellStyle name="Output 5 5" xfId="2784" xr:uid="{011488D5-47E0-49E0-BB6C-84CFC9AE88C8}"/>
    <cellStyle name="Output 6" xfId="1400" xr:uid="{9D71376C-F591-4465-B76D-F2796A54E200}"/>
    <cellStyle name="Output 6 2" xfId="2254" xr:uid="{9ACEA8A4-17B6-4B74-AA2A-E6A24E282338}"/>
    <cellStyle name="Output 6 3" xfId="2309" xr:uid="{A2850480-887B-4A43-8328-4F95C5451311}"/>
    <cellStyle name="Output 6 4" xfId="2517" xr:uid="{BCC41A4B-BF9A-47D0-9372-AAA7E5236906}"/>
    <cellStyle name="Output 6 5" xfId="2505" xr:uid="{80505B68-C048-4A95-A809-29E96448477E}"/>
    <cellStyle name="Output 7" xfId="1401" xr:uid="{E733B72E-2E29-4FD3-814F-32DF4EC1F7B8}"/>
    <cellStyle name="Output 7 2" xfId="2255" xr:uid="{3DF3ED83-879B-4CB4-8548-CF4BAB2B172F}"/>
    <cellStyle name="Output 7 3" xfId="2310" xr:uid="{ADC0DE79-0D9E-4A4B-A9EE-26C8964BEA12}"/>
    <cellStyle name="Output 7 4" xfId="2418" xr:uid="{A3116981-DDB6-4460-976A-5DE42A7ACE18}"/>
    <cellStyle name="Output 7 5" xfId="2535" xr:uid="{6F87BFEC-FE0F-4E4B-B599-3CE6D459EAE6}"/>
    <cellStyle name="Output 8" xfId="1402" xr:uid="{9CCAFC2D-DCBD-4B23-8F43-1FEB36EA04C9}"/>
    <cellStyle name="Output 8 2" xfId="2256" xr:uid="{CDD019D6-FB51-4E2B-9FCC-6F387DDE786A}"/>
    <cellStyle name="Output 8 3" xfId="2311" xr:uid="{D985B0E4-BF40-4C5F-A9F0-70D1837A2EE9}"/>
    <cellStyle name="Output 8 4" xfId="2754" xr:uid="{80B1194D-BE4D-437B-82F0-144B2CE7F33C}"/>
    <cellStyle name="Output 8 5" xfId="2497" xr:uid="{6A6BAB0E-5974-48BD-BC40-E4BAE939A4B2}"/>
    <cellStyle name="Output 9" xfId="1403" xr:uid="{56FB5D02-0D76-40D3-BFE2-2FF991C6F71D}"/>
    <cellStyle name="Output 9 2" xfId="2257" xr:uid="{92923C3A-9166-4340-94B2-68801FA9BA97}"/>
    <cellStyle name="Output 9 3" xfId="2312" xr:uid="{B8B2305C-EEAE-4C74-AE5E-23BFECC00BA3}"/>
    <cellStyle name="Output 9 4" xfId="2482" xr:uid="{A7E14B37-D8A1-4F0E-AAC4-20C6417FA5DE}"/>
    <cellStyle name="Output 9 5" xfId="2472" xr:uid="{3DE99D26-23BF-402C-B913-A11F62466082}"/>
    <cellStyle name="Output Amounts" xfId="1404" xr:uid="{E5EB1690-99DE-419E-A9B0-CA6E620A979E}"/>
    <cellStyle name="Output Column Headings" xfId="1405" xr:uid="{0C5C9B63-1208-4C72-8098-856209E2FD12}"/>
    <cellStyle name="Output Line Items" xfId="1406" xr:uid="{5A010E11-9408-4436-8C39-16818D9F0BA0}"/>
    <cellStyle name="Output Report Heading" xfId="1407" xr:uid="{1EF2AC00-1FD1-4A23-AF5A-F7AC6CE5957A}"/>
    <cellStyle name="Output Report Title" xfId="1408" xr:uid="{4D81D014-D8C8-497C-9F86-DAF1EFA21588}"/>
    <cellStyle name="OUTPUTERROR" xfId="1409" xr:uid="{563B0A2D-A96D-4881-B2D7-E193D5C8F2B7}"/>
    <cellStyle name="OUTPUTNORMAL" xfId="1410" xr:uid="{5AA41CD8-2923-4999-AB4D-B358681BFA5D}"/>
    <cellStyle name="PageSubTitle" xfId="1411" xr:uid="{49D24F3A-8883-4920-BDC4-7ADD19CEAEAD}"/>
    <cellStyle name="PageTitle" xfId="1412" xr:uid="{D30C919A-22F9-4813-819C-4E87700EF16F}"/>
    <cellStyle name="Pattern" xfId="1413" xr:uid="{4025FD3F-F90E-4256-BC9C-36D08BEB49BB}"/>
    <cellStyle name="per.style" xfId="1414" xr:uid="{8B86C0F7-C618-4145-86BD-86CB31BB2561}"/>
    <cellStyle name="Percent" xfId="2867" builtinId="5"/>
    <cellStyle name="Percent (0)" xfId="1771" xr:uid="{5CDB5DC9-286D-47CC-AF71-8F10D63ADEC4}"/>
    <cellStyle name="Percent [0]" xfId="1416" xr:uid="{236D295C-C008-4911-8066-76A00009926A}"/>
    <cellStyle name="Percent [00]" xfId="1417" xr:uid="{6F45988D-595C-42CE-881E-527772BB99BF}"/>
    <cellStyle name="Percent [2]" xfId="336" xr:uid="{D06D665E-4B1D-43F1-B231-10DBB2B54496}"/>
    <cellStyle name="Percent [2] 2" xfId="1419" xr:uid="{C07AB4B7-FAF5-4295-99CC-683235627BD9}"/>
    <cellStyle name="Percent 10" xfId="337" xr:uid="{DFC1179C-8E92-4C2A-B066-39CA1EA2F7BD}"/>
    <cellStyle name="Percent 10 2" xfId="1420" xr:uid="{7627F852-A936-4B3F-A36B-744422B101D0}"/>
    <cellStyle name="Percent 10 2 2" xfId="2831" xr:uid="{34DDE9AE-AEA9-4D7A-86D7-1E92CC3169AD}"/>
    <cellStyle name="Percent 10 3" xfId="2204" xr:uid="{DCBA0775-4872-4EFA-8277-A7B216ED731B}"/>
    <cellStyle name="Percent 11" xfId="338" xr:uid="{34E4077D-1DC6-4BEB-8C49-EF9B12FE3CD8}"/>
    <cellStyle name="Percent 11 2" xfId="1421" xr:uid="{6A0F79CB-C921-4C10-8F53-A51564ED770E}"/>
    <cellStyle name="Percent 11 3" xfId="2206" xr:uid="{1F093F0F-B365-468F-B7AF-FFACE5CCAFEC}"/>
    <cellStyle name="Percent 12" xfId="339" xr:uid="{AF75FBB3-E741-496A-8655-9D2D50A93759}"/>
    <cellStyle name="Percent 12 2" xfId="1422" xr:uid="{E4B81800-3D2A-45A2-83BF-1E9014EAC3C5}"/>
    <cellStyle name="Percent 12 3" xfId="2202" xr:uid="{93ECFA8D-EAE8-4684-AAE7-02FBD907ACF1}"/>
    <cellStyle name="Percent 13" xfId="340" xr:uid="{8DB09A1B-3182-4809-976B-17AD030A84A7}"/>
    <cellStyle name="Percent 13 2" xfId="1423" xr:uid="{2779F236-B89A-481A-8F30-3E2DC1E0C82E}"/>
    <cellStyle name="Percent 13 3" xfId="2203" xr:uid="{EDF7F382-14F3-4351-9E40-49872D42A297}"/>
    <cellStyle name="Percent 13 4" xfId="497" xr:uid="{B4B43F16-FAD1-490B-8F1D-EB30560F4C71}"/>
    <cellStyle name="Percent 14" xfId="495" xr:uid="{D7ABAF63-2DE8-4EC0-8E33-F0042A55BD4A}"/>
    <cellStyle name="Percent 14 2" xfId="1424" xr:uid="{978F7678-281F-4A0F-9E45-EC14938D44E2}"/>
    <cellStyle name="Percent 14 3" xfId="2207" xr:uid="{B16BEE1F-EB51-47F7-8C28-EC1628D282B9}"/>
    <cellStyle name="Percent 15" xfId="496" xr:uid="{84912E3F-ABB6-41E3-9EDE-1C4067CA14BE}"/>
    <cellStyle name="Percent 15 2" xfId="1425" xr:uid="{93CEF28D-D47B-4E88-A6D6-262DACB16D7B}"/>
    <cellStyle name="Percent 16" xfId="520" xr:uid="{FF2246A4-BB6C-4A80-80AC-036AF81682A1}"/>
    <cellStyle name="Percent 16 2" xfId="1426" xr:uid="{4D2EFAD6-3AE5-42CF-BC39-747EF042DF14}"/>
    <cellStyle name="Percent 17" xfId="1427" xr:uid="{DAE8A9CD-FDE3-482C-95F4-9AC8B19C1488}"/>
    <cellStyle name="Percent 18" xfId="1428" xr:uid="{5349E692-38F9-47EF-B516-C237991167C3}"/>
    <cellStyle name="Percent 19" xfId="1429" xr:uid="{84E921B3-5676-4D9B-A242-B432D2F5FFE7}"/>
    <cellStyle name="Percent 2" xfId="341" xr:uid="{6BF67991-8073-4090-BBCF-8000F4E9E813}"/>
    <cellStyle name="Percent 2 10" xfId="2837" xr:uid="{E3055B5D-E16B-4031-B2B8-04476D5BD810}"/>
    <cellStyle name="Percent 2 11" xfId="453" xr:uid="{9BB44A52-50AC-49AF-AA1D-C0661019B85D}"/>
    <cellStyle name="Percent 2 2" xfId="342" xr:uid="{79224A37-5FA5-4D52-882A-29030D3849EC}"/>
    <cellStyle name="Percent 2 2 2" xfId="1772" xr:uid="{2175564E-7400-463C-8330-4EA637BFAC5D}"/>
    <cellStyle name="Percent 2 2 3" xfId="1431" xr:uid="{F8F1BD5E-1A38-4349-987E-08951D6D3099}"/>
    <cellStyle name="Percent 2 3" xfId="343" xr:uid="{912F77EF-0F59-4BC3-83ED-CF4EBAA69313}"/>
    <cellStyle name="Percent 2 3 2" xfId="1432" xr:uid="{FC2C04D6-9EF5-4D6F-9D80-C239A3B29082}"/>
    <cellStyle name="Percent 2 3 3" xfId="2194" xr:uid="{57434342-521C-452E-9BD1-76C2BC58F0B9}"/>
    <cellStyle name="Percent 2 4" xfId="491" xr:uid="{0E7BF482-5655-4599-8867-563E7D77BBCC}"/>
    <cellStyle name="Percent 2 4 2" xfId="1433" xr:uid="{7BD2FE8E-D0DA-4024-AA36-161B2DF55AD3}"/>
    <cellStyle name="Percent 2 4 3" xfId="2368" xr:uid="{ED0F6893-32A6-4A61-9BCE-7F981D1BAFE4}"/>
    <cellStyle name="Percent 2 5" xfId="1434" xr:uid="{403DF3A4-8AD2-469A-82AA-B3794444610A}"/>
    <cellStyle name="Percent 2 6" xfId="1435" xr:uid="{0E7C31D9-F6EF-444D-ACA7-E0133BA860D9}"/>
    <cellStyle name="Percent 2 7" xfId="1436" xr:uid="{BB318F9A-F1DF-4DC1-BA41-FE0C2D0A992E}"/>
    <cellStyle name="Percent 2 8" xfId="1717" xr:uid="{0E889FB2-7D69-469A-B91C-1D0FD1549650}"/>
    <cellStyle name="Percent 2 9" xfId="1430" xr:uid="{106026B5-4045-40C3-9F55-5C4E00D5336F}"/>
    <cellStyle name="Percent 20" xfId="1437" xr:uid="{DC2E7FF9-5482-4798-A7C1-977956441FDC}"/>
    <cellStyle name="Percent 21" xfId="1438" xr:uid="{F87F0E80-E2A8-4F22-8C40-540A00EA8AD5}"/>
    <cellStyle name="Percent 22" xfId="1439" xr:uid="{3F7B0BBB-A871-4145-84AD-ACA32E4C7B83}"/>
    <cellStyle name="Percent 23" xfId="1440" xr:uid="{78C61886-0F2F-4981-88A1-196CC061A07C}"/>
    <cellStyle name="Percent 24" xfId="1441" xr:uid="{71EDAEFC-9A42-413A-A839-ED54BFF684CF}"/>
    <cellStyle name="Percent 25" xfId="1442" xr:uid="{4DC0003F-6B16-44A7-8B33-10E6433B924C}"/>
    <cellStyle name="Percent 26" xfId="1443" xr:uid="{F35F41E1-FDAF-49F5-9A89-D25A55A78EE8}"/>
    <cellStyle name="Percent 27" xfId="456" xr:uid="{EE7AC08E-1108-439B-9BF0-04D5A0D325C9}"/>
    <cellStyle name="Percent 27 2" xfId="1444" xr:uid="{17A6B794-D4F6-4F39-9B4D-FE0A545A8970}"/>
    <cellStyle name="Percent 28" xfId="455" xr:uid="{B2DA38D4-A5AF-44DA-97DF-6F03B39BDC2D}"/>
    <cellStyle name="Percent 28 2" xfId="1445" xr:uid="{4E2BAD8D-F027-423D-A10A-5D7CECF94F3C}"/>
    <cellStyle name="Percent 29" xfId="458" xr:uid="{AA22FA34-031A-4BDB-B33A-DB4FA6228655}"/>
    <cellStyle name="Percent 29 2" xfId="1446" xr:uid="{988BED17-7E09-4F88-A9B3-3F196F746622}"/>
    <cellStyle name="Percent 3" xfId="344" xr:uid="{24E899CD-1C3A-4311-875A-DE6C826DE967}"/>
    <cellStyle name="Percent 3 2" xfId="1447" xr:uid="{B2644078-37D6-4CC6-A5D8-BA8100A0BA8B}"/>
    <cellStyle name="Percent 3 2 2" xfId="2198" xr:uid="{F35C512C-4E31-4F03-A708-284544CB1957}"/>
    <cellStyle name="Percent 3 3" xfId="1773" xr:uid="{B64EF7AA-2597-44D2-B602-4772916CAEC6}"/>
    <cellStyle name="Percent 3 3 2" xfId="2191" xr:uid="{9B0163CD-73DC-41EE-AF28-87715A4A6383}"/>
    <cellStyle name="Percent 30" xfId="1448" xr:uid="{B43987B4-B686-46E9-B993-20694C15BEC2}"/>
    <cellStyle name="Percent 31" xfId="1449" xr:uid="{E0DE2021-2052-4978-94A9-BB88B971BC92}"/>
    <cellStyle name="Percent 32" xfId="1415" xr:uid="{3C2C1B1B-B7F5-4724-AF95-CD5AA521F27E}"/>
    <cellStyle name="Percent 33" xfId="1795" xr:uid="{FE23D3FF-AAA9-4692-8215-25B2FC88CB58}"/>
    <cellStyle name="Percent 34" xfId="524" xr:uid="{7AD31421-BD46-4AA4-8E23-A44BD7880CAE}"/>
    <cellStyle name="Percent 35" xfId="1917" xr:uid="{72E75871-F829-4DE9-95DF-7427AB26E0A5}"/>
    <cellStyle name="Percent 36" xfId="2016" xr:uid="{FBD6D3E8-9D43-4B07-888B-D83BB75E65AB}"/>
    <cellStyle name="Percent 37" xfId="1450" xr:uid="{CA394404-2F9D-4928-9501-D3D624D745D7}"/>
    <cellStyle name="Percent 38" xfId="1451" xr:uid="{8ABE8244-EFD3-41F8-A355-ACA01BC79A3C}"/>
    <cellStyle name="Percent 39" xfId="2160" xr:uid="{CB32F238-5740-4333-927A-1F00D82DD23A}"/>
    <cellStyle name="Percent 4" xfId="345" xr:uid="{B1DD1837-7356-4854-AA68-DE2DD78F80A5}"/>
    <cellStyle name="Percent 4 2" xfId="346" xr:uid="{66C4FD6E-4C72-4E82-A730-D187CB3C49E5}"/>
    <cellStyle name="Percent 4 3" xfId="2608" xr:uid="{9A5ABC77-6C93-4FBF-8D60-8848F6BD9CA1}"/>
    <cellStyle name="Percent 4 4" xfId="2556" xr:uid="{3FE97913-1B69-4AFE-A6C1-38B2221AB040}"/>
    <cellStyle name="Percent 40" xfId="1932" xr:uid="{B648D881-0D9E-4017-B072-437D62BA2C50}"/>
    <cellStyle name="Percent 41" xfId="2170" xr:uid="{6F52D096-3D97-48E9-934C-857C2166C187}"/>
    <cellStyle name="Percent 42" xfId="1934" xr:uid="{057DAA0F-5687-463C-8AFF-4BD32E453F0F}"/>
    <cellStyle name="Percent 43" xfId="1947" xr:uid="{CF7D30AE-1537-4146-BE24-827585D6563C}"/>
    <cellStyle name="Percent 44" xfId="445" xr:uid="{1E6CAB2D-52D0-43DF-B260-45BA1DD70E0B}"/>
    <cellStyle name="Percent 45" xfId="466" xr:uid="{925C8830-1F0E-41F4-84B5-5E69E8953FA3}"/>
    <cellStyle name="Percent 5" xfId="347" xr:uid="{6FB8D744-D261-464E-B6AF-9C215E9F1538}"/>
    <cellStyle name="Percent 5 2" xfId="1452" xr:uid="{E04F340A-D45A-4C77-BAA6-59F09CA56E06}"/>
    <cellStyle name="Percent 5 2 2" xfId="2181" xr:uid="{B494583C-BC3C-4ECB-BA72-C1A0DEA58189}"/>
    <cellStyle name="Percent 5 3" xfId="1950" xr:uid="{938CCE76-D471-4086-8DC8-BBEDFACD7D5E}"/>
    <cellStyle name="Percent 6" xfId="348" xr:uid="{79FCEEAC-462E-4F64-9BB2-34AE8389ABC0}"/>
    <cellStyle name="Percent 6 2" xfId="1453" xr:uid="{E94573FC-5485-4FDB-8F11-CBCB2CF5B5FB}"/>
    <cellStyle name="Percent 6 2 2" xfId="2183" xr:uid="{607FCD90-8600-47E0-8DF0-CCED5C32BF6D}"/>
    <cellStyle name="Percent 6 3" xfId="1949" xr:uid="{B601A38B-D3C4-48F4-91F3-680928344AA0}"/>
    <cellStyle name="Percent 64" xfId="2827" xr:uid="{9EF56131-AF12-4382-BAAD-F79926368E7F}"/>
    <cellStyle name="Percent 7" xfId="349" xr:uid="{BC78D32D-B8C1-4E35-B6EF-72CC187D91A1}"/>
    <cellStyle name="Percent 7 2" xfId="1454" xr:uid="{32F96A77-9B05-4EFD-8B6D-7FF35BBA0A94}"/>
    <cellStyle name="Percent 7 3" xfId="2186" xr:uid="{14F7CF65-A52C-4F03-B5F8-0AB93366A87A}"/>
    <cellStyle name="Percent 8" xfId="350" xr:uid="{0E364765-8BAA-4106-913D-FCA7AB8FF934}"/>
    <cellStyle name="Percent 8 2" xfId="1455" xr:uid="{9BD06663-D990-4212-9964-C36076A74FC7}"/>
    <cellStyle name="Percent 8 3" xfId="2185" xr:uid="{E468F9DA-A22B-4F8C-8D36-8AC62DB180DF}"/>
    <cellStyle name="Percent 9" xfId="351" xr:uid="{AA98DA92-1F53-43C1-ABD6-EF6F582C4831}"/>
    <cellStyle name="Percent 9 2" xfId="1456" xr:uid="{15C13C5A-38E9-4E35-B036-F5B3AACA0494}"/>
    <cellStyle name="Percent 9 3" xfId="2205" xr:uid="{9C210540-99DA-4FC8-A0ED-29FDE3263D8E}"/>
    <cellStyle name="PERCENTAGE" xfId="1457" xr:uid="{5BDE5CC6-BB53-4894-B72B-A15046C77097}"/>
    <cellStyle name="PERCENTAGE 2" xfId="2014" xr:uid="{EC49C7B1-F1D9-4651-A7C8-2C0BBB246A95}"/>
    <cellStyle name="PERCENTAGE 2 2" xfId="2543" xr:uid="{9739F96A-7F59-42F4-97B6-9CCFCD6C04CE}"/>
    <cellStyle name="PLAN" xfId="1458" xr:uid="{D31F66AB-9A00-4776-BF76-16135A47985C}"/>
    <cellStyle name="Porcentaje" xfId="1459" xr:uid="{7509C478-79C5-468D-9B94-6AC17C9C9409}"/>
    <cellStyle name="Porcentual_ret_conso_statu_2000" xfId="1460" xr:uid="{34AB85C6-785F-4D7C-ADA7-60528A4D46D0}"/>
    <cellStyle name="PrePop Currency (0)" xfId="1461" xr:uid="{D2E4549A-6772-4AE1-9598-E4BB489BD828}"/>
    <cellStyle name="PrePop Currency (2)" xfId="1462" xr:uid="{B40BCBD0-C943-4CBC-A632-E4959431262B}"/>
    <cellStyle name="PrePop Units (0)" xfId="1463" xr:uid="{0DBE5EB6-2D22-49E2-9E3F-ACC77D13EF71}"/>
    <cellStyle name="PrePop Units (1)" xfId="1464" xr:uid="{D7F62D56-8445-4E87-935C-2E54E3E67132}"/>
    <cellStyle name="PrePop Units (2)" xfId="1465" xr:uid="{19ADC018-33C0-4A29-9B08-D91AF1DA631C}"/>
    <cellStyle name="PSChar" xfId="1466" xr:uid="{9D4ED3C9-65AE-4D56-85D6-BDF69C1E778C}"/>
    <cellStyle name="PSChar 2" xfId="1467" xr:uid="{70BFE18F-9DD7-4A13-B67C-73905BA3EB2E}"/>
    <cellStyle name="PSDate" xfId="1468" xr:uid="{7FC73966-4DEE-4B86-B40A-EDF6758496B1}"/>
    <cellStyle name="PSDate 2" xfId="1469" xr:uid="{A538E6F5-15E5-4218-AFA0-DD08C5B9925D}"/>
    <cellStyle name="PSDec" xfId="1470" xr:uid="{FA99AC7F-A158-4055-BDE7-8FC8500E8101}"/>
    <cellStyle name="PSDec 2" xfId="1471" xr:uid="{E54124D4-88CF-4316-9071-F52CA552F598}"/>
    <cellStyle name="PSHeading" xfId="1472" xr:uid="{FD82B837-F819-4ACC-978C-E3DEA3018F0A}"/>
    <cellStyle name="PSHeading 2" xfId="1473" xr:uid="{5B14BBE6-07EF-4B43-8D1E-3C9BB424B06F}"/>
    <cellStyle name="PSHeading_BTX2010 (2)" xfId="1474" xr:uid="{F7ABF1DE-C8A5-41B6-BAAC-EE2781622CB9}"/>
    <cellStyle name="PSInt" xfId="1475" xr:uid="{B631A83D-1220-4CE1-B919-CAA321887D2A}"/>
    <cellStyle name="PSInt 2" xfId="1476" xr:uid="{89BE46D9-9148-4A15-9896-D9C2814BD013}"/>
    <cellStyle name="PSSpacer" xfId="1477" xr:uid="{11DE6027-0527-4612-B641-F4B125F58C08}"/>
    <cellStyle name="PSSpacer 2" xfId="1478" xr:uid="{CC805D5E-E43D-4366-BDDF-AA97BF67B99C}"/>
    <cellStyle name="pwstyle" xfId="1479" xr:uid="{E6DFC416-DA80-4119-9FA2-ECA9AFCCBD0F}"/>
    <cellStyle name="QTR94_95_INCOME CTMP#1 98" xfId="1774" xr:uid="{3CCE242A-6885-4F9B-A957-4A0C68C55845}"/>
    <cellStyle name="Quantity" xfId="1480" xr:uid="{BC4C138B-3BC6-414D-AF77-06C173AB1F7E}"/>
    <cellStyle name="Quantity 2" xfId="1481" xr:uid="{DEB91EC2-7CD0-4C46-AC75-98E31E61F2C1}"/>
    <cellStyle name="Quantity_FS10-1" xfId="1482" xr:uid="{9CDA2EA7-1D75-40A6-8C36-6CD56FDE1CE3}"/>
    <cellStyle name="regstoresfromspecstores" xfId="1483" xr:uid="{0B094039-F2F5-44D8-A6EB-ED57F5A33A00}"/>
    <cellStyle name="report_title" xfId="352" xr:uid="{82AD1CBC-02D7-45AB-971A-530D6C9C6DFD}"/>
    <cellStyle name="RevList" xfId="1484" xr:uid="{8356C91D-A6DE-4C81-9501-42246469AC53}"/>
    <cellStyle name="RM" xfId="1485" xr:uid="{50D3327B-6996-4711-9EC7-E9810D9C4BCE}"/>
    <cellStyle name="SAPBEXaggData" xfId="1486" xr:uid="{C7388522-1FD9-4ACD-B3D5-D07AF4AF0B19}"/>
    <cellStyle name="SAPBEXaggData 2" xfId="2013" xr:uid="{9EA05885-ED81-4C92-939C-AFE961FE5F84}"/>
    <cellStyle name="SAPBEXaggData 3" xfId="2393" xr:uid="{6E2C1865-A426-4C85-86EC-5905DE561EB9}"/>
    <cellStyle name="SAPBEXaggData 4" xfId="2383" xr:uid="{F3157027-05BD-4540-B3CE-0E63046858F6}"/>
    <cellStyle name="SAPBEXaggDataEmph" xfId="1487" xr:uid="{8F5C6943-35A8-479D-B0D8-932F238FCDAC}"/>
    <cellStyle name="SAPBEXaggDataEmph 2" xfId="2012" xr:uid="{986E7210-A3E6-483E-9F66-6ACDCCCA802A}"/>
    <cellStyle name="SAPBEXaggDataEmph 3" xfId="2422" xr:uid="{E9B5E284-6EDA-4F53-92F4-52A3F22F4ACD}"/>
    <cellStyle name="SAPBEXaggDataEmph 4" xfId="2469" xr:uid="{67BEA340-0F59-48B0-A8AC-70FE43D2FA15}"/>
    <cellStyle name="SAPBEXaggItem" xfId="1488" xr:uid="{21E65B42-6940-435E-B465-A76621C20B44}"/>
    <cellStyle name="SAPBEXaggItem 2" xfId="2011" xr:uid="{1BE2CA4F-D96D-4BA4-9051-8AD397F13217}"/>
    <cellStyle name="SAPBEXaggItem 3" xfId="2778" xr:uid="{EB0E4D8D-E65D-4962-A680-6F71E4143C56}"/>
    <cellStyle name="SAPBEXaggItem 4" xfId="2427" xr:uid="{6ED545AB-1EAC-4E35-B15A-AD2F77B4375A}"/>
    <cellStyle name="SAPBEXaggItemX" xfId="1489" xr:uid="{4FAC9B85-CB07-43B8-9547-7F3CD8AED6C0}"/>
    <cellStyle name="SAPBEXaggItemX 2" xfId="2010" xr:uid="{FB665851-EB23-4F53-8592-492209370D96}"/>
    <cellStyle name="SAPBEXaggItemX 3" xfId="2417" xr:uid="{1B4755DF-F4D1-4E94-87BA-1945B44A4F97}"/>
    <cellStyle name="SAPBEXaggItemX 4" xfId="2465" xr:uid="{46EF856A-14E1-4CBD-ACC5-EE15BB3D26E6}"/>
    <cellStyle name="SAPBEXchaText" xfId="1490" xr:uid="{5AF032A2-4FC3-4C69-8AC7-644B29A21C33}"/>
    <cellStyle name="SAPBEXexcBad7" xfId="1491" xr:uid="{B4D29592-6450-4F75-9B68-B6574010D0FE}"/>
    <cellStyle name="SAPBEXexcBad7 2" xfId="2009" xr:uid="{3AE54E71-1F10-4007-BEB5-9259309781FD}"/>
    <cellStyle name="SAPBEXexcBad7 3" xfId="2416" xr:uid="{FE0AB178-2133-4BF7-8E8B-84F99212AB0A}"/>
    <cellStyle name="SAPBEXexcBad7 4" xfId="2538" xr:uid="{6E1F21C3-669B-4D17-8A25-AA3C2CE1D14D}"/>
    <cellStyle name="SAPBEXexcBad8" xfId="1492" xr:uid="{C1787440-506A-4773-AD43-B7C49EF66277}"/>
    <cellStyle name="SAPBEXexcBad8 2" xfId="2008" xr:uid="{A07FE07A-9B7F-4923-B196-827238544F03}"/>
    <cellStyle name="SAPBEXexcBad8 3" xfId="2508" xr:uid="{3C0312B4-C06C-4B3D-9B68-65102F8C3E11}"/>
    <cellStyle name="SAPBEXexcBad8 4" xfId="2498" xr:uid="{5E6B7614-3C69-4A8F-9165-8ED89B6CA738}"/>
    <cellStyle name="SAPBEXexcBad9" xfId="1493" xr:uid="{128E9A1F-C7B2-4557-8DE6-3C5FD1BBDADD}"/>
    <cellStyle name="SAPBEXexcBad9 2" xfId="2007" xr:uid="{BF733CB4-C106-4855-BFAA-5CBF57324B86}"/>
    <cellStyle name="SAPBEXexcBad9 3" xfId="2506" xr:uid="{9B8B75E9-778B-4842-AF5C-B54565D88730}"/>
    <cellStyle name="SAPBEXexcBad9 4" xfId="2459" xr:uid="{378019D9-C92B-447C-9E3C-3E7CF2947C21}"/>
    <cellStyle name="SAPBEXexcCritical4" xfId="1494" xr:uid="{0638A2BB-4EBB-40B5-A765-E10A3B286D47}"/>
    <cellStyle name="SAPBEXexcCritical4 2" xfId="2006" xr:uid="{DF390189-D840-42BE-8457-EE98A84378E0}"/>
    <cellStyle name="SAPBEXexcCritical4 3" xfId="2759" xr:uid="{0021CD63-E9CA-404B-AF24-823C3613AC66}"/>
    <cellStyle name="SAPBEXexcCritical4 4" xfId="2521" xr:uid="{FAC67A17-75E9-4B59-A026-30AC55878125}"/>
    <cellStyle name="SAPBEXexcCritical5" xfId="1495" xr:uid="{4E3E208E-2956-4CCC-B0CA-8971FBBE7AF7}"/>
    <cellStyle name="SAPBEXexcCritical5 2" xfId="2005" xr:uid="{FA0C7F1F-6BE7-4F15-944A-5396E7EBD7D7}"/>
    <cellStyle name="SAPBEXexcCritical5 3" xfId="2493" xr:uid="{0438F79C-1A47-469C-A8AA-C13548F6AC0C}"/>
    <cellStyle name="SAPBEXexcCritical5 4" xfId="2819" xr:uid="{0211F143-9C4D-41E2-A838-AE75D9B15A94}"/>
    <cellStyle name="SAPBEXexcCritical6" xfId="1496" xr:uid="{A23854EA-432C-4141-959D-74AE0BC4C266}"/>
    <cellStyle name="SAPBEXexcCritical6 2" xfId="2004" xr:uid="{4A74295C-0AC1-4BF7-BC47-27C3739ED890}"/>
    <cellStyle name="SAPBEXexcCritical6 3" xfId="2803" xr:uid="{69E8BEB0-86A4-4D35-8BF2-1B329BEF9581}"/>
    <cellStyle name="SAPBEXexcCritical6 4" xfId="2394" xr:uid="{EDEF34CA-3DE3-4B72-8C35-F5F0EFBEB2AF}"/>
    <cellStyle name="SAPBEXexcGood1" xfId="1497" xr:uid="{242EDA54-A8D6-4315-9682-EE1B6F533D79}"/>
    <cellStyle name="SAPBEXexcGood1 2" xfId="2003" xr:uid="{E209AAB2-2FB4-4BE7-926B-75150BF98B06}"/>
    <cellStyle name="SAPBEXexcGood1 3" xfId="2757" xr:uid="{71803CEC-6802-4056-A484-F724F092E23E}"/>
    <cellStyle name="SAPBEXexcGood1 4" xfId="2785" xr:uid="{030778BA-8C8A-415B-B30D-2B863D79FEED}"/>
    <cellStyle name="SAPBEXexcGood2" xfId="1498" xr:uid="{A6A3950C-C4D6-4E2D-8B34-B2F440985D9A}"/>
    <cellStyle name="SAPBEXexcGood2 2" xfId="2002" xr:uid="{2C683419-4B0F-4EC1-AF5F-35881521DA81}"/>
    <cellStyle name="SAPBEXexcGood2 3" xfId="2374" xr:uid="{A3C7E925-21D1-4013-801E-90CF160B48FC}"/>
    <cellStyle name="SAPBEXexcGood2 4" xfId="2483" xr:uid="{C8482CA9-6E15-48E8-9964-2FA7EDA42E00}"/>
    <cellStyle name="SAPBEXexcGood3" xfId="1499" xr:uid="{0556E053-B3EE-4CEE-A59C-62145988BA5B}"/>
    <cellStyle name="SAPBEXexcGood3 2" xfId="2001" xr:uid="{B937133B-360D-462D-8D64-A764B74FC942}"/>
    <cellStyle name="SAPBEXexcGood3 3" xfId="2373" xr:uid="{A03DACF9-2759-420C-A68C-FBED12FA4D6E}"/>
    <cellStyle name="SAPBEXexcGood3 4" xfId="2523" xr:uid="{A0083396-44EF-4E96-B908-E14FABC5D6B9}"/>
    <cellStyle name="SAPBEXfilterDrill" xfId="1500" xr:uid="{E14A8735-2AA3-4398-8C00-4A0F7A24D07C}"/>
    <cellStyle name="SAPBEXfilterItem" xfId="1501" xr:uid="{2A82C848-64B1-4DEE-830A-3346DD464A4A}"/>
    <cellStyle name="SAPBEXfilterText" xfId="1502" xr:uid="{15FCA401-6921-4522-8AF7-8F94A569A82A}"/>
    <cellStyle name="SAPBEXformats" xfId="1503" xr:uid="{84416288-0185-4D96-9B63-82DE148F7434}"/>
    <cellStyle name="SAPBEXformats 2" xfId="2000" xr:uid="{E712B72C-E63C-4B66-BB82-69898D2B0C22}"/>
    <cellStyle name="SAPBEXformats 3" xfId="2386" xr:uid="{61945519-BD81-4933-9297-8FB38D5869B2}"/>
    <cellStyle name="SAPBEXformats 4" xfId="2811" xr:uid="{63F15A81-9CCD-43D6-BBD1-0DA1972CE010}"/>
    <cellStyle name="SAPBEXheaderItem" xfId="1504" xr:uid="{74E48B56-EEF9-4980-B15A-81D37B15447A}"/>
    <cellStyle name="SAPBEXheaderText" xfId="1505" xr:uid="{1FB4D454-D979-4F0D-9D92-538DD85ED6F4}"/>
    <cellStyle name="SAPBEXHLevel0" xfId="1506" xr:uid="{72D820E5-20D8-4911-840D-E502779141AB}"/>
    <cellStyle name="SAPBEXHLevel0 2" xfId="1999" xr:uid="{0E223301-1415-4DAC-9650-C9851332013D}"/>
    <cellStyle name="SAPBEXHLevel0 3" xfId="2801" xr:uid="{84DDAB9A-2B2D-46F5-B44D-8FE81C2B5044}"/>
    <cellStyle name="SAPBEXHLevel0 4" xfId="2818" xr:uid="{668FEA20-CD1D-401F-92FE-AFDD37DE1FDD}"/>
    <cellStyle name="SAPBEXHLevel0X" xfId="1507" xr:uid="{E9648837-7F56-4416-B7E7-F354B7E83A4B}"/>
    <cellStyle name="SAPBEXHLevel0X 2" xfId="1998" xr:uid="{829C73C3-CF66-476A-BDF6-45927ECAEE0F}"/>
    <cellStyle name="SAPBEXHLevel0X 3" xfId="2800" xr:uid="{A106C958-3487-4F2A-829F-AD3CB6A945E0}"/>
    <cellStyle name="SAPBEXHLevel0X 4" xfId="2822" xr:uid="{C8951C08-74A9-44D3-982B-C9C835753502}"/>
    <cellStyle name="SAPBEXHLevel1" xfId="1508" xr:uid="{95CE8ACD-9F14-49DC-BFA2-D02499F8012F}"/>
    <cellStyle name="SAPBEXHLevel1 2" xfId="1997" xr:uid="{AC64216D-4A6B-40C6-89BC-75633656068C}"/>
    <cellStyle name="SAPBEXHLevel1 3" xfId="2808" xr:uid="{F436A2B1-8351-4E09-BD18-2DC20A865893}"/>
    <cellStyle name="SAPBEXHLevel1 4" xfId="2513" xr:uid="{8A2F80BA-2B10-4711-BD33-D73BA459B73E}"/>
    <cellStyle name="SAPBEXHLevel1X" xfId="1509" xr:uid="{B1CFACFF-A1CC-4DDB-88BB-EE3F730443C6}"/>
    <cellStyle name="SAPBEXHLevel1X 2" xfId="1996" xr:uid="{91895569-21E9-479E-9F76-324A2015C39E}"/>
    <cellStyle name="SAPBEXHLevel1X 3" xfId="2524" xr:uid="{FBB90A80-B99C-4D02-B248-C26E55A71777}"/>
    <cellStyle name="SAPBEXHLevel1X 4" xfId="2389" xr:uid="{0E41F816-86A8-4AE8-9A32-1F147F6D2CAF}"/>
    <cellStyle name="SAPBEXHLevel2" xfId="1510" xr:uid="{E44038B1-2258-40B1-B3A0-BC1BDE6E8D63}"/>
    <cellStyle name="SAPBEXHLevel2 2" xfId="1995" xr:uid="{D5D27E18-6B76-458F-BB53-054E282A3A15}"/>
    <cellStyle name="SAPBEXHLevel2 3" xfId="2504" xr:uid="{F1B8DDCC-1F01-4DDA-889A-FFE70505ED2B}"/>
    <cellStyle name="SAPBEXHLevel2 4" xfId="2798" xr:uid="{BE560AD3-F324-4FEB-818C-3205859493F7}"/>
    <cellStyle name="SAPBEXHLevel2X" xfId="1511" xr:uid="{5C7E0608-01C8-41C5-BB11-A504B3CBD76B}"/>
    <cellStyle name="SAPBEXHLevel2X 2" xfId="1994" xr:uid="{10B7D786-EC17-454A-96F7-FE7266AD950C}"/>
    <cellStyle name="SAPBEXHLevel2X 3" xfId="2452" xr:uid="{F4C3F16B-39D7-46FE-96D3-283A7B1B539D}"/>
    <cellStyle name="SAPBEXHLevel2X 4" xfId="2522" xr:uid="{E48FCC55-A04B-45E5-B95F-4F42601DA7C5}"/>
    <cellStyle name="SAPBEXHLevel3" xfId="1512" xr:uid="{6D50854F-AF75-413A-9C5F-FBEF5FBCD500}"/>
    <cellStyle name="SAPBEXHLevel3 2" xfId="1993" xr:uid="{3345FA82-5B6A-4649-ABC2-E0D8ADCB7509}"/>
    <cellStyle name="SAPBEXHLevel3 3" xfId="2399" xr:uid="{2B3A6C93-1C5D-4D99-8ADF-99609C84B3C3}"/>
    <cellStyle name="SAPBEXHLevel3 4" xfId="2391" xr:uid="{C9857EA0-75E8-4479-95D3-BBEF580BE2D7}"/>
    <cellStyle name="SAPBEXHLevel3X" xfId="1513" xr:uid="{0FB5181F-A436-451B-9D8E-CB73378E4D40}"/>
    <cellStyle name="SAPBEXHLevel3X 2" xfId="1992" xr:uid="{4CCCB723-EF99-444F-A36F-C464C4C9CE6B}"/>
    <cellStyle name="SAPBEXHLevel3X 3" xfId="2400" xr:uid="{AD38A234-47C1-4A4A-9293-DA9DACD2D8BF}"/>
    <cellStyle name="SAPBEXHLevel3X 4" xfId="2814" xr:uid="{485DFF0A-9B12-4049-A7E5-45262DE645ED}"/>
    <cellStyle name="SAPBEXresData" xfId="1514" xr:uid="{1D1942B5-2FBC-45ED-8DB9-DA1137D3DDE1}"/>
    <cellStyle name="SAPBEXresData 2" xfId="1991" xr:uid="{808BBF3D-E14C-4DC8-8AFB-869B9FCD235A}"/>
    <cellStyle name="SAPBEXresData 3" xfId="2793" xr:uid="{78DFA448-9E0E-489B-9B5F-B90E14E35BF4}"/>
    <cellStyle name="SAPBEXresData 4" xfId="2820" xr:uid="{3722C7F3-8AE3-45FC-A7AD-B5D3708D6B52}"/>
    <cellStyle name="SAPBEXresDataEmph" xfId="1515" xr:uid="{988A0E18-B2F3-4C58-86AA-BED55ABE8E3A}"/>
    <cellStyle name="SAPBEXresDataEmph 2" xfId="1990" xr:uid="{0A9D5E43-9AB9-40DF-854D-AF1DE01FF7CF}"/>
    <cellStyle name="SAPBEXresDataEmph 3" xfId="2804" xr:uid="{0528EF62-F56D-4A05-AAD8-95F0F6898555}"/>
    <cellStyle name="SAPBEXresDataEmph 4" xfId="2410" xr:uid="{C3CC1875-CE66-4457-B5B1-1964E34EBDA4}"/>
    <cellStyle name="SAPBEXresItem" xfId="1516" xr:uid="{2353AE8B-0D82-40DA-9F83-76BB2C6A5CA7}"/>
    <cellStyle name="SAPBEXresItem 2" xfId="1989" xr:uid="{56780823-B6C3-478A-92B2-86ADBB6B4896}"/>
    <cellStyle name="SAPBEXresItem 3" xfId="2787" xr:uid="{41D94D34-133C-47E7-847E-A10E0A37B926}"/>
    <cellStyle name="SAPBEXresItem 4" xfId="2794" xr:uid="{CB56A435-FA20-483E-BF3E-876F3AF39708}"/>
    <cellStyle name="SAPBEXresItemX" xfId="1517" xr:uid="{7C55E5C0-840F-4FE5-ADF5-0669FAF55A01}"/>
    <cellStyle name="SAPBEXresItemX 2" xfId="1988" xr:uid="{3A84DDD8-76A0-4D59-82BD-349F0A88CE58}"/>
    <cellStyle name="SAPBEXresItemX 3" xfId="2507" xr:uid="{D302BF4A-55B9-4F2F-84AD-C84296D3ABD1}"/>
    <cellStyle name="SAPBEXresItemX 4" xfId="2407" xr:uid="{7ADC758D-633E-4454-9905-D8ABAF4D6996}"/>
    <cellStyle name="SAPBEXstdData" xfId="1518" xr:uid="{EFBA35BC-54F8-431B-8651-EEC82D0053CC}"/>
    <cellStyle name="SAPBEXstdData 2" xfId="1987" xr:uid="{3E24811D-E0F8-465A-8401-A9F3AFE4A1A1}"/>
    <cellStyle name="SAPBEXstdData 3" xfId="2520" xr:uid="{FACAC4D2-B0BD-4B55-B1E8-1DB9C649C803}"/>
    <cellStyle name="SAPBEXstdData 4" xfId="2810" xr:uid="{25BC2BE4-A4D2-4AEB-A991-DD460BCC5A08}"/>
    <cellStyle name="SAPBEXstdDataEmph" xfId="1519" xr:uid="{7DC39E6D-BDE7-4BC7-A1F4-55431BCA3B57}"/>
    <cellStyle name="SAPBEXstdDataEmph 2" xfId="1986" xr:uid="{5281E264-24AC-4C27-8587-48EBF9E6ED39}"/>
    <cellStyle name="SAPBEXstdDataEmph 3" xfId="2371" xr:uid="{ABA38897-36A5-4D63-A850-7D347C1353A8}"/>
    <cellStyle name="SAPBEXstdDataEmph 4" xfId="2468" xr:uid="{16EFF3EA-6328-45AE-800C-A117CB063220}"/>
    <cellStyle name="SAPBEXstdItem" xfId="1520" xr:uid="{23668551-DD68-4FFE-82D2-ADFB87A70C2E}"/>
    <cellStyle name="SAPBEXstdItem 2" xfId="2036" xr:uid="{81A64A7C-395C-4212-9BE6-E326047EF908}"/>
    <cellStyle name="SAPBEXstdItem 3" xfId="2790" xr:uid="{8CB3CAC7-4FFA-4819-BBA2-47C2DBB3768C}"/>
    <cellStyle name="SAPBEXstdItem 4" xfId="2486" xr:uid="{4BFAE902-0309-4531-A865-5595D3974DF6}"/>
    <cellStyle name="SAPBEXstdItemX" xfId="1521" xr:uid="{D53A3D83-7F17-4485-836A-476088AB36FD}"/>
    <cellStyle name="SAPBEXstdItemX 2" xfId="2035" xr:uid="{89FB170D-73AF-4F4B-99C2-91E91A93327C}"/>
    <cellStyle name="SAPBEXstdItemX 3" xfId="2502" xr:uid="{42468395-B73D-441F-AF9F-0347B2295338}"/>
    <cellStyle name="SAPBEXstdItemX 4" xfId="2795" xr:uid="{D9CD4FDA-0956-4221-83B9-2568526DD0CD}"/>
    <cellStyle name="SAPBEXtitle" xfId="1522" xr:uid="{E690460F-30B9-4EE1-B418-48C56A607992}"/>
    <cellStyle name="SAPBEXundefined" xfId="1523" xr:uid="{9C381456-2362-4E5F-894B-E93C6CCFBB04}"/>
    <cellStyle name="SAPBEXundefined 2" xfId="1984" xr:uid="{10527EA6-56C4-4CFC-8AFA-611DBABB687E}"/>
    <cellStyle name="SAPBEXundefined 3" xfId="2791" xr:uid="{57C46903-C411-42FA-848F-3F30E0ACF4C6}"/>
    <cellStyle name="SAPBEXundefined 4" xfId="2815" xr:uid="{66696DE2-FE10-4A7A-A5F3-D36AC94CF872}"/>
    <cellStyle name="SCH1" xfId="1524" xr:uid="{5A200DFD-6A9C-439A-881D-0538C07FD005}"/>
    <cellStyle name="SHADEDSTORES" xfId="1525" xr:uid="{CB902931-D7E0-46BC-B012-DD35389A5A70}"/>
    <cellStyle name="SHADEDSTORES 2" xfId="2398" xr:uid="{942C6745-C253-4502-97E4-5FBB6FA8137C}"/>
    <cellStyle name="SHADEDSTORES 3" xfId="2451" xr:uid="{999E64AB-2A89-4403-8D2D-EA03E8FC99F3}"/>
    <cellStyle name="Sheet Title" xfId="1526" xr:uid="{DE4B7A7E-7566-4FB6-8C1D-C1E859C0EDF0}"/>
    <cellStyle name="Short Date" xfId="1527" xr:uid="{E284557F-F980-4E6F-B214-EA9D876E0984}"/>
    <cellStyle name="specstores" xfId="1528" xr:uid="{379F4CEE-AFC6-4580-B7C4-DB026DB68BC4}"/>
    <cellStyle name="Standard" xfId="1775" xr:uid="{31E448AB-02BD-4A5E-A20E-9F57CBCB980D}"/>
    <cellStyle name="Style 1" xfId="1529" xr:uid="{62F5299F-73DE-44AA-80B1-7867F09250AD}"/>
    <cellStyle name="Style 1 10" xfId="1530" xr:uid="{E68A9702-5D94-41F9-A4CC-86F4B09CCD38}"/>
    <cellStyle name="Style 1 11" xfId="1531" xr:uid="{E1C1FBC2-F4FC-4CBA-8353-9D00E579B5A6}"/>
    <cellStyle name="Style 1 2" xfId="1532" xr:uid="{9E2C23E7-1B4B-4EC0-8062-846EA381E23E}"/>
    <cellStyle name="Style 1 3" xfId="1533" xr:uid="{5C0B8D27-BF84-4995-B505-C03DF0D90FDB}"/>
    <cellStyle name="Style 1 4" xfId="1534" xr:uid="{39D43052-28F8-4289-B200-8C5AAE313138}"/>
    <cellStyle name="Style 1 5" xfId="1535" xr:uid="{BA5CFF2D-BDB1-4E3F-808F-9A99C7FFDF4E}"/>
    <cellStyle name="Style 1 6" xfId="1536" xr:uid="{9B2AC66A-1A17-4911-A4E6-CFC0EAE43DD7}"/>
    <cellStyle name="Style 1 7" xfId="1537" xr:uid="{70DD99CC-E9F2-4509-AA0A-4F6B3DB7D1BB}"/>
    <cellStyle name="Style 1 8" xfId="1538" xr:uid="{FD254BCF-B313-42DB-BC8F-C78574BEAE6C}"/>
    <cellStyle name="Style 1 9" xfId="1539" xr:uid="{CD090721-0B20-4EA9-8169-8AAAF5417005}"/>
    <cellStyle name="Style 1_bet341a101a-12t-1 Rev 1" xfId="1540" xr:uid="{5E25E070-26CA-4C34-B927-CAEF56F0729A}"/>
    <cellStyle name="Style 2" xfId="1541" xr:uid="{955C1B15-1FB5-4212-8C05-1BA010511F4A}"/>
    <cellStyle name="style1" xfId="1542" xr:uid="{C604A1AC-BAA3-4AB2-9382-A215E39B8E02}"/>
    <cellStyle name="style1 2" xfId="1543" xr:uid="{2AFAF0E0-8036-4EB1-9C46-6FC5E9340794}"/>
    <cellStyle name="style1_TB-BTX" xfId="1544" xr:uid="{D1D0E15F-6FBC-430C-8C9A-4BB4122542CC}"/>
    <cellStyle name="SubHeading" xfId="1545" xr:uid="{E58B0DD0-B3BE-4220-8A29-A5CE8EC75F7F}"/>
    <cellStyle name="Subtotal" xfId="1546" xr:uid="{29C4A1E8-471F-41EA-8155-56BDD36314D7}"/>
    <cellStyle name="TB" xfId="1547" xr:uid="{2A08FDE9-F224-4F76-A1C2-F38F2C18425F}"/>
    <cellStyle name="Text Indent A" xfId="1548" xr:uid="{5156D3D8-237C-4D60-8D19-1FCD629AC064}"/>
    <cellStyle name="Text Indent B" xfId="1549" xr:uid="{B3AA46BD-7690-4EF6-98DD-D5895782CCFB}"/>
    <cellStyle name="Text Indent C" xfId="1550" xr:uid="{5D0DA9D5-154B-42AC-A645-103CD935521F}"/>
    <cellStyle name="Tickmark" xfId="1776" xr:uid="{4DDAA1AE-D434-46D5-BE63-6435143E1F3A}"/>
    <cellStyle name="Title 10" xfId="1551" xr:uid="{16FF79FA-3D97-4E3C-81F7-20D57CDDC8E2}"/>
    <cellStyle name="Title 11" xfId="1552" xr:uid="{8DA8F69E-F8A6-48D7-9C84-F44FA454AC4C}"/>
    <cellStyle name="Title 12" xfId="1799" xr:uid="{80384F61-C394-40D6-9A19-8206D5D99B4D}"/>
    <cellStyle name="Title 13" xfId="1897" xr:uid="{027CFF1E-62A3-4C68-AFD8-1E00B8D1D5C6}"/>
    <cellStyle name="Title 2" xfId="353" xr:uid="{BF18915D-B55A-4337-B961-2DBDBA1CAB18}"/>
    <cellStyle name="Title 2 2" xfId="2089" xr:uid="{F70317DA-A928-482C-BFF5-A39D44EC9838}"/>
    <cellStyle name="Title 2 2 2" xfId="2725" xr:uid="{811937E5-350C-43F4-87C9-361734179BF2}"/>
    <cellStyle name="Title 2 3" xfId="1553" xr:uid="{2AA5A828-E2E6-45E2-A430-C1C1DD7C8DCA}"/>
    <cellStyle name="Title 3" xfId="1554" xr:uid="{7473F963-9DDF-418B-B78A-8548C2093EE6}"/>
    <cellStyle name="Title 3 2" xfId="2135" xr:uid="{008E8392-A047-4568-A2CD-B8DB7C5A55FA}"/>
    <cellStyle name="Title 4" xfId="1555" xr:uid="{36315790-ACE3-4CDC-BD0D-1DF1FB6F7FF8}"/>
    <cellStyle name="Title 4 2" xfId="2143" xr:uid="{9E16B861-6605-4FDD-9296-61A3F51D826B}"/>
    <cellStyle name="Title 5" xfId="1556" xr:uid="{03C97E63-9123-4FEF-923E-0B7BDAEE27E6}"/>
    <cellStyle name="Title 6" xfId="1557" xr:uid="{FE5824C1-A435-49BF-A69B-0A798F8EA4EF}"/>
    <cellStyle name="Title 7" xfId="1558" xr:uid="{6E754F49-0666-466F-A0DA-FB99ABB9B823}"/>
    <cellStyle name="Title 8" xfId="1559" xr:uid="{5B18CD05-60A2-4A50-8384-E508318DF6C9}"/>
    <cellStyle name="Title 9" xfId="1560" xr:uid="{0CDF354B-88A7-4E0A-AE9D-BED86D1724D8}"/>
    <cellStyle name="TMS RMMN" xfId="1561" xr:uid="{4953D535-BC17-452B-B688-6128C6012542}"/>
    <cellStyle name="Total 10" xfId="1562" xr:uid="{31216C5B-907E-4603-B20E-E792FB93A905}"/>
    <cellStyle name="Total 11" xfId="1563" xr:uid="{249AB6EF-C728-450A-A4B9-230F7EB5066E}"/>
    <cellStyle name="Total 12" xfId="1814" xr:uid="{C3DC7B50-B58E-41D6-B2C7-3F20C91BE540}"/>
    <cellStyle name="Total 13" xfId="1903" xr:uid="{A3CA72E0-5670-4ED5-80D5-FBA37F655B25}"/>
    <cellStyle name="Total 14" xfId="1937" xr:uid="{B8165583-FFDC-4FD4-BF0F-3DD36F035B12}"/>
    <cellStyle name="Total 2" xfId="354" xr:uid="{C5AE5537-E246-404F-95EA-E2DACF09FDAA}"/>
    <cellStyle name="Total 2 2" xfId="2342" xr:uid="{CE81DB15-E692-48CB-BF51-67EDE19A5CF2}"/>
    <cellStyle name="Total 2 2 2" xfId="2726" xr:uid="{A49B66AF-AF6A-4FE9-99BD-37CF1BC67C72}"/>
    <cellStyle name="Total 2 3" xfId="2597" xr:uid="{0D822145-D170-4148-B1FC-E3A9A8A4A761}"/>
    <cellStyle name="Total 2 4" xfId="1564" xr:uid="{90869EC0-74FD-4CBF-8E42-52BF9DE5E5E8}"/>
    <cellStyle name="Total 3" xfId="1565" xr:uid="{496922BF-0489-462A-A51A-99240160C64F}"/>
    <cellStyle name="Total 4" xfId="1566" xr:uid="{DDC02BED-F920-4E45-85AA-36F7A363047C}"/>
    <cellStyle name="Total 5" xfId="1567" xr:uid="{5CE4CFFE-605C-4F8D-BF6E-F485244164A7}"/>
    <cellStyle name="Total 6" xfId="1568" xr:uid="{6622621A-4C22-4D5F-8B3D-B5776929271D}"/>
    <cellStyle name="Total 7" xfId="1569" xr:uid="{93979329-87B2-4A98-8D5F-1E847BD27AA7}"/>
    <cellStyle name="Total 8" xfId="1570" xr:uid="{27EA93DD-C0D4-422D-BB8B-F5C1491B864D}"/>
    <cellStyle name="Total 9" xfId="1571" xr:uid="{2C9D72CD-8FEA-4176-80A1-A06055005A38}"/>
    <cellStyle name="Valuta (0)" xfId="1777" xr:uid="{82CD8F23-0CC4-4192-B561-D921B0937FEC}"/>
    <cellStyle name="Valuta_Page 12" xfId="355" xr:uid="{85484C9E-6571-4B76-BD2C-1B9BD33DCE4C}"/>
    <cellStyle name="Währung [0]_Tabelle1" xfId="1572" xr:uid="{5846D954-92A6-48CC-9B80-31C55B6A5CE2}"/>
    <cellStyle name="Währung_Tabelle1" xfId="1573" xr:uid="{76B72EFC-10AF-4F16-9D1F-4DE34F0B03C3}"/>
    <cellStyle name="Warning Text 10" xfId="1574" xr:uid="{4CFEE9E0-D8D5-4BA6-ADF8-BA7A23065AEC}"/>
    <cellStyle name="Warning Text 11" xfId="1575" xr:uid="{CB0D266D-A4CA-4CE8-8CB5-4F20047EAB8E}"/>
    <cellStyle name="Warning Text 12" xfId="1812" xr:uid="{604E800F-A32B-4563-9CF2-B8066E357128}"/>
    <cellStyle name="Warning Text 13" xfId="1895" xr:uid="{4A3F1FC6-74A3-48FA-8D64-411FDD66232C}"/>
    <cellStyle name="Warning Text 2" xfId="356" xr:uid="{259D4021-0706-4D78-935D-7F2AE78CABD3}"/>
    <cellStyle name="Warning Text 2 2" xfId="2340" xr:uid="{2BFD8C8C-DFB1-4CC9-93A5-C2DB232E7A4A}"/>
    <cellStyle name="Warning Text 2 2 2" xfId="2727" xr:uid="{55A5F4A2-A8F0-41A2-9642-1AA5240BE68C}"/>
    <cellStyle name="Warning Text 2 3" xfId="2598" xr:uid="{F14F65AD-9ACF-4C40-9390-0061261F5E67}"/>
    <cellStyle name="Warning Text 2 4" xfId="1576" xr:uid="{02D85D4E-0B07-438D-A938-07DD220702EB}"/>
    <cellStyle name="Warning Text 3" xfId="1577" xr:uid="{6379A409-B8FE-42CD-9628-767633A63402}"/>
    <cellStyle name="Warning Text 4" xfId="1578" xr:uid="{CB69CEC4-DF48-4E45-A1A8-448446BA9682}"/>
    <cellStyle name="Warning Text 5" xfId="1579" xr:uid="{0EFFAF88-5865-40A1-8333-A1E8538BBA98}"/>
    <cellStyle name="Warning Text 6" xfId="1580" xr:uid="{23A4F4E0-A6CF-40AD-80FA-6CAF8AAEFDF3}"/>
    <cellStyle name="Warning Text 7" xfId="1581" xr:uid="{F140CFE0-D889-47DD-A349-7B4EEA87A6C1}"/>
    <cellStyle name="Warning Text 8" xfId="1582" xr:uid="{E56FF167-2828-440E-9E34-30113F28E456}"/>
    <cellStyle name="Warning Text 9" xfId="1583" xr:uid="{F4B8F156-776B-409D-8EA0-B08D62468E74}"/>
    <cellStyle name="wrap" xfId="1584" xr:uid="{AC673B70-6A13-4E16-B138-3AB12A355B72}"/>
    <cellStyle name="Wไhrung [0]_35ERI8T2gbIEMixb4v26icuOo" xfId="1585" xr:uid="{3650ECC7-0EA0-4832-A263-F7BC43399CFB}"/>
    <cellStyle name="Wไhrung_35ERI8T2gbIEMixb4v26icuOo" xfId="1586" xr:uid="{25AD2AC0-7E22-4266-9B12-ED5A0A6C47E6}"/>
    <cellStyle name="Yellow" xfId="1587" xr:uid="{70EA433E-7348-432C-B02D-3CA8B0A8A3E7}"/>
    <cellStyle name="ｵﾒﾁ｡ﾒﾃ爼ﾗ靉ﾁ篦ｧﾋﾅﾒﾂﾁﾔｵﾔ" xfId="1588" xr:uid="{C1ABA591-B769-4295-ADA0-C43AECFECE54}"/>
    <cellStyle name="ハイパーリンク_管理BSPL_WK" xfId="1589" xr:uid="{BBA0C149-684E-4031-9457-85112CD89CD8}"/>
    <cellStyle name="เครื่องหมายเปอร์เซ็นต์_~4510722" xfId="1590" xr:uid="{0DF0C55F-75ED-463E-9F92-0228A48E02E3}"/>
    <cellStyle name="เครื่องหมายจุลภาค [0]" xfId="357" xr:uid="{6F79CF41-FCDB-4AD7-82BC-5CC4AF14413E}"/>
    <cellStyle name="เครื่องหมายจุลภาค [0] 2" xfId="358" xr:uid="{7C88928D-3248-4E80-95E0-88B84BAE3E2E}"/>
    <cellStyle name="เครื่องหมายจุลภาค [0] 2 2" xfId="359" xr:uid="{9EEE3B78-A00B-410F-BD85-2671B74589A1}"/>
    <cellStyle name="เครื่องหมายจุลภาค [0] 3" xfId="360" xr:uid="{EBB33075-5119-4EC2-BB5C-6F70C686E9F7}"/>
    <cellStyle name="เครื่องหมายจุลภาค [0] 3 2" xfId="361" xr:uid="{816E8646-0CBC-4917-A6F7-0B7A8576CAA5}"/>
    <cellStyle name="เครื่องหมายจุลภาค [0] 4" xfId="362" xr:uid="{864333AF-273C-411F-AAAE-4E99C668A403}"/>
    <cellStyle name="เครื่องหมายจุลภาค [0] 5" xfId="363" xr:uid="{74198A40-93C7-419A-A845-D62F0CABC466}"/>
    <cellStyle name="เครื่องหมายจุลภาค 18 2" xfId="364" xr:uid="{16FD7D81-955B-460E-9425-A39E21664626}"/>
    <cellStyle name="เครื่องหมายจุลภาค 18 2 2" xfId="2024" xr:uid="{67FFB834-8DEC-48B1-8B65-5C0ADF6873B9}"/>
    <cellStyle name="เครื่องหมายจุลภาค 2" xfId="1591" xr:uid="{94AC26B3-D9C8-49D2-A204-DBE322251F77}"/>
    <cellStyle name="เครื่องหมายจุลภาค 2 10" xfId="1592" xr:uid="{440C3DD4-DC3E-43B6-9635-53D2371E0639}"/>
    <cellStyle name="เครื่องหมายจุลภาค 2 11" xfId="1593" xr:uid="{B82A5DE8-B41C-4436-86DD-27BCEA06D6F4}"/>
    <cellStyle name="เครื่องหมายจุลภาค 2 2" xfId="1594" xr:uid="{2FE1C91A-A0E6-47D5-A3BD-329EDC503612}"/>
    <cellStyle name="เครื่องหมายจุลภาค 2 3" xfId="1595" xr:uid="{CEA59C58-46EA-4AB9-A52F-165FB969B5B9}"/>
    <cellStyle name="เครื่องหมายจุลภาค 2 4" xfId="1596" xr:uid="{13627137-DB4A-4FC6-AE97-F49A8F1C0F14}"/>
    <cellStyle name="เครื่องหมายจุลภาค 2 5" xfId="1597" xr:uid="{1B8B328F-1569-4805-AF4A-D4E63A7FBF40}"/>
    <cellStyle name="เครื่องหมายจุลภาค 2 6" xfId="1598" xr:uid="{0DE737C7-7496-449A-8AEA-5F7A3F68B877}"/>
    <cellStyle name="เครื่องหมายจุลภาค 2 7" xfId="1599" xr:uid="{2EB2321F-36C1-455C-A9AC-370927660B72}"/>
    <cellStyle name="เครื่องหมายจุลภาค 2 8" xfId="1600" xr:uid="{ECD2C306-B81B-4B6A-8635-7930AABB6F99}"/>
    <cellStyle name="เครื่องหมายจุลภาค 2 9" xfId="1601" xr:uid="{3DD00AB2-BCA2-4049-A12F-5573EA0F3223}"/>
    <cellStyle name="เครื่องหมายจุลภาค 2_BF-PND50-10-16-5-11" xfId="1602" xr:uid="{DD583FFA-08D6-4BCE-A86E-BC38C808201F}"/>
    <cellStyle name="เครื่องหมายจุลภาค 3" xfId="1603" xr:uid="{5FBE7FA4-F045-49D5-9386-27F0E2410859}"/>
    <cellStyle name="เครื่องหมายจุลภาค 4" xfId="1604" xr:uid="{760B60AE-6A6B-499C-A6A9-EF7324D0AD09}"/>
    <cellStyle name="เครื่องหมายจุลภาค 5" xfId="1605" xr:uid="{3CE18DA7-3C56-47A8-A200-8276A0B72306}"/>
    <cellStyle name="เครื่องหมายจุลภาค 6" xfId="1606" xr:uid="{209775A7-DE0A-45E6-B81D-3126B49CA916}"/>
    <cellStyle name="เครื่องหมายจุลภาค 7" xfId="1607" xr:uid="{8C59F3AC-604F-4620-B5A9-485B2D2E4ECE}"/>
    <cellStyle name="เครื่องหมายจุลภาค 8" xfId="1608" xr:uid="{D652E2DF-7C32-4F7A-8063-881487A72839}"/>
    <cellStyle name="เครื่องหมายจุลภาค_~0391937" xfId="1609" xr:uid="{58917F91-2255-4E37-8793-B816F3A2E96B}"/>
    <cellStyle name="เครื่องหมายสกุลเงิน [0]" xfId="365" xr:uid="{BF0854C1-6CE5-47A7-B301-77BDE3965EA3}"/>
    <cellStyle name="เครื่องหมายสกุลเงิน [0] 2" xfId="366" xr:uid="{0328D46A-E88E-4D5E-A6D0-06212A2CDDCC}"/>
    <cellStyle name="เครื่องหมายสกุลเงิน [0] 2 2" xfId="367" xr:uid="{A7516DD2-4FE0-4FB6-A58F-620604BD2F8A}"/>
    <cellStyle name="เครื่องหมายสกุลเงิน [0] 2 3" xfId="1610" xr:uid="{459FB792-AB3B-4D7C-B4AF-200098C9114B}"/>
    <cellStyle name="เครื่องหมายสกุลเงิน [0] 3" xfId="368" xr:uid="{D3A06FC3-37F3-4067-86EE-3350325012CB}"/>
    <cellStyle name="เครื่องหมายสกุลเงิน [0] 3 2" xfId="369" xr:uid="{A0299B03-BB33-4229-B341-FA003C74B5EB}"/>
    <cellStyle name="เครื่องหมายสกุลเงิน [0] 3 3" xfId="502" xr:uid="{38979C9F-E989-4334-8779-316786697947}"/>
    <cellStyle name="เครื่องหมายสกุลเงิน [0] 4" xfId="370" xr:uid="{CC6DBDAD-5D01-47B3-B588-722BA71F03A1}"/>
    <cellStyle name="เครื่องหมายสกุลเงิน [0] 5" xfId="371" xr:uid="{7E2BAE06-1C07-4786-A7C0-F78859BB75BE}"/>
    <cellStyle name="เครื่องหมายสกุลเงิน_~0391937" xfId="1611" xr:uid="{EF4C803B-F96E-4B88-97F8-F1F9CB725391}"/>
    <cellStyle name="เชื่อมโยงหลายมิติ" xfId="1612" xr:uid="{BD76436D-C327-480D-83F5-1371B20E6CDE}"/>
    <cellStyle name="เซลล์ตรวจสอบ" xfId="372" xr:uid="{A3E0E0B4-BD92-46EF-9AD9-037936AD3AE5}"/>
    <cellStyle name="เซลล์ตรวจสอบ 2" xfId="373" xr:uid="{D8BFC07F-06E1-4C85-8845-79A7ED20DA86}"/>
    <cellStyle name="เซลล์ตรวจสอบ 2 2" xfId="2122" xr:uid="{E9EA2A9B-0CDD-48BD-AA4A-8B06C1E220B7}"/>
    <cellStyle name="เซลล์ตรวจสอบ 2 2 2" xfId="2728" xr:uid="{E793E686-ACF3-4816-BD55-B40BFF3B7B77}"/>
    <cellStyle name="เซลล์ตรวจสอบ 2 3" xfId="2622" xr:uid="{A07E25A4-92CE-40E6-A378-6EA1909B27CA}"/>
    <cellStyle name="เซลล์ตรวจสอบ 2 4" xfId="1613" xr:uid="{87C624AA-4629-4D8E-8C3B-F5F40695EC58}"/>
    <cellStyle name="เซลล์ตรวจสอบ 3" xfId="2054" xr:uid="{DF8FF776-6CAD-46F8-BC6A-302486A1C337}"/>
    <cellStyle name="เซลล์ที่มีการเชื่อมโยง" xfId="374" xr:uid="{03DEECD6-02BD-4FDF-AB4A-F696431D8DAB}"/>
    <cellStyle name="เซลล์ที่มีการเชื่อมโยง 2" xfId="375" xr:uid="{2BFC7635-C41B-44B7-B39F-671B61D19A8A}"/>
    <cellStyle name="เซลล์ที่มีการเชื่อมโยง 2 2" xfId="2116" xr:uid="{EB5A5346-863D-4047-8517-FF43C03DF308}"/>
    <cellStyle name="เซลล์ที่มีการเชื่อมโยง 2 2 2" xfId="2729" xr:uid="{DD1607B9-24C7-4FAC-878D-0243952C35AD}"/>
    <cellStyle name="เซลล์ที่มีการเชื่อมโยง 2 3" xfId="2621" xr:uid="{BE86D51C-EFE9-41E2-89C1-D95BA77EE1F8}"/>
    <cellStyle name="เซลล์ที่มีการเชื่อมโยง 2 4" xfId="1614" xr:uid="{827CBDF7-92D8-4790-815C-620F952560AD}"/>
    <cellStyle name="เซลล์ที่มีการเชื่อมโยง 3" xfId="2053" xr:uid="{328E6CF6-E990-4D29-8259-2060AFBA432A}"/>
    <cellStyle name="เปอร์เซ็นต์ 2" xfId="1615" xr:uid="{20D25661-D2EE-4173-B9DB-ED15144034E4}"/>
    <cellStyle name="เปอร์เซ็นต์ 2 10" xfId="1616" xr:uid="{8D236A78-BF2B-44DB-B0D6-07DA5EEAB2FA}"/>
    <cellStyle name="เปอร์เซ็นต์ 2 11" xfId="1617" xr:uid="{69755428-966C-4872-BCA6-689C4E53C330}"/>
    <cellStyle name="เปอร์เซ็นต์ 2 2" xfId="1618" xr:uid="{4E142B48-A4E6-4FA8-A51C-9FA9614A2DEF}"/>
    <cellStyle name="เปอร์เซ็นต์ 2 3" xfId="1619" xr:uid="{0094C19F-6069-4779-95A1-C8AF3C6E99EC}"/>
    <cellStyle name="เปอร์เซ็นต์ 2 4" xfId="1620" xr:uid="{D33DF0F2-7286-45E5-AC30-9CA7C6DF0E51}"/>
    <cellStyle name="เปอร์เซ็นต์ 2 5" xfId="1621" xr:uid="{468599B6-DB23-4325-B754-C22FF8F0248B}"/>
    <cellStyle name="เปอร์เซ็นต์ 2 6" xfId="1622" xr:uid="{058DE646-120A-42EB-9631-27C0E6A6C587}"/>
    <cellStyle name="เปอร์เซ็นต์ 2 7" xfId="1623" xr:uid="{D8CCECF4-724A-45F3-9084-66FC20216727}"/>
    <cellStyle name="เปอร์เซ็นต์ 2 8" xfId="1624" xr:uid="{48EEF364-39EC-48E6-938C-21FC4D020AED}"/>
    <cellStyle name="เปอร์เซ็นต์ 2 9" xfId="1625" xr:uid="{014A76A3-3153-4828-9428-CCDF7469A9A8}"/>
    <cellStyle name="เปอร์เซ็นต์ 2_BF-PND50-10-16-5-11" xfId="1626" xr:uid="{0FF43788-CF13-417E-8B21-1E5298D04DF3}"/>
    <cellStyle name="เปอร์เซ็นต์ 3" xfId="1627" xr:uid="{5BF6062F-2763-4FB6-AC2D-239719A03B49}"/>
    <cellStyle name="เปอร์เซ็นต์ 4" xfId="1628" xr:uid="{209A9E40-A9EE-46B9-8F0F-E6DA391584FB}"/>
    <cellStyle name="แย่" xfId="376" xr:uid="{291430C4-23A9-488D-B8D3-7A01A92296D3}"/>
    <cellStyle name="แย่ 2" xfId="377" xr:uid="{BD19816A-A535-46AD-A3FF-D0C802C54043}"/>
    <cellStyle name="แย่ 2 2" xfId="2104" xr:uid="{3F800B61-0AA3-4B5D-A943-9B3D40EDEC08}"/>
    <cellStyle name="แย่ 2 2 2" xfId="2730" xr:uid="{305630E1-D71A-4CCB-91C8-3E2BE9A51DD3}"/>
    <cellStyle name="แย่ 2 3" xfId="2616" xr:uid="{B3B53171-F02A-4CB7-8F4C-E82E59598C22}"/>
    <cellStyle name="แย่ 2 4" xfId="1629" xr:uid="{1F338864-BAB7-4EAE-8EB1-13404DE70E0D}"/>
    <cellStyle name="แย่ 3" xfId="2048" xr:uid="{8ACC727C-45FB-4B8E-849F-3ADCFD89F50A}"/>
    <cellStyle name="แสดงผล" xfId="378" xr:uid="{CBEF86EB-771D-47C0-B5C5-A37BAFEF56DA}"/>
    <cellStyle name="แสดงผล 10" xfId="2807" xr:uid="{1AD721B7-0924-4ED4-ADDA-10989CBB21DE}"/>
    <cellStyle name="แสดงผล 2" xfId="379" xr:uid="{CFB60F68-EC35-4716-817D-9CC89EB52E35}"/>
    <cellStyle name="แสดงผล 2 2" xfId="2123" xr:uid="{0C53C96C-14AB-436C-A24C-3C1CA26E15AA}"/>
    <cellStyle name="แสดงผล 2 2 2" xfId="2731" xr:uid="{C7F819E9-4022-41BD-B3E0-F1B566E7E7BC}"/>
    <cellStyle name="แสดงผล 2 2 3" xfId="2434" xr:uid="{7B65BDBE-1786-4D1F-9E73-EAF99D91480E}"/>
    <cellStyle name="แสดงผล 2 2 4" xfId="2406" xr:uid="{6866EE54-B147-4C9A-989D-1D85F2F890D3}"/>
    <cellStyle name="แสดงผล 2 3" xfId="2258" xr:uid="{C64D76FC-F2DF-44E5-BF6B-34B8409CEBCD}"/>
    <cellStyle name="แสดงผล 2 3 2" xfId="2619" xr:uid="{A9CD0554-2B4A-4BF9-806E-2B7053C69CAB}"/>
    <cellStyle name="แสดงผล 2 4" xfId="2313" xr:uid="{5AC119AC-3F79-4637-B051-5D1D242E7681}"/>
    <cellStyle name="แสดงผล 2 5" xfId="2792" xr:uid="{788A68E7-C8F2-450E-A451-DF35B5B27B77}"/>
    <cellStyle name="แสดงผล 2 6" xfId="2786" xr:uid="{2AB5FA8B-EB65-4740-A7C6-9A69CB4DF4C9}"/>
    <cellStyle name="แสดงผล 2 7" xfId="1630" xr:uid="{15D22964-992B-4322-B4D2-17153806E092}"/>
    <cellStyle name="แสดงผล 3" xfId="380" xr:uid="{AF76FDC4-8236-48A2-871B-56AFE2E66126}"/>
    <cellStyle name="แสดงผล 3 2" xfId="1961" xr:uid="{6A8E2B97-BDC2-4C33-83EC-A44996D4EA38}"/>
    <cellStyle name="แสดงผล 3 3" xfId="2783" xr:uid="{9850F8FE-F67B-414E-B647-62D9311B2B74}"/>
    <cellStyle name="แสดงผล 3 4" xfId="2812" xr:uid="{8DAAA297-6FF2-4A12-AD1C-D3239227EA5E}"/>
    <cellStyle name="แสดงผล 3 5" xfId="2824" xr:uid="{450CCE04-4DC0-43EE-8DD8-B1550DD71EB2}"/>
    <cellStyle name="แสดงผล 3 6" xfId="2051" xr:uid="{3CF354F1-EF74-4889-B532-AED24B295B47}"/>
    <cellStyle name="แสดงผล 4" xfId="381" xr:uid="{E2E2C5C0-6043-4C71-B1B0-812322786CE5}"/>
    <cellStyle name="แสดงผล 4 2" xfId="2841" xr:uid="{3C021E92-C6B9-49AC-8BC8-71351FAD3B3C}"/>
    <cellStyle name="แสดงผล 5" xfId="382" xr:uid="{C5A3094B-F3C1-41F5-9478-C26BA621B85B}"/>
    <cellStyle name="แสดงผล 5 2" xfId="2865" xr:uid="{E0000141-7867-44E1-A4A7-F9E233C86E2A}"/>
    <cellStyle name="แสดงผล 6" xfId="1956" xr:uid="{647227B6-5E3A-4F11-8FB1-54F5A87E0007}"/>
    <cellStyle name="แสดงผล 7" xfId="2169" xr:uid="{FAD78D61-E816-4F90-A411-8D92D8819473}"/>
    <cellStyle name="แสดงผล 8" xfId="2176" xr:uid="{68D6FE6D-A6A5-4740-B189-206D7824F266}"/>
    <cellStyle name="แสดงผล 9" xfId="2420" xr:uid="{8C26364D-44D5-4C08-960E-564CF35E37A1}"/>
    <cellStyle name="การคำนวณ" xfId="383" xr:uid="{F25FCE09-BBC1-4E53-BE4B-9680438DD06A}"/>
    <cellStyle name="การคำนวณ 10" xfId="2409" xr:uid="{DDD204DC-149C-43F6-88FD-D550A74EFB1A}"/>
    <cellStyle name="การคำนวณ 2" xfId="384" xr:uid="{809617B8-9564-4473-84E8-14FCE6FF5DB5}"/>
    <cellStyle name="การคำนวณ 2 2" xfId="2126" xr:uid="{AA482C76-0B0D-4FC2-8842-453FD61A013F}"/>
    <cellStyle name="การคำนวณ 2 2 2" xfId="2732" xr:uid="{793E0F4F-12B4-4CCD-BC3A-B6403756BE3F}"/>
    <cellStyle name="การคำนวณ 2 2 3" xfId="2414" xr:uid="{D805C8D3-F8BD-4495-918B-487AE8799D10}"/>
    <cellStyle name="การคำนวณ 2 2 4" xfId="2491" xr:uid="{F6ABB2E2-6F45-43EF-ACF0-84EC99AA7854}"/>
    <cellStyle name="การคำนวณ 2 3" xfId="2259" xr:uid="{ACBC9A48-A324-48CB-B31B-0A61C127D88A}"/>
    <cellStyle name="การคำนวณ 2 3 2" xfId="2620" xr:uid="{D2FB73A5-BA6C-4373-ACF8-3022DB18EBFA}"/>
    <cellStyle name="การคำนวณ 2 4" xfId="2314" xr:uid="{A2A4939B-E654-4B09-B05D-ED58CEFE64C0}"/>
    <cellStyle name="การคำนวณ 2 5" xfId="2401" xr:uid="{8A0985DB-1A73-4364-919A-994E0FD4427D}"/>
    <cellStyle name="การคำนวณ 2 6" xfId="2821" xr:uid="{FCFA56EA-22A7-4396-91F7-4366EF8FC33B}"/>
    <cellStyle name="การคำนวณ 2 7" xfId="1631" xr:uid="{AD5902F8-1023-4046-B371-73FE911B1C4B}"/>
    <cellStyle name="การคำนวณ 3" xfId="385" xr:uid="{932CBA8A-3532-4FC4-8A08-BA03A996AAFF}"/>
    <cellStyle name="การคำนวณ 3 2" xfId="1959" xr:uid="{F6749118-5197-4B1C-99D7-14333C3A7FBA}"/>
    <cellStyle name="การคำนวณ 3 3" xfId="2766" xr:uid="{11BC6E2E-E741-43F3-A91E-EDC7BC0E1C2E}"/>
    <cellStyle name="การคำนวณ 3 4" xfId="2431" xr:uid="{C4D356C9-0F71-4EA6-A5EA-3DC2EA0A1667}"/>
    <cellStyle name="การคำนวณ 3 5" xfId="2441" xr:uid="{0F78501C-BA02-48ED-8906-291A7A1ABCB3}"/>
    <cellStyle name="การคำนวณ 3 6" xfId="2052" xr:uid="{CA2BF937-3126-41F7-B8AE-EFFAA083AD8A}"/>
    <cellStyle name="การคำนวณ 4" xfId="386" xr:uid="{78374AE5-2572-456F-94F3-0070172B6A76}"/>
    <cellStyle name="การคำนวณ 4 2" xfId="2844" xr:uid="{F71B5E1F-6CFF-4CF4-B646-672F9E0E8543}"/>
    <cellStyle name="การคำนวณ 5" xfId="387" xr:uid="{D714E5BE-44C2-4962-BE79-20307F3F4C8A}"/>
    <cellStyle name="การคำนวณ 5 2" xfId="2857" xr:uid="{7C93F5D0-F233-48D2-835B-4BE1FFE90309}"/>
    <cellStyle name="การคำนวณ 6" xfId="1983" xr:uid="{AF07453D-B805-454C-A486-FF4AEB46FBED}"/>
    <cellStyle name="การคำนวณ 7" xfId="2033" xr:uid="{B20694D2-9AA1-49A8-BD79-C32BC6C778AB}"/>
    <cellStyle name="การคำนวณ 8" xfId="2164" xr:uid="{5C6E732F-B646-44A6-801F-5F69FACC9E8F}"/>
    <cellStyle name="การคำนวณ 9" xfId="2471" xr:uid="{7CD27906-F25B-49FC-800D-C767ADF03180}"/>
    <cellStyle name="ข้อความเตือน" xfId="388" xr:uid="{DCEB420C-9253-4AA0-8B04-9F396CB98410}"/>
    <cellStyle name="ข้อความเตือน 2" xfId="389" xr:uid="{06422A4C-8AFC-4D8A-A037-103100689607}"/>
    <cellStyle name="ข้อความเตือน 2 2" xfId="2114" xr:uid="{BE4008D7-8BCB-4A99-8F81-77EA616CF4AF}"/>
    <cellStyle name="ข้อความเตือน 2 2 2" xfId="2733" xr:uid="{441A890E-0BDA-4E58-8A26-F001DA47EE9B}"/>
    <cellStyle name="ข้อความเตือน 2 3" xfId="2623" xr:uid="{577AFCDE-8858-4C4B-BF73-28786436E79D}"/>
    <cellStyle name="ข้อความเตือน 2 4" xfId="1632" xr:uid="{D15247F8-473C-4C04-BFA5-E2B5A3AC7AE2}"/>
    <cellStyle name="ข้อความเตือน 3" xfId="2055" xr:uid="{2F663BE0-2ADD-4546-BEFA-C4DA7B0763A4}"/>
    <cellStyle name="ข้อความอธิบาย" xfId="390" xr:uid="{7A0D4D01-0C7D-4F1C-8B92-6FC3D3595DDF}"/>
    <cellStyle name="ข้อความอธิบาย 2" xfId="391" xr:uid="{225025F4-57E7-4A5E-9268-FFEDAFD3D98C}"/>
    <cellStyle name="ข้อความอธิบาย 2 2" xfId="2107" xr:uid="{313C6C56-EA97-4857-B3E9-DBD020B6BEA0}"/>
    <cellStyle name="ข้อความอธิบาย 2 2 2" xfId="2734" xr:uid="{E183016F-884C-4C47-868E-58C488A32A2E}"/>
    <cellStyle name="ข้อความอธิบาย 2 3" xfId="2625" xr:uid="{FA096CDF-F64A-490E-919D-870E679401C2}"/>
    <cellStyle name="ข้อความอธิบาย 2 4" xfId="1633" xr:uid="{057E3374-3D16-4D61-A336-BD981667870C}"/>
    <cellStyle name="ข้อความอธิบาย 3" xfId="2057" xr:uid="{5C85E3D7-5812-4688-BEFF-70CD4889B7A9}"/>
    <cellStyle name="ชื่อเรื่อง" xfId="392" xr:uid="{4DDDD262-6501-4229-8753-A34114367D87}"/>
    <cellStyle name="ชื่อเรื่อง 2" xfId="393" xr:uid="{C01BA5FF-A10B-41A9-8346-C547E146B089}"/>
    <cellStyle name="ชื่อเรื่อง 2 2" xfId="2032" xr:uid="{F8DFBF91-B6FA-4AC9-9547-889E5BB9F884}"/>
    <cellStyle name="ชื่อเรื่อง 2 2 2" xfId="2735" xr:uid="{7C2AC971-2098-4145-AB2E-07FB54D92D08}"/>
    <cellStyle name="ชื่อเรื่อง 2 3" xfId="2610" xr:uid="{0D0AA8A9-0168-4A8D-B3EE-227D528FA623}"/>
    <cellStyle name="ชื่อเรื่อง 2 4" xfId="1634" xr:uid="{B29566C6-0759-431D-8C4D-250A51F17FCB}"/>
    <cellStyle name="ชื่อเรื่อง 3" xfId="2042" xr:uid="{07933052-482A-4AC3-BEC5-24097D3493A9}"/>
    <cellStyle name="ณfน๔_NTCณ๘ป๙ (2)" xfId="1778" xr:uid="{C2EE1708-5541-46EA-8CCE-4D701B721899}"/>
    <cellStyle name="ดี" xfId="394" xr:uid="{EA00244F-37F0-4B4C-B123-885136A444C4}"/>
    <cellStyle name="ดี 2" xfId="395" xr:uid="{6F36D1C3-AEF8-4901-9BCD-E2ABCABB22BD}"/>
    <cellStyle name="ดี 2 2" xfId="2105" xr:uid="{BDA22F14-B371-41F2-9EDE-CAD6B500511A}"/>
    <cellStyle name="ดี 2 2 2" xfId="2736" xr:uid="{0F250C65-C7C2-4085-A3F6-C4080D4AB4CA}"/>
    <cellStyle name="ดี 2 3" xfId="2615" xr:uid="{7E3BCAF3-2788-44EB-A6C6-EC237C99C83F}"/>
    <cellStyle name="ดี 2 4" xfId="1635" xr:uid="{66386E83-3601-4072-85E3-216E37A218B0}"/>
    <cellStyle name="ดี 3" xfId="2047" xr:uid="{7B6389DB-1C2A-4375-B68B-74F2FC96AA61}"/>
    <cellStyle name="ตามการเชื่อมโยงหลายมิติ" xfId="1636" xr:uid="{215D4ECC-E7CA-4625-81DE-A13A8FA259A8}"/>
    <cellStyle name="น้บะภฒ_95" xfId="396" xr:uid="{C510E10F-4F9D-4B44-8848-FDC2D584A710}"/>
    <cellStyle name="ปกติ 13 2" xfId="397" xr:uid="{B8AFBB7E-9E2C-4134-BBD9-4C5E1FD4DFFB}"/>
    <cellStyle name="ปกติ 2" xfId="398" xr:uid="{030E13AF-CDF1-4EDC-8678-AEFD5D7E4DAA}"/>
    <cellStyle name="ปกติ 2 10" xfId="1638" xr:uid="{F8192AE4-9C6F-4EE4-9959-D6DCD9D8457F}"/>
    <cellStyle name="ปกติ 2 11" xfId="1639" xr:uid="{78B52022-0CBD-42F4-86C1-851F1989B105}"/>
    <cellStyle name="ปกติ 2 12" xfId="2034" xr:uid="{9B4553EB-94DE-49E3-84B3-0CF3C89589B5}"/>
    <cellStyle name="ปกติ 2 12 2" xfId="2737" xr:uid="{77BF8433-9416-43BE-83E7-AB93027FDEF4}"/>
    <cellStyle name="ปกติ 2 13" xfId="2651" xr:uid="{2167AE08-2F84-47B7-84C2-9A771922C5FF}"/>
    <cellStyle name="ปกติ 2 14" xfId="1637" xr:uid="{C23CF5DF-FE95-4C99-969B-CA28BFB0871A}"/>
    <cellStyle name="ปกติ 2 2" xfId="1640" xr:uid="{3A072289-4605-4919-A891-31645805ECD0}"/>
    <cellStyle name="ปกติ 2 2 2" xfId="1980" xr:uid="{381BBE76-A677-409B-9C77-49DE24774D7A}"/>
    <cellStyle name="ปกติ 2 3" xfId="1641" xr:uid="{83C646A2-D062-47FC-9029-91F4D49808D2}"/>
    <cellStyle name="ปกติ 2 4" xfId="1642" xr:uid="{941AD831-0F37-4E00-8902-D95904A86CD2}"/>
    <cellStyle name="ปกติ 2 5" xfId="1643" xr:uid="{4EE83ECD-FC75-4566-90E7-E4E18DB65B37}"/>
    <cellStyle name="ปกติ 2 6" xfId="1644" xr:uid="{45A13400-1309-4148-A19A-6A4696D15CA2}"/>
    <cellStyle name="ปกติ 2 7" xfId="1645" xr:uid="{7A5B3932-E34E-4AA2-A985-6BA85F324F8F}"/>
    <cellStyle name="ปกติ 2 8" xfId="1646" xr:uid="{F1B1748E-C8B4-4974-8606-E0197BE5F72D}"/>
    <cellStyle name="ปกติ 2 9" xfId="1647" xr:uid="{9D39A52C-57FD-4AAD-BB38-075B2BE97B57}"/>
    <cellStyle name="ปกติ 2_BF-PND50-10-16-5-11" xfId="1648" xr:uid="{B7A4CC82-7F78-46A3-87BE-7EF019039BD0}"/>
    <cellStyle name="ปกติ 3" xfId="1649" xr:uid="{DFC92275-95C0-44DC-A929-3D6CBE7B270A}"/>
    <cellStyle name="ปกติ 4" xfId="1650" xr:uid="{4CB9F576-A26C-4B0B-8FE3-C9D2BB3194BC}"/>
    <cellStyle name="ปกติ 45" xfId="1651" xr:uid="{AEA756B8-6B98-4ED7-B1EF-5B7C9B8DDDB3}"/>
    <cellStyle name="ปกติ 5" xfId="1652" xr:uid="{5D06319D-C13A-4BA7-ABB4-826EC46989B4}"/>
    <cellStyle name="ปกติ 6" xfId="1653" xr:uid="{D94EB784-1DD3-4CCD-B11E-611AB7D8A72B}"/>
    <cellStyle name="ปกติ_~0391937" xfId="1654" xr:uid="{1A8129DF-6FF5-4261-BC9E-18AA4EC0E6CD}"/>
    <cellStyle name="ป้อนค่า" xfId="399" xr:uid="{4182BEFF-EC36-40F1-9A24-B710346E2C60}"/>
    <cellStyle name="ป้อนค่า 10" xfId="2450" xr:uid="{E6525E83-B342-49FD-AF95-A46B17741B27}"/>
    <cellStyle name="ป้อนค่า 2" xfId="400" xr:uid="{5DD2EF96-77C2-4D61-AD29-ACF25F1FB51A}"/>
    <cellStyle name="ป้อนค่า 2 2" xfId="2102" xr:uid="{26E80C8A-B685-4E50-8FE2-C2871423E3AA}"/>
    <cellStyle name="ป้อนค่า 2 2 2" xfId="2738" xr:uid="{626E1DA4-7D9C-47D7-B240-7F240D080C55}"/>
    <cellStyle name="ป้อนค่า 2 2 3" xfId="2433" xr:uid="{F15E5C3C-B929-4B6A-9D36-E2E023C3854C}"/>
    <cellStyle name="ป้อนค่า 2 2 4" xfId="2419" xr:uid="{E45571E3-80EF-42F9-8125-7D7A2E1784C7}"/>
    <cellStyle name="ป้อนค่า 2 3" xfId="2260" xr:uid="{CA798A5C-C6B8-4D71-928E-14A78C9DC56F}"/>
    <cellStyle name="ป้อนค่า 2 3 2" xfId="2618" xr:uid="{13C9121D-B0DC-439B-9BA6-99202CADF062}"/>
    <cellStyle name="ป้อนค่า 2 4" xfId="2315" xr:uid="{1132DBDA-FE22-45DB-B720-9480EC27E428}"/>
    <cellStyle name="ป้อนค่า 2 5" xfId="2503" xr:uid="{01ACA28F-46D1-4DB3-BF2B-BF06ADD4ABF4}"/>
    <cellStyle name="ป้อนค่า 2 6" xfId="2515" xr:uid="{FFFA1C8E-5B93-46EA-BCE6-21B3D86B5C33}"/>
    <cellStyle name="ป้อนค่า 2 7" xfId="1655" xr:uid="{325E1A74-350F-4E15-852F-390A84221A4A}"/>
    <cellStyle name="ป้อนค่า 3" xfId="401" xr:uid="{03932573-06E6-4815-A6A8-0CD222536F6C}"/>
    <cellStyle name="ป้อนค่า 3 2" xfId="1960" xr:uid="{8B63E6FF-490E-434C-90D3-D629BAC704BD}"/>
    <cellStyle name="ป้อนค่า 3 3" xfId="2782" xr:uid="{8DBFA18D-CA9A-42D4-BCBE-4FC8638F9F8B}"/>
    <cellStyle name="ป้อนค่า 3 4" xfId="2429" xr:uid="{FF57F42D-8FE4-48E7-840A-02ED9AB97B9F}"/>
    <cellStyle name="ป้อนค่า 3 5" xfId="2823" xr:uid="{59F248F5-5FAE-458C-BFB9-C209A8287E20}"/>
    <cellStyle name="ป้อนค่า 3 6" xfId="2050" xr:uid="{27770878-0C71-4B68-AF95-4E4B69B977F8}"/>
    <cellStyle name="ป้อนค่า 4" xfId="402" xr:uid="{A9914730-3B5E-41C7-B45D-8D38D488A24D}"/>
    <cellStyle name="ป้อนค่า 4 2" xfId="2843" xr:uid="{22B7C827-0197-4B44-9451-85D9250674FF}"/>
    <cellStyle name="ป้อนค่า 5" xfId="403" xr:uid="{BB70E680-56B5-4FA6-B2EF-C7638D37D3F5}"/>
    <cellStyle name="ป้อนค่า 5 2" xfId="2856" xr:uid="{F448B4E6-43CA-4308-818D-9948634E7201}"/>
    <cellStyle name="ป้อนค่า 6" xfId="1973" xr:uid="{230AB7CC-06D7-4CBC-B798-84CB03F3790B}"/>
    <cellStyle name="ป้อนค่า 7" xfId="1931" xr:uid="{98E23C4B-0E70-4105-B256-85F9CBBF1A35}"/>
    <cellStyle name="ป้อนค่า 8" xfId="1951" xr:uid="{D2AACE1A-8FEA-4F14-A9E5-28C3AEA81FF4}"/>
    <cellStyle name="ป้อนค่า 9" xfId="2470" xr:uid="{3958039E-51EC-498B-93CC-A3D1F3EEDD9F}"/>
    <cellStyle name="ปานกลาง" xfId="404" xr:uid="{B9A66E29-A7FB-482E-B275-8E9BE4827A41}"/>
    <cellStyle name="ปานกลาง 2" xfId="405" xr:uid="{3B7B4CF6-C8F7-4222-8F58-C5C068176113}"/>
    <cellStyle name="ปานกลาง 2 2" xfId="2118" xr:uid="{A6646792-92C3-49ED-B357-E4642A833C23}"/>
    <cellStyle name="ปานกลาง 2 2 2" xfId="2739" xr:uid="{90BE2E93-BE7F-49D7-A3D5-4F4F8E7330E2}"/>
    <cellStyle name="ปานกลาง 2 3" xfId="2617" xr:uid="{DAF51AC5-457C-4348-ABFE-FF801D779904}"/>
    <cellStyle name="ปานกลาง 2 4" xfId="1656" xr:uid="{7427F25B-F3E9-4A2D-AB0E-A177C5E528FE}"/>
    <cellStyle name="ปานกลาง 3" xfId="2049" xr:uid="{FDF07F86-9AAB-4E75-B061-29A756731D66}"/>
    <cellStyle name="ผลรวม" xfId="406" xr:uid="{114CEE76-1F2D-4CB0-8AD5-6A02970D0B17}"/>
    <cellStyle name="ผลรวม 10" xfId="2500" xr:uid="{9E0A822D-EF9E-4C08-AC11-A7B55513EC43}"/>
    <cellStyle name="ผลรวม 2" xfId="407" xr:uid="{D8D095BC-BBAA-464D-B750-F8BE370047AA}"/>
    <cellStyle name="ผลรวม 2 2" xfId="2111" xr:uid="{A751A5E0-2E9E-47C0-AEA8-236C6258D262}"/>
    <cellStyle name="ผลรวม 2 2 2" xfId="2740" xr:uid="{C09F7E8A-AEEE-43A9-8741-7556573104F6}"/>
    <cellStyle name="ผลรวม 2 2 3" xfId="2533" xr:uid="{27F5B8C1-6049-4191-8C78-536A3BA2EB84}"/>
    <cellStyle name="ผลรวม 2 2 4" xfId="2425" xr:uid="{E2133D7D-2AEB-40CB-AEE8-667064DC1D2E}"/>
    <cellStyle name="ผลรวม 2 3" xfId="2261" xr:uid="{CD0B5BC5-5D83-4019-A906-3250B29C7B14}"/>
    <cellStyle name="ผลรวม 2 3 2" xfId="2626" xr:uid="{3150274F-35E9-4426-98D0-DCC3378934DC}"/>
    <cellStyle name="ผลรวม 2 4" xfId="2316" xr:uid="{97F117DD-EDE8-4C08-976E-F09EDD859118}"/>
    <cellStyle name="ผลรวม 2 5" xfId="2805" xr:uid="{3B82D5E3-4C40-429B-B98F-7F639EDC4D38}"/>
    <cellStyle name="ผลรวม 2 6" xfId="2467" xr:uid="{3AF97F25-CBEA-4C61-B012-E30D0331D644}"/>
    <cellStyle name="ผลรวม 2 7" xfId="1657" xr:uid="{817C5309-3808-40AD-B78F-51E195D041B3}"/>
    <cellStyle name="ผลรวม 3" xfId="408" xr:uid="{887EC70C-1E60-44E2-8A69-EE5C40FE8126}"/>
    <cellStyle name="ผลรวม 3 2" xfId="2027" xr:uid="{7BB2E3BF-61BD-46D1-982F-262536688E13}"/>
    <cellStyle name="ผลรวม 3 3" xfId="2779" xr:uid="{28CFAE73-B854-4BBD-8C3A-4E38C98ED4E3}"/>
    <cellStyle name="ผลรวม 3 4" xfId="2536" xr:uid="{0813E26F-014E-48B7-B9B6-F8BF34D1EB7A}"/>
    <cellStyle name="ผลรวม 3 5" xfId="2481" xr:uid="{12AE5A13-177E-4B3A-A2F5-F000856E1459}"/>
    <cellStyle name="ผลรวม 3 6" xfId="2058" xr:uid="{7B127D0A-97C2-4EBE-9FAD-9A08CA831CEB}"/>
    <cellStyle name="ผลรวม 4" xfId="409" xr:uid="{AC9225B6-C6B6-43DE-AD6F-D9EC5E1B1A33}"/>
    <cellStyle name="ผลรวม 4 2" xfId="2842" xr:uid="{ED4B3D92-BA46-49ED-BB4B-903EBDF6CBED}"/>
    <cellStyle name="ผลรวม 5" xfId="410" xr:uid="{D1C916E3-FD94-44EA-96E2-F2941AB957AE}"/>
    <cellStyle name="ผลรวม 5 2" xfId="2858" xr:uid="{1CD1DC34-5FE9-4711-8FCE-A6C6BFD30476}"/>
    <cellStyle name="ผลรวม 6" xfId="1958" xr:uid="{B627BFFC-B0F1-409E-8165-F7AE945E6C37}"/>
    <cellStyle name="ผลรวม 7" xfId="1928" xr:uid="{9D4F1436-B64A-43CA-9D27-881E70A3517D}"/>
    <cellStyle name="ผลรวม 8" xfId="2037" xr:uid="{3732C75E-BF53-4035-A2B5-1C402FAC0BB4}"/>
    <cellStyle name="ผลรวม 9" xfId="2480" xr:uid="{D1611F54-80F7-4F95-B772-875906484CAD}"/>
    <cellStyle name="ฤ?ธถ [0]_95" xfId="1658" xr:uid="{03EFC79B-0348-4330-92CC-99FC6A6FAB03}"/>
    <cellStyle name="ฤ?ธถ_95" xfId="1659" xr:uid="{506B2008-5105-4088-A836-C8CE143F983A}"/>
    <cellStyle name="ฤธถ [0]_95" xfId="411" xr:uid="{C643B839-8512-41F4-8423-832A25346F7F}"/>
    <cellStyle name="ฤธถ_95" xfId="412" xr:uid="{7E87DAE6-781A-4EE4-90D2-DA1388388C49}"/>
    <cellStyle name="ลEญ [0]_laroux" xfId="1779" xr:uid="{5474A7F9-F3E1-4D27-B2C1-3B851BA532FB}"/>
    <cellStyle name="ลEญ_laroux" xfId="1780" xr:uid="{06EB6B24-AA96-4B72-8903-AF5EE7C6161F}"/>
    <cellStyle name="ลวดลาย" xfId="1660" xr:uid="{E27863EA-137F-43BE-88B0-E8CE93539741}"/>
    <cellStyle name="ล๋ศญ [0]_95" xfId="413" xr:uid="{99D4537B-1486-461B-B62D-5FC64270535C}"/>
    <cellStyle name="ล๋ศญ_95" xfId="414" xr:uid="{12165EA1-556B-4902-987E-016F4A6F6407}"/>
    <cellStyle name="ลักษณะ 1" xfId="1661" xr:uid="{83AE3158-BE1A-47B2-9B96-C51F773CC002}"/>
    <cellStyle name="วฅมุ_4ฟ๙ฝวภ๛" xfId="415" xr:uid="{3F6E8A13-041D-42F9-81A2-470C509E9239}"/>
    <cellStyle name="ส่วนที่ถูกเน้น1" xfId="416" xr:uid="{E13DC253-C809-4B8C-86C1-F8F2E0FFE406}"/>
    <cellStyle name="ส่วนที่ถูกเน้น1 2" xfId="417" xr:uid="{68501627-72EF-4687-9EE6-3CECE30E7C90}"/>
    <cellStyle name="ส่วนที่ถูกเน้น1 2 2" xfId="2120" xr:uid="{A2164E8A-0D44-4CEF-9F72-C50121E87996}"/>
    <cellStyle name="ส่วนที่ถูกเน้น1 2 2 2" xfId="2741" xr:uid="{CBDBD329-87BE-49D1-8BFB-07BFF7C9A7D3}"/>
    <cellStyle name="ส่วนที่ถูกเน้น1 2 3" xfId="2627" xr:uid="{EEFBE47D-8445-41DB-B2AD-8A715E3B6823}"/>
    <cellStyle name="ส่วนที่ถูกเน้น1 2 4" xfId="1662" xr:uid="{9FB044A3-BEBE-403F-9C03-43658902B158}"/>
    <cellStyle name="ส่วนที่ถูกเน้น1 3" xfId="2059" xr:uid="{B21352FE-7E32-47E9-9EBB-AF8060525436}"/>
    <cellStyle name="ส่วนที่ถูกเน้น2" xfId="418" xr:uid="{F342EAB4-42BA-45BE-BDA4-BC978468799D}"/>
    <cellStyle name="ส่วนที่ถูกเน้น2 2" xfId="419" xr:uid="{0710877E-BE1A-4B37-9744-A8E243E506CF}"/>
    <cellStyle name="ส่วนที่ถูกเน้น2 2 2" xfId="2128" xr:uid="{030DDA5C-1991-462E-BE59-270F4109CADD}"/>
    <cellStyle name="ส่วนที่ถูกเน้น2 2 2 2" xfId="2742" xr:uid="{C5EA49B4-A74A-4B3D-84E5-7A48FB0F274D}"/>
    <cellStyle name="ส่วนที่ถูกเน้น2 2 3" xfId="2631" xr:uid="{737D1164-651B-4253-8BD0-C304EE7C64B3}"/>
    <cellStyle name="ส่วนที่ถูกเน้น2 2 4" xfId="1663" xr:uid="{4111EC6E-9FBC-4D0A-9D05-B0101B0399B2}"/>
    <cellStyle name="ส่วนที่ถูกเน้น2 3" xfId="2063" xr:uid="{4D0ECCC3-C714-49CF-AF28-C6E75F9FE028}"/>
    <cellStyle name="ส่วนที่ถูกเน้น3" xfId="420" xr:uid="{C6948498-CBB5-4EE0-BCC0-4653BF0CD05D}"/>
    <cellStyle name="ส่วนที่ถูกเน้น3 2" xfId="421" xr:uid="{D27C721A-4BA1-4896-9A3F-B0F868092D88}"/>
    <cellStyle name="ส่วนที่ถูกเน้น3 2 2" xfId="2106" xr:uid="{D42BF838-EF77-4EF0-9F23-B05E80CB894B}"/>
    <cellStyle name="ส่วนที่ถูกเน้น3 2 2 2" xfId="2743" xr:uid="{7101E569-E5C8-4B7A-A11D-028CAFFC9789}"/>
    <cellStyle name="ส่วนที่ถูกเน้น3 2 3" xfId="2635" xr:uid="{36F0CA74-0BC1-420E-A625-A134CAACEF3F}"/>
    <cellStyle name="ส่วนที่ถูกเน้น3 2 4" xfId="1664" xr:uid="{B0CE0A88-9394-4702-B310-240F8128EDA3}"/>
    <cellStyle name="ส่วนที่ถูกเน้น3 3" xfId="2067" xr:uid="{AF9460E4-A814-47B6-900C-0577E5129533}"/>
    <cellStyle name="ส่วนที่ถูกเน้น4" xfId="422" xr:uid="{8EA23634-8836-483D-A3A0-94849A2CB059}"/>
    <cellStyle name="ส่วนที่ถูกเน้น4 2" xfId="423" xr:uid="{52AF0783-0A54-4F80-B3E4-440FA2F42C4A}"/>
    <cellStyle name="ส่วนที่ถูกเน้น4 2 2" xfId="2121" xr:uid="{150F5B1D-432B-4299-8449-90761BBEEC4D}"/>
    <cellStyle name="ส่วนที่ถูกเน้น4 2 2 2" xfId="2744" xr:uid="{FE6C9B90-2C88-475B-BA5A-BDD185E11A30}"/>
    <cellStyle name="ส่วนที่ถูกเน้น4 2 3" xfId="2639" xr:uid="{6C8EF6DD-0BA9-4B63-9440-974BD623AEC2}"/>
    <cellStyle name="ส่วนที่ถูกเน้น4 2 4" xfId="1665" xr:uid="{379C1E9D-3594-4499-B6E9-662186F61143}"/>
    <cellStyle name="ส่วนที่ถูกเน้น4 3" xfId="2071" xr:uid="{B1395CF3-4763-4D88-B42D-BA4B6ED750F9}"/>
    <cellStyle name="ส่วนที่ถูกเน้น5" xfId="424" xr:uid="{D48CDCA0-0027-4559-834F-75DACB2A625F}"/>
    <cellStyle name="ส่วนที่ถูกเน้น5 2" xfId="425" xr:uid="{29995825-F774-440E-91CC-3BC184FC4F5B}"/>
    <cellStyle name="ส่วนที่ถูกเน้น5 2 2" xfId="2115" xr:uid="{59187DB4-3515-4075-8656-D100CBB84F03}"/>
    <cellStyle name="ส่วนที่ถูกเน้น5 2 2 2" xfId="2745" xr:uid="{8BAFD536-B6DD-4C1F-8E11-9506F33C3EC4}"/>
    <cellStyle name="ส่วนที่ถูกเน้น5 2 3" xfId="2643" xr:uid="{EC8CFE84-B19F-4529-9969-303C0350BCEB}"/>
    <cellStyle name="ส่วนที่ถูกเน้น5 2 4" xfId="1666" xr:uid="{5D7FC26A-4F0E-49C8-8CC6-24FE9A6E1132}"/>
    <cellStyle name="ส่วนที่ถูกเน้น5 3" xfId="2075" xr:uid="{E7BFE736-3533-4C3F-AB6A-61BD8B841421}"/>
    <cellStyle name="ส่วนที่ถูกเน้น6" xfId="426" xr:uid="{3D1EACDB-5C3A-415F-B804-0C6EB0BADECF}"/>
    <cellStyle name="ส่วนที่ถูกเน้น6 2" xfId="427" xr:uid="{A905C4B0-A426-4728-AE43-8B251A342D30}"/>
    <cellStyle name="ส่วนที่ถูกเน้น6 2 2" xfId="2108" xr:uid="{E194CC1E-62CD-432B-A9C6-7E50B4EEBD22}"/>
    <cellStyle name="ส่วนที่ถูกเน้น6 2 2 2" xfId="2746" xr:uid="{E0FD742E-8091-4B70-A53F-553D7A8FD202}"/>
    <cellStyle name="ส่วนที่ถูกเน้น6 2 3" xfId="2647" xr:uid="{20F047BB-7469-4A2F-84BF-00C12E9F5C36}"/>
    <cellStyle name="ส่วนที่ถูกเน้น6 2 4" xfId="1667" xr:uid="{7C62F7AE-6D8E-4297-AD1A-D9028250959C}"/>
    <cellStyle name="ส่วนที่ถูกเน้น6 3" xfId="2079" xr:uid="{5974C331-18F6-48A1-B840-A5DC89925C31}"/>
    <cellStyle name="หมายเหตุ" xfId="428" xr:uid="{A3060AD7-B595-4766-B746-25A206DE8CC3}"/>
    <cellStyle name="หมายเหตุ 10" xfId="1669" xr:uid="{E1508C49-D0F1-4F3B-A3D1-2C6631B55A9B}"/>
    <cellStyle name="หมายเหตุ 10 2" xfId="2263" xr:uid="{58F70968-8D66-4808-A723-5F89A9565888}"/>
    <cellStyle name="หมายเหตุ 10 3" xfId="2318" xr:uid="{A26127F0-70E0-4FF9-A601-60B4C2AF04D7}"/>
    <cellStyle name="หมายเหตุ 10 4" xfId="2448" xr:uid="{7DA13218-8A63-4AEE-BEA1-7A3113D6A4F3}"/>
    <cellStyle name="หมายเหตุ 10 5" xfId="2380" xr:uid="{1B713267-A4D0-4833-BF04-5A30C7845597}"/>
    <cellStyle name="หมายเหตุ 11" xfId="1670" xr:uid="{BBD49D12-54E1-467F-8B33-9C1A46B3E6B4}"/>
    <cellStyle name="หมายเหตุ 11 2" xfId="2264" xr:uid="{9BAC60FA-9B50-4CF0-97CF-7D792127694C}"/>
    <cellStyle name="หมายเหตุ 11 3" xfId="2319" xr:uid="{2014448D-AA11-4557-8608-5EC49E95BF2C}"/>
    <cellStyle name="หมายเหตุ 11 4" xfId="2528" xr:uid="{97BC8D73-9E99-4597-B2C7-C25463C5DFF9}"/>
    <cellStyle name="หมายเหตุ 11 5" xfId="2817" xr:uid="{6C50AD26-C4AC-4416-AFB1-A6AD43F866A3}"/>
    <cellStyle name="หมายเหตุ 12" xfId="1668" xr:uid="{40C0915F-5987-4029-8AAF-9BF00483E2D9}"/>
    <cellStyle name="หมายเหตุ 12 2" xfId="2262" xr:uid="{9C8F9EE9-A427-4984-AC1E-573706C71DC8}"/>
    <cellStyle name="หมายเหตุ 12 3" xfId="2317" xr:uid="{895F08C3-E333-4D9C-9617-252B3B50D2CF}"/>
    <cellStyle name="หมายเหตุ 12 4" xfId="2449" xr:uid="{A342995F-2AB4-409A-82DD-58408F44799C}"/>
    <cellStyle name="หมายเหตุ 12 5" xfId="2387" xr:uid="{5026C487-6545-48A0-9761-93D31D0FB4F6}"/>
    <cellStyle name="หมายเหตุ 13" xfId="2056" xr:uid="{E9DEB250-582B-41A3-BBE2-FEA1C0DF2D51}"/>
    <cellStyle name="หมายเหตุ 13 2" xfId="2781" xr:uid="{73514416-AABF-4ACE-B5AF-27154165FDE6}"/>
    <cellStyle name="หมายเหตุ 13 3" xfId="2788" xr:uid="{16241902-BC5D-4CA0-B9F9-EC8D14A5AA45}"/>
    <cellStyle name="หมายเหตุ 13 4" xfId="2390" xr:uid="{13AAB881-7458-4DC2-AC1D-AF62ECBF288A}"/>
    <cellStyle name="หมายเหตุ 14" xfId="2159" xr:uid="{B2061066-06F2-4009-B55E-E307AF111340}"/>
    <cellStyle name="หมายเหตุ 15" xfId="1936" xr:uid="{63C6BF38-2418-490B-87DB-B588BA25E3B9}"/>
    <cellStyle name="หมายเหตุ 16" xfId="2404" xr:uid="{FBBE5F79-C771-4B35-8C4F-67F5CDB27C18}"/>
    <cellStyle name="หมายเหตุ 17" xfId="2516" xr:uid="{92E0E945-D1D2-452D-953C-73D36BF1276E}"/>
    <cellStyle name="หมายเหตุ 2" xfId="429" xr:uid="{F766F58E-F142-4235-8760-AB9E22CEB1C2}"/>
    <cellStyle name="หมายเหตุ 2 2" xfId="2127" xr:uid="{D3E39E7A-C2CD-4F66-AD4D-D2EDA9B23D0B}"/>
    <cellStyle name="หมายเหตุ 2 2 2" xfId="2747" xr:uid="{2BF692CE-C841-422E-BE7E-54DB6FD67080}"/>
    <cellStyle name="หมายเหตุ 2 2 3" xfId="2473" xr:uid="{DC3D9D2E-D499-4BE0-A047-FCC5DBE79022}"/>
    <cellStyle name="หมายเหตุ 2 2 4" xfId="2446" xr:uid="{F9B070E9-83F8-4F2A-8481-E1A4AA55054B}"/>
    <cellStyle name="หมายเหตุ 2 3" xfId="2265" xr:uid="{FAD0399F-929C-4386-821E-3C5910E845E9}"/>
    <cellStyle name="หมายเหตุ 2 3 2" xfId="2624" xr:uid="{7D2D7CB7-A28A-42F4-BB6A-D0B9AA539E0E}"/>
    <cellStyle name="หมายเหตุ 2 4" xfId="2320" xr:uid="{CD44D27D-BFDB-4D53-8F06-00ACF3477401}"/>
    <cellStyle name="หมายเหตุ 2 5" xfId="2799" xr:uid="{B4C43D50-36F5-461A-BC18-DFF8FD79E02B}"/>
    <cellStyle name="หมายเหตุ 2 6" xfId="2809" xr:uid="{9291AB56-7519-43A5-A6F5-BD8A6BD6EAFE}"/>
    <cellStyle name="หมายเหตุ 2 7" xfId="1671" xr:uid="{7FA7F6CF-63D8-440E-9968-FF7F1813349A}"/>
    <cellStyle name="หมายเหตุ 3" xfId="430" xr:uid="{0BE3C24E-23C5-4A0A-97DF-A5138BAC4CE7}"/>
    <cellStyle name="หมายเหตุ 3 2" xfId="1962" xr:uid="{8565D19F-2050-446E-8212-11DEB8D58672}"/>
    <cellStyle name="หมายเหตุ 3 3" xfId="2266" xr:uid="{9C3BB591-9081-49D4-A7A6-7B79C0037E93}"/>
    <cellStyle name="หมายเหตุ 3 4" xfId="2321" xr:uid="{80683AFD-0088-4410-8980-7B60ED449FC8}"/>
    <cellStyle name="หมายเหตุ 3 5" xfId="2397" xr:uid="{9D2BC4ED-601D-4C37-AD47-3AFA43676B25}"/>
    <cellStyle name="หมายเหตุ 3 6" xfId="2443" xr:uid="{308DDDE7-FD6F-4AF8-8C43-4585D797B94A}"/>
    <cellStyle name="หมายเหตุ 3 7" xfId="1672" xr:uid="{AEFE2869-0E57-4EFC-A4AD-52552A5FA94B}"/>
    <cellStyle name="หมายเหตุ 3 8" xfId="2840" xr:uid="{FD596ADD-C01A-4444-9874-0F04FEAE699C}"/>
    <cellStyle name="หมายเหตุ 4" xfId="431" xr:uid="{FAD709A7-A930-4947-9EC5-2D75FD5A9307}"/>
    <cellStyle name="หมายเหตุ 4 2" xfId="1978" xr:uid="{8E6CC099-DEBA-4ED0-A4D7-96E6DB2BC2DF}"/>
    <cellStyle name="หมายเหตุ 4 3" xfId="2267" xr:uid="{46CD7E2B-DC7E-4975-AAB0-ED7B7CDADBAA}"/>
    <cellStyle name="หมายเหตุ 4 4" xfId="2322" xr:uid="{B07572DA-9CCE-43B9-974B-4011993192B9}"/>
    <cellStyle name="หมายเหตุ 4 5" xfId="2527" xr:uid="{21204289-AC8C-4AF7-B6A4-85A8F6E37D3D}"/>
    <cellStyle name="หมายเหตุ 4 6" xfId="2490" xr:uid="{A3828006-F101-4884-B9D7-F5644D403044}"/>
    <cellStyle name="หมายเหตุ 4 7" xfId="1673" xr:uid="{B469FAB2-A2FD-4B43-BAD7-A150D0B8EBF4}"/>
    <cellStyle name="หมายเหตุ 4 8" xfId="2845" xr:uid="{240F0E76-ED47-420A-8C1B-81601C47BDA8}"/>
    <cellStyle name="หมายเหตุ 5" xfId="432" xr:uid="{14C01CBC-021D-4670-8D24-08FBD58C125B}"/>
    <cellStyle name="หมายเหตุ 5 2" xfId="1982" xr:uid="{6E357E1C-92A1-40F2-9032-E63ACA2627E4}"/>
    <cellStyle name="หมายเหตุ 5 3" xfId="2268" xr:uid="{3794DEEC-CF14-4C69-8C78-C139CADED0FD}"/>
    <cellStyle name="หมายเหตุ 5 4" xfId="2323" xr:uid="{BD487A8D-DAF7-475D-8EF2-86A5809A7055}"/>
    <cellStyle name="หมายเหตุ 5 5" xfId="2511" xr:uid="{D9DE8745-B1B0-4826-BBB3-8BE0B9699DBA}"/>
    <cellStyle name="หมายเหตุ 5 6" xfId="2395" xr:uid="{4D4A2A6A-FDBF-4DC5-9DB0-86D2651AD8A6}"/>
    <cellStyle name="หมายเหตุ 5 7" xfId="1674" xr:uid="{53D55926-A46C-44D4-BA20-4A6FFFA44327}"/>
    <cellStyle name="หมายเหตุ 5 8" xfId="2864" xr:uid="{3964EB62-F6D5-4286-B9C4-646153EB0F0D}"/>
    <cellStyle name="หมายเหตุ 6" xfId="1675" xr:uid="{1DEDA0EF-CDF6-4473-B2EB-2C60A3FA204F}"/>
    <cellStyle name="หมายเหตุ 6 2" xfId="1963" xr:uid="{25D104CB-E26A-40C8-9BA8-C6D877B604C6}"/>
    <cellStyle name="หมายเหตุ 6 3" xfId="2269" xr:uid="{7BB786F5-4190-4013-95D1-6CAE64A2CD4C}"/>
    <cellStyle name="หมายเหตุ 6 4" xfId="2324" xr:uid="{5F5A358A-A4B2-4980-8DB6-10AB3FE0458E}"/>
    <cellStyle name="หมายเหตุ 6 5" xfId="2509" xr:uid="{DE19A576-C0EF-4EAE-AC7F-1518B78C3729}"/>
    <cellStyle name="หมายเหตุ 6 6" xfId="2758" xr:uid="{30B1D4B0-1E14-4DD4-A24A-AB1E2C2D6E17}"/>
    <cellStyle name="หมายเหตุ 7" xfId="1676" xr:uid="{313DD244-F23F-43AF-81BC-F6D37A1B5CB2}"/>
    <cellStyle name="หมายเหตุ 7 2" xfId="2270" xr:uid="{BC02BAE4-2F2F-40E9-A600-663E72FDDA46}"/>
    <cellStyle name="หมายเหตุ 7 3" xfId="2325" xr:uid="{75DC0CF5-A983-4FEA-9272-448B067C2CA0}"/>
    <cellStyle name="หมายเหตุ 7 4" xfId="2378" xr:uid="{4682C79D-6559-47B0-B58F-C7860F66B9EC}"/>
    <cellStyle name="หมายเหตุ 7 5" xfId="2529" xr:uid="{3FC97D20-2CEF-4B6C-8FFA-6123D335E879}"/>
    <cellStyle name="หมายเหตุ 8" xfId="1677" xr:uid="{19372BF7-AC31-4342-8EC7-D14A393A2462}"/>
    <cellStyle name="หมายเหตุ 8 2" xfId="2271" xr:uid="{644E7CE8-080A-435E-8277-F3BD7A99CF1D}"/>
    <cellStyle name="หมายเหตุ 8 3" xfId="2326" xr:uid="{3930487C-6272-439A-9BEC-94BFC1F59334}"/>
    <cellStyle name="หมายเหตุ 8 4" xfId="2408" xr:uid="{DA69E3F5-F075-44DF-9FED-9DD275785A09}"/>
    <cellStyle name="หมายเหตุ 8 5" xfId="2479" xr:uid="{8D682B1B-A7BE-4A97-8B4C-BF02E80DA838}"/>
    <cellStyle name="หมายเหตุ 9" xfId="1678" xr:uid="{8C697953-220E-4C63-8C8E-1219C65A578A}"/>
    <cellStyle name="หมายเหตุ 9 2" xfId="2272" xr:uid="{1A99A5CB-06F0-4255-A16A-5A8CD27C98DD}"/>
    <cellStyle name="หมายเหตุ 9 3" xfId="2327" xr:uid="{2116B34C-37E9-44BE-B60D-B09344B39C8B}"/>
    <cellStyle name="หมายเหตุ 9 4" xfId="2485" xr:uid="{1E7BAD79-E918-4799-92B3-7B120CDD1060}"/>
    <cellStyle name="หมายเหตุ 9 5" xfId="2444" xr:uid="{5A061EBF-BE64-41E8-9FE8-DEF7E6829384}"/>
    <cellStyle name="หัวเรื่อง 1" xfId="433" xr:uid="{E5E0B311-26F4-4511-BD65-20692A100704}"/>
    <cellStyle name="หัวเรื่อง 1 2" xfId="434" xr:uid="{9BCF0FF7-F160-433C-80A1-353433313B00}"/>
    <cellStyle name="หัวเรื่อง 1 2 2" xfId="2110" xr:uid="{DF07AE65-33CA-433A-B218-CE50BC6C8230}"/>
    <cellStyle name="หัวเรื่อง 1 2 2 2" xfId="2748" xr:uid="{9E941389-3392-4CDC-99F8-31A0F7A242CC}"/>
    <cellStyle name="หัวเรื่อง 1 2 3" xfId="2611" xr:uid="{909ACA60-1ECD-4E40-AEF7-53FDC5CC19F6}"/>
    <cellStyle name="หัวเรื่อง 1 2 4" xfId="1679" xr:uid="{7D8BC9C1-B94B-48F2-8D83-0894539EB768}"/>
    <cellStyle name="หัวเรื่อง 1 3" xfId="2043" xr:uid="{C8FDB550-AA18-402E-B4D8-33A8A6FC7DDF}"/>
    <cellStyle name="หัวเรื่อง 2" xfId="435" xr:uid="{D04B977A-C90E-45C5-80A0-54539956C4E1}"/>
    <cellStyle name="หัวเรื่อง 2 2" xfId="436" xr:uid="{D97FCAC7-E76A-4387-888C-858BE76432A9}"/>
    <cellStyle name="หัวเรื่อง 2 2 2" xfId="2103" xr:uid="{23231747-2B3D-403B-9F10-EEC81E7BA484}"/>
    <cellStyle name="หัวเรื่อง 2 2 2 2" xfId="2749" xr:uid="{9B9457CF-D720-453B-8DEC-921BB3E19AFD}"/>
    <cellStyle name="หัวเรื่อง 2 2 3" xfId="2612" xr:uid="{0498368D-7DC5-4D15-AF47-C53E2E8559A5}"/>
    <cellStyle name="หัวเรื่อง 2 2 4" xfId="1680" xr:uid="{44CD9784-1287-47EA-944B-6B5FF287B628}"/>
    <cellStyle name="หัวเรื่อง 2 3" xfId="2044" xr:uid="{BDCB2215-DE27-4B37-9BC2-66F6C0A5F27F}"/>
    <cellStyle name="หัวเรื่อง 3" xfId="437" xr:uid="{3C05E444-8EC4-42A7-8485-DAE45CF858E4}"/>
    <cellStyle name="หัวเรื่อง 3 2" xfId="438" xr:uid="{B38B0856-087D-4B48-9E89-6C250D1E1950}"/>
    <cellStyle name="หัวเรื่อง 3 2 2" xfId="2119" xr:uid="{6BC726A3-2F15-4279-A3AF-A27F8C5D6216}"/>
    <cellStyle name="หัวเรื่อง 3 2 2 2" xfId="2750" xr:uid="{2F25048E-7BA0-4E59-AC3C-EB5BE5C7FC5B}"/>
    <cellStyle name="หัวเรื่อง 3 2 3" xfId="2613" xr:uid="{B67DC84B-D387-4705-A1CB-271FD7AA2127}"/>
    <cellStyle name="หัวเรื่อง 3 2 4" xfId="1681" xr:uid="{4375827D-3A35-4C45-B69C-AC24B944F749}"/>
    <cellStyle name="หัวเรื่อง 3 3" xfId="2045" xr:uid="{FC1D6101-04D9-4997-8C76-531F569A61D1}"/>
    <cellStyle name="หัวเรื่อง 4" xfId="439" xr:uid="{F25FE029-2A21-4E4A-A701-55B061FA14E9}"/>
    <cellStyle name="หัวเรื่อง 4 2" xfId="440" xr:uid="{3B531D08-8F95-45BE-85F1-1E05EE534F46}"/>
    <cellStyle name="หัวเรื่อง 4 2 2" xfId="2112" xr:uid="{148A2512-B16B-4AC1-8C8B-542562D0A260}"/>
    <cellStyle name="หัวเรื่อง 4 2 2 2" xfId="2751" xr:uid="{653A7F85-F375-4F9E-8B7C-45463E611B71}"/>
    <cellStyle name="หัวเรื่อง 4 2 3" xfId="2614" xr:uid="{C43A2113-49A6-449D-BB70-B5D65318030D}"/>
    <cellStyle name="หัวเรื่อง 4 2 4" xfId="1682" xr:uid="{EF99FB24-5099-49FF-AB85-E8E5F33900BD}"/>
    <cellStyle name="หัวเรื่อง 4 3" xfId="2046" xr:uid="{0BB69B37-D5E9-4016-B051-593800EE81EB}"/>
    <cellStyle name="ơ᪒＀＀＀＀＀＀＀＀＀＀＀＀＀＀＀＀＀＀＀＀＀＀＀＀＀＀＀＀ma_QTR94_95_1ฟ๙ศธบ๑ณปฟช (2)" xfId="1781" xr:uid="{307C2BA8-312A-49F8-85F2-77C74D802DBD}"/>
    <cellStyle name="…_x000e__x000a_ธ๎_x000c_U_x0001_ฅ_x0005_ด_x000a__x0007__x0001__x0001_" xfId="1782" xr:uid="{9F0C6311-9608-4D3D-80DD-0ED09FE91026}"/>
    <cellStyle name="_x001d_๐7_x000c_๎_x0017__x000d_เU_x0001_า_x0006_|!_x0007__x0001__x0001_" xfId="1783" xr:uid="{8AD8866F-3417-48EE-A7E5-556261EF595D}"/>
    <cellStyle name="_x001d_๐7_x000c_๎_x0017__x000d_เU_x0001_า_x0006_!_x0007__x0001__x0001_" xfId="1784" xr:uid="{BB45EF94-A0A3-4F8E-B740-D9DB94FE87A9}"/>
    <cellStyle name="_xddb0_̟ᩒb_xdddc_̟ᩢb_xde1c_̟ᩲbơ᪂bơ᪒＀＀＀＀＀＀＀＀＀＀＀＀＀＀＀＀＀＀＀＀＀＀＀＀＀＀＀＀ma_QTR94_95_1ฟ๙ศธบ๑ณปฟช (2)" xfId="1785" xr:uid="{942E06F6-920A-42E9-879C-369017BDF1AC}"/>
    <cellStyle name="똿뗦먛귟 [0.00]_PRODUCT DETAIL Q1" xfId="1683" xr:uid="{2C05D7F6-A869-4078-AF0A-39323834469A}"/>
    <cellStyle name="똿뗦먛귟_PRODUCT DETAIL Q1" xfId="1684" xr:uid="{9FEFD9ED-C31C-4F4D-8B81-982261D0E003}"/>
    <cellStyle name="믅됞 [0.00]_PRODUCT DETAIL Q1" xfId="1685" xr:uid="{291BDB8E-186F-4986-AD03-FD33E849A38F}"/>
    <cellStyle name="믅됞_PRODUCT DETAIL Q1" xfId="1686" xr:uid="{0B639EC7-6512-4C23-95E0-D6F1EA8DBACF}"/>
    <cellStyle name="백분율_HOBONG" xfId="1687" xr:uid="{60061C45-D916-406D-B5BF-B38663EC6D74}"/>
    <cellStyle name="뷭?_BOOKSHIP" xfId="1688" xr:uid="{4D4B5B2E-03F8-41D5-9865-60FA214E5767}"/>
    <cellStyle name="콤마 [0]_1202" xfId="1689" xr:uid="{52B0A25C-24A2-4F32-A362-10A3BC930526}"/>
    <cellStyle name="콤마_1202" xfId="1690" xr:uid="{208E581E-12D7-4A72-823B-978B4F1164D8}"/>
    <cellStyle name="통화 [0]_1202" xfId="1691" xr:uid="{153B846C-3C4F-44A1-A117-EC9BCA9DA101}"/>
    <cellStyle name="통화_1202" xfId="1692" xr:uid="{3C3C4616-5F81-4864-B24D-DF5DCA26ECAF}"/>
    <cellStyle name="표준_(정보부문)월별인원계획" xfId="1693" xr:uid="{D87D14DE-8B71-4163-9D0F-7F37B4369FFD}"/>
    <cellStyle name="一般_0006(1)" xfId="1694" xr:uid="{099D8159-4F2B-4F7A-A86C-7A88DF16EBB0}"/>
    <cellStyle name="千位[0]_8月份预估" xfId="1695" xr:uid="{4C400519-434A-475A-AB0B-2A2A2748F2A1}"/>
    <cellStyle name="千位_8月份预估" xfId="1696" xr:uid="{DB05D659-77E5-4480-9ACB-7079278A2C62}"/>
    <cellStyle name="千位分隔_10原料汇总" xfId="1697" xr:uid="{32D18F13-8CBC-4F5A-A9ED-2405E25E8BD0}"/>
    <cellStyle name="千分位[0]_0227" xfId="1698" xr:uid="{BBEB0F53-7562-4B90-8EAF-2F29AF698A27}"/>
    <cellStyle name="千分位_0227" xfId="1699" xr:uid="{FA4F7685-F318-4241-9349-15341775721C}"/>
    <cellStyle name="后继超级链接" xfId="1700" xr:uid="{B7FC7066-7697-4680-B6D0-2F8D7FCD6DC5}"/>
    <cellStyle name="常规_03-三表 (1)" xfId="1701" xr:uid="{A620C8B5-91D5-44E6-99F2-28E48C433F78}"/>
    <cellStyle name="普通_BN7004" xfId="1702" xr:uid="{5DA38746-72EB-452E-9C6F-56DC8B93F35F}"/>
    <cellStyle name="未定義" xfId="1703" xr:uid="{2E693F39-C927-4A1E-A92D-FB8A33B24A1B}"/>
    <cellStyle name="未定義 2" xfId="1704" xr:uid="{AD43EBB3-9928-42AA-974D-5C13A650CCB4}"/>
    <cellStyle name="未定義_BTX2010 (2)" xfId="1705" xr:uid="{5730525C-27DE-403F-BD9E-635F35023314}"/>
    <cellStyle name="桁区切り [0.00]_laroux" xfId="1706" xr:uid="{32E39FF0-C779-4BC7-85A5-71ED5602CCC1}"/>
    <cellStyle name="桁区切り_BOM_Apr02" xfId="1707" xr:uid="{7DA9FD55-31A7-4615-BE0B-7CC1D3AC8B52}"/>
    <cellStyle name="標準_05_AR862為替評価替え確認リスト印刷_帳票レイアウト" xfId="1786" xr:uid="{6398288B-1C4A-408B-B08F-F5F8E0217593}"/>
    <cellStyle name="爼ﾗ靉ﾁ篦ｧﾋﾅﾒﾂﾁﾔｵﾔ" xfId="1708" xr:uid="{9F373BD2-087D-4336-821C-8B5A80079DF0}"/>
    <cellStyle name="百分比_0227" xfId="1709" xr:uid="{9406C8B3-F0AC-4341-B43A-C205C9A93A65}"/>
    <cellStyle name="貨幣 [0]_0227" xfId="1710" xr:uid="{B4198AF9-3F16-45B7-BF55-BF51213BEB83}"/>
    <cellStyle name="貨幣[0]_LC (2)" xfId="1711" xr:uid="{D0D824DF-7EE4-43CD-B904-C03F6C805AAB}"/>
    <cellStyle name="貨幣_0227" xfId="1712" xr:uid="{4CE9F470-B5E5-4560-846A-AAF6C6CD52AD}"/>
    <cellStyle name="超级链接" xfId="1713" xr:uid="{0D84D9CB-D893-4069-975D-E0AB76AADF44}"/>
    <cellStyle name="超連結_FOB-WIP" xfId="1714" xr:uid="{18E2D34F-D85C-43C5-8100-A5304A5AB9D5}"/>
    <cellStyle name="通貨 [0.00]_laroux" xfId="1715" xr:uid="{ED04C4C4-EB2E-4D58-AA15-0C6145666FC5}"/>
    <cellStyle name="通貨_laroux" xfId="1716" xr:uid="{78C70C8E-53D2-440F-B24E-D5DC1CCADD93}"/>
  </cellStyles>
  <dxfs count="0"/>
  <tableStyles count="0" defaultTableStyle="TableStyleMedium9" defaultPivotStyle="PivotStyleLight16"/>
  <colors>
    <mruColors>
      <color rgb="FF00FFFF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A:\Non-listed%20and%20Listed%20Company%20Roll%20FS%202024-2025\I\Index%20Living%20Mall%20-%201709226\2025\Roll%20forward\t.xlsx" TargetMode="External"/><Relationship Id="rId1" Type="http://schemas.openxmlformats.org/officeDocument/2006/relationships/externalLinkPath" Target="https://onedrive-global.kpmg.com/personal/nawapong_kpmg_co_th/Documents/ILM%202025/Q325/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"/>
      <sheetName val="PL-3mth"/>
      <sheetName val="PL-6mth"/>
      <sheetName val="OCI-Conso 67"/>
      <sheetName val="OCI-Conso 68"/>
      <sheetName val="OCI-Separate 67"/>
      <sheetName val="OCI-Separate 68"/>
      <sheetName val="CF"/>
    </sheetNames>
    <sheetDataSet>
      <sheetData sheetId="0">
        <row r="73">
          <cell r="F73">
            <v>1648701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pageSetUpPr fitToPage="1"/>
  </sheetPr>
  <dimension ref="A1:AT95"/>
  <sheetViews>
    <sheetView topLeftCell="A72" zoomScaleNormal="100" zoomScaleSheetLayoutView="80" workbookViewId="0">
      <selection activeCell="K26" sqref="K26"/>
    </sheetView>
  </sheetViews>
  <sheetFormatPr defaultColWidth="9.09765625" defaultRowHeight="23.25" customHeight="1"/>
  <cols>
    <col min="1" max="1" width="43.19921875" style="7" customWidth="1"/>
    <col min="2" max="2" width="8.69921875" customWidth="1"/>
    <col min="3" max="3" width="0.8984375" style="3" customWidth="1"/>
    <col min="4" max="4" width="15.09765625" style="3" bestFit="1" customWidth="1"/>
    <col min="5" max="5" width="0.8984375" style="3" customWidth="1"/>
    <col min="6" max="6" width="15.09765625" style="3" bestFit="1" customWidth="1"/>
    <col min="7" max="7" width="0.8984375" style="3" customWidth="1"/>
    <col min="8" max="8" width="15.09765625" style="3" bestFit="1" customWidth="1"/>
    <col min="9" max="9" width="0.8984375" style="3" customWidth="1"/>
    <col min="10" max="10" width="15.09765625" style="3" bestFit="1" customWidth="1"/>
    <col min="11" max="11" width="13.5" style="3" bestFit="1" customWidth="1"/>
    <col min="12" max="14" width="9.09765625" style="3"/>
    <col min="15" max="15" width="13.5" style="3" bestFit="1" customWidth="1"/>
    <col min="16" max="16384" width="9.09765625" style="3"/>
  </cols>
  <sheetData>
    <row r="1" spans="1:10" ht="26">
      <c r="A1" s="49" t="s">
        <v>0</v>
      </c>
    </row>
    <row r="2" spans="1:10" ht="23.25" customHeight="1">
      <c r="A2" s="49" t="s">
        <v>1</v>
      </c>
    </row>
    <row r="3" spans="1:10" ht="12" customHeight="1">
      <c r="A3" s="5"/>
    </row>
    <row r="4" spans="1:10" ht="23.25" customHeight="1">
      <c r="B4" s="38"/>
      <c r="C4" s="2"/>
      <c r="D4" s="158" t="s">
        <v>2</v>
      </c>
      <c r="E4" s="158"/>
      <c r="F4" s="158"/>
      <c r="G4" s="158"/>
      <c r="H4" s="158" t="s">
        <v>3</v>
      </c>
      <c r="I4" s="158"/>
      <c r="J4" s="158"/>
    </row>
    <row r="5" spans="1:10" ht="23.25" customHeight="1">
      <c r="B5" s="38"/>
      <c r="C5" s="2"/>
      <c r="D5" s="38" t="s">
        <v>4</v>
      </c>
      <c r="E5" s="38"/>
      <c r="F5" s="38" t="s">
        <v>5</v>
      </c>
      <c r="G5" s="37"/>
      <c r="H5" s="38" t="s">
        <v>4</v>
      </c>
      <c r="I5" s="38"/>
      <c r="J5" s="38" t="s">
        <v>5</v>
      </c>
    </row>
    <row r="6" spans="1:10" ht="23.25" customHeight="1">
      <c r="A6" s="5" t="s">
        <v>6</v>
      </c>
      <c r="B6" s="36" t="s">
        <v>7</v>
      </c>
      <c r="C6" s="36"/>
      <c r="D6" s="38">
        <v>2568</v>
      </c>
      <c r="E6" s="2"/>
      <c r="F6" s="38">
        <v>2567</v>
      </c>
      <c r="G6" s="38"/>
      <c r="H6" s="38">
        <v>2568</v>
      </c>
      <c r="I6" s="2"/>
      <c r="J6" s="38">
        <v>2567</v>
      </c>
    </row>
    <row r="7" spans="1:10" ht="23.25" customHeight="1">
      <c r="A7" s="5"/>
      <c r="B7" s="36"/>
      <c r="C7" s="36"/>
      <c r="D7" s="38" t="s">
        <v>8</v>
      </c>
      <c r="E7" s="2"/>
      <c r="F7" s="38"/>
      <c r="G7" s="38"/>
      <c r="H7" s="38" t="s">
        <v>8</v>
      </c>
      <c r="I7" s="2"/>
      <c r="J7" s="38"/>
    </row>
    <row r="8" spans="1:10" ht="23.25" customHeight="1">
      <c r="A8" s="50"/>
      <c r="B8" s="38"/>
      <c r="C8" s="2"/>
      <c r="D8" s="156" t="s">
        <v>9</v>
      </c>
      <c r="E8" s="156"/>
      <c r="F8" s="156"/>
      <c r="G8" s="156"/>
      <c r="H8" s="156"/>
      <c r="I8" s="156"/>
      <c r="J8" s="156"/>
    </row>
    <row r="9" spans="1:10" ht="23.25" customHeight="1">
      <c r="A9" s="8" t="s">
        <v>10</v>
      </c>
      <c r="B9" s="36"/>
      <c r="C9" s="36"/>
      <c r="H9" s="17"/>
      <c r="I9" s="17"/>
      <c r="J9" s="17"/>
    </row>
    <row r="10" spans="1:10" ht="22" customHeight="1">
      <c r="A10" s="7" t="s">
        <v>11</v>
      </c>
      <c r="B10" s="48"/>
      <c r="C10" s="36"/>
      <c r="D10" s="17">
        <v>119276</v>
      </c>
      <c r="E10" s="17"/>
      <c r="F10" s="123">
        <v>210561</v>
      </c>
      <c r="G10" s="123"/>
      <c r="H10" s="123">
        <v>69204</v>
      </c>
      <c r="I10" s="123"/>
      <c r="J10" s="123">
        <v>142873</v>
      </c>
    </row>
    <row r="11" spans="1:10" ht="22" customHeight="1">
      <c r="A11" s="12" t="s">
        <v>12</v>
      </c>
      <c r="B11" s="48">
        <v>2</v>
      </c>
      <c r="C11" s="36"/>
      <c r="D11" s="17">
        <v>248498</v>
      </c>
      <c r="E11" s="17"/>
      <c r="F11" s="123">
        <v>258660</v>
      </c>
      <c r="G11" s="123"/>
      <c r="H11" s="123">
        <v>282298</v>
      </c>
      <c r="I11" s="123"/>
      <c r="J11" s="123">
        <v>288349</v>
      </c>
    </row>
    <row r="12" spans="1:10" ht="22" customHeight="1">
      <c r="A12" s="12" t="s">
        <v>13</v>
      </c>
      <c r="B12" s="48">
        <v>2</v>
      </c>
      <c r="C12" s="36"/>
      <c r="D12" s="17">
        <v>369444</v>
      </c>
      <c r="E12" s="17"/>
      <c r="F12" s="124">
        <f>417837-27065</f>
        <v>390772</v>
      </c>
      <c r="G12" s="123"/>
      <c r="H12" s="123">
        <v>323243</v>
      </c>
      <c r="I12" s="123"/>
      <c r="J12" s="124">
        <f>321889-27065</f>
        <v>294824</v>
      </c>
    </row>
    <row r="13" spans="1:10" ht="22" customHeight="1">
      <c r="A13" s="12" t="s">
        <v>14</v>
      </c>
      <c r="B13" s="48"/>
      <c r="C13" s="36"/>
      <c r="D13" s="17">
        <v>1836174</v>
      </c>
      <c r="E13" s="17"/>
      <c r="F13" s="123">
        <v>1694079</v>
      </c>
      <c r="G13" s="123"/>
      <c r="H13" s="123">
        <v>1858486</v>
      </c>
      <c r="I13" s="125"/>
      <c r="J13" s="123">
        <v>1705636</v>
      </c>
    </row>
    <row r="14" spans="1:10" ht="22" customHeight="1">
      <c r="A14" s="12" t="s">
        <v>15</v>
      </c>
      <c r="B14" s="48"/>
      <c r="C14" s="36"/>
      <c r="D14" s="17">
        <v>14792</v>
      </c>
      <c r="E14" s="17"/>
      <c r="F14" s="123">
        <v>15588</v>
      </c>
      <c r="G14" s="123"/>
      <c r="H14" s="123">
        <v>13222</v>
      </c>
      <c r="I14" s="125"/>
      <c r="J14" s="123">
        <v>14423</v>
      </c>
    </row>
    <row r="15" spans="1:10" ht="23.25" customHeight="1">
      <c r="A15" s="9" t="s">
        <v>16</v>
      </c>
      <c r="B15" s="48"/>
      <c r="C15" s="36"/>
      <c r="D15" s="14">
        <f>SUM(D10:D14)</f>
        <v>2588184</v>
      </c>
      <c r="E15" s="19"/>
      <c r="F15" s="14">
        <f>SUM(F10:F14)</f>
        <v>2569660</v>
      </c>
      <c r="G15" s="15"/>
      <c r="H15" s="14">
        <f>SUM(H10:H14)</f>
        <v>2546453</v>
      </c>
      <c r="J15" s="14">
        <f>SUM(J10:J14)</f>
        <v>2446105</v>
      </c>
    </row>
    <row r="16" spans="1:10" ht="21.5">
      <c r="A16" s="52"/>
      <c r="B16" s="48"/>
      <c r="C16" s="36"/>
      <c r="D16" s="17"/>
      <c r="E16" s="17"/>
      <c r="F16" s="17"/>
      <c r="G16" s="17"/>
    </row>
    <row r="17" spans="1:10" ht="23.25" customHeight="1">
      <c r="A17" s="8" t="s">
        <v>17</v>
      </c>
      <c r="B17" s="48"/>
      <c r="C17" s="36"/>
      <c r="D17" s="17"/>
      <c r="E17" s="17"/>
      <c r="F17" s="17"/>
      <c r="G17" s="17"/>
    </row>
    <row r="18" spans="1:10" ht="23.25" customHeight="1">
      <c r="A18" s="126" t="s">
        <v>18</v>
      </c>
      <c r="B18" s="48">
        <v>10</v>
      </c>
      <c r="C18" s="36"/>
      <c r="D18" s="17">
        <v>23468</v>
      </c>
      <c r="E18" s="17"/>
      <c r="F18" s="129">
        <v>22065</v>
      </c>
      <c r="G18" s="129"/>
      <c r="H18" s="123">
        <v>0</v>
      </c>
      <c r="I18" s="125"/>
      <c r="J18" s="123">
        <v>0</v>
      </c>
    </row>
    <row r="19" spans="1:10" ht="23.25" customHeight="1">
      <c r="A19" s="127" t="s">
        <v>19</v>
      </c>
      <c r="B19" s="48">
        <v>3</v>
      </c>
      <c r="C19" s="36"/>
      <c r="D19" s="123">
        <v>0</v>
      </c>
      <c r="E19" s="17"/>
      <c r="F19" s="123">
        <v>0</v>
      </c>
      <c r="G19" s="123"/>
      <c r="H19" s="123">
        <v>980398</v>
      </c>
      <c r="I19" s="125"/>
      <c r="J19" s="130">
        <v>998248</v>
      </c>
    </row>
    <row r="20" spans="1:10" ht="22" customHeight="1">
      <c r="A20" s="128" t="s">
        <v>20</v>
      </c>
      <c r="B20" s="48">
        <v>4</v>
      </c>
      <c r="C20" s="36"/>
      <c r="D20" s="17">
        <v>2293563</v>
      </c>
      <c r="E20" s="17"/>
      <c r="F20" s="124">
        <v>1876582</v>
      </c>
      <c r="G20" s="123"/>
      <c r="H20" s="123">
        <v>1748507</v>
      </c>
      <c r="I20" s="131"/>
      <c r="J20" s="124">
        <v>1477730</v>
      </c>
    </row>
    <row r="21" spans="1:10" ht="22" customHeight="1">
      <c r="A21" s="128" t="s">
        <v>21</v>
      </c>
      <c r="B21" s="48">
        <v>5</v>
      </c>
      <c r="C21" s="36"/>
      <c r="D21" s="17">
        <v>4899357</v>
      </c>
      <c r="E21" s="17"/>
      <c r="F21" s="123">
        <v>4943512</v>
      </c>
      <c r="G21" s="123"/>
      <c r="H21" s="123">
        <v>4192755</v>
      </c>
      <c r="I21" s="131"/>
      <c r="J21" s="123">
        <v>4329531</v>
      </c>
    </row>
    <row r="22" spans="1:10" ht="22" customHeight="1">
      <c r="A22" s="126" t="s">
        <v>22</v>
      </c>
      <c r="B22" s="48">
        <v>6</v>
      </c>
      <c r="C22" s="36"/>
      <c r="D22" s="17">
        <v>2740166</v>
      </c>
      <c r="E22" s="17"/>
      <c r="F22" s="123">
        <v>2827877</v>
      </c>
      <c r="G22" s="123"/>
      <c r="H22" s="123">
        <v>2833867</v>
      </c>
      <c r="I22" s="131"/>
      <c r="J22" s="123">
        <v>3017495</v>
      </c>
    </row>
    <row r="23" spans="1:10" ht="21.5">
      <c r="A23" s="126" t="s">
        <v>23</v>
      </c>
      <c r="B23" s="48"/>
      <c r="C23" s="36"/>
      <c r="D23" s="17">
        <v>72892</v>
      </c>
      <c r="E23" s="17"/>
      <c r="F23" s="123">
        <v>50218</v>
      </c>
      <c r="G23" s="123"/>
      <c r="H23" s="123">
        <v>68815</v>
      </c>
      <c r="I23" s="125"/>
      <c r="J23" s="123">
        <v>43790</v>
      </c>
    </row>
    <row r="24" spans="1:10" ht="21.5">
      <c r="A24" s="128" t="s">
        <v>24</v>
      </c>
      <c r="B24" s="48"/>
      <c r="C24" s="36"/>
      <c r="D24" s="17">
        <v>223234</v>
      </c>
      <c r="E24" s="17"/>
      <c r="F24" s="123">
        <v>201286</v>
      </c>
      <c r="G24" s="123"/>
      <c r="H24" s="123">
        <v>146376</v>
      </c>
      <c r="I24" s="125"/>
      <c r="J24" s="123">
        <v>134522</v>
      </c>
    </row>
    <row r="25" spans="1:10" ht="22" customHeight="1">
      <c r="A25" s="126" t="s">
        <v>25</v>
      </c>
      <c r="B25" s="48"/>
      <c r="C25" s="36"/>
      <c r="D25" s="17">
        <v>97278</v>
      </c>
      <c r="E25" s="17"/>
      <c r="F25" s="123">
        <f>66599+27065</f>
        <v>93664</v>
      </c>
      <c r="G25" s="123"/>
      <c r="H25" s="123">
        <v>91515</v>
      </c>
      <c r="I25" s="125"/>
      <c r="J25" s="123">
        <f>60942+27065</f>
        <v>88007</v>
      </c>
    </row>
    <row r="26" spans="1:10" ht="23.25" customHeight="1">
      <c r="A26" s="9" t="s">
        <v>26</v>
      </c>
      <c r="B26" s="48"/>
      <c r="C26" s="36"/>
      <c r="D26" s="14">
        <f>SUM(D18:D25)</f>
        <v>10349958</v>
      </c>
      <c r="E26" s="19"/>
      <c r="F26" s="14">
        <f>SUM(F18:F25)</f>
        <v>10015204</v>
      </c>
      <c r="G26" s="15"/>
      <c r="H26" s="14">
        <f>SUM(H18:H25)</f>
        <v>10062233</v>
      </c>
      <c r="J26" s="14">
        <f>SUM(J18:J25)</f>
        <v>10089323</v>
      </c>
    </row>
    <row r="27" spans="1:10" ht="22">
      <c r="A27" s="9"/>
      <c r="B27" s="48"/>
      <c r="C27" s="36"/>
      <c r="D27" s="15"/>
      <c r="E27" s="19"/>
      <c r="F27" s="15"/>
      <c r="G27" s="15"/>
      <c r="H27" s="15"/>
      <c r="J27" s="15"/>
    </row>
    <row r="28" spans="1:10" ht="23.25" customHeight="1" thickBot="1">
      <c r="A28" s="9" t="s">
        <v>27</v>
      </c>
      <c r="B28" s="48"/>
      <c r="C28" s="36"/>
      <c r="D28" s="26">
        <f>+D15+D26</f>
        <v>12938142</v>
      </c>
      <c r="E28" s="19"/>
      <c r="F28" s="26">
        <f>+F15+F26</f>
        <v>12584864</v>
      </c>
      <c r="G28" s="15"/>
      <c r="H28" s="26">
        <f>+H15+H26</f>
        <v>12608686</v>
      </c>
      <c r="J28" s="26">
        <f>+J15+J26</f>
        <v>12535428</v>
      </c>
    </row>
    <row r="29" spans="1:10" ht="23.25" customHeight="1" thickTop="1">
      <c r="A29" s="5"/>
      <c r="B29" s="48"/>
    </row>
    <row r="30" spans="1:10" ht="23.25" customHeight="1">
      <c r="A30" s="50"/>
      <c r="B30" s="48"/>
      <c r="C30" s="2"/>
      <c r="D30" s="158" t="s">
        <v>2</v>
      </c>
      <c r="E30" s="158"/>
      <c r="F30" s="158"/>
      <c r="G30" s="158"/>
      <c r="H30" s="158" t="s">
        <v>3</v>
      </c>
      <c r="I30" s="158"/>
      <c r="J30" s="158"/>
    </row>
    <row r="31" spans="1:10" ht="23.25" customHeight="1">
      <c r="B31" s="48"/>
      <c r="C31" s="2"/>
      <c r="D31" s="38" t="s">
        <v>4</v>
      </c>
      <c r="E31" s="38"/>
      <c r="F31" s="38" t="s">
        <v>5</v>
      </c>
      <c r="G31" s="37"/>
      <c r="H31" s="38" t="s">
        <v>4</v>
      </c>
      <c r="I31" s="38"/>
      <c r="J31" s="38" t="s">
        <v>5</v>
      </c>
    </row>
    <row r="32" spans="1:10" ht="23.25" customHeight="1">
      <c r="A32" s="5" t="s">
        <v>28</v>
      </c>
      <c r="B32" s="48" t="s">
        <v>7</v>
      </c>
      <c r="C32" s="2"/>
      <c r="D32" s="38">
        <v>2568</v>
      </c>
      <c r="E32" s="2"/>
      <c r="F32" s="38">
        <v>2567</v>
      </c>
      <c r="G32" s="38"/>
      <c r="H32" s="38">
        <v>2568</v>
      </c>
      <c r="I32" s="2"/>
      <c r="J32" s="38">
        <v>2567</v>
      </c>
    </row>
    <row r="33" spans="1:46" ht="23.25" customHeight="1">
      <c r="A33" s="5"/>
      <c r="B33" s="48"/>
      <c r="C33" s="2"/>
      <c r="D33" s="38" t="s">
        <v>8</v>
      </c>
      <c r="E33" s="2"/>
      <c r="F33" s="38"/>
      <c r="G33" s="38"/>
      <c r="H33" s="38" t="s">
        <v>8</v>
      </c>
      <c r="I33" s="2"/>
      <c r="J33" s="38"/>
    </row>
    <row r="34" spans="1:46" ht="23.25" customHeight="1">
      <c r="A34" s="53"/>
      <c r="B34" s="48"/>
      <c r="C34" s="36"/>
      <c r="D34" s="156" t="s">
        <v>9</v>
      </c>
      <c r="E34" s="156"/>
      <c r="F34" s="156"/>
      <c r="G34" s="156"/>
      <c r="H34" s="156"/>
      <c r="I34" s="156"/>
      <c r="J34" s="156"/>
    </row>
    <row r="35" spans="1:46" ht="23.25" customHeight="1">
      <c r="A35" s="8" t="s">
        <v>29</v>
      </c>
      <c r="B35" s="48"/>
      <c r="C35" s="2"/>
      <c r="D35" s="54"/>
      <c r="E35" s="54"/>
      <c r="F35" s="54"/>
      <c r="G35" s="54"/>
    </row>
    <row r="36" spans="1:46" ht="22" customHeight="1">
      <c r="A36" s="128" t="s">
        <v>30</v>
      </c>
      <c r="B36" s="36"/>
      <c r="C36" s="36"/>
      <c r="D36" s="17">
        <v>245000</v>
      </c>
      <c r="E36" s="17"/>
      <c r="F36" s="123">
        <v>632000</v>
      </c>
      <c r="G36" s="123"/>
      <c r="H36" s="123">
        <v>235000</v>
      </c>
      <c r="I36" s="125"/>
      <c r="J36" s="131">
        <v>632000</v>
      </c>
    </row>
    <row r="37" spans="1:46" ht="22" customHeight="1">
      <c r="A37" s="128" t="s">
        <v>31</v>
      </c>
      <c r="B37" s="36">
        <v>2</v>
      </c>
      <c r="C37" s="36"/>
      <c r="D37" s="17">
        <v>730783</v>
      </c>
      <c r="E37" s="17"/>
      <c r="F37" s="123">
        <v>602904</v>
      </c>
      <c r="G37" s="123"/>
      <c r="H37" s="123">
        <v>1003404</v>
      </c>
      <c r="I37" s="125"/>
      <c r="J37" s="131">
        <v>793692</v>
      </c>
    </row>
    <row r="38" spans="1:46" s="82" customFormat="1" ht="22" customHeight="1">
      <c r="A38" s="128" t="s">
        <v>32</v>
      </c>
      <c r="B38" s="36"/>
      <c r="C38" s="36"/>
      <c r="D38" s="17">
        <v>470485</v>
      </c>
      <c r="E38" s="17"/>
      <c r="F38" s="123">
        <v>381716</v>
      </c>
      <c r="G38" s="123"/>
      <c r="H38" s="123">
        <v>470485</v>
      </c>
      <c r="I38" s="125"/>
      <c r="J38" s="131">
        <v>381716</v>
      </c>
      <c r="K38" s="148"/>
      <c r="L38" s="100"/>
      <c r="M38" s="100"/>
      <c r="N38" s="100"/>
      <c r="O38" s="146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</row>
    <row r="39" spans="1:46" s="82" customFormat="1" ht="22" customHeight="1">
      <c r="A39" s="128" t="s">
        <v>33</v>
      </c>
      <c r="B39" s="36"/>
      <c r="C39" s="36"/>
      <c r="D39" s="17">
        <v>249179</v>
      </c>
      <c r="E39" s="17"/>
      <c r="F39" s="123">
        <v>297870</v>
      </c>
      <c r="G39" s="123"/>
      <c r="H39" s="123">
        <v>214041</v>
      </c>
      <c r="I39" s="125"/>
      <c r="J39" s="131">
        <v>287354</v>
      </c>
      <c r="K39" s="148"/>
      <c r="L39" s="100"/>
      <c r="M39" s="100"/>
      <c r="N39" s="100"/>
      <c r="O39" s="146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</row>
    <row r="40" spans="1:46" s="82" customFormat="1" ht="22" customHeight="1">
      <c r="A40" s="126" t="s">
        <v>34</v>
      </c>
      <c r="B40" s="36">
        <v>2</v>
      </c>
      <c r="C40" s="36"/>
      <c r="D40" s="17">
        <v>333922</v>
      </c>
      <c r="E40" s="17"/>
      <c r="F40" s="123">
        <v>375032</v>
      </c>
      <c r="G40" s="123"/>
      <c r="H40" s="123">
        <v>212357</v>
      </c>
      <c r="I40" s="125"/>
      <c r="J40" s="131">
        <v>293782</v>
      </c>
      <c r="K40" s="148"/>
      <c r="L40" s="100"/>
      <c r="M40" s="100"/>
      <c r="N40" s="100"/>
      <c r="O40" s="146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</row>
    <row r="41" spans="1:46" ht="22" customHeight="1">
      <c r="A41" s="126" t="s">
        <v>35</v>
      </c>
      <c r="B41" s="36"/>
      <c r="C41" s="36"/>
      <c r="D41" s="17"/>
      <c r="E41" s="17"/>
      <c r="F41" s="123"/>
      <c r="G41" s="123"/>
      <c r="H41" s="131"/>
      <c r="I41" s="125"/>
      <c r="J41" s="131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</row>
    <row r="42" spans="1:46" ht="22" customHeight="1">
      <c r="A42" s="132" t="s">
        <v>36</v>
      </c>
      <c r="B42" s="36">
        <v>2</v>
      </c>
      <c r="C42" s="36"/>
      <c r="D42" s="17">
        <v>48130</v>
      </c>
      <c r="E42" s="17"/>
      <c r="F42" s="123">
        <v>57984</v>
      </c>
      <c r="G42" s="123"/>
      <c r="H42" s="123">
        <v>123061</v>
      </c>
      <c r="I42" s="125"/>
      <c r="J42" s="131">
        <v>134028</v>
      </c>
    </row>
    <row r="43" spans="1:46" ht="21.5">
      <c r="A43" s="126" t="s">
        <v>37</v>
      </c>
      <c r="B43" s="36"/>
      <c r="C43" s="36"/>
      <c r="D43" s="17"/>
      <c r="E43" s="17"/>
      <c r="F43" s="123"/>
      <c r="G43" s="123"/>
      <c r="H43" s="131"/>
      <c r="I43" s="125"/>
      <c r="J43" s="131"/>
    </row>
    <row r="44" spans="1:46" ht="22" customHeight="1">
      <c r="A44" s="132" t="s">
        <v>38</v>
      </c>
      <c r="B44" s="36">
        <v>2</v>
      </c>
      <c r="C44" s="36"/>
      <c r="D44" s="17">
        <v>495019</v>
      </c>
      <c r="E44" s="17"/>
      <c r="F44" s="123">
        <v>125038</v>
      </c>
      <c r="G44" s="123"/>
      <c r="H44" s="123">
        <v>853177</v>
      </c>
      <c r="I44" s="125"/>
      <c r="J44" s="131">
        <v>678409</v>
      </c>
    </row>
    <row r="45" spans="1:46" ht="22" customHeight="1">
      <c r="A45" s="126" t="s">
        <v>39</v>
      </c>
      <c r="C45" s="36"/>
      <c r="D45" s="17">
        <v>44538</v>
      </c>
      <c r="E45" s="17"/>
      <c r="F45" s="123">
        <v>67895</v>
      </c>
      <c r="G45" s="123"/>
      <c r="H45" s="123">
        <v>26100</v>
      </c>
      <c r="I45" s="125"/>
      <c r="J45" s="131">
        <v>43572</v>
      </c>
    </row>
    <row r="46" spans="1:46" ht="22" customHeight="1">
      <c r="A46" s="128" t="s">
        <v>40</v>
      </c>
      <c r="B46" s="36"/>
      <c r="C46" s="36"/>
      <c r="D46" s="17">
        <v>73065</v>
      </c>
      <c r="E46" s="17"/>
      <c r="F46" s="123">
        <v>75150</v>
      </c>
      <c r="G46" s="123"/>
      <c r="H46" s="123">
        <v>64163</v>
      </c>
      <c r="I46" s="125"/>
      <c r="J46" s="131">
        <v>64950</v>
      </c>
    </row>
    <row r="47" spans="1:46" ht="23.25" customHeight="1">
      <c r="A47" s="9" t="s">
        <v>41</v>
      </c>
      <c r="B47" s="36"/>
      <c r="C47" s="36"/>
      <c r="D47" s="14">
        <f>SUM(D36:D46)</f>
        <v>2690121</v>
      </c>
      <c r="E47" s="19"/>
      <c r="F47" s="14">
        <f>SUM(F36:F46)</f>
        <v>2615589</v>
      </c>
      <c r="G47" s="15"/>
      <c r="H47" s="14">
        <f>SUM(H36:H46)</f>
        <v>3201788</v>
      </c>
      <c r="J47" s="14">
        <f>SUM(J36:J46)</f>
        <v>3309503</v>
      </c>
    </row>
    <row r="48" spans="1:46" ht="22" customHeight="1">
      <c r="B48" s="36"/>
      <c r="C48" s="36"/>
      <c r="D48" s="17"/>
      <c r="E48" s="17"/>
      <c r="F48" s="17"/>
      <c r="G48" s="17"/>
    </row>
    <row r="49" spans="1:10" ht="23.25" customHeight="1">
      <c r="A49" s="8" t="s">
        <v>42</v>
      </c>
      <c r="B49" s="36"/>
      <c r="C49" s="36"/>
      <c r="D49" s="17"/>
      <c r="E49" s="17"/>
      <c r="F49" s="17"/>
      <c r="G49" s="17"/>
    </row>
    <row r="50" spans="1:10" ht="22" customHeight="1">
      <c r="A50" s="12" t="s">
        <v>43</v>
      </c>
      <c r="B50" s="36">
        <v>2</v>
      </c>
      <c r="C50" s="36"/>
      <c r="D50" s="17">
        <v>3219348</v>
      </c>
      <c r="E50" s="17"/>
      <c r="F50" s="123">
        <v>3048322</v>
      </c>
      <c r="G50" s="123"/>
      <c r="H50" s="123">
        <v>3247296</v>
      </c>
      <c r="I50" s="125"/>
      <c r="J50" s="131">
        <v>3177699</v>
      </c>
    </row>
    <row r="51" spans="1:10" ht="22" customHeight="1">
      <c r="A51" s="12" t="s">
        <v>44</v>
      </c>
      <c r="B51" s="36"/>
      <c r="C51" s="36"/>
      <c r="D51" s="17"/>
      <c r="E51" s="17"/>
      <c r="F51" s="123"/>
      <c r="G51" s="123"/>
      <c r="H51" s="147"/>
      <c r="I51" s="125"/>
      <c r="J51" s="125"/>
    </row>
    <row r="52" spans="1:10" ht="22" customHeight="1">
      <c r="A52" s="51" t="s">
        <v>45</v>
      </c>
      <c r="B52" s="36"/>
      <c r="C52" s="36"/>
      <c r="D52" s="17">
        <v>366347</v>
      </c>
      <c r="E52" s="17"/>
      <c r="F52" s="123">
        <v>342646</v>
      </c>
      <c r="G52" s="123"/>
      <c r="H52" s="123">
        <v>250408</v>
      </c>
      <c r="I52" s="125"/>
      <c r="J52" s="131">
        <v>232290</v>
      </c>
    </row>
    <row r="53" spans="1:10" ht="22" customHeight="1">
      <c r="A53" s="7" t="s">
        <v>46</v>
      </c>
      <c r="B53" s="36">
        <v>2</v>
      </c>
      <c r="C53" s="36"/>
      <c r="D53" s="17">
        <v>426728</v>
      </c>
      <c r="E53" s="17"/>
      <c r="F53" s="123">
        <v>400033</v>
      </c>
      <c r="G53" s="123"/>
      <c r="H53" s="123">
        <v>184115</v>
      </c>
      <c r="I53" s="125"/>
      <c r="J53" s="131">
        <v>185120</v>
      </c>
    </row>
    <row r="54" spans="1:10" ht="23.25" customHeight="1">
      <c r="A54" s="9" t="s">
        <v>47</v>
      </c>
      <c r="B54" s="36"/>
      <c r="C54" s="36"/>
      <c r="D54" s="14">
        <f>SUM(D50:D53)</f>
        <v>4012423</v>
      </c>
      <c r="E54" s="19"/>
      <c r="F54" s="14">
        <f>SUM(F50:F53)</f>
        <v>3791001</v>
      </c>
      <c r="G54" s="15"/>
      <c r="H54" s="14">
        <f>SUM(H50:H53)</f>
        <v>3681819</v>
      </c>
      <c r="J54" s="14">
        <f>SUM(J50:J53)</f>
        <v>3595109</v>
      </c>
    </row>
    <row r="55" spans="1:10" ht="22">
      <c r="A55" s="9"/>
      <c r="B55" s="36"/>
      <c r="C55" s="36"/>
      <c r="D55" s="15"/>
      <c r="E55" s="19"/>
      <c r="F55" s="15"/>
      <c r="G55" s="15"/>
      <c r="H55" s="15"/>
      <c r="J55" s="15"/>
    </row>
    <row r="56" spans="1:10" ht="23.25" customHeight="1">
      <c r="A56" s="9" t="s">
        <v>48</v>
      </c>
      <c r="B56" s="36"/>
      <c r="C56" s="36"/>
      <c r="D56" s="30">
        <f>+D47+D54</f>
        <v>6702544</v>
      </c>
      <c r="E56" s="15"/>
      <c r="F56" s="30">
        <f>+F47+F54</f>
        <v>6406590</v>
      </c>
      <c r="G56" s="15"/>
      <c r="H56" s="30">
        <f>+H47+H54</f>
        <v>6883607</v>
      </c>
      <c r="J56" s="30">
        <f>+J47+J54</f>
        <v>6904612</v>
      </c>
    </row>
    <row r="57" spans="1:10" ht="23.25" customHeight="1">
      <c r="A57" s="157"/>
      <c r="B57" s="157"/>
      <c r="C57" s="157"/>
      <c r="D57" s="157"/>
      <c r="E57" s="157"/>
      <c r="F57" s="157"/>
      <c r="G57" s="157"/>
      <c r="H57" s="157"/>
      <c r="I57" s="157"/>
      <c r="J57" s="157"/>
    </row>
    <row r="58" spans="1:10" ht="23.25" customHeight="1">
      <c r="A58" s="5"/>
      <c r="B58" s="48"/>
    </row>
    <row r="59" spans="1:10" ht="23.25" customHeight="1">
      <c r="A59" s="50"/>
      <c r="B59" s="48"/>
      <c r="C59" s="2"/>
      <c r="D59" s="158" t="s">
        <v>2</v>
      </c>
      <c r="E59" s="158"/>
      <c r="F59" s="158"/>
      <c r="G59" s="158"/>
      <c r="H59" s="158" t="s">
        <v>3</v>
      </c>
      <c r="I59" s="158"/>
      <c r="J59" s="158"/>
    </row>
    <row r="60" spans="1:10" ht="23.25" customHeight="1">
      <c r="B60" s="48"/>
      <c r="C60" s="2"/>
      <c r="D60" s="38" t="s">
        <v>4</v>
      </c>
      <c r="E60" s="38"/>
      <c r="F60" s="38" t="s">
        <v>5</v>
      </c>
      <c r="G60" s="37"/>
      <c r="H60" s="38" t="s">
        <v>4</v>
      </c>
      <c r="I60" s="38"/>
      <c r="J60" s="38" t="s">
        <v>5</v>
      </c>
    </row>
    <row r="61" spans="1:10" ht="23.25" customHeight="1">
      <c r="A61" s="5" t="s">
        <v>28</v>
      </c>
      <c r="B61" s="48"/>
      <c r="C61" s="36"/>
      <c r="D61" s="38">
        <v>2568</v>
      </c>
      <c r="E61" s="2"/>
      <c r="F61" s="38">
        <v>2567</v>
      </c>
      <c r="G61" s="38"/>
      <c r="H61" s="38">
        <v>2568</v>
      </c>
      <c r="I61" s="2"/>
      <c r="J61" s="38">
        <v>2567</v>
      </c>
    </row>
    <row r="62" spans="1:10" ht="23.25" customHeight="1">
      <c r="A62" s="5"/>
      <c r="B62" s="48"/>
      <c r="C62" s="36"/>
      <c r="D62" s="38" t="s">
        <v>8</v>
      </c>
      <c r="E62" s="2"/>
      <c r="F62" s="38"/>
      <c r="G62" s="38"/>
      <c r="H62" s="38" t="s">
        <v>8</v>
      </c>
      <c r="I62" s="2"/>
      <c r="J62" s="38"/>
    </row>
    <row r="63" spans="1:10" ht="23.25" customHeight="1">
      <c r="B63" s="48"/>
      <c r="C63" s="36"/>
      <c r="D63" s="156" t="s">
        <v>9</v>
      </c>
      <c r="E63" s="156"/>
      <c r="F63" s="156"/>
      <c r="G63" s="156"/>
      <c r="H63" s="156"/>
      <c r="I63" s="156"/>
      <c r="J63" s="156"/>
    </row>
    <row r="64" spans="1:10" ht="22" customHeight="1">
      <c r="A64" s="8" t="s">
        <v>49</v>
      </c>
      <c r="B64" s="48"/>
      <c r="C64" s="36"/>
      <c r="D64" s="54"/>
      <c r="E64" s="54"/>
      <c r="F64" s="54"/>
      <c r="G64" s="54"/>
    </row>
    <row r="65" spans="1:10" ht="21.5">
      <c r="A65" s="12" t="s">
        <v>50</v>
      </c>
      <c r="B65" s="36"/>
      <c r="C65" s="36"/>
      <c r="D65" s="54"/>
      <c r="E65" s="54"/>
      <c r="F65" s="54"/>
      <c r="G65" s="54"/>
    </row>
    <row r="66" spans="1:10" ht="21.5">
      <c r="A66" s="51" t="s">
        <v>51</v>
      </c>
      <c r="B66" s="36"/>
      <c r="C66" s="36"/>
      <c r="D66" s="54"/>
      <c r="E66" s="54"/>
      <c r="F66" s="54"/>
      <c r="G66" s="54"/>
    </row>
    <row r="67" spans="1:10" ht="22" thickBot="1">
      <c r="A67" s="61" t="s">
        <v>52</v>
      </c>
      <c r="B67" s="36"/>
      <c r="C67" s="36"/>
      <c r="D67" s="133">
        <v>2525000</v>
      </c>
      <c r="E67" s="17"/>
      <c r="F67" s="133">
        <v>2525000</v>
      </c>
      <c r="G67" s="134"/>
      <c r="H67" s="133">
        <v>2525000</v>
      </c>
      <c r="I67" s="125"/>
      <c r="J67" s="133">
        <v>2525000</v>
      </c>
    </row>
    <row r="68" spans="1:10" ht="22" thickTop="1">
      <c r="A68" s="51" t="s">
        <v>53</v>
      </c>
      <c r="B68" s="36"/>
      <c r="C68" s="36"/>
      <c r="D68" s="134"/>
      <c r="E68" s="17"/>
      <c r="F68" s="134"/>
      <c r="G68" s="134"/>
      <c r="H68" s="134"/>
      <c r="I68" s="125"/>
      <c r="J68" s="134"/>
    </row>
    <row r="69" spans="1:10" ht="22" customHeight="1">
      <c r="A69" s="61" t="s">
        <v>52</v>
      </c>
      <c r="B69" s="36"/>
      <c r="C69" s="36"/>
      <c r="D69" s="123">
        <v>2525000</v>
      </c>
      <c r="E69" s="17"/>
      <c r="F69" s="123">
        <v>2525000</v>
      </c>
      <c r="G69" s="123"/>
      <c r="H69" s="123">
        <v>2525000</v>
      </c>
      <c r="I69" s="125"/>
      <c r="J69" s="123">
        <v>2525000</v>
      </c>
    </row>
    <row r="70" spans="1:10" ht="22" customHeight="1">
      <c r="A70" s="12" t="s">
        <v>54</v>
      </c>
      <c r="B70" s="36"/>
      <c r="C70" s="36"/>
      <c r="D70" s="123">
        <v>1741110</v>
      </c>
      <c r="E70" s="17"/>
      <c r="F70" s="123">
        <v>1741110</v>
      </c>
      <c r="G70" s="123"/>
      <c r="H70" s="123">
        <v>1741110</v>
      </c>
      <c r="I70" s="125"/>
      <c r="J70" s="123">
        <v>1741110</v>
      </c>
    </row>
    <row r="71" spans="1:10" ht="21.5">
      <c r="A71" s="12" t="s">
        <v>55</v>
      </c>
      <c r="B71" s="36"/>
      <c r="C71" s="36"/>
      <c r="D71" s="123"/>
      <c r="E71" s="17"/>
      <c r="F71" s="123"/>
      <c r="G71" s="123"/>
      <c r="H71" s="125"/>
      <c r="I71" s="125"/>
      <c r="J71" s="125"/>
    </row>
    <row r="72" spans="1:10" ht="22" customHeight="1">
      <c r="A72" s="51" t="s">
        <v>56</v>
      </c>
      <c r="B72" s="36"/>
      <c r="C72" s="36"/>
      <c r="D72" s="123">
        <v>252500</v>
      </c>
      <c r="E72" s="17"/>
      <c r="F72" s="123">
        <v>252500</v>
      </c>
      <c r="G72" s="123"/>
      <c r="H72" s="123">
        <v>252500</v>
      </c>
      <c r="I72" s="125"/>
      <c r="J72" s="123">
        <v>252500</v>
      </c>
    </row>
    <row r="73" spans="1:10" ht="22" customHeight="1">
      <c r="A73" s="51" t="s">
        <v>57</v>
      </c>
      <c r="B73" s="36"/>
      <c r="C73" s="36"/>
      <c r="D73" s="20">
        <v>1716976</v>
      </c>
      <c r="E73" s="17"/>
      <c r="F73" s="135">
        <v>1648701</v>
      </c>
      <c r="G73" s="123"/>
      <c r="H73" s="135">
        <v>1206469</v>
      </c>
      <c r="I73" s="125"/>
      <c r="J73" s="135">
        <v>1112206</v>
      </c>
    </row>
    <row r="74" spans="1:10" ht="22" customHeight="1">
      <c r="A74" s="9" t="s">
        <v>58</v>
      </c>
      <c r="B74" s="48"/>
      <c r="C74" s="36"/>
      <c r="D74" s="15">
        <f>SUM(D69:D73)</f>
        <v>6235586</v>
      </c>
      <c r="E74" s="19"/>
      <c r="F74" s="15">
        <f>SUM(F69:F73)</f>
        <v>6167311</v>
      </c>
      <c r="G74" s="15"/>
      <c r="H74" s="15">
        <f>SUM(H69:H73)</f>
        <v>5725079</v>
      </c>
      <c r="J74" s="15">
        <f>SUM(J69:J73)</f>
        <v>5630816</v>
      </c>
    </row>
    <row r="75" spans="1:10" ht="22" customHeight="1">
      <c r="A75" s="7" t="s">
        <v>59</v>
      </c>
      <c r="B75" s="48"/>
      <c r="C75" s="36"/>
      <c r="D75" s="60">
        <v>12</v>
      </c>
      <c r="E75" s="31"/>
      <c r="F75" s="136">
        <v>10963</v>
      </c>
      <c r="G75" s="136"/>
      <c r="H75" s="136">
        <v>0</v>
      </c>
      <c r="I75" s="125"/>
      <c r="J75" s="136">
        <v>0</v>
      </c>
    </row>
    <row r="76" spans="1:10" ht="22" customHeight="1">
      <c r="A76" s="9" t="s">
        <v>60</v>
      </c>
      <c r="B76" s="48"/>
      <c r="C76" s="36"/>
      <c r="D76" s="14">
        <f>D74+D75</f>
        <v>6235598</v>
      </c>
      <c r="E76" s="19"/>
      <c r="F76" s="14">
        <f>F74+F75</f>
        <v>6178274</v>
      </c>
      <c r="G76" s="15"/>
      <c r="H76" s="14">
        <f>H74+H75</f>
        <v>5725079</v>
      </c>
      <c r="J76" s="14">
        <f>J74+J75</f>
        <v>5630816</v>
      </c>
    </row>
    <row r="77" spans="1:10" ht="12" customHeight="1">
      <c r="A77" s="9"/>
      <c r="B77" s="48"/>
      <c r="C77" s="36"/>
      <c r="D77" s="15"/>
      <c r="E77" s="19"/>
      <c r="F77" s="15"/>
      <c r="G77" s="15"/>
      <c r="H77" s="15"/>
      <c r="J77" s="15"/>
    </row>
    <row r="78" spans="1:10" ht="22.5" thickBot="1">
      <c r="A78" s="9" t="s">
        <v>61</v>
      </c>
      <c r="B78" s="48"/>
      <c r="C78" s="36"/>
      <c r="D78" s="26">
        <f>D76+D56</f>
        <v>12938142</v>
      </c>
      <c r="E78" s="19"/>
      <c r="F78" s="26">
        <f>F76+F56</f>
        <v>12584864</v>
      </c>
      <c r="G78" s="15"/>
      <c r="H78" s="26">
        <f>H76+H56</f>
        <v>12608686</v>
      </c>
      <c r="J78" s="26">
        <f>J76+J56</f>
        <v>12535428</v>
      </c>
    </row>
    <row r="79" spans="1:10" ht="22" customHeight="1" thickTop="1">
      <c r="A79" s="9"/>
      <c r="B79" s="48"/>
      <c r="C79" s="36"/>
      <c r="D79" s="15"/>
      <c r="E79" s="19"/>
      <c r="F79" s="15"/>
      <c r="G79" s="15"/>
    </row>
    <row r="80" spans="1:10" s="68" customFormat="1" ht="23.25" customHeight="1">
      <c r="A80" s="65"/>
      <c r="B80" s="66"/>
      <c r="C80" s="67"/>
      <c r="D80" s="64"/>
      <c r="E80" s="64"/>
      <c r="F80" s="64"/>
      <c r="G80" s="64"/>
      <c r="H80" s="64"/>
      <c r="I80" s="64"/>
      <c r="J80" s="64"/>
    </row>
    <row r="81" spans="1:10" ht="22" customHeight="1">
      <c r="A81" s="9"/>
      <c r="B81" s="48"/>
      <c r="C81" s="36"/>
      <c r="D81" s="15">
        <f>D28-D78</f>
        <v>0</v>
      </c>
      <c r="E81" s="15"/>
      <c r="F81" s="15">
        <f>F28-F78</f>
        <v>0</v>
      </c>
      <c r="G81" s="15"/>
      <c r="H81" s="15">
        <f>H28-H78</f>
        <v>0</v>
      </c>
      <c r="I81" s="15"/>
      <c r="J81" s="15">
        <f>J28-J78</f>
        <v>0</v>
      </c>
    </row>
    <row r="82" spans="1:10" ht="22" customHeight="1">
      <c r="A82" s="9"/>
      <c r="B82" s="48"/>
      <c r="C82" s="36"/>
      <c r="D82" s="16"/>
      <c r="F82" s="16"/>
      <c r="H82" s="16"/>
      <c r="J82" s="16"/>
    </row>
    <row r="83" spans="1:10" ht="22" customHeight="1">
      <c r="A83" s="9"/>
      <c r="B83" s="48"/>
      <c r="C83" s="36"/>
      <c r="D83" s="15"/>
      <c r="E83" s="15"/>
      <c r="F83" s="15"/>
      <c r="G83" s="15"/>
      <c r="H83" s="15"/>
      <c r="I83" s="15"/>
      <c r="J83" s="15"/>
    </row>
    <row r="84" spans="1:10" ht="22" customHeight="1">
      <c r="A84" s="9"/>
      <c r="B84" s="48"/>
      <c r="C84" s="36"/>
      <c r="D84" s="15"/>
      <c r="E84" s="15"/>
      <c r="F84" s="15"/>
      <c r="G84" s="15"/>
      <c r="H84" s="15"/>
      <c r="I84" s="15"/>
      <c r="J84" s="15"/>
    </row>
    <row r="85" spans="1:10" ht="22" customHeight="1">
      <c r="A85" s="9"/>
      <c r="B85" s="48"/>
      <c r="C85" s="36"/>
      <c r="D85" s="15"/>
      <c r="E85" s="15"/>
      <c r="F85" s="15"/>
      <c r="G85" s="15"/>
      <c r="H85" s="15"/>
      <c r="I85" s="15"/>
      <c r="J85" s="15"/>
    </row>
    <row r="86" spans="1:10" ht="22" customHeight="1">
      <c r="A86" s="9"/>
      <c r="B86" s="48"/>
      <c r="C86" s="36"/>
      <c r="D86" s="15"/>
      <c r="E86" s="15"/>
      <c r="F86" s="15"/>
      <c r="G86" s="15"/>
      <c r="H86" s="15"/>
      <c r="I86" s="15"/>
      <c r="J86" s="15"/>
    </row>
    <row r="87" spans="1:10" ht="22" customHeight="1">
      <c r="A87" s="9"/>
      <c r="B87" s="48"/>
      <c r="C87" s="36"/>
      <c r="D87" s="15"/>
      <c r="E87" s="15"/>
      <c r="F87" s="15"/>
      <c r="G87" s="15"/>
      <c r="H87" s="15"/>
      <c r="I87" s="15"/>
      <c r="J87" s="15"/>
    </row>
    <row r="88" spans="1:10" ht="22" customHeight="1">
      <c r="A88" s="9"/>
      <c r="B88" s="48"/>
      <c r="C88" s="36"/>
      <c r="D88" s="15"/>
      <c r="E88" s="15"/>
      <c r="F88" s="15"/>
      <c r="G88" s="15"/>
      <c r="H88" s="15"/>
      <c r="I88" s="15"/>
      <c r="J88" s="15"/>
    </row>
    <row r="89" spans="1:10" ht="22" customHeight="1">
      <c r="A89" s="9"/>
      <c r="B89" s="48"/>
      <c r="C89" s="36"/>
      <c r="D89" s="15"/>
      <c r="E89" s="19"/>
      <c r="F89" s="15"/>
      <c r="G89" s="15"/>
    </row>
    <row r="90" spans="1:10" ht="22" customHeight="1">
      <c r="A90" s="9"/>
      <c r="B90" s="48"/>
      <c r="C90" s="36"/>
      <c r="D90" s="15"/>
      <c r="E90" s="19"/>
      <c r="F90" s="15"/>
      <c r="G90" s="15"/>
    </row>
    <row r="91" spans="1:10" ht="22" customHeight="1">
      <c r="A91" s="9"/>
      <c r="B91" s="48"/>
      <c r="C91" s="36"/>
      <c r="D91" s="15"/>
      <c r="E91" s="19"/>
      <c r="F91" s="15"/>
      <c r="G91" s="15"/>
    </row>
    <row r="92" spans="1:10" ht="22" customHeight="1">
      <c r="A92" s="9"/>
      <c r="B92" s="48"/>
      <c r="C92" s="36"/>
      <c r="D92" s="15"/>
      <c r="E92" s="19"/>
      <c r="F92" s="15"/>
      <c r="G92" s="15"/>
    </row>
    <row r="93" spans="1:10" ht="23.25" customHeight="1">
      <c r="A93" s="157"/>
      <c r="B93" s="157"/>
      <c r="C93" s="157"/>
      <c r="D93" s="157"/>
      <c r="E93" s="157"/>
      <c r="F93" s="157"/>
      <c r="G93" s="157"/>
      <c r="H93" s="157"/>
      <c r="I93" s="157"/>
      <c r="J93" s="157"/>
    </row>
    <row r="94" spans="1:10" ht="23.25" customHeight="1">
      <c r="A94" s="157"/>
      <c r="B94" s="157"/>
      <c r="C94" s="157"/>
      <c r="D94" s="157"/>
      <c r="E94" s="157"/>
      <c r="F94" s="157"/>
      <c r="G94" s="157"/>
      <c r="H94" s="157"/>
      <c r="I94" s="157"/>
      <c r="J94" s="157"/>
    </row>
    <row r="95" spans="1:10" ht="22" customHeight="1">
      <c r="A95"/>
      <c r="C95"/>
      <c r="D95"/>
      <c r="E95"/>
      <c r="F95"/>
      <c r="G95"/>
    </row>
  </sheetData>
  <mergeCells count="12">
    <mergeCell ref="D34:J34"/>
    <mergeCell ref="D63:J63"/>
    <mergeCell ref="A93:J93"/>
    <mergeCell ref="A94:J94"/>
    <mergeCell ref="H4:J4"/>
    <mergeCell ref="D4:G4"/>
    <mergeCell ref="D8:J8"/>
    <mergeCell ref="D30:G30"/>
    <mergeCell ref="H30:J30"/>
    <mergeCell ref="A57:J57"/>
    <mergeCell ref="D59:G59"/>
    <mergeCell ref="H59:J59"/>
  </mergeCells>
  <pageMargins left="0.8" right="0.8" top="0.48" bottom="0.5" header="0.5" footer="0.5"/>
  <pageSetup paperSize="9" scale="84" firstPageNumber="3" fitToHeight="0" orientation="portrait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29" max="9" man="1"/>
    <brk id="58" max="9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FF"/>
  </sheetPr>
  <dimension ref="A1:R66"/>
  <sheetViews>
    <sheetView topLeftCell="A43" zoomScaleNormal="100" zoomScaleSheetLayoutView="80" zoomScalePageLayoutView="85" workbookViewId="0">
      <selection activeCell="A40" sqref="A40"/>
    </sheetView>
  </sheetViews>
  <sheetFormatPr defaultColWidth="9.09765625" defaultRowHeight="21.5"/>
  <cols>
    <col min="1" max="1" width="41.59765625" style="7" customWidth="1"/>
    <col min="2" max="2" width="9.09765625" customWidth="1"/>
    <col min="3" max="3" width="1.09765625" style="3" customWidth="1"/>
    <col min="4" max="4" width="14" style="3" customWidth="1"/>
    <col min="5" max="5" width="1.09765625" style="3" customWidth="1"/>
    <col min="6" max="6" width="13.3984375" style="3" customWidth="1"/>
    <col min="7" max="7" width="1.09765625" style="3" customWidth="1"/>
    <col min="8" max="8" width="13.3984375" style="3" customWidth="1"/>
    <col min="9" max="9" width="1.09765625" style="3" customWidth="1"/>
    <col min="10" max="10" width="14" style="3" customWidth="1"/>
    <col min="11" max="11" width="9.09765625" style="3"/>
    <col min="12" max="12" width="16.5" style="3" bestFit="1" customWidth="1"/>
    <col min="13" max="13" width="12.796875" style="3" bestFit="1" customWidth="1"/>
    <col min="14" max="14" width="11.296875" style="3" bestFit="1" customWidth="1"/>
    <col min="15" max="15" width="9.09765625" style="3"/>
    <col min="16" max="16" width="16.3984375" style="3" bestFit="1" customWidth="1"/>
    <col min="17" max="17" width="12.69921875" style="3" bestFit="1" customWidth="1"/>
    <col min="18" max="16384" width="9.09765625" style="3"/>
  </cols>
  <sheetData>
    <row r="1" spans="1:10" ht="23">
      <c r="A1" s="5" t="s">
        <v>0</v>
      </c>
      <c r="B1" s="36"/>
      <c r="C1" s="36"/>
      <c r="D1" s="1"/>
      <c r="E1" s="1"/>
      <c r="F1" s="1"/>
      <c r="G1" s="1"/>
      <c r="H1" s="1"/>
      <c r="I1" s="1"/>
      <c r="J1" s="1"/>
    </row>
    <row r="2" spans="1:10" ht="23">
      <c r="A2" s="5" t="s">
        <v>62</v>
      </c>
      <c r="B2" s="38"/>
      <c r="C2" s="2"/>
      <c r="D2" s="37"/>
      <c r="E2" s="37"/>
      <c r="F2" s="37"/>
      <c r="G2" s="37"/>
      <c r="H2" s="37"/>
      <c r="I2" s="37"/>
      <c r="J2" s="37"/>
    </row>
    <row r="3" spans="1:10" ht="23">
      <c r="A3" s="5"/>
      <c r="B3" s="38"/>
      <c r="C3" s="2"/>
      <c r="D3" s="37"/>
      <c r="E3" s="37"/>
      <c r="F3" s="37"/>
      <c r="G3" s="37"/>
      <c r="H3" s="37"/>
      <c r="I3" s="37"/>
      <c r="J3" s="37"/>
    </row>
    <row r="4" spans="1:10" ht="22">
      <c r="B4" s="38"/>
      <c r="C4" s="2"/>
      <c r="D4" s="158" t="s">
        <v>2</v>
      </c>
      <c r="E4" s="158"/>
      <c r="F4" s="158"/>
      <c r="G4" s="37"/>
      <c r="H4" s="158" t="s">
        <v>3</v>
      </c>
      <c r="I4" s="158"/>
      <c r="J4" s="158"/>
    </row>
    <row r="5" spans="1:10" ht="22">
      <c r="B5" s="38"/>
      <c r="C5" s="2"/>
      <c r="D5" s="157" t="s">
        <v>63</v>
      </c>
      <c r="E5" s="157"/>
      <c r="F5" s="157"/>
      <c r="G5" s="37"/>
      <c r="H5" s="157" t="s">
        <v>63</v>
      </c>
      <c r="I5" s="157"/>
      <c r="J5" s="157"/>
    </row>
    <row r="6" spans="1:10" ht="22">
      <c r="B6" s="38"/>
      <c r="C6" s="2"/>
      <c r="D6" s="159" t="s">
        <v>4</v>
      </c>
      <c r="E6" s="157"/>
      <c r="F6" s="157"/>
      <c r="G6" s="37"/>
      <c r="H6" s="159" t="s">
        <v>4</v>
      </c>
      <c r="I6" s="157"/>
      <c r="J6" s="157"/>
    </row>
    <row r="7" spans="1:10">
      <c r="B7" s="36"/>
      <c r="C7" s="36"/>
      <c r="D7" s="38">
        <v>2568</v>
      </c>
      <c r="E7" s="2"/>
      <c r="F7" s="38">
        <v>2567</v>
      </c>
      <c r="G7" s="38"/>
      <c r="H7" s="38">
        <v>2568</v>
      </c>
      <c r="I7" s="2"/>
      <c r="J7" s="38">
        <v>2567</v>
      </c>
    </row>
    <row r="8" spans="1:10" ht="22">
      <c r="A8" s="9"/>
      <c r="B8" s="36"/>
      <c r="C8" s="36"/>
      <c r="D8" s="156" t="s">
        <v>9</v>
      </c>
      <c r="E8" s="156"/>
      <c r="F8" s="156"/>
      <c r="G8" s="156"/>
      <c r="H8" s="156"/>
      <c r="I8" s="156"/>
      <c r="J8" s="156"/>
    </row>
    <row r="9" spans="1:10" ht="22">
      <c r="A9" s="8" t="s">
        <v>64</v>
      </c>
      <c r="B9" s="83"/>
      <c r="C9" s="36"/>
      <c r="D9" s="36"/>
      <c r="E9" s="36"/>
      <c r="F9" s="36"/>
      <c r="G9" s="36"/>
      <c r="H9" s="36"/>
      <c r="I9" s="36"/>
      <c r="J9" s="36"/>
    </row>
    <row r="10" spans="1:10">
      <c r="A10" s="7" t="s">
        <v>65</v>
      </c>
      <c r="B10" s="36"/>
      <c r="C10" s="36"/>
      <c r="D10" s="60">
        <v>2269454</v>
      </c>
      <c r="F10" s="60">
        <v>2229870</v>
      </c>
      <c r="H10" s="17">
        <v>2265123</v>
      </c>
      <c r="J10" s="17">
        <v>2224715</v>
      </c>
    </row>
    <row r="11" spans="1:10">
      <c r="A11" s="12" t="s">
        <v>66</v>
      </c>
      <c r="B11" s="36"/>
      <c r="C11" s="36"/>
      <c r="D11" s="60">
        <v>202074</v>
      </c>
      <c r="F11" s="60">
        <v>189093</v>
      </c>
      <c r="H11" s="17">
        <v>142878</v>
      </c>
      <c r="J11" s="17">
        <v>123654</v>
      </c>
    </row>
    <row r="12" spans="1:10" hidden="1">
      <c r="A12" s="12" t="s">
        <v>67</v>
      </c>
      <c r="B12" s="36"/>
      <c r="C12" s="36"/>
      <c r="D12" s="60"/>
      <c r="F12" s="60"/>
      <c r="H12" s="17"/>
      <c r="J12" s="17"/>
    </row>
    <row r="13" spans="1:10" hidden="1">
      <c r="A13" s="12" t="s">
        <v>68</v>
      </c>
      <c r="B13" s="36"/>
      <c r="C13" s="36"/>
      <c r="D13" s="60"/>
      <c r="F13" s="60"/>
      <c r="H13" s="17"/>
      <c r="J13" s="17"/>
    </row>
    <row r="14" spans="1:10">
      <c r="A14" s="12" t="s">
        <v>69</v>
      </c>
      <c r="B14" s="36"/>
      <c r="C14" s="36"/>
      <c r="D14" s="60">
        <v>25572</v>
      </c>
      <c r="F14" s="60">
        <v>28137</v>
      </c>
      <c r="H14" s="17">
        <v>36006</v>
      </c>
      <c r="J14" s="17">
        <v>37269</v>
      </c>
    </row>
    <row r="15" spans="1:10" ht="22">
      <c r="A15" s="9" t="s">
        <v>70</v>
      </c>
      <c r="B15" s="36"/>
      <c r="C15" s="36"/>
      <c r="D15" s="14">
        <f>SUM(D10:D14)</f>
        <v>2497100</v>
      </c>
      <c r="E15" s="15">
        <f t="shared" ref="E15:I15" si="0">SUM(E10:E14)</f>
        <v>0</v>
      </c>
      <c r="F15" s="14">
        <f>SUM(F10:F14)</f>
        <v>2447100</v>
      </c>
      <c r="G15" s="15">
        <f t="shared" si="0"/>
        <v>0</v>
      </c>
      <c r="H15" s="14">
        <f t="shared" si="0"/>
        <v>2444007</v>
      </c>
      <c r="I15" s="15">
        <f t="shared" si="0"/>
        <v>0</v>
      </c>
      <c r="J15" s="14">
        <f t="shared" ref="J15" si="1">SUM(J10:J14)</f>
        <v>2385638</v>
      </c>
    </row>
    <row r="16" spans="1:10" ht="22">
      <c r="A16" s="9"/>
      <c r="B16" s="36"/>
      <c r="C16" s="36"/>
      <c r="D16" s="4"/>
      <c r="E16" s="11"/>
      <c r="F16" s="4"/>
      <c r="G16" s="11"/>
      <c r="H16" s="4"/>
      <c r="I16" s="11"/>
      <c r="J16" s="4"/>
    </row>
    <row r="17" spans="1:18" ht="22">
      <c r="A17" s="8" t="s">
        <v>71</v>
      </c>
      <c r="B17" s="36"/>
      <c r="C17" s="36"/>
      <c r="D17" s="4"/>
      <c r="E17" s="11"/>
      <c r="F17" s="4"/>
      <c r="G17" s="11"/>
      <c r="H17" s="4"/>
      <c r="I17" s="11"/>
      <c r="J17" s="4"/>
      <c r="P17"/>
    </row>
    <row r="18" spans="1:18">
      <c r="A18" s="7" t="s">
        <v>72</v>
      </c>
      <c r="B18" s="36"/>
      <c r="C18" s="36"/>
      <c r="D18" s="60">
        <v>1196046</v>
      </c>
      <c r="F18" s="60">
        <v>1197242</v>
      </c>
      <c r="H18" s="17">
        <v>1297807</v>
      </c>
      <c r="J18" s="17">
        <v>1299822</v>
      </c>
      <c r="P18" s="72"/>
      <c r="Q18" s="72"/>
      <c r="R18" s="72"/>
    </row>
    <row r="19" spans="1:18">
      <c r="A19" s="12" t="s">
        <v>73</v>
      </c>
      <c r="B19" s="36"/>
      <c r="C19" s="36"/>
      <c r="D19" s="60">
        <v>98697</v>
      </c>
      <c r="F19" s="60">
        <v>90271</v>
      </c>
      <c r="H19" s="17">
        <v>59466</v>
      </c>
      <c r="J19" s="17">
        <v>48392</v>
      </c>
      <c r="P19" s="72"/>
      <c r="Q19" s="72"/>
      <c r="R19" s="72"/>
    </row>
    <row r="20" spans="1:18">
      <c r="A20" s="12" t="s">
        <v>74</v>
      </c>
      <c r="B20" s="36"/>
      <c r="C20" s="36"/>
      <c r="D20" s="60">
        <v>706768</v>
      </c>
      <c r="F20" s="60">
        <f>624426+23778</f>
        <v>648204</v>
      </c>
      <c r="H20" s="17">
        <v>728389</v>
      </c>
      <c r="J20" s="17">
        <f>642247+23778</f>
        <v>666025</v>
      </c>
      <c r="P20" s="72"/>
      <c r="Q20" s="72"/>
      <c r="R20" s="72"/>
    </row>
    <row r="21" spans="1:18">
      <c r="A21" s="7" t="s">
        <v>75</v>
      </c>
      <c r="B21" s="36"/>
      <c r="C21" s="36"/>
      <c r="D21" s="60">
        <v>215487</v>
      </c>
      <c r="F21" s="60">
        <f>246294-23778</f>
        <v>222516</v>
      </c>
      <c r="H21" s="17">
        <v>168369</v>
      </c>
      <c r="J21" s="17">
        <f>207733-23778</f>
        <v>183955</v>
      </c>
      <c r="P21" s="72"/>
      <c r="Q21" s="72"/>
      <c r="R21" s="72"/>
    </row>
    <row r="22" spans="1:18" ht="22">
      <c r="A22" s="9" t="s">
        <v>76</v>
      </c>
      <c r="B22" s="36"/>
      <c r="C22" s="36"/>
      <c r="D22" s="14">
        <f>SUM(D18:D21)</f>
        <v>2216998</v>
      </c>
      <c r="F22" s="14">
        <f>SUM(F18:F21)</f>
        <v>2158233</v>
      </c>
      <c r="H22" s="14">
        <f>SUM(H18:H21)</f>
        <v>2254031</v>
      </c>
      <c r="J22" s="14">
        <f>SUM(J18:J21)</f>
        <v>2198194</v>
      </c>
    </row>
    <row r="23" spans="1:18" ht="22">
      <c r="A23" s="9"/>
      <c r="B23" s="36"/>
      <c r="C23" s="36"/>
      <c r="D23" s="15"/>
      <c r="F23" s="15"/>
      <c r="H23" s="15"/>
      <c r="J23" s="15"/>
    </row>
    <row r="24" spans="1:18" ht="22">
      <c r="A24" s="9" t="s">
        <v>77</v>
      </c>
      <c r="B24" s="36"/>
      <c r="C24" s="36"/>
      <c r="D24" s="19">
        <f>D15-D22</f>
        <v>280102</v>
      </c>
      <c r="E24" s="11"/>
      <c r="F24" s="19">
        <f>F15-F22</f>
        <v>288867</v>
      </c>
      <c r="G24" s="11"/>
      <c r="H24" s="19">
        <f>H15-H22</f>
        <v>189976</v>
      </c>
      <c r="I24" s="11"/>
      <c r="J24" s="19">
        <f>J15-J22</f>
        <v>187444</v>
      </c>
    </row>
    <row r="25" spans="1:18">
      <c r="A25" s="7" t="s">
        <v>78</v>
      </c>
      <c r="B25" s="36"/>
      <c r="C25" s="36"/>
      <c r="D25" s="20">
        <v>53481</v>
      </c>
      <c r="F25" s="20">
        <v>54857</v>
      </c>
      <c r="H25" s="20">
        <v>54607</v>
      </c>
      <c r="J25" s="20">
        <v>57951</v>
      </c>
    </row>
    <row r="26" spans="1:18" ht="22">
      <c r="A26" s="9" t="s">
        <v>79</v>
      </c>
      <c r="B26" s="36"/>
      <c r="C26" s="36"/>
      <c r="D26" s="21">
        <f>D24-D25</f>
        <v>226621</v>
      </c>
      <c r="E26" s="11"/>
      <c r="F26" s="21">
        <f>F24-F25</f>
        <v>234010</v>
      </c>
      <c r="G26" s="11"/>
      <c r="H26" s="21">
        <f>H24-H25</f>
        <v>135369</v>
      </c>
      <c r="I26" s="11"/>
      <c r="J26" s="21">
        <f>J24-J25</f>
        <v>129493</v>
      </c>
    </row>
    <row r="27" spans="1:18">
      <c r="A27" s="12" t="s">
        <v>80</v>
      </c>
      <c r="B27" s="36"/>
      <c r="C27" s="36"/>
      <c r="D27" s="20">
        <v>-44437</v>
      </c>
      <c r="F27" s="20">
        <v>-40935</v>
      </c>
      <c r="H27" s="20">
        <v>-26254</v>
      </c>
      <c r="J27" s="20">
        <v>-24216</v>
      </c>
    </row>
    <row r="28" spans="1:18" ht="22.5" thickBot="1">
      <c r="A28" s="9" t="s">
        <v>81</v>
      </c>
      <c r="B28" s="36"/>
      <c r="C28" s="36"/>
      <c r="D28" s="22">
        <f>SUM(D26:D27)</f>
        <v>182184</v>
      </c>
      <c r="E28" s="11"/>
      <c r="F28" s="22">
        <f>SUM(F26:F27)</f>
        <v>193075</v>
      </c>
      <c r="G28" s="11"/>
      <c r="H28" s="22">
        <f>SUM(H26:H27)</f>
        <v>109115</v>
      </c>
      <c r="I28" s="11"/>
      <c r="J28" s="22">
        <f>SUM(J26:J27)</f>
        <v>105277</v>
      </c>
    </row>
    <row r="29" spans="1:18" ht="22.5" thickTop="1">
      <c r="A29" s="9"/>
      <c r="B29" s="36"/>
      <c r="C29" s="36"/>
      <c r="D29" s="15"/>
      <c r="E29" s="11"/>
      <c r="F29" s="15"/>
      <c r="G29" s="11"/>
      <c r="H29" s="15"/>
      <c r="I29" s="11"/>
      <c r="J29" s="15"/>
    </row>
    <row r="30" spans="1:18" ht="22">
      <c r="A30" s="9" t="s">
        <v>82</v>
      </c>
      <c r="B30" s="36"/>
      <c r="C30" s="36"/>
      <c r="D30" s="15"/>
      <c r="E30" s="11"/>
      <c r="F30" s="15"/>
      <c r="G30" s="11"/>
      <c r="H30" s="15"/>
      <c r="I30" s="11"/>
      <c r="J30" s="15"/>
    </row>
    <row r="31" spans="1:18" ht="22">
      <c r="A31" s="9" t="s">
        <v>83</v>
      </c>
      <c r="B31" s="36"/>
      <c r="C31" s="36"/>
      <c r="D31" s="30">
        <v>0</v>
      </c>
      <c r="E31" s="11"/>
      <c r="F31" s="30">
        <v>0</v>
      </c>
      <c r="G31" s="11"/>
      <c r="H31" s="30">
        <v>0</v>
      </c>
      <c r="I31" s="11"/>
      <c r="J31" s="30">
        <v>0</v>
      </c>
    </row>
    <row r="32" spans="1:18" ht="22.5" thickBot="1">
      <c r="A32" s="9" t="s">
        <v>84</v>
      </c>
      <c r="B32" s="36"/>
      <c r="C32" s="36"/>
      <c r="D32" s="26">
        <f>D28</f>
        <v>182184</v>
      </c>
      <c r="E32" s="11"/>
      <c r="F32" s="26">
        <f>F28</f>
        <v>193075</v>
      </c>
      <c r="G32" s="11"/>
      <c r="H32" s="26">
        <f>H28</f>
        <v>109115</v>
      </c>
      <c r="I32" s="11"/>
      <c r="J32" s="26">
        <f>J28</f>
        <v>105277</v>
      </c>
    </row>
    <row r="33" spans="1:14" ht="22.5" thickTop="1">
      <c r="A33" s="9"/>
      <c r="B33" s="36"/>
      <c r="C33" s="36"/>
      <c r="D33" s="4"/>
      <c r="E33" s="11"/>
      <c r="F33" s="4"/>
      <c r="G33" s="11"/>
      <c r="H33" s="4"/>
      <c r="I33" s="11"/>
      <c r="J33" s="4"/>
    </row>
    <row r="34" spans="1:14" ht="22.5" customHeight="1">
      <c r="A34" s="5" t="s">
        <v>0</v>
      </c>
      <c r="B34" s="36"/>
      <c r="C34" s="36"/>
      <c r="D34" s="1"/>
      <c r="E34" s="1"/>
      <c r="F34" s="1"/>
      <c r="G34" s="1"/>
      <c r="H34" s="1"/>
      <c r="I34" s="1"/>
      <c r="J34" s="1"/>
    </row>
    <row r="35" spans="1:14" ht="22.5" customHeight="1">
      <c r="A35" s="5" t="s">
        <v>62</v>
      </c>
      <c r="B35" s="38"/>
      <c r="C35" s="2"/>
      <c r="D35" s="37"/>
      <c r="E35" s="37"/>
      <c r="F35" s="37"/>
      <c r="G35" s="37"/>
      <c r="H35" s="37"/>
      <c r="I35" s="37"/>
      <c r="J35" s="37"/>
    </row>
    <row r="36" spans="1:14" ht="22.5" customHeight="1">
      <c r="A36" s="5"/>
      <c r="B36" s="38"/>
      <c r="C36" s="2"/>
      <c r="D36" s="37"/>
      <c r="E36" s="37"/>
      <c r="F36" s="37"/>
      <c r="G36" s="37"/>
      <c r="H36" s="37"/>
      <c r="I36" s="37"/>
      <c r="J36" s="37"/>
    </row>
    <row r="37" spans="1:14" ht="22.5" customHeight="1">
      <c r="B37" s="38"/>
      <c r="C37" s="2"/>
      <c r="D37" s="158" t="s">
        <v>2</v>
      </c>
      <c r="E37" s="158"/>
      <c r="F37" s="158"/>
      <c r="G37" s="37"/>
      <c r="H37" s="158" t="s">
        <v>3</v>
      </c>
      <c r="I37" s="158"/>
      <c r="J37" s="158"/>
    </row>
    <row r="38" spans="1:14" ht="22.5" customHeight="1">
      <c r="B38" s="38"/>
      <c r="C38" s="2"/>
      <c r="D38" s="157" t="s">
        <v>63</v>
      </c>
      <c r="E38" s="157"/>
      <c r="F38" s="157"/>
      <c r="G38" s="37"/>
      <c r="H38" s="157" t="s">
        <v>63</v>
      </c>
      <c r="I38" s="157"/>
      <c r="J38" s="157"/>
    </row>
    <row r="39" spans="1:14" ht="22.5" customHeight="1">
      <c r="B39" s="38"/>
      <c r="C39" s="2"/>
      <c r="D39" s="159" t="s">
        <v>4</v>
      </c>
      <c r="E39" s="157"/>
      <c r="F39" s="157"/>
      <c r="G39" s="37"/>
      <c r="H39" s="159" t="s">
        <v>4</v>
      </c>
      <c r="I39" s="157"/>
      <c r="J39" s="157"/>
    </row>
    <row r="40" spans="1:14" ht="22.5" customHeight="1">
      <c r="B40" s="36"/>
      <c r="C40" s="36"/>
      <c r="D40" s="38">
        <v>2568</v>
      </c>
      <c r="E40" s="2"/>
      <c r="F40" s="38">
        <v>2567</v>
      </c>
      <c r="G40" s="38"/>
      <c r="H40" s="38">
        <v>2568</v>
      </c>
      <c r="I40" s="2"/>
      <c r="J40" s="38">
        <v>2567</v>
      </c>
    </row>
    <row r="41" spans="1:14" ht="22.5" customHeight="1">
      <c r="B41" s="36"/>
      <c r="C41" s="36"/>
      <c r="D41" s="156" t="s">
        <v>9</v>
      </c>
      <c r="E41" s="156"/>
      <c r="F41" s="156"/>
      <c r="G41" s="156"/>
      <c r="H41" s="156"/>
      <c r="I41" s="156"/>
      <c r="J41" s="156"/>
    </row>
    <row r="42" spans="1:14" ht="22.5" customHeight="1">
      <c r="A42" s="9" t="s">
        <v>85</v>
      </c>
      <c r="B42" s="36"/>
      <c r="C42" s="36"/>
      <c r="D42" s="62"/>
      <c r="E42" s="63"/>
      <c r="F42" s="62"/>
      <c r="G42" s="63"/>
      <c r="H42" s="63"/>
      <c r="I42" s="63"/>
      <c r="J42" s="63"/>
      <c r="L42"/>
      <c r="M42"/>
    </row>
    <row r="43" spans="1:14" ht="22.5" customHeight="1">
      <c r="A43" s="12" t="s">
        <v>86</v>
      </c>
      <c r="B43" s="36"/>
      <c r="C43" s="36"/>
      <c r="D43" s="109">
        <v>182184</v>
      </c>
      <c r="E43" s="110"/>
      <c r="F43" s="109">
        <v>193775</v>
      </c>
      <c r="G43" s="110"/>
      <c r="H43" s="25">
        <f>H28</f>
        <v>109115</v>
      </c>
      <c r="I43" s="110"/>
      <c r="J43" s="25">
        <v>105277</v>
      </c>
      <c r="L43" s="72"/>
      <c r="M43" s="72"/>
      <c r="N43" s="72"/>
    </row>
    <row r="44" spans="1:14" ht="22.5" customHeight="1">
      <c r="A44" s="12" t="s">
        <v>87</v>
      </c>
      <c r="B44" s="36"/>
      <c r="C44" s="36"/>
      <c r="D44" s="20">
        <v>0</v>
      </c>
      <c r="E44"/>
      <c r="F44" s="111">
        <v>-700</v>
      </c>
      <c r="G44"/>
      <c r="H44" s="20">
        <v>0</v>
      </c>
      <c r="I44"/>
      <c r="J44" s="20">
        <v>0</v>
      </c>
      <c r="L44" s="72"/>
      <c r="M44" s="153"/>
      <c r="N44" s="72"/>
    </row>
    <row r="45" spans="1:14" ht="22.5" thickBot="1">
      <c r="A45" s="9"/>
      <c r="B45" s="36"/>
      <c r="C45" s="36"/>
      <c r="D45" s="26">
        <f>SUM(D43:D44)</f>
        <v>182184</v>
      </c>
      <c r="E45" s="11"/>
      <c r="F45" s="26">
        <f>SUM(F43:F44)</f>
        <v>193075</v>
      </c>
      <c r="G45" s="11"/>
      <c r="H45" s="26">
        <f>SUM(H43:H44)</f>
        <v>109115</v>
      </c>
      <c r="I45" s="11"/>
      <c r="J45" s="26">
        <f>SUM(J43:J44)</f>
        <v>105277</v>
      </c>
      <c r="L45" s="72"/>
      <c r="M45" s="72"/>
      <c r="N45" s="72"/>
    </row>
    <row r="46" spans="1:14" ht="19.5" customHeight="1" thickTop="1">
      <c r="A46" s="9"/>
      <c r="B46" s="36"/>
      <c r="C46" s="36"/>
      <c r="D46" s="62"/>
      <c r="E46" s="63"/>
      <c r="F46" s="62"/>
      <c r="G46" s="63"/>
      <c r="H46" s="23"/>
      <c r="I46" s="63"/>
      <c r="J46" s="23"/>
    </row>
    <row r="47" spans="1:14" ht="22">
      <c r="A47" s="9" t="s">
        <v>88</v>
      </c>
      <c r="B47" s="36"/>
      <c r="C47" s="36"/>
      <c r="D47" s="62"/>
      <c r="E47" s="63"/>
      <c r="F47" s="62"/>
      <c r="G47" s="63"/>
      <c r="H47" s="63"/>
      <c r="I47" s="63"/>
      <c r="J47" s="63"/>
    </row>
    <row r="48" spans="1:14">
      <c r="A48" s="12" t="s">
        <v>86</v>
      </c>
      <c r="B48" s="36"/>
      <c r="C48" s="36"/>
      <c r="D48" s="60">
        <f>D43</f>
        <v>182184</v>
      </c>
      <c r="E48" s="24"/>
      <c r="F48" s="60">
        <f>F43</f>
        <v>193775</v>
      </c>
      <c r="G48" s="24"/>
      <c r="H48" s="24">
        <f>H43</f>
        <v>109115</v>
      </c>
      <c r="I48" s="25"/>
      <c r="J48" s="24">
        <f>J43</f>
        <v>105277</v>
      </c>
    </row>
    <row r="49" spans="1:10">
      <c r="A49" s="12" t="s">
        <v>87</v>
      </c>
      <c r="B49" s="36"/>
      <c r="C49" s="36"/>
      <c r="D49" s="20">
        <f>D44</f>
        <v>0</v>
      </c>
      <c r="E49" s="110"/>
      <c r="F49" s="20">
        <f>F44</f>
        <v>-700</v>
      </c>
      <c r="G49" s="27"/>
      <c r="H49" s="20">
        <f>H44</f>
        <v>0</v>
      </c>
      <c r="I49" s="17"/>
      <c r="J49" s="20">
        <f>J44</f>
        <v>0</v>
      </c>
    </row>
    <row r="50" spans="1:10" ht="22.5" thickBot="1">
      <c r="A50" s="9"/>
      <c r="B50" s="36"/>
      <c r="C50" s="36"/>
      <c r="D50" s="26">
        <f>SUM(D48:D49)</f>
        <v>182184</v>
      </c>
      <c r="E50" s="11"/>
      <c r="F50" s="26">
        <f>SUM(F48:F49)</f>
        <v>193075</v>
      </c>
      <c r="G50" s="11"/>
      <c r="H50" s="26">
        <f>SUM(H48:H49)</f>
        <v>109115</v>
      </c>
      <c r="I50" s="11"/>
      <c r="J50" s="26">
        <f>SUM(J48:J49)</f>
        <v>105277</v>
      </c>
    </row>
    <row r="51" spans="1:10" ht="17.5" customHeight="1" thickTop="1">
      <c r="B51" s="36"/>
      <c r="C51" s="36"/>
      <c r="D51" s="62"/>
      <c r="E51" s="63"/>
      <c r="F51" s="62"/>
      <c r="G51" s="63"/>
      <c r="H51" s="63"/>
      <c r="I51" s="63"/>
      <c r="J51" s="63"/>
    </row>
    <row r="52" spans="1:10" ht="24.65" customHeight="1" thickBot="1">
      <c r="A52" s="9" t="s">
        <v>89</v>
      </c>
      <c r="B52" s="36"/>
      <c r="C52" s="36"/>
      <c r="D52" s="73">
        <f>D43/505000</f>
        <v>0.36076039603960397</v>
      </c>
      <c r="E52" s="112"/>
      <c r="F52" s="73">
        <f>F43/505000</f>
        <v>0.38371287128712872</v>
      </c>
      <c r="G52" s="112"/>
      <c r="H52" s="73">
        <f>H43/505000</f>
        <v>0.21606930693069307</v>
      </c>
      <c r="I52" s="112"/>
      <c r="J52" s="73">
        <f>J43/505000</f>
        <v>0.20846930693069307</v>
      </c>
    </row>
    <row r="53" spans="1:10" ht="22" thickTop="1">
      <c r="A53" s="70"/>
    </row>
    <row r="54" spans="1:10">
      <c r="A54" s="70"/>
    </row>
    <row r="55" spans="1:10">
      <c r="A55" s="70"/>
      <c r="D55" s="154"/>
      <c r="E55" s="72"/>
      <c r="F55" s="154"/>
      <c r="G55" s="72"/>
      <c r="H55" s="155"/>
      <c r="I55" s="154"/>
      <c r="J55" s="154"/>
    </row>
    <row r="56" spans="1:10">
      <c r="A56" s="70"/>
      <c r="D56" s="114"/>
      <c r="E56" s="114"/>
      <c r="F56" s="114"/>
      <c r="G56" s="114"/>
      <c r="H56" s="114"/>
      <c r="I56" s="114"/>
      <c r="J56" s="114"/>
    </row>
    <row r="57" spans="1:10">
      <c r="A57" s="70"/>
    </row>
    <row r="65" spans="4:10">
      <c r="D65"/>
      <c r="F65" s="16"/>
      <c r="H65" s="72"/>
      <c r="J65" s="154"/>
    </row>
    <row r="66" spans="4:10">
      <c r="D66"/>
      <c r="F66" s="16"/>
      <c r="H66" s="72"/>
      <c r="J66" s="154"/>
    </row>
  </sheetData>
  <mergeCells count="14">
    <mergeCell ref="D41:J41"/>
    <mergeCell ref="D38:F38"/>
    <mergeCell ref="H38:J38"/>
    <mergeCell ref="D39:F39"/>
    <mergeCell ref="H39:J39"/>
    <mergeCell ref="D4:F4"/>
    <mergeCell ref="H4:J4"/>
    <mergeCell ref="D8:J8"/>
    <mergeCell ref="D37:F37"/>
    <mergeCell ref="H37:J37"/>
    <mergeCell ref="D6:F6"/>
    <mergeCell ref="H6:J6"/>
    <mergeCell ref="D5:F5"/>
    <mergeCell ref="H5:J5"/>
  </mergeCells>
  <phoneticPr fontId="15" type="noConversion"/>
  <pageMargins left="0.8" right="0.8" top="0.48" bottom="0.5" header="0.5" footer="0.5"/>
  <pageSetup paperSize="9" scale="88" firstPageNumber="6" orientation="portrait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3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D9181-7D3F-4CD1-9680-8DB427390EBC}">
  <sheetPr>
    <tabColor rgb="FF00FFFF"/>
  </sheetPr>
  <dimension ref="A1:N70"/>
  <sheetViews>
    <sheetView topLeftCell="A58" zoomScaleNormal="100" zoomScaleSheetLayoutView="80" zoomScalePageLayoutView="85" workbookViewId="0">
      <selection activeCell="M14" sqref="M14"/>
    </sheetView>
  </sheetViews>
  <sheetFormatPr defaultColWidth="9.09765625" defaultRowHeight="21.5"/>
  <cols>
    <col min="1" max="1" width="49.69921875" style="7" customWidth="1"/>
    <col min="2" max="2" width="8.8984375" customWidth="1"/>
    <col min="3" max="3" width="1.09765625" style="3" customWidth="1"/>
    <col min="4" max="4" width="13.3984375" style="3" customWidth="1"/>
    <col min="5" max="5" width="1.09765625" style="3" customWidth="1"/>
    <col min="6" max="6" width="13.3984375" style="3" customWidth="1"/>
    <col min="7" max="7" width="1.09765625" style="3" customWidth="1"/>
    <col min="8" max="8" width="13.3984375" style="3" customWidth="1"/>
    <col min="9" max="9" width="1.09765625" style="3" customWidth="1"/>
    <col min="10" max="10" width="13.3984375" style="3" customWidth="1"/>
    <col min="13" max="13" width="11.3984375" bestFit="1" customWidth="1"/>
    <col min="14" max="14" width="11" bestFit="1" customWidth="1"/>
  </cols>
  <sheetData>
    <row r="1" spans="1:10" ht="23">
      <c r="A1" s="5" t="s">
        <v>0</v>
      </c>
      <c r="B1" s="36"/>
      <c r="C1" s="36"/>
      <c r="D1" s="1"/>
      <c r="E1" s="1"/>
      <c r="F1" s="1"/>
      <c r="G1" s="1"/>
      <c r="H1" s="1"/>
      <c r="I1" s="1"/>
      <c r="J1" s="1"/>
    </row>
    <row r="2" spans="1:10" ht="23">
      <c r="A2" s="5" t="s">
        <v>62</v>
      </c>
      <c r="B2" s="38"/>
      <c r="C2" s="2"/>
      <c r="D2" s="37"/>
      <c r="E2" s="37"/>
      <c r="F2" s="37"/>
      <c r="G2" s="37"/>
      <c r="H2" s="37"/>
      <c r="I2" s="37"/>
      <c r="J2" s="37"/>
    </row>
    <row r="3" spans="1:10" ht="23">
      <c r="A3" s="5"/>
      <c r="B3" s="38"/>
      <c r="C3" s="2"/>
      <c r="D3" s="37"/>
      <c r="E3" s="37"/>
      <c r="F3" s="37"/>
      <c r="G3" s="37"/>
      <c r="H3" s="37"/>
      <c r="I3" s="37"/>
      <c r="J3" s="37"/>
    </row>
    <row r="4" spans="1:10" ht="22">
      <c r="B4" s="38"/>
      <c r="C4" s="2"/>
      <c r="D4" s="158" t="s">
        <v>2</v>
      </c>
      <c r="E4" s="158"/>
      <c r="F4" s="158"/>
      <c r="G4" s="37"/>
      <c r="H4" s="158" t="s">
        <v>3</v>
      </c>
      <c r="I4" s="158"/>
      <c r="J4" s="158"/>
    </row>
    <row r="5" spans="1:10" ht="22">
      <c r="B5" s="38"/>
      <c r="C5" s="2"/>
      <c r="D5" s="157" t="s">
        <v>90</v>
      </c>
      <c r="E5" s="157"/>
      <c r="F5" s="157"/>
      <c r="G5" s="37"/>
      <c r="H5" s="157" t="s">
        <v>90</v>
      </c>
      <c r="I5" s="157"/>
      <c r="J5" s="157"/>
    </row>
    <row r="6" spans="1:10" ht="22">
      <c r="B6" s="38"/>
      <c r="C6" s="2"/>
      <c r="D6" s="159" t="s">
        <v>4</v>
      </c>
      <c r="E6" s="157"/>
      <c r="F6" s="157"/>
      <c r="G6" s="37"/>
      <c r="H6" s="159" t="s">
        <v>4</v>
      </c>
      <c r="I6" s="157"/>
      <c r="J6" s="157"/>
    </row>
    <row r="7" spans="1:10">
      <c r="B7" s="36" t="s">
        <v>7</v>
      </c>
      <c r="C7" s="36"/>
      <c r="D7" s="2">
        <v>2568</v>
      </c>
      <c r="E7" s="2"/>
      <c r="F7" s="2">
        <v>2567</v>
      </c>
      <c r="G7" s="2"/>
      <c r="H7" s="2">
        <v>2568</v>
      </c>
      <c r="I7" s="2"/>
      <c r="J7" s="2">
        <v>2567</v>
      </c>
    </row>
    <row r="8" spans="1:10" ht="22">
      <c r="A8" s="9"/>
      <c r="B8" s="36"/>
      <c r="C8" s="36"/>
      <c r="D8" s="156" t="s">
        <v>9</v>
      </c>
      <c r="E8" s="156"/>
      <c r="F8" s="156"/>
      <c r="G8" s="156"/>
      <c r="H8" s="156"/>
      <c r="I8" s="156"/>
      <c r="J8" s="156"/>
    </row>
    <row r="9" spans="1:10" ht="22">
      <c r="A9" s="8" t="s">
        <v>64</v>
      </c>
      <c r="B9" s="83">
        <v>2</v>
      </c>
      <c r="C9" s="36"/>
      <c r="D9" s="36"/>
      <c r="E9" s="36"/>
      <c r="F9" s="36"/>
      <c r="G9" s="36"/>
      <c r="H9" s="36"/>
      <c r="I9" s="36"/>
      <c r="J9" s="36"/>
    </row>
    <row r="10" spans="1:10">
      <c r="A10" s="7" t="s">
        <v>65</v>
      </c>
      <c r="B10" s="36">
        <v>7</v>
      </c>
      <c r="C10" s="36"/>
      <c r="D10" s="17">
        <v>6647309</v>
      </c>
      <c r="F10" s="17">
        <v>6628871</v>
      </c>
      <c r="H10" s="17">
        <v>6627661</v>
      </c>
      <c r="J10" s="17">
        <v>6610592</v>
      </c>
    </row>
    <row r="11" spans="1:10">
      <c r="A11" s="12" t="s">
        <v>66</v>
      </c>
      <c r="B11" s="36">
        <v>7</v>
      </c>
      <c r="C11" s="36"/>
      <c r="D11" s="17">
        <v>592765</v>
      </c>
      <c r="F11" s="17">
        <v>563413</v>
      </c>
      <c r="H11" s="17">
        <v>413745</v>
      </c>
      <c r="J11" s="17">
        <v>367535</v>
      </c>
    </row>
    <row r="12" spans="1:10">
      <c r="A12" s="12" t="s">
        <v>67</v>
      </c>
      <c r="B12" s="36"/>
      <c r="C12" s="36"/>
      <c r="D12" s="17">
        <v>0</v>
      </c>
      <c r="F12" s="17">
        <v>0</v>
      </c>
      <c r="H12" s="17">
        <v>302400</v>
      </c>
      <c r="J12" s="17">
        <v>364800</v>
      </c>
    </row>
    <row r="13" spans="1:10" hidden="1">
      <c r="A13" s="12" t="s">
        <v>68</v>
      </c>
      <c r="B13" s="36"/>
      <c r="C13" s="36"/>
      <c r="D13" s="17"/>
      <c r="F13" s="17"/>
      <c r="H13" s="17"/>
      <c r="J13" s="17"/>
    </row>
    <row r="14" spans="1:10">
      <c r="A14" s="12" t="s">
        <v>69</v>
      </c>
      <c r="B14" s="36"/>
      <c r="C14" s="36"/>
      <c r="D14" s="17">
        <v>96236</v>
      </c>
      <c r="F14" s="17">
        <v>80792</v>
      </c>
      <c r="H14" s="17">
        <v>122267</v>
      </c>
      <c r="J14" s="17">
        <v>101754</v>
      </c>
    </row>
    <row r="15" spans="1:10" ht="22">
      <c r="A15" s="9" t="s">
        <v>70</v>
      </c>
      <c r="B15" s="36"/>
      <c r="C15" s="36"/>
      <c r="D15" s="14">
        <f>SUM(D10:D14)</f>
        <v>7336310</v>
      </c>
      <c r="E15" s="11"/>
      <c r="F15" s="14">
        <f>SUM(F10:F14)</f>
        <v>7273076</v>
      </c>
      <c r="G15" s="11"/>
      <c r="H15" s="14">
        <f>SUM(H10:H14)</f>
        <v>7466073</v>
      </c>
      <c r="I15" s="11"/>
      <c r="J15" s="14">
        <f>SUM(J10:J14)</f>
        <v>7444681</v>
      </c>
    </row>
    <row r="16" spans="1:10" ht="22">
      <c r="A16" s="9"/>
      <c r="B16" s="36"/>
      <c r="C16" s="36"/>
      <c r="D16" s="4"/>
      <c r="E16" s="11"/>
      <c r="F16" s="4"/>
      <c r="G16" s="11"/>
      <c r="H16" s="4"/>
      <c r="I16" s="11"/>
      <c r="J16" s="4"/>
    </row>
    <row r="17" spans="1:14" ht="22">
      <c r="A17" s="8" t="s">
        <v>71</v>
      </c>
      <c r="B17" s="36">
        <v>2</v>
      </c>
      <c r="C17" s="36"/>
      <c r="D17" s="4"/>
      <c r="E17" s="11"/>
      <c r="F17" s="4"/>
      <c r="G17" s="11"/>
      <c r="H17" s="4"/>
      <c r="I17" s="11"/>
      <c r="J17" s="4"/>
    </row>
    <row r="18" spans="1:14">
      <c r="A18" s="7" t="s">
        <v>72</v>
      </c>
      <c r="B18" s="36"/>
      <c r="C18" s="36"/>
      <c r="D18" s="17">
        <v>3521897</v>
      </c>
      <c r="F18" s="17">
        <v>3583251</v>
      </c>
      <c r="H18" s="17">
        <v>3838643</v>
      </c>
      <c r="J18" s="17">
        <v>3920098</v>
      </c>
      <c r="M18" s="144"/>
      <c r="N18" s="145"/>
    </row>
    <row r="19" spans="1:14">
      <c r="A19" s="12" t="s">
        <v>73</v>
      </c>
      <c r="B19" s="36"/>
      <c r="C19" s="36"/>
      <c r="D19" s="17">
        <v>286025</v>
      </c>
      <c r="F19" s="17">
        <v>268813</v>
      </c>
      <c r="H19" s="17">
        <v>171402</v>
      </c>
      <c r="J19" s="17">
        <v>145012</v>
      </c>
      <c r="M19" s="144"/>
      <c r="N19" s="145"/>
    </row>
    <row r="20" spans="1:14">
      <c r="A20" s="12" t="s">
        <v>74</v>
      </c>
      <c r="B20" s="36"/>
      <c r="C20" s="36"/>
      <c r="D20" s="17">
        <v>2014262</v>
      </c>
      <c r="F20" s="17">
        <f>1825621+80791</f>
        <v>1906412</v>
      </c>
      <c r="H20" s="17">
        <v>2092996</v>
      </c>
      <c r="J20" s="17">
        <f>1877354+80791</f>
        <v>1958145</v>
      </c>
      <c r="M20" s="144"/>
      <c r="N20" s="145"/>
    </row>
    <row r="21" spans="1:14">
      <c r="A21" s="7" t="s">
        <v>75</v>
      </c>
      <c r="B21" s="36"/>
      <c r="C21" s="36"/>
      <c r="D21" s="17">
        <v>656350</v>
      </c>
      <c r="F21" s="17">
        <f>734769-80791</f>
        <v>653978</v>
      </c>
      <c r="H21" s="17">
        <v>527204</v>
      </c>
      <c r="J21" s="16">
        <f>618341-80791</f>
        <v>537550</v>
      </c>
      <c r="M21" s="144"/>
      <c r="N21" s="145"/>
    </row>
    <row r="22" spans="1:14" ht="22">
      <c r="A22" s="9" t="s">
        <v>76</v>
      </c>
      <c r="B22" s="36"/>
      <c r="C22" s="36"/>
      <c r="D22" s="14">
        <f>SUM(D18:D21)</f>
        <v>6478534</v>
      </c>
      <c r="E22" s="15"/>
      <c r="F22" s="14">
        <f>SUM(F18:F21)</f>
        <v>6412454</v>
      </c>
      <c r="G22" s="15"/>
      <c r="H22" s="14">
        <f>SUM(H18:H21)</f>
        <v>6630245</v>
      </c>
      <c r="I22" s="15"/>
      <c r="J22" s="14">
        <f>SUM(J18:J21)</f>
        <v>6560805</v>
      </c>
    </row>
    <row r="23" spans="1:14">
      <c r="A23" s="12"/>
      <c r="B23" s="36"/>
      <c r="C23" s="36"/>
      <c r="D23" s="84"/>
      <c r="F23" s="84"/>
      <c r="H23" s="84"/>
      <c r="J23" s="84"/>
    </row>
    <row r="24" spans="1:14" ht="22">
      <c r="A24" s="9" t="s">
        <v>77</v>
      </c>
      <c r="B24" s="36"/>
      <c r="C24" s="36"/>
      <c r="D24" s="21">
        <f>D15-D22</f>
        <v>857776</v>
      </c>
      <c r="F24" s="21">
        <f>F15-F22</f>
        <v>860622</v>
      </c>
      <c r="H24" s="21">
        <f>H15-H22</f>
        <v>835828</v>
      </c>
      <c r="J24" s="21">
        <f>J15-J22</f>
        <v>883876</v>
      </c>
    </row>
    <row r="25" spans="1:14">
      <c r="A25" s="7" t="s">
        <v>78</v>
      </c>
      <c r="B25" s="36">
        <v>2</v>
      </c>
      <c r="C25" s="36"/>
      <c r="D25" s="20">
        <v>159861</v>
      </c>
      <c r="F25" s="20">
        <v>158999</v>
      </c>
      <c r="H25" s="20">
        <v>165011</v>
      </c>
      <c r="J25" s="20">
        <v>170268</v>
      </c>
    </row>
    <row r="26" spans="1:14" ht="22">
      <c r="A26" s="9" t="s">
        <v>79</v>
      </c>
      <c r="B26" s="36"/>
      <c r="C26" s="36"/>
      <c r="D26" s="21">
        <f>D24-D25</f>
        <v>697915</v>
      </c>
      <c r="E26" s="11"/>
      <c r="F26" s="21">
        <f>F24-F25</f>
        <v>701623</v>
      </c>
      <c r="G26" s="11"/>
      <c r="H26" s="21">
        <f>H24-H25</f>
        <v>670817</v>
      </c>
      <c r="I26" s="11"/>
      <c r="J26" s="21">
        <f>J24-J25</f>
        <v>713608</v>
      </c>
    </row>
    <row r="27" spans="1:14">
      <c r="A27" s="12" t="s">
        <v>80</v>
      </c>
      <c r="B27" s="36">
        <v>8</v>
      </c>
      <c r="C27" s="36"/>
      <c r="D27" s="20">
        <v>-125379</v>
      </c>
      <c r="F27" s="20">
        <v>-130283</v>
      </c>
      <c r="H27" s="20">
        <v>-71554</v>
      </c>
      <c r="J27" s="20">
        <v>-65587</v>
      </c>
    </row>
    <row r="28" spans="1:14" ht="22.5" thickBot="1">
      <c r="A28" s="9" t="s">
        <v>81</v>
      </c>
      <c r="B28" s="36"/>
      <c r="C28" s="36"/>
      <c r="D28" s="22">
        <f>D26+D27</f>
        <v>572536</v>
      </c>
      <c r="E28" s="11"/>
      <c r="F28" s="22">
        <f>F26+F27</f>
        <v>571340</v>
      </c>
      <c r="G28" s="11"/>
      <c r="H28" s="22">
        <f>H26+H27</f>
        <v>599263</v>
      </c>
      <c r="I28" s="11"/>
      <c r="J28" s="22">
        <f>J26+J27</f>
        <v>648021</v>
      </c>
    </row>
    <row r="29" spans="1:14" ht="22.5" thickTop="1">
      <c r="A29" s="9"/>
      <c r="B29" s="36"/>
      <c r="C29" s="36"/>
      <c r="D29" s="4"/>
      <c r="E29" s="11"/>
      <c r="F29" s="4"/>
      <c r="G29" s="11"/>
      <c r="H29" s="4"/>
      <c r="I29" s="11"/>
      <c r="J29" s="4"/>
    </row>
    <row r="30" spans="1:14" ht="22">
      <c r="A30" s="9" t="s">
        <v>82</v>
      </c>
      <c r="B30" s="36"/>
      <c r="C30" s="36"/>
      <c r="D30" s="4"/>
      <c r="E30" s="11"/>
      <c r="F30" s="4"/>
      <c r="G30" s="11"/>
      <c r="H30" s="4"/>
      <c r="I30" s="11"/>
      <c r="J30" s="4"/>
    </row>
    <row r="31" spans="1:14" ht="22">
      <c r="A31" s="9" t="s">
        <v>83</v>
      </c>
      <c r="B31" s="36"/>
      <c r="C31" s="36"/>
      <c r="D31" s="85">
        <v>0</v>
      </c>
      <c r="E31" s="11"/>
      <c r="F31" s="85">
        <v>0</v>
      </c>
      <c r="G31" s="11"/>
      <c r="H31" s="85">
        <v>0</v>
      </c>
      <c r="I31" s="11"/>
      <c r="J31" s="85">
        <v>0</v>
      </c>
    </row>
    <row r="32" spans="1:14" ht="22.5" thickBot="1">
      <c r="A32" s="9" t="s">
        <v>84</v>
      </c>
      <c r="B32" s="36"/>
      <c r="C32" s="36"/>
      <c r="D32" s="22">
        <f>D28</f>
        <v>572536</v>
      </c>
      <c r="E32" s="85"/>
      <c r="F32" s="22">
        <f>F28</f>
        <v>571340</v>
      </c>
      <c r="G32" s="15"/>
      <c r="H32" s="22">
        <f>H28</f>
        <v>599263</v>
      </c>
      <c r="I32" s="15"/>
      <c r="J32" s="22">
        <f>J28</f>
        <v>648021</v>
      </c>
    </row>
    <row r="33" spans="1:10" ht="22.5" hidden="1" thickTop="1">
      <c r="A33" s="9"/>
      <c r="B33" s="36"/>
      <c r="C33" s="36"/>
      <c r="D33" s="4"/>
      <c r="E33" s="11"/>
      <c r="F33" s="4"/>
      <c r="G33" s="11"/>
      <c r="H33" s="4"/>
      <c r="I33" s="11"/>
      <c r="J33" s="4"/>
    </row>
    <row r="34" spans="1:10" ht="22.5" thickTop="1">
      <c r="A34" s="9"/>
      <c r="B34" s="36"/>
      <c r="C34" s="36"/>
      <c r="D34" s="4"/>
      <c r="E34" s="11"/>
      <c r="F34" s="4"/>
      <c r="G34" s="11"/>
      <c r="H34" s="4"/>
      <c r="I34" s="11"/>
      <c r="J34" s="4"/>
    </row>
    <row r="35" spans="1:10" ht="22.5" customHeight="1">
      <c r="A35" s="5" t="str">
        <f>A1</f>
        <v>บริษัท อินเด็กซ์ ลิฟวิ่งมอลล์ จำกัด (มหาชน) และบริษัทย่อย</v>
      </c>
      <c r="B35" s="36"/>
      <c r="C35" s="36"/>
      <c r="D35" s="1"/>
      <c r="E35" s="1"/>
      <c r="F35" s="1"/>
      <c r="G35" s="1"/>
      <c r="H35" s="1"/>
      <c r="I35" s="1"/>
      <c r="J35" s="1"/>
    </row>
    <row r="36" spans="1:10" ht="22.5" customHeight="1">
      <c r="A36" s="5" t="s">
        <v>62</v>
      </c>
      <c r="B36" s="38"/>
      <c r="C36" s="2"/>
      <c r="D36" s="37"/>
      <c r="E36" s="37"/>
      <c r="F36" s="37"/>
      <c r="G36" s="37"/>
      <c r="H36" s="37"/>
      <c r="I36" s="37"/>
      <c r="J36" s="37"/>
    </row>
    <row r="37" spans="1:10" ht="22.5" customHeight="1">
      <c r="A37" s="5"/>
      <c r="B37" s="38"/>
      <c r="C37" s="2"/>
      <c r="D37" s="37"/>
      <c r="E37" s="37"/>
      <c r="F37" s="37"/>
      <c r="G37" s="37"/>
      <c r="H37" s="37"/>
      <c r="I37" s="37"/>
      <c r="J37" s="37"/>
    </row>
    <row r="38" spans="1:10" ht="22.5" customHeight="1">
      <c r="B38" s="38"/>
      <c r="C38" s="2"/>
      <c r="D38" s="158" t="s">
        <v>2</v>
      </c>
      <c r="E38" s="158"/>
      <c r="F38" s="158"/>
      <c r="G38" s="37"/>
      <c r="H38" s="158" t="s">
        <v>3</v>
      </c>
      <c r="I38" s="158"/>
      <c r="J38" s="158"/>
    </row>
    <row r="39" spans="1:10" ht="22.5" customHeight="1">
      <c r="B39" s="38"/>
      <c r="C39" s="2"/>
      <c r="D39" s="157" t="s">
        <v>90</v>
      </c>
      <c r="E39" s="157"/>
      <c r="F39" s="157"/>
      <c r="G39" s="37"/>
      <c r="H39" s="157" t="s">
        <v>90</v>
      </c>
      <c r="I39" s="157"/>
      <c r="J39" s="157"/>
    </row>
    <row r="40" spans="1:10" ht="22.5" customHeight="1">
      <c r="B40" s="38"/>
      <c r="C40" s="2"/>
      <c r="D40" s="159" t="s">
        <v>4</v>
      </c>
      <c r="E40" s="157"/>
      <c r="F40" s="157"/>
      <c r="G40" s="37"/>
      <c r="H40" s="159" t="s">
        <v>4</v>
      </c>
      <c r="I40" s="157"/>
      <c r="J40" s="157"/>
    </row>
    <row r="41" spans="1:10" ht="22.5" customHeight="1">
      <c r="B41" s="36"/>
      <c r="C41" s="36"/>
      <c r="D41" s="2">
        <v>2568</v>
      </c>
      <c r="E41" s="2"/>
      <c r="F41" s="2">
        <v>2567</v>
      </c>
      <c r="G41" s="2"/>
      <c r="H41" s="2">
        <v>2568</v>
      </c>
      <c r="I41" s="2"/>
      <c r="J41" s="2">
        <v>2567</v>
      </c>
    </row>
    <row r="42" spans="1:10" ht="22.5" customHeight="1">
      <c r="B42" s="36"/>
      <c r="C42" s="36"/>
      <c r="D42" s="156" t="s">
        <v>9</v>
      </c>
      <c r="E42" s="156"/>
      <c r="F42" s="156"/>
      <c r="G42" s="156"/>
      <c r="H42" s="156"/>
      <c r="I42" s="156"/>
      <c r="J42" s="156"/>
    </row>
    <row r="43" spans="1:10" ht="22.5" hidden="1" customHeight="1">
      <c r="A43" s="9" t="s">
        <v>82</v>
      </c>
      <c r="B43" s="36"/>
      <c r="C43" s="36"/>
      <c r="D43" s="4"/>
      <c r="E43" s="11"/>
      <c r="F43" s="4"/>
      <c r="G43" s="11"/>
      <c r="H43" s="4"/>
      <c r="I43" s="11"/>
      <c r="J43" s="4"/>
    </row>
    <row r="44" spans="1:10" ht="22.5" hidden="1" customHeight="1">
      <c r="A44" s="8" t="s">
        <v>91</v>
      </c>
      <c r="B44" s="36"/>
      <c r="C44" s="36"/>
      <c r="D44" s="84"/>
      <c r="F44" s="84"/>
      <c r="G44" s="17"/>
      <c r="H44" s="17"/>
      <c r="I44" s="17"/>
      <c r="J44" s="17"/>
    </row>
    <row r="45" spans="1:10" ht="22.5" hidden="1" customHeight="1">
      <c r="A45" s="12" t="s">
        <v>92</v>
      </c>
      <c r="B45" s="36"/>
      <c r="C45" s="36"/>
      <c r="D45" s="17">
        <v>0</v>
      </c>
      <c r="F45" s="17">
        <v>0</v>
      </c>
      <c r="G45" s="17"/>
      <c r="H45" s="17">
        <v>0</v>
      </c>
      <c r="I45" s="17"/>
      <c r="J45" s="17">
        <v>0</v>
      </c>
    </row>
    <row r="46" spans="1:10" ht="22.5" hidden="1" customHeight="1">
      <c r="A46" t="s">
        <v>93</v>
      </c>
      <c r="B46" s="36"/>
      <c r="C46" s="36"/>
      <c r="D46" s="17"/>
      <c r="F46" s="17"/>
      <c r="G46" s="17"/>
      <c r="H46" s="17"/>
      <c r="I46" s="17"/>
      <c r="J46" s="17"/>
    </row>
    <row r="47" spans="1:10" ht="22.5" hidden="1" customHeight="1">
      <c r="A47" s="51" t="s">
        <v>94</v>
      </c>
      <c r="B47" s="36"/>
      <c r="C47" s="36"/>
      <c r="D47" s="17">
        <v>0</v>
      </c>
      <c r="F47" s="17">
        <v>0</v>
      </c>
      <c r="G47" s="17"/>
      <c r="H47" s="17">
        <v>0</v>
      </c>
      <c r="I47" s="17"/>
      <c r="J47" s="17">
        <v>0</v>
      </c>
    </row>
    <row r="48" spans="1:10" ht="22.5" hidden="1" customHeight="1">
      <c r="A48" s="86" t="s">
        <v>95</v>
      </c>
      <c r="B48" s="36"/>
      <c r="C48" s="36"/>
      <c r="G48" s="17"/>
      <c r="H48" s="17"/>
      <c r="I48" s="17"/>
      <c r="J48" s="17"/>
    </row>
    <row r="49" spans="1:10" ht="22.5" hidden="1" customHeight="1">
      <c r="A49" s="51" t="s">
        <v>96</v>
      </c>
      <c r="B49" s="36"/>
      <c r="C49" s="36"/>
      <c r="D49" s="16">
        <v>0</v>
      </c>
      <c r="F49" s="16">
        <v>0</v>
      </c>
      <c r="G49" s="17"/>
      <c r="H49" s="17">
        <v>0</v>
      </c>
      <c r="I49" s="17"/>
      <c r="J49" s="17">
        <v>0</v>
      </c>
    </row>
    <row r="50" spans="1:10" ht="22.5" hidden="1" customHeight="1">
      <c r="A50" s="9" t="s">
        <v>97</v>
      </c>
      <c r="B50" s="36"/>
      <c r="C50" s="36"/>
      <c r="D50" s="14">
        <f>SUM(D45:D49)</f>
        <v>0</v>
      </c>
      <c r="E50" s="11"/>
      <c r="F50" s="14">
        <f>SUM(F45:F49)</f>
        <v>0</v>
      </c>
      <c r="G50" s="19"/>
      <c r="H50" s="14">
        <f>SUM(H45:H49)</f>
        <v>0</v>
      </c>
      <c r="I50" s="19"/>
      <c r="J50" s="14">
        <f>SUM(J45:J49)</f>
        <v>0</v>
      </c>
    </row>
    <row r="51" spans="1:10" ht="19.5" hidden="1" customHeight="1">
      <c r="A51" s="12"/>
      <c r="B51" s="36"/>
      <c r="C51" s="36"/>
      <c r="D51" s="87"/>
      <c r="E51" s="11"/>
      <c r="F51" s="87"/>
      <c r="G51" s="19"/>
      <c r="H51" s="88"/>
      <c r="I51" s="19"/>
      <c r="J51" s="88"/>
    </row>
    <row r="52" spans="1:10" ht="22.5" hidden="1" customHeight="1">
      <c r="A52" s="9" t="s">
        <v>98</v>
      </c>
      <c r="B52" s="13"/>
      <c r="C52" s="89"/>
      <c r="D52" s="30">
        <f>D50</f>
        <v>0</v>
      </c>
      <c r="E52" s="15"/>
      <c r="F52" s="30">
        <f>F50</f>
        <v>0</v>
      </c>
      <c r="G52" s="15"/>
      <c r="H52" s="30">
        <v>0</v>
      </c>
      <c r="I52" s="15"/>
      <c r="J52" s="30">
        <v>0</v>
      </c>
    </row>
    <row r="53" spans="1:10" ht="22.5" hidden="1" customHeight="1" thickBot="1">
      <c r="A53" s="9" t="s">
        <v>84</v>
      </c>
      <c r="B53" s="36"/>
      <c r="C53" s="90"/>
      <c r="D53" s="26">
        <f>D28+D52</f>
        <v>572536</v>
      </c>
      <c r="E53" s="85"/>
      <c r="F53" s="26">
        <f>F29+F52</f>
        <v>0</v>
      </c>
      <c r="G53" s="15"/>
      <c r="H53" s="26">
        <f>H28+H52</f>
        <v>599263</v>
      </c>
      <c r="I53" s="15"/>
      <c r="J53" s="26">
        <f>J29+J52</f>
        <v>0</v>
      </c>
    </row>
    <row r="54" spans="1:10" ht="19.5" hidden="1" customHeight="1" thickTop="1">
      <c r="A54" s="9"/>
      <c r="B54" s="36"/>
      <c r="C54" s="36"/>
      <c r="D54" s="62"/>
      <c r="E54" s="63"/>
      <c r="F54" s="62"/>
      <c r="G54" s="91"/>
      <c r="H54" s="91"/>
      <c r="I54" s="91"/>
      <c r="J54" s="91"/>
    </row>
    <row r="55" spans="1:10" ht="22.5" customHeight="1">
      <c r="A55" s="9" t="s">
        <v>85</v>
      </c>
      <c r="B55" s="36"/>
      <c r="C55" s="36"/>
      <c r="D55" s="62"/>
      <c r="E55" s="63"/>
      <c r="F55" s="62"/>
      <c r="G55" s="63"/>
      <c r="H55" s="63"/>
      <c r="I55" s="63"/>
      <c r="J55" s="63"/>
    </row>
    <row r="56" spans="1:10" ht="22.5" customHeight="1">
      <c r="A56" s="12" t="s">
        <v>86</v>
      </c>
      <c r="B56" s="36"/>
      <c r="C56" s="36"/>
      <c r="D56" s="60">
        <v>573275</v>
      </c>
      <c r="F56" s="60">
        <v>573554</v>
      </c>
      <c r="H56" s="60">
        <f>H32</f>
        <v>599263</v>
      </c>
      <c r="J56" s="104">
        <v>648021</v>
      </c>
    </row>
    <row r="57" spans="1:10" ht="22.5" customHeight="1">
      <c r="A57" s="12" t="s">
        <v>87</v>
      </c>
      <c r="B57" s="36"/>
      <c r="C57" s="36"/>
      <c r="D57" s="20">
        <v>-739</v>
      </c>
      <c r="F57" s="20">
        <v>-2214</v>
      </c>
      <c r="G57" s="92"/>
      <c r="H57" s="107">
        <v>0</v>
      </c>
      <c r="J57" s="107">
        <v>0</v>
      </c>
    </row>
    <row r="58" spans="1:10" ht="22.5" customHeight="1" thickBot="1">
      <c r="A58" s="9"/>
      <c r="B58" s="36"/>
      <c r="C58" s="36"/>
      <c r="D58" s="26">
        <f>SUM(D56:D57)</f>
        <v>572536</v>
      </c>
      <c r="E58" s="11"/>
      <c r="F58" s="26">
        <f>SUM(F56:F57)</f>
        <v>571340</v>
      </c>
      <c r="G58" s="11"/>
      <c r="H58" s="26">
        <f>SUM(H56:H57)</f>
        <v>599263</v>
      </c>
      <c r="I58" s="11"/>
      <c r="J58" s="26">
        <f>SUM(J56:J57)</f>
        <v>648021</v>
      </c>
    </row>
    <row r="59" spans="1:10" ht="19.5" customHeight="1" thickTop="1">
      <c r="A59" s="9"/>
      <c r="B59" s="36"/>
      <c r="C59" s="36"/>
      <c r="D59" s="4"/>
      <c r="E59" s="11"/>
      <c r="F59" s="101"/>
      <c r="G59" s="11"/>
      <c r="H59" s="15"/>
      <c r="I59" s="11"/>
      <c r="J59" s="106"/>
    </row>
    <row r="60" spans="1:10" ht="22">
      <c r="A60" s="9" t="s">
        <v>88</v>
      </c>
      <c r="B60" s="36"/>
      <c r="C60" s="36"/>
      <c r="D60" s="4"/>
      <c r="E60" s="11"/>
      <c r="F60" s="101"/>
      <c r="G60" s="11"/>
      <c r="H60" s="11"/>
      <c r="I60" s="11"/>
      <c r="J60" s="105"/>
    </row>
    <row r="61" spans="1:10">
      <c r="A61" s="12" t="s">
        <v>86</v>
      </c>
      <c r="B61" s="36"/>
      <c r="C61" s="36"/>
      <c r="D61" s="60">
        <f>D56</f>
        <v>573275</v>
      </c>
      <c r="F61" s="102">
        <v>573554</v>
      </c>
      <c r="G61" s="17"/>
      <c r="H61" s="60">
        <f>H32</f>
        <v>599263</v>
      </c>
      <c r="I61" s="17"/>
      <c r="J61" s="104">
        <v>648021</v>
      </c>
    </row>
    <row r="62" spans="1:10">
      <c r="A62" s="12" t="s">
        <v>87</v>
      </c>
      <c r="B62" s="36"/>
      <c r="C62" s="36"/>
      <c r="D62" s="35">
        <f>D57</f>
        <v>-739</v>
      </c>
      <c r="F62" s="103">
        <v>-2214</v>
      </c>
      <c r="G62" s="93"/>
      <c r="H62" s="103">
        <v>0</v>
      </c>
      <c r="I62" s="17"/>
      <c r="J62" s="103">
        <v>0</v>
      </c>
    </row>
    <row r="63" spans="1:10" ht="22.5" thickBot="1">
      <c r="A63" s="9"/>
      <c r="B63" s="36"/>
      <c r="C63" s="36"/>
      <c r="D63" s="26">
        <f>SUM(D61:D62)</f>
        <v>572536</v>
      </c>
      <c r="E63" s="11"/>
      <c r="F63" s="26">
        <f>SUM(F61:F62)</f>
        <v>571340</v>
      </c>
      <c r="G63" s="11"/>
      <c r="H63" s="26">
        <f>SUM(H61:H62)</f>
        <v>599263</v>
      </c>
      <c r="I63" s="11"/>
      <c r="J63" s="26">
        <f>SUM(J61:J62)</f>
        <v>648021</v>
      </c>
    </row>
    <row r="64" spans="1:10" ht="19.5" customHeight="1" thickTop="1">
      <c r="B64" s="36"/>
      <c r="C64" s="36"/>
      <c r="D64" s="4"/>
      <c r="E64" s="11"/>
      <c r="F64" s="62"/>
      <c r="G64" s="11"/>
      <c r="H64" s="11"/>
      <c r="I64" s="11"/>
      <c r="J64" s="63"/>
    </row>
    <row r="65" spans="1:10" ht="25.5" customHeight="1" thickBot="1">
      <c r="A65" s="9" t="s">
        <v>89</v>
      </c>
      <c r="B65" s="36"/>
      <c r="C65" s="13"/>
      <c r="D65" s="73">
        <f>D56/(505000)</f>
        <v>1.1351980198019802</v>
      </c>
      <c r="E65" s="11"/>
      <c r="F65" s="73">
        <f>F56/(505000)</f>
        <v>1.135750495049505</v>
      </c>
      <c r="G65" s="11"/>
      <c r="H65" s="73">
        <f>H56/(505000)</f>
        <v>1.1866594059405942</v>
      </c>
      <c r="I65" s="11"/>
      <c r="J65" s="73">
        <f>J56/(505000)</f>
        <v>1.283209900990099</v>
      </c>
    </row>
    <row r="66" spans="1:10" ht="23.15" customHeight="1" thickTop="1"/>
    <row r="67" spans="1:10" ht="20.5" customHeight="1">
      <c r="D67" s="16"/>
    </row>
    <row r="68" spans="1:10">
      <c r="D68" s="149"/>
      <c r="E68" s="150"/>
      <c r="F68" s="149"/>
      <c r="G68" s="150"/>
      <c r="H68" s="149"/>
      <c r="I68" s="150"/>
      <c r="J68" s="149"/>
    </row>
    <row r="70" spans="1:10">
      <c r="D70" s="16"/>
      <c r="F70" s="16"/>
      <c r="H70" s="16"/>
      <c r="J70" s="16"/>
    </row>
  </sheetData>
  <mergeCells count="14">
    <mergeCell ref="D4:F4"/>
    <mergeCell ref="H4:J4"/>
    <mergeCell ref="D5:F5"/>
    <mergeCell ref="H5:J5"/>
    <mergeCell ref="D6:F6"/>
    <mergeCell ref="H6:J6"/>
    <mergeCell ref="D42:J42"/>
    <mergeCell ref="D8:J8"/>
    <mergeCell ref="D38:F38"/>
    <mergeCell ref="H38:J38"/>
    <mergeCell ref="D39:F39"/>
    <mergeCell ref="H39:J39"/>
    <mergeCell ref="D40:F40"/>
    <mergeCell ref="H40:J40"/>
  </mergeCells>
  <pageMargins left="0.7" right="0.7" top="0.48" bottom="0.5" header="0.5" footer="0.5"/>
  <pageSetup paperSize="9" scale="85" firstPageNumber="8" orientation="portrait" useFirstPageNumber="1" r:id="rId1"/>
  <headerFooter>
    <oddFooter xml:space="preserve">&amp;Lหมายเหตุประกอบงบการเงินเป็นส่วนหนึ่งของงบการเงินระหว่างกาลนี้
&amp;C&amp;P&amp;R
</oddFooter>
  </headerFooter>
  <rowBreaks count="1" manualBreakCount="1">
    <brk id="34" max="16383" man="1"/>
  </rowBreaks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FF"/>
    <pageSetUpPr fitToPage="1"/>
  </sheetPr>
  <dimension ref="A1:P40"/>
  <sheetViews>
    <sheetView topLeftCell="A16" zoomScale="80" zoomScaleNormal="80" zoomScaleSheetLayoutView="80" workbookViewId="0">
      <selection activeCell="W23" sqref="W23"/>
    </sheetView>
  </sheetViews>
  <sheetFormatPr defaultColWidth="9.09765625" defaultRowHeight="22" customHeight="1"/>
  <cols>
    <col min="1" max="1" width="55.69921875" style="12" customWidth="1"/>
    <col min="2" max="2" width="9.3984375" style="12" customWidth="1"/>
    <col min="3" max="3" width="16.09765625" style="29" customWidth="1"/>
    <col min="4" max="4" width="1.09765625" style="31" customWidth="1"/>
    <col min="5" max="5" width="17.59765625" style="29" customWidth="1"/>
    <col min="6" max="6" width="1.09765625" style="31" customWidth="1"/>
    <col min="7" max="7" width="15.3984375" style="29" customWidth="1"/>
    <col min="8" max="8" width="1.09765625" style="31" customWidth="1"/>
    <col min="9" max="9" width="16.69921875" style="29" customWidth="1"/>
    <col min="10" max="10" width="1.09765625" style="29" customWidth="1"/>
    <col min="11" max="11" width="17.09765625" style="29" customWidth="1"/>
    <col min="12" max="12" width="1.09765625" style="31" customWidth="1"/>
    <col min="13" max="13" width="16" style="29" customWidth="1"/>
    <col min="14" max="14" width="1.8984375" style="31" customWidth="1"/>
    <col min="15" max="15" width="18.09765625" style="29" customWidth="1"/>
  </cols>
  <sheetData>
    <row r="1" spans="1:15" ht="22" customHeight="1">
      <c r="A1" s="5" t="s">
        <v>0</v>
      </c>
      <c r="B1" s="5"/>
      <c r="C1" s="44"/>
      <c r="D1" s="45"/>
      <c r="E1" s="44"/>
      <c r="F1" s="45"/>
      <c r="G1" s="44"/>
      <c r="H1" s="45"/>
      <c r="I1" s="44"/>
      <c r="J1" s="44"/>
      <c r="K1" s="44"/>
      <c r="L1" s="45"/>
      <c r="M1" s="44"/>
      <c r="N1" s="45"/>
      <c r="O1" s="44"/>
    </row>
    <row r="2" spans="1:15" ht="22" customHeight="1">
      <c r="A2" s="5" t="s">
        <v>99</v>
      </c>
      <c r="B2" s="5"/>
      <c r="C2" s="44"/>
      <c r="D2" s="45"/>
      <c r="E2" s="44"/>
      <c r="F2" s="45"/>
      <c r="G2" s="44"/>
      <c r="H2" s="45"/>
      <c r="I2" s="44"/>
      <c r="J2" s="44"/>
      <c r="K2" s="44"/>
      <c r="L2" s="45"/>
      <c r="M2" s="44"/>
      <c r="N2" s="45"/>
      <c r="O2" s="44"/>
    </row>
    <row r="3" spans="1:15" ht="22" customHeight="1">
      <c r="A3" s="9"/>
      <c r="B3" s="9"/>
    </row>
    <row r="4" spans="1:15" ht="22" customHeight="1">
      <c r="C4" s="160" t="s">
        <v>2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</row>
    <row r="5" spans="1:15" ht="22" customHeight="1">
      <c r="D5" s="39"/>
      <c r="E5" s="39"/>
      <c r="F5" s="39"/>
      <c r="G5" s="161" t="s">
        <v>55</v>
      </c>
      <c r="H5" s="161"/>
      <c r="I5" s="161"/>
      <c r="J5" s="28"/>
      <c r="K5" s="40"/>
      <c r="L5" s="55"/>
      <c r="M5" s="18"/>
      <c r="O5" s="18"/>
    </row>
    <row r="6" spans="1:15" ht="22" customHeight="1">
      <c r="C6" s="28"/>
      <c r="D6" s="39"/>
      <c r="E6" s="28"/>
      <c r="G6" s="28"/>
      <c r="I6" s="28"/>
      <c r="J6" s="28"/>
      <c r="K6" s="28"/>
      <c r="L6" s="39"/>
      <c r="M6" s="28" t="s">
        <v>100</v>
      </c>
      <c r="N6" s="39"/>
    </row>
    <row r="7" spans="1:15" ht="22" customHeight="1">
      <c r="C7" s="28" t="s">
        <v>193</v>
      </c>
      <c r="D7" s="39"/>
      <c r="E7" s="28" t="s">
        <v>101</v>
      </c>
      <c r="F7" s="39"/>
      <c r="G7" s="28" t="s">
        <v>102</v>
      </c>
      <c r="H7" s="39"/>
      <c r="I7" s="28" t="s">
        <v>103</v>
      </c>
      <c r="J7" s="28"/>
      <c r="K7" s="28" t="s">
        <v>105</v>
      </c>
      <c r="L7" s="39"/>
      <c r="M7" s="28" t="s">
        <v>104</v>
      </c>
      <c r="N7" s="39"/>
      <c r="O7" s="28" t="s">
        <v>105</v>
      </c>
    </row>
    <row r="8" spans="1:15" ht="22" customHeight="1">
      <c r="B8" s="36" t="s">
        <v>7</v>
      </c>
      <c r="C8" s="28" t="s">
        <v>192</v>
      </c>
      <c r="D8" s="39"/>
      <c r="E8" s="28" t="s">
        <v>106</v>
      </c>
      <c r="F8" s="39"/>
      <c r="G8" s="28" t="s">
        <v>107</v>
      </c>
      <c r="H8" s="39"/>
      <c r="I8" s="28" t="s">
        <v>108</v>
      </c>
      <c r="J8" s="28"/>
      <c r="K8" s="28" t="s">
        <v>109</v>
      </c>
      <c r="L8" s="39"/>
      <c r="M8" s="28" t="s">
        <v>110</v>
      </c>
      <c r="N8" s="39"/>
      <c r="O8" s="28" t="s">
        <v>111</v>
      </c>
    </row>
    <row r="9" spans="1:15" ht="22" customHeight="1">
      <c r="A9"/>
      <c r="B9"/>
      <c r="C9" s="162" t="s">
        <v>9</v>
      </c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</row>
    <row r="10" spans="1:15" ht="22" customHeight="1">
      <c r="A10" s="9" t="s">
        <v>123</v>
      </c>
      <c r="B10" s="9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</row>
    <row r="11" spans="1:15" ht="22" customHeight="1">
      <c r="A11" s="9" t="s">
        <v>124</v>
      </c>
      <c r="B11" s="9"/>
      <c r="C11" s="55">
        <v>2525000</v>
      </c>
      <c r="D11" s="55"/>
      <c r="E11" s="55">
        <v>1741110</v>
      </c>
      <c r="F11" s="55"/>
      <c r="G11" s="55">
        <v>252500</v>
      </c>
      <c r="H11" s="55"/>
      <c r="I11" s="55">
        <v>1446091</v>
      </c>
      <c r="J11" s="55"/>
      <c r="K11" s="55">
        <f>SUM(C11:I11)</f>
        <v>5964701</v>
      </c>
      <c r="L11" s="55"/>
      <c r="M11" s="55">
        <v>13827</v>
      </c>
      <c r="N11" s="55"/>
      <c r="O11" s="55">
        <f>SUM(K11,M11)</f>
        <v>5978528</v>
      </c>
    </row>
    <row r="12" spans="1:15" ht="11.5" customHeight="1">
      <c r="A12" s="42"/>
      <c r="B12" s="42"/>
      <c r="C12" s="21"/>
      <c r="D12" s="21"/>
      <c r="E12" s="21"/>
      <c r="F12" s="21"/>
      <c r="G12" s="21"/>
      <c r="H12" s="21"/>
      <c r="I12" s="21"/>
      <c r="J12" s="32"/>
      <c r="K12" s="21"/>
      <c r="L12" s="21"/>
      <c r="M12" s="21"/>
      <c r="N12" s="21"/>
      <c r="O12" s="21"/>
    </row>
    <row r="13" spans="1:15" ht="22" customHeight="1">
      <c r="A13" s="9" t="s">
        <v>112</v>
      </c>
      <c r="B13" s="9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22" customHeight="1">
      <c r="A14" s="94" t="s">
        <v>113</v>
      </c>
      <c r="B14" s="9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22" customHeight="1">
      <c r="A15" s="12" t="s">
        <v>114</v>
      </c>
      <c r="B15" s="36">
        <v>9</v>
      </c>
      <c r="C15" s="95">
        <v>0</v>
      </c>
      <c r="D15" s="95"/>
      <c r="E15" s="95">
        <v>0</v>
      </c>
      <c r="F15" s="95"/>
      <c r="G15" s="95">
        <v>0</v>
      </c>
      <c r="H15" s="95"/>
      <c r="I15" s="95">
        <v>-505000</v>
      </c>
      <c r="J15" s="95"/>
      <c r="K15" s="69">
        <f>SUM(C15,E15,G15,I15)</f>
        <v>-505000</v>
      </c>
      <c r="L15" s="95"/>
      <c r="M15" s="95">
        <v>0</v>
      </c>
      <c r="N15" s="95"/>
      <c r="O15" s="69">
        <f>K15+M15</f>
        <v>-505000</v>
      </c>
    </row>
    <row r="16" spans="1:15" ht="22" customHeight="1">
      <c r="A16" s="8" t="s">
        <v>115</v>
      </c>
      <c r="B16" s="9"/>
      <c r="C16" s="41">
        <f>C15</f>
        <v>0</v>
      </c>
      <c r="D16" s="21"/>
      <c r="E16" s="41">
        <f>E15</f>
        <v>0</v>
      </c>
      <c r="F16" s="21"/>
      <c r="G16" s="41">
        <f>G15</f>
        <v>0</v>
      </c>
      <c r="H16" s="21"/>
      <c r="I16" s="41">
        <f>I15</f>
        <v>-505000</v>
      </c>
      <c r="J16" s="21"/>
      <c r="K16" s="41">
        <f>K15</f>
        <v>-505000</v>
      </c>
      <c r="L16" s="21"/>
      <c r="M16" s="41">
        <f>M15</f>
        <v>0</v>
      </c>
      <c r="N16" s="21"/>
      <c r="O16" s="41">
        <f>O15</f>
        <v>-505000</v>
      </c>
    </row>
    <row r="17" spans="1:16" ht="11.5" customHeight="1">
      <c r="A17" s="42"/>
      <c r="B17" s="42"/>
      <c r="C17" s="21"/>
      <c r="D17" s="21"/>
      <c r="E17" s="21"/>
      <c r="F17" s="21"/>
      <c r="G17" s="21"/>
      <c r="H17" s="21"/>
      <c r="I17" s="21"/>
      <c r="J17" s="32"/>
      <c r="K17" s="21"/>
      <c r="L17" s="21"/>
      <c r="M17" s="21"/>
      <c r="N17" s="21"/>
      <c r="O17" s="21"/>
    </row>
    <row r="18" spans="1:16" ht="22" hidden="1" customHeight="1">
      <c r="A18" s="96" t="s">
        <v>116</v>
      </c>
      <c r="B18" s="10"/>
      <c r="C18" s="32"/>
      <c r="D18" s="33"/>
      <c r="E18" s="32"/>
      <c r="F18" s="33"/>
      <c r="G18" s="32"/>
      <c r="H18" s="33"/>
      <c r="I18" s="32"/>
      <c r="J18" s="32"/>
      <c r="K18" s="32"/>
      <c r="L18" s="33"/>
      <c r="M18" s="32"/>
      <c r="N18" s="33"/>
      <c r="O18" s="32"/>
    </row>
    <row r="19" spans="1:16" ht="22" hidden="1" customHeight="1">
      <c r="A19" s="51" t="s">
        <v>117</v>
      </c>
      <c r="B19" s="51"/>
      <c r="C19" s="34"/>
      <c r="D19" s="33"/>
      <c r="E19" s="34"/>
      <c r="F19" s="33"/>
      <c r="G19" s="34"/>
      <c r="H19" s="33"/>
      <c r="I19" s="34"/>
      <c r="J19" s="32"/>
      <c r="K19" s="69">
        <f>SUM(C19,E19,G19,I19)</f>
        <v>0</v>
      </c>
      <c r="L19" s="33"/>
      <c r="M19" s="34"/>
      <c r="N19" s="33"/>
      <c r="O19" s="34">
        <f>SUM(K19:M19)</f>
        <v>0</v>
      </c>
    </row>
    <row r="20" spans="1:16" ht="22" hidden="1" customHeight="1">
      <c r="A20" s="96" t="s">
        <v>118</v>
      </c>
      <c r="B20" s="42"/>
      <c r="C20" s="41">
        <f>SUM(C19:C19)</f>
        <v>0</v>
      </c>
      <c r="D20" s="21"/>
      <c r="E20" s="41">
        <f>SUM(E19:E19)</f>
        <v>0</v>
      </c>
      <c r="F20" s="21"/>
      <c r="G20" s="41">
        <f>SUM(G19:G19)</f>
        <v>0</v>
      </c>
      <c r="H20" s="21"/>
      <c r="I20" s="41">
        <f>SUM(I19:I19)</f>
        <v>0</v>
      </c>
      <c r="J20" s="32"/>
      <c r="K20" s="41">
        <f>SUM(K19:K19)</f>
        <v>0</v>
      </c>
      <c r="L20" s="21"/>
      <c r="M20" s="41">
        <f>SUM(M19:M19)</f>
        <v>0</v>
      </c>
      <c r="N20" s="21"/>
      <c r="O20" s="41">
        <f>SUM(O19:O19)</f>
        <v>0</v>
      </c>
    </row>
    <row r="21" spans="1:16" ht="11.5" hidden="1" customHeight="1">
      <c r="A21" s="42"/>
      <c r="B21" s="42"/>
      <c r="C21" s="21"/>
      <c r="D21" s="21"/>
      <c r="E21" s="21"/>
      <c r="F21" s="21"/>
      <c r="G21" s="21"/>
      <c r="H21" s="21"/>
      <c r="I21" s="21"/>
      <c r="J21" s="32"/>
      <c r="K21" s="21"/>
      <c r="L21" s="21"/>
      <c r="M21" s="21"/>
      <c r="N21" s="21"/>
      <c r="O21" s="21"/>
    </row>
    <row r="22" spans="1:16" ht="22" customHeight="1">
      <c r="A22" s="9" t="s">
        <v>119</v>
      </c>
      <c r="B22" s="42"/>
      <c r="C22" s="97">
        <f>C20+C16</f>
        <v>0</v>
      </c>
      <c r="D22" s="21"/>
      <c r="E22" s="97">
        <f>E20+E16</f>
        <v>0</v>
      </c>
      <c r="F22" s="21"/>
      <c r="G22" s="97">
        <f>G20+G16</f>
        <v>0</v>
      </c>
      <c r="H22" s="21"/>
      <c r="I22" s="97">
        <f>I20+I16</f>
        <v>-505000</v>
      </c>
      <c r="J22" s="32"/>
      <c r="K22" s="97">
        <f>K20+K16</f>
        <v>-505000</v>
      </c>
      <c r="L22" s="21"/>
      <c r="M22" s="97">
        <f>M20+M16</f>
        <v>0</v>
      </c>
      <c r="N22" s="21"/>
      <c r="O22" s="97">
        <f>O20+O16</f>
        <v>-505000</v>
      </c>
    </row>
    <row r="23" spans="1:16" ht="11.5" customHeight="1">
      <c r="A23" s="42"/>
      <c r="B23" s="42"/>
      <c r="C23" s="21"/>
      <c r="D23" s="21"/>
      <c r="E23" s="21"/>
      <c r="F23" s="21"/>
      <c r="G23" s="21"/>
      <c r="H23" s="21"/>
      <c r="I23" s="21"/>
      <c r="J23" s="32"/>
      <c r="K23" s="21"/>
      <c r="L23" s="21"/>
      <c r="M23" s="21"/>
      <c r="N23" s="21"/>
      <c r="O23" s="21"/>
    </row>
    <row r="24" spans="1:16" ht="22" customHeight="1">
      <c r="A24" s="9" t="s">
        <v>120</v>
      </c>
      <c r="B24" s="9"/>
      <c r="C24" s="21"/>
      <c r="D24" s="21"/>
      <c r="E24" s="21"/>
      <c r="F24" s="21"/>
      <c r="G24" s="21"/>
      <c r="H24" s="21"/>
      <c r="I24" s="21"/>
      <c r="J24" s="32"/>
      <c r="K24" s="21"/>
      <c r="L24" s="21"/>
      <c r="M24" s="21"/>
      <c r="N24" s="21"/>
      <c r="O24" s="21"/>
    </row>
    <row r="25" spans="1:16" ht="22" customHeight="1">
      <c r="A25" s="12" t="s">
        <v>121</v>
      </c>
      <c r="C25" s="95">
        <v>0</v>
      </c>
      <c r="D25" s="33"/>
      <c r="E25" s="95">
        <v>0</v>
      </c>
      <c r="F25" s="21"/>
      <c r="G25" s="95">
        <v>0</v>
      </c>
      <c r="H25" s="21"/>
      <c r="I25" s="32">
        <f>'PL-9mth'!F56</f>
        <v>573554</v>
      </c>
      <c r="J25" s="32"/>
      <c r="K25" s="69">
        <f>SUM(C25:I25)</f>
        <v>573554</v>
      </c>
      <c r="L25" s="33"/>
      <c r="M25" s="32">
        <f>'PL-9mth'!F57</f>
        <v>-2214</v>
      </c>
      <c r="N25" s="33"/>
      <c r="O25" s="69">
        <f>SUM(K25:M25)</f>
        <v>571340</v>
      </c>
    </row>
    <row r="26" spans="1:16" ht="22" customHeight="1">
      <c r="A26" s="9" t="s">
        <v>122</v>
      </c>
      <c r="B26" s="9"/>
      <c r="C26" s="41">
        <f>SUM(C25:C25)</f>
        <v>0</v>
      </c>
      <c r="D26" s="21"/>
      <c r="E26" s="41">
        <f>SUM(E25:E25)</f>
        <v>0</v>
      </c>
      <c r="F26" s="21"/>
      <c r="G26" s="41">
        <f>SUM(G25:G25)</f>
        <v>0</v>
      </c>
      <c r="H26" s="21"/>
      <c r="I26" s="41">
        <f>SUM(I25:I25)</f>
        <v>573554</v>
      </c>
      <c r="J26" s="32"/>
      <c r="K26" s="41">
        <f>SUM(K24:K25)</f>
        <v>573554</v>
      </c>
      <c r="L26" s="21"/>
      <c r="M26" s="41">
        <f>SUM(M25:M25)</f>
        <v>-2214</v>
      </c>
      <c r="N26" s="21"/>
      <c r="O26" s="41">
        <f>SUM(O25:O25)</f>
        <v>571340</v>
      </c>
    </row>
    <row r="27" spans="1:16" ht="11.5" customHeight="1">
      <c r="A27" s="42"/>
      <c r="B27" s="42"/>
      <c r="C27" s="21"/>
      <c r="D27" s="21"/>
      <c r="E27" s="21"/>
      <c r="F27" s="21"/>
      <c r="G27" s="21"/>
      <c r="H27" s="21"/>
      <c r="I27" s="21"/>
      <c r="J27" s="32"/>
      <c r="K27" s="21"/>
      <c r="L27" s="21"/>
      <c r="M27" s="21"/>
      <c r="N27" s="21"/>
      <c r="O27" s="21"/>
    </row>
    <row r="28" spans="1:16" ht="22" customHeight="1" thickBot="1">
      <c r="A28" s="9" t="s">
        <v>125</v>
      </c>
      <c r="B28" s="9"/>
      <c r="C28" s="43">
        <f>SUM(C11,C26,C22)</f>
        <v>2525000</v>
      </c>
      <c r="D28" s="33"/>
      <c r="E28" s="43">
        <f>SUM(E11,E26,E22)</f>
        <v>1741110</v>
      </c>
      <c r="F28" s="33"/>
      <c r="G28" s="43">
        <f>SUM(G11,G26,G22)</f>
        <v>252500</v>
      </c>
      <c r="H28" s="33"/>
      <c r="I28" s="43">
        <f>SUM(I11,I26,I22)</f>
        <v>1514645</v>
      </c>
      <c r="J28" s="32"/>
      <c r="K28" s="43">
        <f>SUM(K11,K26,K22)</f>
        <v>6033255</v>
      </c>
      <c r="L28" s="33"/>
      <c r="M28" s="43">
        <f>SUM(M11,M26,M22)</f>
        <v>11613</v>
      </c>
      <c r="N28" s="33"/>
      <c r="O28" s="43">
        <f>SUM(O11,O26,O22)</f>
        <v>6044868</v>
      </c>
      <c r="P28" s="57"/>
    </row>
    <row r="29" spans="1:16" ht="22" customHeight="1" thickTop="1">
      <c r="A29" s="9"/>
      <c r="B29" s="9"/>
      <c r="C29" s="21"/>
      <c r="D29" s="33"/>
      <c r="E29" s="21"/>
      <c r="F29" s="33"/>
      <c r="G29" s="21"/>
      <c r="H29" s="33"/>
      <c r="I29" s="21"/>
      <c r="J29" s="32"/>
      <c r="K29" s="21"/>
      <c r="L29" s="33"/>
      <c r="M29" s="21"/>
      <c r="N29" s="33"/>
      <c r="O29" s="21"/>
    </row>
    <row r="30" spans="1:16" ht="22" customHeight="1">
      <c r="A30" s="9"/>
      <c r="B30" s="9"/>
      <c r="C30" s="21"/>
      <c r="D30" s="33"/>
      <c r="E30" s="21"/>
      <c r="F30" s="33"/>
      <c r="G30" s="21"/>
      <c r="H30" s="33"/>
      <c r="I30" s="21"/>
      <c r="J30" s="32"/>
      <c r="K30" s="21"/>
      <c r="L30" s="33"/>
      <c r="M30" s="21"/>
      <c r="N30" s="33"/>
      <c r="O30" s="21"/>
    </row>
    <row r="31" spans="1:16" ht="22" customHeight="1">
      <c r="A31" s="9"/>
      <c r="B31" s="9"/>
      <c r="C31" s="21"/>
      <c r="D31" s="33"/>
      <c r="E31" s="21"/>
      <c r="F31" s="33"/>
      <c r="G31" s="21"/>
      <c r="H31" s="33"/>
      <c r="I31" s="21"/>
      <c r="J31" s="32"/>
      <c r="K31" s="21"/>
      <c r="L31" s="33"/>
      <c r="M31" s="21"/>
      <c r="N31" s="33"/>
      <c r="O31" s="21"/>
    </row>
    <row r="32" spans="1:16" ht="22" customHeight="1">
      <c r="A32" s="9"/>
      <c r="B32" s="9"/>
      <c r="C32" s="21"/>
      <c r="D32" s="33"/>
      <c r="E32" s="21"/>
      <c r="F32" s="33"/>
      <c r="G32" s="21"/>
      <c r="H32" s="33"/>
      <c r="I32" s="21"/>
      <c r="J32" s="32"/>
      <c r="K32" s="21"/>
      <c r="L32" s="33"/>
      <c r="M32" s="21"/>
      <c r="N32" s="33"/>
      <c r="O32" s="21"/>
    </row>
    <row r="33" spans="1:15" ht="22" customHeight="1">
      <c r="A33" s="9"/>
      <c r="B33" s="9"/>
      <c r="C33" s="21"/>
      <c r="D33" s="33"/>
      <c r="E33" s="21"/>
      <c r="F33" s="33"/>
      <c r="G33" s="21"/>
      <c r="H33" s="33"/>
      <c r="I33" s="21"/>
      <c r="J33" s="32"/>
      <c r="K33" s="21"/>
      <c r="L33" s="33"/>
      <c r="M33" s="21"/>
      <c r="N33" s="33"/>
      <c r="O33" s="21"/>
    </row>
    <row r="34" spans="1:15" ht="22" customHeight="1">
      <c r="A34" s="9"/>
      <c r="B34" s="9"/>
      <c r="C34" s="21"/>
      <c r="D34" s="33"/>
      <c r="E34" s="21"/>
      <c r="F34" s="33"/>
      <c r="G34" s="21"/>
      <c r="H34" s="33"/>
      <c r="I34" s="21"/>
      <c r="J34" s="32"/>
      <c r="K34" s="21"/>
      <c r="L34" s="33"/>
      <c r="M34" s="21"/>
      <c r="N34" s="33"/>
      <c r="O34" s="21"/>
    </row>
    <row r="35" spans="1:15" ht="22" customHeight="1">
      <c r="A35" s="9"/>
      <c r="B35" s="9"/>
      <c r="C35" s="21"/>
      <c r="D35" s="33"/>
      <c r="E35" s="21"/>
      <c r="F35" s="33"/>
      <c r="G35" s="21"/>
      <c r="H35" s="33"/>
      <c r="I35" s="21"/>
      <c r="J35" s="32"/>
      <c r="K35" s="21"/>
      <c r="L35" s="33"/>
      <c r="M35" s="21"/>
      <c r="N35" s="33"/>
      <c r="O35" s="21"/>
    </row>
    <row r="36" spans="1:15" ht="22" customHeight="1">
      <c r="A36" s="9"/>
      <c r="B36" s="9"/>
      <c r="C36" s="21"/>
      <c r="D36" s="33"/>
      <c r="E36" s="21"/>
      <c r="F36" s="33"/>
      <c r="G36" s="21"/>
      <c r="H36" s="33"/>
      <c r="I36" s="21"/>
      <c r="J36" s="32"/>
      <c r="K36" s="21"/>
      <c r="L36" s="33"/>
      <c r="M36" s="21"/>
      <c r="N36" s="33"/>
      <c r="O36" s="21"/>
    </row>
    <row r="37" spans="1:15" ht="22" customHeight="1">
      <c r="A37" s="9"/>
      <c r="B37" s="9"/>
      <c r="C37" s="21"/>
      <c r="D37" s="33"/>
      <c r="E37" s="21"/>
      <c r="F37" s="33"/>
      <c r="G37" s="21"/>
      <c r="H37" s="33"/>
      <c r="I37" s="21"/>
      <c r="J37" s="32"/>
      <c r="K37" s="21"/>
      <c r="L37" s="33"/>
      <c r="M37" s="21"/>
      <c r="N37" s="33"/>
      <c r="O37" s="21"/>
    </row>
    <row r="38" spans="1:15" ht="22" customHeight="1">
      <c r="A38" s="9"/>
      <c r="B38" s="9"/>
      <c r="C38" s="21"/>
      <c r="D38" s="33"/>
      <c r="E38" s="21"/>
      <c r="F38" s="33"/>
      <c r="G38" s="21"/>
      <c r="H38" s="33"/>
      <c r="I38" s="21"/>
      <c r="J38" s="32"/>
      <c r="K38" s="21"/>
      <c r="L38" s="33"/>
      <c r="M38" s="21"/>
      <c r="N38" s="33"/>
      <c r="O38" s="21"/>
    </row>
    <row r="39" spans="1:15" ht="22" customHeight="1">
      <c r="A39" s="9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21"/>
      <c r="N39" s="21"/>
      <c r="O39" s="21"/>
    </row>
    <row r="40" spans="1:15" ht="22" customHeight="1">
      <c r="A40" s="9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21"/>
      <c r="N40" s="21"/>
      <c r="O40" s="21"/>
    </row>
  </sheetData>
  <mergeCells count="5">
    <mergeCell ref="B40:L40"/>
    <mergeCell ref="C4:O4"/>
    <mergeCell ref="G5:I5"/>
    <mergeCell ref="C9:O9"/>
    <mergeCell ref="B39:L39"/>
  </mergeCells>
  <pageMargins left="0.8" right="0.8" top="0.48" bottom="0.5" header="0.5" footer="0.5"/>
  <pageSetup paperSize="9" scale="77" firstPageNumber="10" fitToHeight="0" orientation="landscape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FF"/>
  </sheetPr>
  <dimension ref="A1:Q40"/>
  <sheetViews>
    <sheetView view="pageBreakPreview" topLeftCell="A19" zoomScale="80" zoomScaleNormal="80" zoomScaleSheetLayoutView="80" workbookViewId="0">
      <selection activeCell="W23" sqref="W23"/>
    </sheetView>
  </sheetViews>
  <sheetFormatPr defaultColWidth="9.09765625" defaultRowHeight="21.5"/>
  <cols>
    <col min="1" max="1" width="57.09765625" style="12" customWidth="1"/>
    <col min="2" max="2" width="14.296875" style="12" customWidth="1"/>
    <col min="3" max="3" width="13.3984375" style="29" customWidth="1"/>
    <col min="4" max="4" width="1.09765625" style="31" customWidth="1"/>
    <col min="5" max="5" width="14.8984375" style="29" customWidth="1"/>
    <col min="6" max="6" width="1.09765625" style="31" customWidth="1"/>
    <col min="7" max="7" width="14.8984375" style="29" customWidth="1"/>
    <col min="8" max="8" width="1.09765625" style="31" customWidth="1"/>
    <col min="9" max="9" width="13.3984375" style="29" customWidth="1"/>
    <col min="10" max="10" width="1.09765625" style="29" customWidth="1"/>
    <col min="11" max="11" width="14.8984375" style="29" customWidth="1"/>
    <col min="12" max="12" width="1.09765625" style="31" customWidth="1"/>
    <col min="13" max="13" width="15.09765625" style="29" customWidth="1"/>
    <col min="14" max="14" width="1.09765625" style="31" customWidth="1"/>
    <col min="15" max="15" width="13.8984375" style="29" customWidth="1"/>
    <col min="16" max="16" width="1.8984375" style="31" customWidth="1"/>
    <col min="17" max="17" width="13.8984375" style="29" customWidth="1"/>
  </cols>
  <sheetData>
    <row r="1" spans="1:17" ht="23">
      <c r="A1" s="5" t="s">
        <v>0</v>
      </c>
      <c r="B1" s="5"/>
      <c r="C1" s="44"/>
      <c r="D1" s="45"/>
      <c r="E1" s="44"/>
      <c r="F1" s="45"/>
      <c r="G1" s="44"/>
      <c r="H1" s="45"/>
      <c r="I1" s="44"/>
      <c r="J1" s="44"/>
      <c r="K1" s="44"/>
      <c r="L1" s="45"/>
      <c r="M1" s="44"/>
      <c r="N1" s="45"/>
      <c r="O1" s="44"/>
      <c r="P1"/>
      <c r="Q1"/>
    </row>
    <row r="2" spans="1:17" ht="23">
      <c r="A2" s="5" t="s">
        <v>99</v>
      </c>
      <c r="B2" s="5"/>
      <c r="C2" s="44"/>
      <c r="D2" s="45"/>
      <c r="E2" s="44"/>
      <c r="F2" s="45"/>
      <c r="G2" s="44"/>
      <c r="H2" s="45"/>
      <c r="I2" s="44"/>
      <c r="J2" s="44"/>
      <c r="K2" s="44"/>
      <c r="L2" s="45"/>
      <c r="M2" s="44"/>
      <c r="N2" s="45"/>
      <c r="O2" s="44"/>
      <c r="P2"/>
      <c r="Q2"/>
    </row>
    <row r="3" spans="1:17" ht="12" customHeight="1">
      <c r="A3" s="9"/>
      <c r="B3" s="9"/>
      <c r="P3"/>
      <c r="Q3"/>
    </row>
    <row r="4" spans="1:17" ht="22">
      <c r="C4" s="160" t="s">
        <v>2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/>
      <c r="Q4"/>
    </row>
    <row r="5" spans="1:17" ht="22">
      <c r="D5" s="39"/>
      <c r="E5" s="39"/>
      <c r="F5" s="39"/>
      <c r="G5" s="161" t="s">
        <v>55</v>
      </c>
      <c r="H5" s="161"/>
      <c r="I5" s="161"/>
      <c r="J5" s="28"/>
      <c r="K5" s="31"/>
      <c r="M5" s="31"/>
      <c r="O5" s="18"/>
      <c r="P5"/>
      <c r="Q5"/>
    </row>
    <row r="6" spans="1:17">
      <c r="C6" s="28"/>
      <c r="D6" s="39"/>
      <c r="E6" s="28"/>
      <c r="G6" s="28"/>
      <c r="I6" s="28"/>
      <c r="J6" s="28"/>
      <c r="K6" s="28"/>
      <c r="L6" s="39"/>
      <c r="M6" s="28" t="s">
        <v>100</v>
      </c>
      <c r="N6" s="39"/>
      <c r="P6"/>
      <c r="Q6"/>
    </row>
    <row r="7" spans="1:17">
      <c r="C7" s="28" t="s">
        <v>193</v>
      </c>
      <c r="D7" s="39"/>
      <c r="E7" s="28" t="s">
        <v>101</v>
      </c>
      <c r="F7" s="39"/>
      <c r="G7" s="28" t="s">
        <v>102</v>
      </c>
      <c r="H7" s="39"/>
      <c r="I7" s="28" t="s">
        <v>103</v>
      </c>
      <c r="J7" s="28"/>
      <c r="K7" s="28" t="s">
        <v>105</v>
      </c>
      <c r="L7" s="39"/>
      <c r="M7" s="28" t="s">
        <v>104</v>
      </c>
      <c r="N7" s="39"/>
      <c r="O7" s="28" t="s">
        <v>105</v>
      </c>
      <c r="P7"/>
      <c r="Q7"/>
    </row>
    <row r="8" spans="1:17">
      <c r="B8" s="36" t="s">
        <v>7</v>
      </c>
      <c r="C8" s="28" t="s">
        <v>192</v>
      </c>
      <c r="D8" s="39"/>
      <c r="E8" s="28" t="s">
        <v>106</v>
      </c>
      <c r="F8" s="39"/>
      <c r="G8" s="28" t="s">
        <v>107</v>
      </c>
      <c r="H8" s="39"/>
      <c r="I8" s="28" t="s">
        <v>108</v>
      </c>
      <c r="J8" s="28"/>
      <c r="K8" s="28" t="s">
        <v>109</v>
      </c>
      <c r="L8" s="39"/>
      <c r="M8" s="28" t="s">
        <v>110</v>
      </c>
      <c r="N8" s="39"/>
      <c r="O8" s="28" t="s">
        <v>111</v>
      </c>
      <c r="P8"/>
      <c r="Q8"/>
    </row>
    <row r="9" spans="1:17">
      <c r="A9"/>
      <c r="B9"/>
      <c r="C9" s="162" t="s">
        <v>9</v>
      </c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/>
      <c r="Q9"/>
    </row>
    <row r="10" spans="1:17" ht="22">
      <c r="A10" s="9" t="s">
        <v>181</v>
      </c>
      <c r="B10" s="9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/>
      <c r="Q10"/>
    </row>
    <row r="11" spans="1:17" ht="22">
      <c r="A11" s="9" t="s">
        <v>182</v>
      </c>
      <c r="B11" s="9"/>
      <c r="C11" s="139">
        <v>2525000</v>
      </c>
      <c r="D11" s="139"/>
      <c r="E11" s="139">
        <v>1741110</v>
      </c>
      <c r="F11" s="139"/>
      <c r="G11" s="139">
        <v>252500</v>
      </c>
      <c r="H11" s="139"/>
      <c r="I11" s="139">
        <f>[1]BS!F73</f>
        <v>1648701</v>
      </c>
      <c r="J11" s="139"/>
      <c r="K11" s="139">
        <f>SUM(C11:I11)</f>
        <v>6167311</v>
      </c>
      <c r="L11" s="139"/>
      <c r="M11" s="139">
        <v>10963</v>
      </c>
      <c r="N11" s="139"/>
      <c r="O11" s="140">
        <f>SUM(K11,M11)</f>
        <v>6178274</v>
      </c>
      <c r="P11"/>
      <c r="Q11"/>
    </row>
    <row r="12" spans="1:17" ht="13" customHeight="1">
      <c r="A12" s="9"/>
      <c r="B12" s="9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/>
      <c r="Q12"/>
    </row>
    <row r="13" spans="1:17" ht="22">
      <c r="A13" s="138" t="s">
        <v>112</v>
      </c>
      <c r="B13" s="9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/>
      <c r="Q13"/>
    </row>
    <row r="14" spans="1:17" ht="22">
      <c r="A14" s="137" t="s">
        <v>113</v>
      </c>
      <c r="B14" s="9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/>
      <c r="Q14"/>
    </row>
    <row r="15" spans="1:17">
      <c r="A15" s="126" t="s">
        <v>114</v>
      </c>
      <c r="B15" s="36">
        <v>9</v>
      </c>
      <c r="C15" s="95">
        <v>0</v>
      </c>
      <c r="D15" s="95"/>
      <c r="E15" s="95">
        <v>0</v>
      </c>
      <c r="F15" s="95"/>
      <c r="G15" s="95">
        <v>0</v>
      </c>
      <c r="H15" s="95"/>
      <c r="I15" s="95">
        <v>-505000</v>
      </c>
      <c r="J15" s="95"/>
      <c r="K15" s="69">
        <f>SUM(C15,E15,G15,I15)</f>
        <v>-505000</v>
      </c>
      <c r="L15" s="95"/>
      <c r="M15" s="95">
        <v>0</v>
      </c>
      <c r="N15" s="95"/>
      <c r="O15" s="69">
        <f>K15+M15</f>
        <v>-505000</v>
      </c>
      <c r="P15"/>
      <c r="Q15"/>
    </row>
    <row r="16" spans="1:17" ht="22">
      <c r="A16" s="137" t="s">
        <v>183</v>
      </c>
      <c r="B16" s="9"/>
      <c r="C16" s="41">
        <f>C15</f>
        <v>0</v>
      </c>
      <c r="D16" s="21"/>
      <c r="E16" s="41">
        <f>E15</f>
        <v>0</v>
      </c>
      <c r="F16" s="21"/>
      <c r="G16" s="41">
        <f>G15</f>
        <v>0</v>
      </c>
      <c r="H16" s="21"/>
      <c r="I16" s="41">
        <f>I15</f>
        <v>-505000</v>
      </c>
      <c r="J16" s="21"/>
      <c r="K16" s="41">
        <f>K15</f>
        <v>-505000</v>
      </c>
      <c r="L16" s="21"/>
      <c r="M16" s="41">
        <f>M15</f>
        <v>0</v>
      </c>
      <c r="N16" s="21"/>
      <c r="O16" s="41">
        <f>O15</f>
        <v>-505000</v>
      </c>
      <c r="P16"/>
      <c r="Q16"/>
    </row>
    <row r="17" spans="1:17" ht="13" customHeight="1">
      <c r="A17" s="9"/>
      <c r="B17" s="9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/>
      <c r="Q17"/>
    </row>
    <row r="18" spans="1:17" ht="22">
      <c r="A18" s="137" t="s">
        <v>184</v>
      </c>
      <c r="B18" s="10"/>
      <c r="C18" s="32"/>
      <c r="D18" s="33"/>
      <c r="E18" s="32"/>
      <c r="F18" s="33"/>
      <c r="G18" s="32"/>
      <c r="H18" s="33"/>
      <c r="I18" s="32"/>
      <c r="J18" s="32"/>
      <c r="K18" s="32"/>
      <c r="L18" s="33"/>
      <c r="M18" s="32"/>
      <c r="N18" s="33"/>
      <c r="O18" s="32"/>
      <c r="P18"/>
      <c r="Q18"/>
    </row>
    <row r="19" spans="1:17">
      <c r="A19" s="126" t="s">
        <v>185</v>
      </c>
      <c r="B19" s="36">
        <v>3</v>
      </c>
      <c r="C19" s="34">
        <v>0</v>
      </c>
      <c r="D19" s="33"/>
      <c r="E19" s="34">
        <v>0</v>
      </c>
      <c r="F19" s="33"/>
      <c r="G19" s="34">
        <v>0</v>
      </c>
      <c r="H19" s="33"/>
      <c r="I19" s="34">
        <v>0</v>
      </c>
      <c r="J19" s="32"/>
      <c r="K19" s="69">
        <f>SUM(C19,E19,G19,I19)</f>
        <v>0</v>
      </c>
      <c r="L19" s="33"/>
      <c r="M19" s="34">
        <v>-10212</v>
      </c>
      <c r="N19" s="33"/>
      <c r="O19" s="34">
        <f>SUM(K19:M19)</f>
        <v>-10212</v>
      </c>
      <c r="P19"/>
      <c r="Q19"/>
    </row>
    <row r="20" spans="1:17" ht="22">
      <c r="A20" s="137" t="s">
        <v>186</v>
      </c>
      <c r="B20" s="42"/>
      <c r="C20" s="97">
        <f>SUM(C19:C19)</f>
        <v>0</v>
      </c>
      <c r="D20" s="21"/>
      <c r="E20" s="97">
        <f>SUM(E19:E19)</f>
        <v>0</v>
      </c>
      <c r="F20" s="21"/>
      <c r="G20" s="97">
        <f>SUM(G19:G19)</f>
        <v>0</v>
      </c>
      <c r="H20" s="21"/>
      <c r="I20" s="97">
        <f>SUM(I19:I19)</f>
        <v>0</v>
      </c>
      <c r="J20" s="32"/>
      <c r="K20" s="41">
        <f>SUM(K19:K19)</f>
        <v>0</v>
      </c>
      <c r="L20" s="21"/>
      <c r="M20" s="97">
        <f>SUM(M19:M19)</f>
        <v>-10212</v>
      </c>
      <c r="N20" s="21"/>
      <c r="O20" s="97">
        <f>SUM(O19:O19)</f>
        <v>-10212</v>
      </c>
      <c r="P20"/>
      <c r="Q20"/>
    </row>
    <row r="21" spans="1:17" ht="12" customHeight="1">
      <c r="A21" s="42"/>
      <c r="B21" s="42"/>
      <c r="C21" s="21"/>
      <c r="D21" s="21"/>
      <c r="E21" s="21"/>
      <c r="F21" s="21"/>
      <c r="G21" s="21"/>
      <c r="H21" s="21"/>
      <c r="I21" s="21"/>
      <c r="J21" s="32"/>
      <c r="K21" s="21"/>
      <c r="L21" s="21"/>
      <c r="M21" s="21"/>
      <c r="N21" s="21"/>
      <c r="O21" s="21"/>
      <c r="P21"/>
      <c r="Q21"/>
    </row>
    <row r="22" spans="1:17" ht="22">
      <c r="A22" s="138" t="s">
        <v>187</v>
      </c>
      <c r="B22" s="42"/>
      <c r="C22" s="97">
        <f>C20+C16</f>
        <v>0</v>
      </c>
      <c r="D22" s="21"/>
      <c r="E22" s="97">
        <f>E20+E16</f>
        <v>0</v>
      </c>
      <c r="F22" s="21"/>
      <c r="G22" s="97">
        <f>G20+G16</f>
        <v>0</v>
      </c>
      <c r="H22" s="21"/>
      <c r="I22" s="97">
        <f>I20+I16</f>
        <v>-505000</v>
      </c>
      <c r="J22" s="32"/>
      <c r="K22" s="97">
        <f>K20+K16</f>
        <v>-505000</v>
      </c>
      <c r="L22" s="21"/>
      <c r="M22" s="97">
        <f>M20+M16</f>
        <v>-10212</v>
      </c>
      <c r="N22" s="21"/>
      <c r="O22" s="97">
        <f>O20+O16</f>
        <v>-515212</v>
      </c>
      <c r="P22"/>
      <c r="Q22"/>
    </row>
    <row r="23" spans="1:17" ht="12" customHeight="1">
      <c r="A23" s="42"/>
      <c r="B23" s="42"/>
      <c r="C23" s="21"/>
      <c r="D23" s="21"/>
      <c r="E23" s="21"/>
      <c r="F23" s="21"/>
      <c r="G23" s="21"/>
      <c r="H23" s="21"/>
      <c r="I23" s="21"/>
      <c r="J23" s="32"/>
      <c r="K23" s="21"/>
      <c r="L23" s="21"/>
      <c r="M23" s="21"/>
      <c r="N23" s="21"/>
      <c r="O23" s="21"/>
      <c r="P23"/>
      <c r="Q23"/>
    </row>
    <row r="24" spans="1:17" ht="22">
      <c r="A24" s="138" t="s">
        <v>120</v>
      </c>
      <c r="B24" s="9"/>
      <c r="C24" s="21"/>
      <c r="D24" s="21"/>
      <c r="E24" s="21"/>
      <c r="F24" s="21"/>
      <c r="G24" s="21"/>
      <c r="H24" s="21"/>
      <c r="I24" s="21"/>
      <c r="J24" s="32"/>
      <c r="K24" s="21"/>
      <c r="L24" s="21"/>
      <c r="M24" s="21"/>
      <c r="N24" s="21"/>
      <c r="O24" s="21"/>
      <c r="P24"/>
      <c r="Q24"/>
    </row>
    <row r="25" spans="1:17" ht="22">
      <c r="A25" s="126" t="s">
        <v>121</v>
      </c>
      <c r="C25" s="32">
        <v>0</v>
      </c>
      <c r="D25" s="33"/>
      <c r="E25" s="32">
        <v>0</v>
      </c>
      <c r="F25" s="21"/>
      <c r="G25" s="32">
        <v>0</v>
      </c>
      <c r="H25" s="21"/>
      <c r="I25" s="32">
        <f>'PL-9mth'!D56</f>
        <v>573275</v>
      </c>
      <c r="J25" s="32"/>
      <c r="K25" s="69">
        <f>SUM(C25,E25,G25,I25)</f>
        <v>573275</v>
      </c>
      <c r="L25" s="33"/>
      <c r="M25" s="32">
        <f>'PL-9mth'!D57</f>
        <v>-739</v>
      </c>
      <c r="N25" s="33"/>
      <c r="O25" s="69">
        <f>SUM(K25:M25)</f>
        <v>572536</v>
      </c>
      <c r="P25"/>
      <c r="Q25" s="57">
        <f>O25-'PL-9mth'!D32</f>
        <v>0</v>
      </c>
    </row>
    <row r="26" spans="1:17" ht="22">
      <c r="A26" s="9" t="s">
        <v>122</v>
      </c>
      <c r="B26" s="9"/>
      <c r="C26" s="41">
        <f>SUM(C25:C25)</f>
        <v>0</v>
      </c>
      <c r="D26" s="21"/>
      <c r="E26" s="41">
        <f>SUM(E25:E25)</f>
        <v>0</v>
      </c>
      <c r="F26" s="21"/>
      <c r="G26" s="41">
        <f>SUM(G25:G25)</f>
        <v>0</v>
      </c>
      <c r="H26" s="21"/>
      <c r="I26" s="41">
        <f>SUM(I25:I25)</f>
        <v>573275</v>
      </c>
      <c r="J26" s="32"/>
      <c r="K26" s="41">
        <f>SUM(K24:K25)</f>
        <v>573275</v>
      </c>
      <c r="L26" s="21"/>
      <c r="M26" s="41">
        <f>SUM(M25:M25)</f>
        <v>-739</v>
      </c>
      <c r="N26" s="21"/>
      <c r="O26" s="41">
        <f>SUM(O25:O25)</f>
        <v>572536</v>
      </c>
      <c r="P26"/>
      <c r="Q26"/>
    </row>
    <row r="27" spans="1:17" ht="13" customHeight="1">
      <c r="A27" s="9"/>
      <c r="B27" s="9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/>
      <c r="Q27"/>
    </row>
    <row r="28" spans="1:17" ht="22.5" thickBot="1">
      <c r="A28" s="9" t="s">
        <v>180</v>
      </c>
      <c r="B28" s="9"/>
      <c r="C28" s="43">
        <f>SUM(C11,C26,C22)</f>
        <v>2525000</v>
      </c>
      <c r="D28" s="33"/>
      <c r="E28" s="43">
        <f>SUM(E11,E26,E22)</f>
        <v>1741110</v>
      </c>
      <c r="F28" s="33"/>
      <c r="G28" s="43">
        <f>SUM(G11,G26,G22)</f>
        <v>252500</v>
      </c>
      <c r="H28" s="33"/>
      <c r="I28" s="43">
        <f>SUM(I11,I26,I22)</f>
        <v>1716976</v>
      </c>
      <c r="J28" s="32"/>
      <c r="K28" s="43">
        <f>SUM(K11,K26,K22)</f>
        <v>6235586</v>
      </c>
      <c r="L28" s="33"/>
      <c r="M28" s="43">
        <f>SUM(M11,M26,M22)</f>
        <v>12</v>
      </c>
      <c r="N28" s="33"/>
      <c r="O28" s="43">
        <f>SUM(O11,O26,O22)</f>
        <v>6235598</v>
      </c>
      <c r="P28" s="57"/>
      <c r="Q28"/>
    </row>
    <row r="29" spans="1:17" ht="22.5" thickTop="1">
      <c r="N29" s="33"/>
      <c r="O29" s="21"/>
      <c r="P29"/>
      <c r="Q29"/>
    </row>
    <row r="30" spans="1:17" ht="22">
      <c r="A30" s="9"/>
      <c r="B30" s="9"/>
      <c r="C30" s="21"/>
      <c r="D30" s="33"/>
      <c r="E30" s="21"/>
      <c r="F30" s="33"/>
      <c r="G30" s="21"/>
      <c r="H30" s="33"/>
      <c r="I30" s="21">
        <f>I28-BS!D73</f>
        <v>0</v>
      </c>
      <c r="J30" s="32"/>
      <c r="K30" s="21">
        <f>K28-BS!D74</f>
        <v>0</v>
      </c>
      <c r="L30" s="33"/>
      <c r="M30" s="21">
        <f>M28-BS!D75</f>
        <v>0</v>
      </c>
      <c r="N30" s="33"/>
      <c r="O30" s="21">
        <f>O28-BS!D76</f>
        <v>0</v>
      </c>
      <c r="P30" s="33"/>
      <c r="Q30" s="21"/>
    </row>
    <row r="31" spans="1:17" ht="22">
      <c r="A31" s="9"/>
      <c r="B31" s="9"/>
      <c r="C31" s="21"/>
      <c r="D31" s="33"/>
      <c r="E31" s="21"/>
      <c r="F31" s="33"/>
      <c r="G31" s="21"/>
      <c r="H31" s="33"/>
      <c r="I31" s="21"/>
      <c r="J31" s="32"/>
      <c r="K31" s="21"/>
      <c r="L31" s="33"/>
      <c r="M31" s="21"/>
      <c r="N31" s="33"/>
      <c r="O31" s="21"/>
      <c r="P31" s="33"/>
      <c r="Q31" s="21"/>
    </row>
    <row r="32" spans="1:17" ht="22">
      <c r="A32" s="9"/>
      <c r="B32" s="9"/>
      <c r="C32" s="21"/>
      <c r="D32" s="33"/>
      <c r="E32" s="21"/>
      <c r="F32" s="33"/>
      <c r="G32" s="21"/>
      <c r="H32" s="33"/>
      <c r="I32" s="21"/>
      <c r="J32" s="32"/>
      <c r="K32" s="21"/>
      <c r="L32" s="33"/>
      <c r="M32" s="21"/>
      <c r="N32" s="33"/>
      <c r="O32" s="21"/>
      <c r="P32" s="33"/>
      <c r="Q32" s="21"/>
    </row>
    <row r="33" spans="1:17" ht="22">
      <c r="A33" s="9"/>
      <c r="B33" s="9"/>
      <c r="C33" s="21"/>
      <c r="D33" s="33"/>
      <c r="E33" s="21"/>
      <c r="F33" s="33"/>
      <c r="G33" s="21"/>
      <c r="H33" s="33"/>
      <c r="I33" s="21"/>
      <c r="J33" s="32"/>
      <c r="K33" s="21"/>
      <c r="L33" s="33"/>
      <c r="M33" s="21"/>
      <c r="N33" s="33"/>
      <c r="O33" s="21"/>
      <c r="P33" s="33"/>
      <c r="Q33" s="21"/>
    </row>
    <row r="34" spans="1:17" ht="22">
      <c r="A34" s="9"/>
      <c r="B34" s="9"/>
      <c r="C34" s="21"/>
      <c r="D34" s="33"/>
      <c r="E34" s="21"/>
      <c r="F34" s="33"/>
      <c r="G34" s="21"/>
      <c r="H34" s="33"/>
      <c r="I34" s="21"/>
      <c r="J34" s="32"/>
      <c r="K34" s="21"/>
      <c r="L34" s="33"/>
      <c r="M34" s="21"/>
      <c r="N34" s="33"/>
      <c r="O34" s="21"/>
      <c r="P34" s="33"/>
      <c r="Q34" s="21"/>
    </row>
    <row r="35" spans="1:17" ht="22">
      <c r="A35" s="9"/>
      <c r="B35" s="9"/>
      <c r="C35" s="21"/>
      <c r="D35" s="33"/>
      <c r="E35" s="21"/>
      <c r="F35" s="33"/>
      <c r="G35" s="21"/>
      <c r="H35" s="33"/>
      <c r="I35" s="21"/>
      <c r="J35" s="32"/>
      <c r="K35" s="21"/>
      <c r="L35" s="33"/>
      <c r="M35" s="21"/>
      <c r="N35" s="33"/>
      <c r="O35" s="21"/>
      <c r="P35" s="33"/>
      <c r="Q35" s="21"/>
    </row>
    <row r="36" spans="1:17" ht="22">
      <c r="A36" s="9"/>
      <c r="B36" s="9"/>
      <c r="C36" s="21"/>
      <c r="D36" s="33"/>
      <c r="E36" s="21"/>
      <c r="F36" s="33"/>
      <c r="G36" s="21"/>
      <c r="H36" s="33"/>
      <c r="I36" s="21"/>
      <c r="J36" s="32"/>
      <c r="K36" s="21"/>
      <c r="L36" s="33"/>
      <c r="M36" s="21"/>
      <c r="N36" s="33"/>
      <c r="O36" s="21"/>
      <c r="P36" s="33"/>
      <c r="Q36" s="21"/>
    </row>
    <row r="37" spans="1:17" ht="22">
      <c r="A37" s="9"/>
      <c r="B37" s="9"/>
      <c r="C37" s="21"/>
      <c r="D37" s="33"/>
      <c r="E37" s="21"/>
      <c r="F37" s="33"/>
      <c r="G37" s="21"/>
      <c r="H37" s="33"/>
      <c r="I37" s="21"/>
      <c r="J37" s="32"/>
      <c r="K37" s="21"/>
      <c r="L37" s="33"/>
      <c r="M37" s="21"/>
      <c r="N37" s="33"/>
      <c r="O37" s="21"/>
      <c r="P37" s="33"/>
      <c r="Q37" s="21"/>
    </row>
    <row r="38" spans="1:17" ht="22">
      <c r="A38" s="9"/>
      <c r="B38" s="9"/>
      <c r="C38" s="21"/>
      <c r="D38" s="33"/>
      <c r="E38" s="21"/>
      <c r="F38" s="33"/>
      <c r="G38" s="21"/>
      <c r="H38" s="33"/>
      <c r="I38" s="21"/>
      <c r="J38" s="32"/>
      <c r="K38" s="21"/>
      <c r="L38" s="33"/>
      <c r="M38" s="21"/>
      <c r="N38" s="33"/>
      <c r="O38" s="21"/>
      <c r="P38" s="33"/>
      <c r="Q38" s="21"/>
    </row>
    <row r="39" spans="1:17" ht="22">
      <c r="A39" s="9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21"/>
      <c r="P39" s="21"/>
      <c r="Q39" s="21"/>
    </row>
    <row r="40" spans="1:17" ht="22">
      <c r="A40" s="9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21"/>
      <c r="P40" s="21"/>
      <c r="Q40" s="21"/>
    </row>
  </sheetData>
  <customSheetViews>
    <customSheetView guid="{A3B3E038-AAE0-4F24-B01A-BCF5B017EAC3}" scale="70" showPageBreaks="1" printArea="1" view="pageBreakPreview" showRuler="0" topLeftCell="A121">
      <selection activeCell="C170" sqref="C170"/>
      <rowBreaks count="3" manualBreakCount="3">
        <brk id="42" max="29" man="1"/>
        <brk id="91" max="29" man="1"/>
        <brk id="134" max="29" man="1"/>
      </rowBreaks>
      <pageMargins left="0" right="0" top="0" bottom="0" header="0" footer="0"/>
      <pageSetup paperSize="9" scale="56" firstPageNumber="10" orientation="landscape" useFirstPageNumber="1" r:id="rId1"/>
      <headerFooter alignWithMargins="0">
        <oddFooter>&amp;Lหมายเหตุประกอบงบการเงินเป็นส่วนหนึ่งของงบการเงินนี้
&amp;C&amp;"Angsana New,Italic"&amp;14Thai GAAP Annual PLC FS Template - Thai Version October 2010&amp;R&amp;P</oddFooter>
      </headerFooter>
    </customSheetView>
  </customSheetViews>
  <mergeCells count="5">
    <mergeCell ref="B39:N39"/>
    <mergeCell ref="B40:N40"/>
    <mergeCell ref="G5:I5"/>
    <mergeCell ref="C4:O4"/>
    <mergeCell ref="C9:O9"/>
  </mergeCells>
  <phoneticPr fontId="0" type="noConversion"/>
  <pageMargins left="0.7" right="0.5" top="0.48" bottom="0.5" header="0.5" footer="0.5"/>
  <pageSetup paperSize="9" scale="85" firstPageNumber="11" fitToHeight="0" orientation="landscape" useFirstPageNumber="1" r:id="rId2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3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FFFF"/>
    <pageSetUpPr fitToPage="1"/>
  </sheetPr>
  <dimension ref="A1:L27"/>
  <sheetViews>
    <sheetView view="pageBreakPreview" topLeftCell="A11" zoomScale="80" zoomScaleNormal="85" zoomScaleSheetLayoutView="80" workbookViewId="0">
      <selection activeCell="W23" sqref="W23"/>
    </sheetView>
  </sheetViews>
  <sheetFormatPr defaultColWidth="9.09765625" defaultRowHeight="21.5"/>
  <cols>
    <col min="1" max="1" width="54.09765625" style="12" bestFit="1" customWidth="1"/>
    <col min="2" max="2" width="10.09765625" style="6" customWidth="1"/>
    <col min="3" max="3" width="2.3984375" customWidth="1"/>
    <col min="4" max="4" width="16.69921875" style="29" customWidth="1"/>
    <col min="5" max="5" width="2.09765625" style="31" customWidth="1"/>
    <col min="6" max="6" width="16.69921875" style="29" customWidth="1"/>
    <col min="7" max="7" width="2.09765625" style="31" customWidth="1"/>
    <col min="8" max="8" width="16.69921875" style="29" customWidth="1"/>
    <col min="9" max="9" width="2.09765625" style="31" customWidth="1"/>
    <col min="10" max="10" width="16.69921875" style="29" customWidth="1"/>
    <col min="11" max="11" width="2.09765625" style="31" customWidth="1"/>
    <col min="12" max="12" width="16.69921875" style="29" customWidth="1"/>
  </cols>
  <sheetData>
    <row r="1" spans="1:12" ht="23">
      <c r="A1" s="5" t="s">
        <v>0</v>
      </c>
      <c r="B1" s="47"/>
      <c r="C1" s="46"/>
      <c r="D1" s="44"/>
      <c r="E1" s="45"/>
      <c r="F1" s="44"/>
      <c r="G1" s="45"/>
      <c r="H1" s="44"/>
      <c r="I1" s="45"/>
      <c r="J1" s="44"/>
      <c r="K1" s="45"/>
      <c r="L1" s="44"/>
    </row>
    <row r="2" spans="1:12" ht="23">
      <c r="A2" s="5" t="s">
        <v>99</v>
      </c>
      <c r="B2" s="47"/>
      <c r="C2" s="46"/>
      <c r="D2" s="44"/>
      <c r="E2" s="45"/>
      <c r="F2" s="44"/>
      <c r="G2" s="45"/>
      <c r="H2" s="44"/>
      <c r="I2" s="45"/>
      <c r="J2" s="44"/>
      <c r="K2" s="45"/>
      <c r="L2" s="44"/>
    </row>
    <row r="3" spans="1:12" ht="14.15" customHeight="1">
      <c r="A3" s="9"/>
    </row>
    <row r="4" spans="1:12" ht="22">
      <c r="D4" s="160" t="s">
        <v>126</v>
      </c>
      <c r="E4" s="160"/>
      <c r="F4" s="160"/>
      <c r="G4" s="160"/>
      <c r="H4" s="160"/>
      <c r="I4" s="160"/>
      <c r="J4" s="160"/>
      <c r="K4" s="160"/>
      <c r="L4" s="160"/>
    </row>
    <row r="5" spans="1:12" ht="22">
      <c r="B5" s="12"/>
      <c r="C5" s="6"/>
      <c r="E5" s="39"/>
      <c r="G5" s="39"/>
      <c r="H5" s="161" t="s">
        <v>55</v>
      </c>
      <c r="I5" s="161"/>
      <c r="J5" s="161"/>
      <c r="L5" s="18"/>
    </row>
    <row r="6" spans="1:12">
      <c r="B6" s="38"/>
      <c r="C6" s="36"/>
      <c r="D6" s="28" t="s">
        <v>193</v>
      </c>
      <c r="E6" s="39"/>
      <c r="F6" s="28" t="s">
        <v>101</v>
      </c>
      <c r="G6" s="39"/>
      <c r="H6" s="28" t="s">
        <v>102</v>
      </c>
      <c r="I6" s="39"/>
      <c r="J6" s="28"/>
      <c r="K6" s="39"/>
      <c r="L6" s="28" t="s">
        <v>105</v>
      </c>
    </row>
    <row r="7" spans="1:12">
      <c r="B7" s="36" t="s">
        <v>7</v>
      </c>
      <c r="C7" s="36"/>
      <c r="D7" s="28" t="s">
        <v>192</v>
      </c>
      <c r="E7" s="39"/>
      <c r="F7" s="28" t="s">
        <v>106</v>
      </c>
      <c r="G7" s="39"/>
      <c r="H7" s="28" t="s">
        <v>107</v>
      </c>
      <c r="I7" s="39"/>
      <c r="J7" s="28" t="s">
        <v>57</v>
      </c>
      <c r="K7" s="39"/>
      <c r="L7" s="28" t="s">
        <v>111</v>
      </c>
    </row>
    <row r="8" spans="1:12" ht="22">
      <c r="A8" s="9"/>
      <c r="B8" s="9"/>
      <c r="C8" s="9"/>
      <c r="D8" s="163" t="s">
        <v>9</v>
      </c>
      <c r="E8" s="163"/>
      <c r="F8" s="163"/>
      <c r="G8" s="163"/>
      <c r="H8" s="163"/>
      <c r="I8" s="163"/>
      <c r="J8" s="163"/>
      <c r="K8" s="163"/>
      <c r="L8" s="163"/>
    </row>
    <row r="9" spans="1:12" ht="22">
      <c r="A9" s="9" t="s">
        <v>123</v>
      </c>
      <c r="B9" s="36"/>
      <c r="C9" s="6"/>
      <c r="D9" s="33"/>
      <c r="E9" s="33"/>
      <c r="F9" s="33"/>
      <c r="G9" s="33"/>
      <c r="H9" s="33"/>
      <c r="I9" s="33"/>
      <c r="J9" s="33"/>
      <c r="K9" s="33"/>
      <c r="L9" s="57"/>
    </row>
    <row r="10" spans="1:12" ht="22">
      <c r="A10" s="9" t="s">
        <v>124</v>
      </c>
      <c r="B10" s="13"/>
      <c r="C10" s="10"/>
      <c r="D10" s="21">
        <v>2525000</v>
      </c>
      <c r="E10" s="21"/>
      <c r="F10" s="21">
        <v>1741110</v>
      </c>
      <c r="G10" s="21"/>
      <c r="H10" s="21">
        <v>252500</v>
      </c>
      <c r="I10" s="21"/>
      <c r="J10" s="21">
        <v>901457</v>
      </c>
      <c r="K10" s="21"/>
      <c r="L10" s="21">
        <f>SUM(D10:J10)</f>
        <v>5420067</v>
      </c>
    </row>
    <row r="11" spans="1:12" ht="13.5" customHeight="1">
      <c r="A11" s="9"/>
      <c r="B11" s="13"/>
      <c r="C11" s="10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22" customHeight="1">
      <c r="A12" s="9" t="s">
        <v>112</v>
      </c>
      <c r="B12" s="9"/>
      <c r="C12" s="98"/>
      <c r="D12" s="10"/>
      <c r="E12" s="98"/>
      <c r="F12" s="21"/>
      <c r="G12" s="98"/>
      <c r="H12" s="21"/>
      <c r="I12" s="98"/>
      <c r="J12" s="21"/>
      <c r="K12" s="99"/>
      <c r="L12"/>
    </row>
    <row r="13" spans="1:12" ht="22" customHeight="1">
      <c r="A13" s="94" t="s">
        <v>113</v>
      </c>
      <c r="B13" s="9"/>
      <c r="C13" s="98"/>
      <c r="D13" s="10"/>
      <c r="E13" s="98"/>
      <c r="F13" s="21"/>
      <c r="G13" s="98"/>
      <c r="H13" s="21"/>
      <c r="I13" s="98"/>
      <c r="J13" s="21"/>
      <c r="K13" s="99"/>
      <c r="L13"/>
    </row>
    <row r="14" spans="1:12" ht="22" customHeight="1">
      <c r="A14" s="12" t="s">
        <v>114</v>
      </c>
      <c r="B14" s="36">
        <v>9</v>
      </c>
      <c r="D14" s="81">
        <v>0</v>
      </c>
      <c r="E14" s="6"/>
      <c r="F14" s="81">
        <v>0</v>
      </c>
      <c r="G14" s="95"/>
      <c r="H14" s="81">
        <v>0</v>
      </c>
      <c r="I14" s="95"/>
      <c r="J14" s="81">
        <v>-505000</v>
      </c>
      <c r="K14" s="95"/>
      <c r="L14" s="81">
        <f>SUM(D14:J14)</f>
        <v>-505000</v>
      </c>
    </row>
    <row r="15" spans="1:12" ht="22" customHeight="1">
      <c r="A15" s="63" t="s">
        <v>119</v>
      </c>
      <c r="B15" s="8"/>
      <c r="D15" s="41">
        <f>D14</f>
        <v>0</v>
      </c>
      <c r="E15" s="10"/>
      <c r="F15" s="41">
        <f>F14</f>
        <v>0</v>
      </c>
      <c r="G15" s="21"/>
      <c r="H15" s="41">
        <f>H14</f>
        <v>0</v>
      </c>
      <c r="I15" s="21"/>
      <c r="J15" s="41">
        <f>J14</f>
        <v>-505000</v>
      </c>
      <c r="K15" s="21"/>
      <c r="L15" s="41">
        <f>L14</f>
        <v>-505000</v>
      </c>
    </row>
    <row r="16" spans="1:12" ht="12" customHeight="1">
      <c r="A16" s="9"/>
      <c r="B16" s="9"/>
      <c r="D16" s="98"/>
      <c r="E16" s="10"/>
      <c r="F16" s="98"/>
      <c r="G16" s="21"/>
      <c r="H16" s="98"/>
      <c r="I16" s="21"/>
      <c r="J16" s="98"/>
      <c r="K16" s="21"/>
      <c r="L16" s="99"/>
    </row>
    <row r="17" spans="1:12" ht="22">
      <c r="A17" s="9" t="s">
        <v>120</v>
      </c>
      <c r="B17" s="36"/>
      <c r="C17" s="37"/>
      <c r="D17" s="21"/>
      <c r="E17" s="21"/>
      <c r="F17" s="21"/>
      <c r="G17" s="21"/>
      <c r="H17" s="21"/>
      <c r="I17" s="21"/>
      <c r="J17" s="21"/>
      <c r="K17" s="21"/>
      <c r="L17" s="21"/>
    </row>
    <row r="18" spans="1:12" ht="22">
      <c r="A18" s="12" t="s">
        <v>121</v>
      </c>
      <c r="B18" s="36"/>
      <c r="C18" s="37"/>
      <c r="D18" s="33">
        <v>0</v>
      </c>
      <c r="E18" s="33"/>
      <c r="F18" s="33">
        <v>0</v>
      </c>
      <c r="G18" s="33"/>
      <c r="H18" s="33">
        <v>0</v>
      </c>
      <c r="I18" s="21"/>
      <c r="J18" s="33">
        <f>'PL-9mth'!J61</f>
        <v>648021</v>
      </c>
      <c r="K18" s="21"/>
      <c r="L18" s="33">
        <f>SUM(D18:J18)</f>
        <v>648021</v>
      </c>
    </row>
    <row r="19" spans="1:12" ht="22">
      <c r="A19" s="9" t="s">
        <v>122</v>
      </c>
      <c r="B19" s="13"/>
      <c r="C19" s="37"/>
      <c r="D19" s="41">
        <f>SUM(D18)</f>
        <v>0</v>
      </c>
      <c r="E19" s="21"/>
      <c r="F19" s="41">
        <f>SUM(F18)</f>
        <v>0</v>
      </c>
      <c r="G19" s="21"/>
      <c r="H19" s="41">
        <f>SUM(H18)</f>
        <v>0</v>
      </c>
      <c r="I19" s="21"/>
      <c r="J19" s="41">
        <f>SUM(J18)</f>
        <v>648021</v>
      </c>
      <c r="K19" s="21"/>
      <c r="L19" s="41">
        <f>SUM(L18)</f>
        <v>648021</v>
      </c>
    </row>
    <row r="20" spans="1:12" ht="13.5" customHeight="1">
      <c r="A20" s="9"/>
      <c r="B20" s="36"/>
      <c r="C20" s="37"/>
      <c r="D20" s="59"/>
      <c r="E20" s="33"/>
      <c r="F20" s="59"/>
      <c r="G20" s="33"/>
      <c r="H20" s="59"/>
      <c r="I20" s="33"/>
      <c r="J20" s="59"/>
      <c r="K20" s="33"/>
      <c r="L20" s="59"/>
    </row>
    <row r="21" spans="1:12" ht="22.5" thickBot="1">
      <c r="A21" s="9" t="s">
        <v>125</v>
      </c>
      <c r="B21" s="36"/>
      <c r="C21" s="38"/>
      <c r="D21" s="43">
        <f>SUM(D10,D19,D15)</f>
        <v>2525000</v>
      </c>
      <c r="E21" s="33"/>
      <c r="F21" s="43">
        <f>SUM(F10,F19,F15)</f>
        <v>1741110</v>
      </c>
      <c r="G21" s="33"/>
      <c r="H21" s="43">
        <f>SUM(H10,H19,H15)</f>
        <v>252500</v>
      </c>
      <c r="I21" s="33"/>
      <c r="J21" s="43">
        <f>SUM(J10,J19,J15)</f>
        <v>1044478</v>
      </c>
      <c r="K21" s="33"/>
      <c r="L21" s="43">
        <f>SUM(L10,L19,L15)</f>
        <v>5563088</v>
      </c>
    </row>
    <row r="22" spans="1:12" ht="22.5" thickTop="1">
      <c r="A22" s="9"/>
      <c r="B22" s="36"/>
      <c r="C22" s="38"/>
      <c r="D22" s="21"/>
      <c r="E22" s="33"/>
      <c r="F22" s="21"/>
      <c r="G22" s="33"/>
      <c r="H22" s="21"/>
      <c r="I22" s="33"/>
      <c r="J22" s="21"/>
      <c r="K22" s="33"/>
      <c r="L22" s="21"/>
    </row>
    <row r="23" spans="1:12" ht="22">
      <c r="A23" s="9"/>
      <c r="B23" s="36"/>
      <c r="C23" s="38"/>
      <c r="D23" s="21"/>
      <c r="E23" s="33"/>
      <c r="F23" s="21"/>
      <c r="G23" s="33"/>
      <c r="H23" s="21"/>
      <c r="I23" s="33"/>
      <c r="J23" s="21"/>
      <c r="K23" s="33"/>
      <c r="L23" s="21"/>
    </row>
    <row r="24" spans="1:12" ht="22">
      <c r="A24" s="9"/>
      <c r="B24" s="36"/>
      <c r="C24" s="38"/>
      <c r="D24" s="21"/>
      <c r="E24" s="33"/>
      <c r="F24" s="21"/>
      <c r="G24" s="33"/>
      <c r="H24" s="21"/>
      <c r="I24" s="33"/>
      <c r="J24" s="21"/>
      <c r="K24" s="33"/>
      <c r="L24" s="21"/>
    </row>
    <row r="25" spans="1:12" ht="22">
      <c r="A25" s="9"/>
      <c r="B25" s="36"/>
      <c r="C25" s="38"/>
      <c r="D25" s="21"/>
      <c r="E25" s="33"/>
      <c r="F25" s="21"/>
      <c r="G25" s="33"/>
      <c r="H25" s="21"/>
      <c r="I25" s="33"/>
      <c r="J25" s="21"/>
      <c r="K25" s="33"/>
      <c r="L25" s="21"/>
    </row>
    <row r="26" spans="1:12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</row>
    <row r="27" spans="1:12">
      <c r="A27" s="157"/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</row>
  </sheetData>
  <mergeCells count="5">
    <mergeCell ref="A27:L27"/>
    <mergeCell ref="A26:L26"/>
    <mergeCell ref="H5:J5"/>
    <mergeCell ref="D8:L8"/>
    <mergeCell ref="D4:L4"/>
  </mergeCells>
  <pageMargins left="0.8" right="0.8" top="0.48" bottom="0.5" header="0.5" footer="0.5"/>
  <pageSetup paperSize="9" scale="93" firstPageNumber="12" fitToHeight="0" orientation="landscape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FF"/>
    <pageSetUpPr fitToPage="1"/>
  </sheetPr>
  <dimension ref="A1:M28"/>
  <sheetViews>
    <sheetView showGridLines="0" view="pageBreakPreview" topLeftCell="A13" zoomScale="80" zoomScaleNormal="85" zoomScaleSheetLayoutView="80" workbookViewId="0">
      <selection activeCell="W23" sqref="W23"/>
    </sheetView>
  </sheetViews>
  <sheetFormatPr defaultColWidth="9.09765625" defaultRowHeight="21.5"/>
  <cols>
    <col min="1" max="1" width="60.59765625" style="12" customWidth="1"/>
    <col min="2" max="2" width="10.09765625" style="6" customWidth="1"/>
    <col min="3" max="3" width="2.3984375" customWidth="1"/>
    <col min="4" max="4" width="16.69921875" style="29" customWidth="1"/>
    <col min="5" max="5" width="2.09765625" style="31" customWidth="1"/>
    <col min="6" max="6" width="16.69921875" style="29" customWidth="1"/>
    <col min="7" max="7" width="2.09765625" style="31" customWidth="1"/>
    <col min="8" max="8" width="16.69921875" style="29" customWidth="1"/>
    <col min="9" max="9" width="2.09765625" style="31" customWidth="1"/>
    <col min="10" max="10" width="16.69921875" style="29" customWidth="1"/>
    <col min="11" max="11" width="2.09765625" style="31" customWidth="1"/>
    <col min="12" max="12" width="16.69921875" style="29" customWidth="1"/>
  </cols>
  <sheetData>
    <row r="1" spans="1:12" ht="23">
      <c r="A1" s="5" t="s">
        <v>0</v>
      </c>
      <c r="B1" s="47"/>
      <c r="C1" s="46"/>
      <c r="D1" s="44"/>
      <c r="E1" s="45"/>
      <c r="F1" s="44"/>
      <c r="G1" s="45"/>
      <c r="H1" s="44"/>
      <c r="I1" s="45"/>
      <c r="J1" s="44"/>
      <c r="K1" s="45"/>
      <c r="L1" s="44"/>
    </row>
    <row r="2" spans="1:12" ht="23">
      <c r="A2" s="5" t="s">
        <v>99</v>
      </c>
      <c r="B2" s="47"/>
      <c r="C2" s="46"/>
      <c r="D2" s="44"/>
      <c r="E2" s="45"/>
      <c r="F2" s="44"/>
      <c r="G2" s="45"/>
      <c r="H2" s="44"/>
      <c r="I2" s="45"/>
      <c r="J2" s="44"/>
      <c r="K2" s="45"/>
      <c r="L2" s="44"/>
    </row>
    <row r="3" spans="1:12" ht="14.15" customHeight="1">
      <c r="A3" s="9"/>
    </row>
    <row r="4" spans="1:12" ht="22">
      <c r="D4" s="160" t="s">
        <v>126</v>
      </c>
      <c r="E4" s="160"/>
      <c r="F4" s="160"/>
      <c r="G4" s="160"/>
      <c r="H4" s="160"/>
      <c r="I4" s="160"/>
      <c r="J4" s="160"/>
      <c r="K4" s="160"/>
      <c r="L4" s="160"/>
    </row>
    <row r="5" spans="1:12" ht="22">
      <c r="B5" s="12"/>
      <c r="C5" s="6"/>
      <c r="E5" s="39"/>
      <c r="G5" s="39"/>
      <c r="H5" s="161" t="s">
        <v>55</v>
      </c>
      <c r="I5" s="161"/>
      <c r="J5" s="161"/>
      <c r="L5" s="18"/>
    </row>
    <row r="6" spans="1:12">
      <c r="B6" s="38"/>
      <c r="C6" s="36"/>
      <c r="D6" s="28" t="s">
        <v>193</v>
      </c>
      <c r="E6" s="39"/>
      <c r="F6" s="28" t="s">
        <v>101</v>
      </c>
      <c r="G6" s="39"/>
      <c r="H6" s="28" t="s">
        <v>102</v>
      </c>
      <c r="I6" s="39"/>
      <c r="J6" s="28"/>
      <c r="K6" s="39"/>
      <c r="L6" s="28" t="s">
        <v>105</v>
      </c>
    </row>
    <row r="7" spans="1:12">
      <c r="B7" s="36" t="s">
        <v>7</v>
      </c>
      <c r="C7" s="36"/>
      <c r="D7" s="28" t="s">
        <v>192</v>
      </c>
      <c r="E7" s="39"/>
      <c r="F7" s="28" t="s">
        <v>106</v>
      </c>
      <c r="G7" s="39"/>
      <c r="H7" s="28" t="s">
        <v>107</v>
      </c>
      <c r="I7" s="39"/>
      <c r="J7" s="28" t="s">
        <v>57</v>
      </c>
      <c r="K7" s="39"/>
      <c r="L7" s="28" t="s">
        <v>111</v>
      </c>
    </row>
    <row r="8" spans="1:12" ht="22">
      <c r="A8" s="9"/>
      <c r="B8" s="9"/>
      <c r="C8" s="9"/>
      <c r="D8" s="163" t="s">
        <v>9</v>
      </c>
      <c r="E8" s="163"/>
      <c r="F8" s="163"/>
      <c r="G8" s="163"/>
      <c r="H8" s="163"/>
      <c r="I8" s="163"/>
      <c r="J8" s="163"/>
      <c r="K8" s="163"/>
      <c r="L8" s="163"/>
    </row>
    <row r="9" spans="1:12" ht="22">
      <c r="A9" s="9" t="s">
        <v>181</v>
      </c>
      <c r="B9" s="36"/>
      <c r="C9" s="6"/>
      <c r="D9" s="33"/>
      <c r="E9" s="33"/>
      <c r="F9" s="33"/>
      <c r="G9" s="33"/>
      <c r="H9" s="33"/>
      <c r="I9" s="33"/>
      <c r="J9" s="33"/>
      <c r="K9" s="33"/>
      <c r="L9" s="57"/>
    </row>
    <row r="10" spans="1:12" ht="22">
      <c r="A10" s="9" t="s">
        <v>182</v>
      </c>
      <c r="B10" s="13"/>
      <c r="C10" s="10"/>
      <c r="D10" s="142">
        <v>2525000</v>
      </c>
      <c r="E10" s="142"/>
      <c r="F10" s="142">
        <v>1741110</v>
      </c>
      <c r="G10" s="142"/>
      <c r="H10" s="142">
        <v>252500</v>
      </c>
      <c r="I10" s="142"/>
      <c r="J10" s="142">
        <v>1112206</v>
      </c>
      <c r="K10" s="142"/>
      <c r="L10" s="143">
        <f>SUM(D10:J10)</f>
        <v>5630816</v>
      </c>
    </row>
    <row r="11" spans="1:12" ht="13.5" customHeight="1">
      <c r="A11" s="9"/>
      <c r="B11" s="13"/>
      <c r="C11" s="10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22" customHeight="1">
      <c r="A12" s="138" t="s">
        <v>112</v>
      </c>
      <c r="B12" s="9"/>
      <c r="C12" s="98"/>
      <c r="D12" s="10"/>
      <c r="E12" s="98"/>
      <c r="F12" s="21"/>
      <c r="G12" s="98"/>
      <c r="H12" s="21"/>
      <c r="I12" s="98"/>
      <c r="J12" s="21"/>
      <c r="K12" s="99"/>
      <c r="L12"/>
    </row>
    <row r="13" spans="1:12" ht="22" customHeight="1">
      <c r="A13" s="137" t="s">
        <v>113</v>
      </c>
      <c r="B13" s="9"/>
      <c r="C13" s="98"/>
      <c r="D13" s="10"/>
      <c r="E13" s="98"/>
      <c r="F13" s="21"/>
      <c r="G13" s="98"/>
      <c r="H13" s="21"/>
      <c r="I13" s="98"/>
      <c r="J13" s="21"/>
      <c r="K13" s="99"/>
      <c r="L13"/>
    </row>
    <row r="14" spans="1:12" ht="22" customHeight="1">
      <c r="A14" s="126" t="s">
        <v>114</v>
      </c>
      <c r="B14" s="36">
        <v>9</v>
      </c>
      <c r="D14" s="81">
        <v>0</v>
      </c>
      <c r="E14" s="6"/>
      <c r="F14" s="81">
        <v>0</v>
      </c>
      <c r="G14" s="95"/>
      <c r="H14" s="81">
        <v>0</v>
      </c>
      <c r="I14" s="95"/>
      <c r="J14" s="81">
        <v>-505000</v>
      </c>
      <c r="K14" s="95"/>
      <c r="L14" s="81">
        <f>SUM(D14:J14)</f>
        <v>-505000</v>
      </c>
    </row>
    <row r="15" spans="1:12" ht="22" customHeight="1">
      <c r="A15" s="141" t="s">
        <v>119</v>
      </c>
      <c r="B15" s="8"/>
      <c r="D15" s="41">
        <f>D14</f>
        <v>0</v>
      </c>
      <c r="E15" s="10"/>
      <c r="F15" s="41">
        <f>F14</f>
        <v>0</v>
      </c>
      <c r="G15" s="21"/>
      <c r="H15" s="41">
        <f>H14</f>
        <v>0</v>
      </c>
      <c r="I15" s="21"/>
      <c r="J15" s="41">
        <f>J14</f>
        <v>-505000</v>
      </c>
      <c r="K15" s="21"/>
      <c r="L15" s="41">
        <f>L14</f>
        <v>-505000</v>
      </c>
    </row>
    <row r="16" spans="1:12" ht="12" customHeight="1">
      <c r="A16" s="9"/>
      <c r="B16" s="9"/>
      <c r="D16" s="98"/>
      <c r="E16" s="10"/>
      <c r="F16" s="98"/>
      <c r="G16" s="21"/>
      <c r="H16" s="98"/>
      <c r="I16" s="21"/>
      <c r="J16" s="98"/>
      <c r="K16" s="21"/>
      <c r="L16" s="99"/>
    </row>
    <row r="17" spans="1:13" ht="22">
      <c r="A17" s="138" t="s">
        <v>120</v>
      </c>
      <c r="B17" s="36"/>
      <c r="C17" s="37"/>
      <c r="D17" s="21"/>
      <c r="E17" s="21"/>
      <c r="F17" s="21"/>
      <c r="G17" s="21"/>
      <c r="H17" s="21"/>
      <c r="I17" s="21"/>
      <c r="J17" s="21"/>
      <c r="K17" s="21"/>
      <c r="L17" s="21"/>
    </row>
    <row r="18" spans="1:13" ht="22">
      <c r="A18" s="126" t="s">
        <v>121</v>
      </c>
      <c r="B18" s="36"/>
      <c r="C18" s="37"/>
      <c r="D18" s="33">
        <v>0</v>
      </c>
      <c r="E18" s="33"/>
      <c r="F18" s="33">
        <v>0</v>
      </c>
      <c r="G18" s="33"/>
      <c r="H18" s="33">
        <v>0</v>
      </c>
      <c r="I18" s="21"/>
      <c r="J18" s="33">
        <f>'PL-9mth'!H61</f>
        <v>599263</v>
      </c>
      <c r="K18" s="21"/>
      <c r="L18" s="33">
        <f>SUM(D18:J18)</f>
        <v>599263</v>
      </c>
      <c r="M18" s="57">
        <f>L18-'PL-9mth'!H63</f>
        <v>0</v>
      </c>
    </row>
    <row r="19" spans="1:13" s="76" customFormat="1" ht="22" hidden="1">
      <c r="A19" s="74" t="s">
        <v>127</v>
      </c>
      <c r="B19" s="75"/>
      <c r="C19" s="79"/>
      <c r="D19" s="80">
        <v>0</v>
      </c>
      <c r="E19" s="77"/>
      <c r="F19" s="80">
        <v>0</v>
      </c>
      <c r="G19" s="77"/>
      <c r="H19" s="80">
        <v>0</v>
      </c>
      <c r="I19" s="78"/>
      <c r="J19" s="80">
        <v>0</v>
      </c>
      <c r="K19" s="77"/>
      <c r="L19" s="80">
        <v>0</v>
      </c>
    </row>
    <row r="20" spans="1:13" ht="22">
      <c r="A20" s="138" t="s">
        <v>122</v>
      </c>
      <c r="B20" s="13"/>
      <c r="C20" s="37"/>
      <c r="D20" s="41">
        <f>SUM(D18)</f>
        <v>0</v>
      </c>
      <c r="E20" s="21"/>
      <c r="F20" s="41">
        <f>SUM(F18)</f>
        <v>0</v>
      </c>
      <c r="G20" s="21"/>
      <c r="H20" s="41">
        <f>SUM(H18)</f>
        <v>0</v>
      </c>
      <c r="I20" s="21"/>
      <c r="J20" s="41">
        <f>SUM(J18)</f>
        <v>599263</v>
      </c>
      <c r="K20" s="21"/>
      <c r="L20" s="41">
        <f>SUM(L18)</f>
        <v>599263</v>
      </c>
    </row>
    <row r="21" spans="1:13" ht="13.5" customHeight="1">
      <c r="A21" s="9"/>
      <c r="B21" s="36"/>
      <c r="C21" s="37"/>
      <c r="D21" s="59"/>
      <c r="E21" s="33"/>
      <c r="F21" s="59"/>
      <c r="G21" s="33"/>
      <c r="H21" s="59"/>
      <c r="I21" s="33"/>
      <c r="J21" s="59"/>
      <c r="K21" s="33"/>
      <c r="L21" s="59"/>
    </row>
    <row r="22" spans="1:13" ht="22.5" thickBot="1">
      <c r="A22" s="9" t="s">
        <v>180</v>
      </c>
      <c r="B22" s="36"/>
      <c r="C22" s="38"/>
      <c r="D22" s="43">
        <f>D10+D20+D15</f>
        <v>2525000</v>
      </c>
      <c r="E22" s="33"/>
      <c r="F22" s="43">
        <f>F10+F20+F15</f>
        <v>1741110</v>
      </c>
      <c r="G22" s="33"/>
      <c r="H22" s="43">
        <f>H10+H20+H15</f>
        <v>252500</v>
      </c>
      <c r="I22" s="33"/>
      <c r="J22" s="43">
        <f>J10+J20+J15</f>
        <v>1206469</v>
      </c>
      <c r="K22" s="33"/>
      <c r="L22" s="43">
        <f>L10+L20+L15</f>
        <v>5725079</v>
      </c>
    </row>
    <row r="23" spans="1:13" ht="22.5" thickTop="1">
      <c r="A23" s="9"/>
      <c r="B23" s="36"/>
      <c r="C23" s="38"/>
      <c r="D23" s="21"/>
      <c r="E23" s="33"/>
      <c r="F23" s="21"/>
      <c r="G23" s="33"/>
      <c r="H23" s="21"/>
      <c r="I23" s="33"/>
      <c r="J23" s="21"/>
      <c r="K23" s="33"/>
      <c r="L23" s="21"/>
    </row>
    <row r="24" spans="1:13" ht="22">
      <c r="A24" s="9"/>
      <c r="B24" s="36"/>
      <c r="C24" s="38"/>
      <c r="D24" s="21"/>
      <c r="E24" s="33"/>
      <c r="F24" s="21"/>
      <c r="G24" s="33"/>
      <c r="H24" s="21"/>
      <c r="I24" s="33"/>
      <c r="J24" s="21">
        <f>J22-BS!H73</f>
        <v>0</v>
      </c>
      <c r="K24" s="33"/>
      <c r="L24" s="21">
        <f>L22-BS!H76</f>
        <v>0</v>
      </c>
    </row>
    <row r="25" spans="1:13" ht="22">
      <c r="A25" s="9"/>
      <c r="B25" s="36"/>
      <c r="C25" s="38"/>
      <c r="D25" s="21"/>
      <c r="E25" s="33"/>
      <c r="F25" s="21"/>
      <c r="G25" s="33"/>
      <c r="H25" s="21"/>
      <c r="I25" s="33"/>
      <c r="J25" s="21"/>
      <c r="K25" s="33"/>
      <c r="L25" s="21"/>
    </row>
    <row r="26" spans="1:13" ht="22">
      <c r="A26" s="9"/>
      <c r="B26" s="36"/>
      <c r="C26" s="38"/>
      <c r="D26" s="21"/>
      <c r="E26" s="33"/>
      <c r="F26" s="21"/>
      <c r="G26" s="33"/>
      <c r="H26" s="21"/>
      <c r="I26" s="33"/>
      <c r="J26" s="21"/>
      <c r="K26" s="33"/>
      <c r="L26" s="21"/>
    </row>
    <row r="27" spans="1:13">
      <c r="A27" s="157"/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</row>
    <row r="28" spans="1:13">
      <c r="A28" s="157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</row>
  </sheetData>
  <mergeCells count="5">
    <mergeCell ref="A28:L28"/>
    <mergeCell ref="A27:L27"/>
    <mergeCell ref="D4:L4"/>
    <mergeCell ref="H5:J5"/>
    <mergeCell ref="D8:L8"/>
  </mergeCells>
  <pageMargins left="0.8" right="0.8" top="0.48" bottom="0.5" header="0.5" footer="0.5"/>
  <pageSetup paperSize="9" scale="89" firstPageNumber="13" fitToHeight="0" orientation="landscape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6A05C-3455-4EFD-9968-62856E4B2F67}">
  <sheetPr>
    <tabColor rgb="FF00FFFF"/>
  </sheetPr>
  <dimension ref="A1:L104"/>
  <sheetViews>
    <sheetView tabSelected="1" topLeftCell="A85" zoomScale="90" zoomScaleNormal="90" zoomScaleSheetLayoutView="80" workbookViewId="0">
      <selection activeCell="K66" sqref="K66"/>
    </sheetView>
  </sheetViews>
  <sheetFormatPr defaultColWidth="35" defaultRowHeight="21.5"/>
  <cols>
    <col min="1" max="1" width="62.09765625" customWidth="1"/>
    <col min="2" max="2" width="9.59765625" bestFit="1" customWidth="1"/>
    <col min="3" max="3" width="1.3984375" customWidth="1"/>
    <col min="4" max="4" width="12.59765625" style="121" customWidth="1"/>
    <col min="5" max="5" width="1.3984375" customWidth="1"/>
    <col min="6" max="6" width="12.59765625" style="121" customWidth="1"/>
    <col min="7" max="7" width="1.3984375" customWidth="1"/>
    <col min="8" max="8" width="12.59765625" customWidth="1"/>
    <col min="9" max="9" width="1.3984375" customWidth="1"/>
    <col min="10" max="10" width="12.59765625" customWidth="1"/>
  </cols>
  <sheetData>
    <row r="1" spans="1:10" s="46" customFormat="1" ht="23">
      <c r="A1" s="5" t="s">
        <v>0</v>
      </c>
      <c r="D1" s="115"/>
      <c r="F1" s="115"/>
    </row>
    <row r="2" spans="1:10" s="46" customFormat="1" ht="23">
      <c r="A2" s="116" t="s">
        <v>128</v>
      </c>
      <c r="D2" s="115"/>
      <c r="F2" s="115"/>
    </row>
    <row r="3" spans="1:10" ht="22">
      <c r="B3" s="38"/>
      <c r="C3" s="38"/>
      <c r="D3" s="158" t="s">
        <v>2</v>
      </c>
      <c r="E3" s="158"/>
      <c r="F3" s="158"/>
      <c r="G3" s="37"/>
      <c r="H3" s="158" t="s">
        <v>3</v>
      </c>
      <c r="I3" s="158"/>
      <c r="J3" s="158"/>
    </row>
    <row r="4" spans="1:10" ht="22">
      <c r="B4" s="38"/>
      <c r="C4" s="38"/>
      <c r="D4" s="157" t="s">
        <v>90</v>
      </c>
      <c r="E4" s="157"/>
      <c r="F4" s="157"/>
      <c r="G4" s="37"/>
      <c r="H4" s="157" t="s">
        <v>90</v>
      </c>
      <c r="I4" s="157"/>
      <c r="J4" s="157"/>
    </row>
    <row r="5" spans="1:10" ht="22">
      <c r="B5" s="38"/>
      <c r="C5" s="38"/>
      <c r="D5" s="159" t="s">
        <v>4</v>
      </c>
      <c r="E5" s="157"/>
      <c r="F5" s="157"/>
      <c r="G5" s="37"/>
      <c r="H5" s="159" t="s">
        <v>4</v>
      </c>
      <c r="I5" s="157"/>
      <c r="J5" s="157"/>
    </row>
    <row r="6" spans="1:10">
      <c r="B6" s="36" t="s">
        <v>7</v>
      </c>
      <c r="C6" s="36"/>
      <c r="D6" s="38">
        <v>2568</v>
      </c>
      <c r="E6" s="2"/>
      <c r="F6" s="38">
        <v>2567</v>
      </c>
      <c r="G6" s="38"/>
      <c r="H6" s="38">
        <v>2568</v>
      </c>
      <c r="I6" s="2"/>
      <c r="J6" s="38">
        <v>2567</v>
      </c>
    </row>
    <row r="7" spans="1:10">
      <c r="B7" s="38"/>
      <c r="C7" s="38"/>
      <c r="D7" s="156" t="s">
        <v>9</v>
      </c>
      <c r="E7" s="156"/>
      <c r="F7" s="156"/>
      <c r="G7" s="156"/>
      <c r="H7" s="156"/>
      <c r="I7" s="156"/>
      <c r="J7" s="156"/>
    </row>
    <row r="8" spans="1:10" ht="22">
      <c r="A8" s="10" t="s">
        <v>129</v>
      </c>
      <c r="B8" s="38"/>
      <c r="C8" s="38"/>
      <c r="D8" s="117"/>
      <c r="E8" s="118"/>
      <c r="F8" s="117"/>
      <c r="G8" s="118"/>
      <c r="H8" s="118"/>
      <c r="I8" s="118"/>
      <c r="J8" s="118"/>
    </row>
    <row r="9" spans="1:10">
      <c r="A9" t="s">
        <v>81</v>
      </c>
      <c r="B9" s="38"/>
      <c r="C9" s="38"/>
      <c r="D9" s="29">
        <f>'PL-9mth'!D63</f>
        <v>572536</v>
      </c>
      <c r="E9" s="29"/>
      <c r="F9" s="29">
        <v>571340</v>
      </c>
      <c r="G9" s="29"/>
      <c r="H9" s="29">
        <f>'PL-9mth'!H63</f>
        <v>599263</v>
      </c>
      <c r="I9" s="29"/>
      <c r="J9" s="29">
        <v>648021</v>
      </c>
    </row>
    <row r="10" spans="1:10">
      <c r="A10" s="6" t="s">
        <v>130</v>
      </c>
      <c r="B10" s="38"/>
      <c r="C10" s="38"/>
      <c r="D10" s="32"/>
      <c r="E10" s="29"/>
      <c r="F10" s="32"/>
      <c r="G10" s="29"/>
      <c r="H10" s="29"/>
      <c r="I10" s="29"/>
      <c r="J10" s="29"/>
    </row>
    <row r="11" spans="1:10">
      <c r="A11" s="12" t="s">
        <v>80</v>
      </c>
      <c r="B11" s="36"/>
      <c r="C11" s="38"/>
      <c r="D11" s="33">
        <v>125379</v>
      </c>
      <c r="E11" s="29"/>
      <c r="F11" s="33">
        <v>130283</v>
      </c>
      <c r="G11" s="29"/>
      <c r="H11" s="33">
        <v>71554</v>
      </c>
      <c r="I11" s="28"/>
      <c r="J11" s="33">
        <v>65587</v>
      </c>
    </row>
    <row r="12" spans="1:10">
      <c r="A12" s="12" t="s">
        <v>78</v>
      </c>
      <c r="B12" s="36"/>
      <c r="C12" s="38"/>
      <c r="D12" s="81">
        <v>159861</v>
      </c>
      <c r="E12" s="29"/>
      <c r="F12" s="81">
        <v>158999</v>
      </c>
      <c r="G12" s="29"/>
      <c r="H12" s="32">
        <f>165012-1</f>
        <v>165011</v>
      </c>
      <c r="I12" s="29"/>
      <c r="J12" s="32">
        <v>170268</v>
      </c>
    </row>
    <row r="13" spans="1:10">
      <c r="A13" t="s">
        <v>131</v>
      </c>
      <c r="B13" s="36"/>
      <c r="C13" s="38"/>
      <c r="D13" s="32">
        <v>657103</v>
      </c>
      <c r="E13" s="29"/>
      <c r="F13" s="32">
        <v>611117</v>
      </c>
      <c r="G13" s="29"/>
      <c r="H13" s="29">
        <v>601104</v>
      </c>
      <c r="I13" s="29"/>
      <c r="J13" s="29">
        <v>560576</v>
      </c>
    </row>
    <row r="14" spans="1:10">
      <c r="A14" s="12" t="s">
        <v>179</v>
      </c>
      <c r="B14" s="36"/>
      <c r="C14" s="38"/>
      <c r="D14" s="32">
        <v>27432</v>
      </c>
      <c r="E14" s="29"/>
      <c r="F14" s="32">
        <v>18963</v>
      </c>
      <c r="G14" s="29"/>
      <c r="H14" s="29">
        <v>20433</v>
      </c>
      <c r="I14" s="29"/>
      <c r="J14" s="29">
        <v>13907</v>
      </c>
    </row>
    <row r="15" spans="1:10">
      <c r="A15" t="s">
        <v>132</v>
      </c>
      <c r="B15" s="36"/>
      <c r="C15" s="38"/>
      <c r="D15" s="32">
        <v>11678</v>
      </c>
      <c r="E15" s="29"/>
      <c r="F15" s="32">
        <v>16032</v>
      </c>
      <c r="G15" s="29"/>
      <c r="H15" s="29">
        <f>11678</f>
        <v>11678</v>
      </c>
      <c r="I15" s="29"/>
      <c r="J15" s="29">
        <v>16032</v>
      </c>
    </row>
    <row r="16" spans="1:10">
      <c r="A16" s="12" t="s">
        <v>196</v>
      </c>
      <c r="B16" s="36"/>
      <c r="C16" s="38"/>
      <c r="D16" s="32">
        <v>401</v>
      </c>
      <c r="E16" s="29"/>
      <c r="F16" s="32">
        <v>518</v>
      </c>
      <c r="G16" s="29"/>
      <c r="H16" s="29">
        <v>178</v>
      </c>
      <c r="I16" s="29"/>
      <c r="J16" s="29">
        <v>374</v>
      </c>
    </row>
    <row r="17" spans="1:11">
      <c r="A17" s="12" t="s">
        <v>198</v>
      </c>
      <c r="B17" s="36"/>
      <c r="C17" s="38"/>
      <c r="D17" s="32">
        <v>-546</v>
      </c>
      <c r="E17" s="29"/>
      <c r="F17" s="32">
        <v>1406</v>
      </c>
      <c r="G17" s="29"/>
      <c r="H17" s="29">
        <v>-407</v>
      </c>
      <c r="I17" s="29"/>
      <c r="J17" s="29">
        <v>1359</v>
      </c>
    </row>
    <row r="18" spans="1:11">
      <c r="A18" s="12" t="s">
        <v>133</v>
      </c>
      <c r="B18" s="36"/>
      <c r="C18" s="38"/>
      <c r="D18" s="32">
        <v>-3297</v>
      </c>
      <c r="E18" s="29"/>
      <c r="F18" s="32">
        <v>-16416</v>
      </c>
      <c r="G18" s="29"/>
      <c r="H18" s="29">
        <v>-2097</v>
      </c>
      <c r="I18" s="29"/>
      <c r="J18" s="29">
        <v>-17298</v>
      </c>
    </row>
    <row r="19" spans="1:11">
      <c r="A19" s="12" t="s">
        <v>188</v>
      </c>
      <c r="B19" s="36">
        <v>3</v>
      </c>
      <c r="C19" s="38"/>
      <c r="D19" s="32">
        <v>2163</v>
      </c>
      <c r="E19" s="29"/>
      <c r="F19" s="32">
        <v>0</v>
      </c>
      <c r="G19" s="29"/>
      <c r="H19" s="29">
        <v>9384</v>
      </c>
      <c r="I19" s="29"/>
      <c r="J19" s="29">
        <v>0</v>
      </c>
    </row>
    <row r="20" spans="1:11">
      <c r="A20" s="12" t="s">
        <v>199</v>
      </c>
      <c r="B20" s="36"/>
      <c r="C20" s="38"/>
      <c r="D20" s="32">
        <v>-7441</v>
      </c>
      <c r="E20" s="29"/>
      <c r="F20" s="32">
        <v>-1708</v>
      </c>
      <c r="G20" s="29"/>
      <c r="H20" s="29">
        <v>-2250</v>
      </c>
      <c r="I20" s="29"/>
      <c r="J20" s="29">
        <v>300</v>
      </c>
    </row>
    <row r="21" spans="1:11">
      <c r="A21" s="12" t="s">
        <v>201</v>
      </c>
      <c r="B21" s="36"/>
      <c r="C21" s="38"/>
      <c r="D21" s="32">
        <v>159</v>
      </c>
      <c r="E21" s="29"/>
      <c r="F21" s="32">
        <v>20</v>
      </c>
      <c r="G21" s="29"/>
      <c r="H21" s="151">
        <v>9</v>
      </c>
      <c r="I21" s="29"/>
      <c r="J21" s="29">
        <v>22</v>
      </c>
    </row>
    <row r="22" spans="1:11">
      <c r="A22" s="12" t="s">
        <v>134</v>
      </c>
      <c r="B22" s="36"/>
      <c r="C22" s="38"/>
      <c r="D22" s="32">
        <v>5643</v>
      </c>
      <c r="E22" s="29"/>
      <c r="F22" s="32">
        <v>616</v>
      </c>
      <c r="G22" s="29"/>
      <c r="H22" s="29">
        <v>5643</v>
      </c>
      <c r="I22" s="29"/>
      <c r="J22" s="29">
        <v>435</v>
      </c>
    </row>
    <row r="23" spans="1:11">
      <c r="A23" s="12" t="s">
        <v>135</v>
      </c>
      <c r="B23" s="36"/>
      <c r="C23" s="38"/>
      <c r="D23" s="32">
        <v>36</v>
      </c>
      <c r="E23" s="29"/>
      <c r="F23" s="32">
        <v>83</v>
      </c>
      <c r="G23" s="29"/>
      <c r="H23" s="32">
        <v>36</v>
      </c>
      <c r="I23" s="29"/>
      <c r="J23" s="32">
        <v>0</v>
      </c>
    </row>
    <row r="24" spans="1:11">
      <c r="A24" s="12" t="s">
        <v>200</v>
      </c>
      <c r="B24" s="36"/>
      <c r="C24" s="38"/>
      <c r="D24" s="32">
        <v>0</v>
      </c>
      <c r="E24" s="29"/>
      <c r="F24" s="32">
        <v>-22</v>
      </c>
      <c r="G24" s="29"/>
      <c r="H24" s="29">
        <v>0</v>
      </c>
      <c r="I24" s="29"/>
      <c r="J24" s="29">
        <v>-22</v>
      </c>
    </row>
    <row r="25" spans="1:11">
      <c r="A25" s="12" t="s">
        <v>136</v>
      </c>
      <c r="B25" s="36"/>
      <c r="C25" s="38"/>
      <c r="D25" s="32">
        <v>-6775</v>
      </c>
      <c r="E25" s="29"/>
      <c r="F25" s="32">
        <v>-6775</v>
      </c>
      <c r="G25" s="29"/>
      <c r="H25" s="29">
        <v>-6775</v>
      </c>
      <c r="I25" s="29"/>
      <c r="J25" s="29">
        <v>-6775</v>
      </c>
    </row>
    <row r="26" spans="1:11" hidden="1">
      <c r="A26" s="12" t="s">
        <v>137</v>
      </c>
      <c r="B26" s="36"/>
      <c r="C26" s="38"/>
      <c r="D26" s="32">
        <v>0</v>
      </c>
      <c r="E26" s="29"/>
      <c r="F26" s="32">
        <v>0</v>
      </c>
      <c r="G26" s="29"/>
      <c r="H26" s="29">
        <v>0</v>
      </c>
      <c r="I26" s="29"/>
      <c r="J26" s="29">
        <v>0</v>
      </c>
    </row>
    <row r="27" spans="1:11">
      <c r="A27" t="s">
        <v>68</v>
      </c>
      <c r="B27" s="36"/>
      <c r="C27" s="38"/>
      <c r="D27" s="32">
        <v>-314</v>
      </c>
      <c r="E27" s="29"/>
      <c r="F27" s="32">
        <v>-613</v>
      </c>
      <c r="G27" s="29"/>
      <c r="H27" s="31">
        <v>-218</v>
      </c>
      <c r="I27" s="29"/>
      <c r="J27" s="31">
        <v>-354</v>
      </c>
    </row>
    <row r="28" spans="1:11">
      <c r="A28" s="12" t="s">
        <v>67</v>
      </c>
      <c r="B28" s="36"/>
      <c r="C28" s="38"/>
      <c r="D28" s="32">
        <v>0</v>
      </c>
      <c r="E28" s="29"/>
      <c r="F28" s="32">
        <v>0</v>
      </c>
      <c r="G28" s="29"/>
      <c r="H28" s="31">
        <v>-302400</v>
      </c>
      <c r="I28" s="29"/>
      <c r="J28" s="31">
        <v>-364800</v>
      </c>
    </row>
    <row r="29" spans="1:11">
      <c r="A29" s="12" t="s">
        <v>138</v>
      </c>
      <c r="B29" s="36"/>
      <c r="C29" s="38"/>
      <c r="D29" s="34">
        <v>-1403</v>
      </c>
      <c r="E29" s="29"/>
      <c r="F29" s="34">
        <v>-1258</v>
      </c>
      <c r="G29" s="29"/>
      <c r="H29" s="35">
        <v>0</v>
      </c>
      <c r="I29" s="29"/>
      <c r="J29" s="35">
        <v>0</v>
      </c>
    </row>
    <row r="30" spans="1:11">
      <c r="B30" s="38"/>
      <c r="C30" s="38"/>
      <c r="D30" s="29">
        <f>SUM(D9:D29)</f>
        <v>1542615</v>
      </c>
      <c r="E30" s="29"/>
      <c r="F30" s="29">
        <f>SUM(F9:F29)</f>
        <v>1482585</v>
      </c>
      <c r="G30" s="29"/>
      <c r="H30" s="29">
        <f>SUM(H9:H29)</f>
        <v>1170146</v>
      </c>
      <c r="I30" s="29"/>
      <c r="J30" s="29">
        <f>SUM(J9:J29)</f>
        <v>1087632</v>
      </c>
      <c r="K30" s="57"/>
    </row>
    <row r="31" spans="1:11">
      <c r="A31" s="119" t="s">
        <v>139</v>
      </c>
      <c r="B31" s="38"/>
      <c r="C31" s="38"/>
      <c r="D31" s="32"/>
      <c r="E31" s="29"/>
      <c r="F31" s="32"/>
      <c r="G31" s="29"/>
      <c r="H31" s="29"/>
      <c r="I31" s="29"/>
      <c r="J31" s="29"/>
    </row>
    <row r="32" spans="1:11">
      <c r="A32" t="s">
        <v>12</v>
      </c>
      <c r="B32" s="38"/>
      <c r="C32" s="38"/>
      <c r="D32" s="32">
        <v>7923</v>
      </c>
      <c r="E32" s="29"/>
      <c r="F32" s="32">
        <v>142993</v>
      </c>
      <c r="G32" s="29"/>
      <c r="H32" s="29">
        <v>6537</v>
      </c>
      <c r="I32" s="29"/>
      <c r="J32" s="29">
        <v>142163</v>
      </c>
    </row>
    <row r="33" spans="1:11">
      <c r="A33" t="s">
        <v>13</v>
      </c>
      <c r="B33" s="38"/>
      <c r="C33" s="38"/>
      <c r="D33" s="32">
        <v>21027</v>
      </c>
      <c r="E33" s="29"/>
      <c r="F33" s="32">
        <v>-117398</v>
      </c>
      <c r="G33" s="29"/>
      <c r="H33" s="29">
        <v>-28278</v>
      </c>
      <c r="I33" s="29"/>
      <c r="J33" s="29">
        <v>-105660</v>
      </c>
    </row>
    <row r="34" spans="1:11">
      <c r="A34" t="s">
        <v>14</v>
      </c>
      <c r="B34" s="38"/>
      <c r="C34" s="38"/>
      <c r="D34" s="32">
        <v>-138798</v>
      </c>
      <c r="E34" s="29"/>
      <c r="F34" s="32">
        <v>-252622</v>
      </c>
      <c r="G34" s="29"/>
      <c r="H34" s="29">
        <v>-150752</v>
      </c>
      <c r="I34" s="29"/>
      <c r="J34" s="29">
        <v>-271440</v>
      </c>
    </row>
    <row r="35" spans="1:11">
      <c r="A35" t="s">
        <v>15</v>
      </c>
      <c r="B35" s="38"/>
      <c r="C35" s="38"/>
      <c r="D35" s="32">
        <v>796</v>
      </c>
      <c r="E35" s="29"/>
      <c r="F35" s="32">
        <v>289</v>
      </c>
      <c r="G35" s="29"/>
      <c r="H35" s="29">
        <v>1201</v>
      </c>
      <c r="I35" s="29"/>
      <c r="J35" s="29">
        <v>110</v>
      </c>
    </row>
    <row r="36" spans="1:11">
      <c r="A36" t="s">
        <v>25</v>
      </c>
      <c r="B36" s="36"/>
      <c r="C36" s="38"/>
      <c r="D36" s="32">
        <v>-3614</v>
      </c>
      <c r="E36" s="29"/>
      <c r="F36" s="32">
        <v>-7124</v>
      </c>
      <c r="G36" s="29"/>
      <c r="H36" s="29">
        <v>-3508</v>
      </c>
      <c r="I36" s="29"/>
      <c r="J36" s="29">
        <v>-7183</v>
      </c>
    </row>
    <row r="37" spans="1:11">
      <c r="A37" t="s">
        <v>31</v>
      </c>
      <c r="B37" s="38"/>
      <c r="C37" s="38"/>
      <c r="D37" s="32">
        <v>139923</v>
      </c>
      <c r="E37" s="29"/>
      <c r="F37" s="32">
        <v>-82232</v>
      </c>
      <c r="G37" s="29"/>
      <c r="H37" s="29">
        <v>209456</v>
      </c>
      <c r="I37" s="29"/>
      <c r="J37" s="29">
        <v>-80729</v>
      </c>
    </row>
    <row r="38" spans="1:11">
      <c r="A38" t="s">
        <v>140</v>
      </c>
      <c r="B38" s="38"/>
      <c r="C38" s="38"/>
      <c r="D38" s="32">
        <v>88769</v>
      </c>
      <c r="E38" s="29"/>
      <c r="F38" s="32">
        <v>2103</v>
      </c>
      <c r="G38" s="29"/>
      <c r="H38" s="29">
        <v>88769</v>
      </c>
      <c r="I38" s="29"/>
      <c r="J38" s="29">
        <v>2103</v>
      </c>
    </row>
    <row r="39" spans="1:11">
      <c r="A39" t="s">
        <v>33</v>
      </c>
      <c r="B39" s="38"/>
      <c r="C39" s="38"/>
      <c r="D39" s="32">
        <v>-48691</v>
      </c>
      <c r="E39" s="29"/>
      <c r="F39" s="32">
        <v>3750</v>
      </c>
      <c r="G39" s="29"/>
      <c r="H39" s="29">
        <v>-73134</v>
      </c>
      <c r="I39" s="29"/>
      <c r="J39" s="29">
        <v>-19599</v>
      </c>
    </row>
    <row r="40" spans="1:11">
      <c r="A40" t="s">
        <v>34</v>
      </c>
      <c r="B40" s="38"/>
      <c r="C40" s="38"/>
      <c r="D40" s="32">
        <v>-61240</v>
      </c>
      <c r="E40" s="29"/>
      <c r="F40" s="32">
        <v>-29891</v>
      </c>
      <c r="G40" s="29"/>
      <c r="H40" s="29">
        <v>-50422</v>
      </c>
      <c r="I40" s="29"/>
      <c r="J40" s="17">
        <v>-33499</v>
      </c>
    </row>
    <row r="41" spans="1:11">
      <c r="A41" t="s">
        <v>40</v>
      </c>
      <c r="B41" s="38"/>
      <c r="C41" s="38"/>
      <c r="D41" s="32">
        <v>-2084</v>
      </c>
      <c r="E41" s="29"/>
      <c r="F41" s="32">
        <v>15369</v>
      </c>
      <c r="G41" s="29"/>
      <c r="H41" s="29">
        <v>-788</v>
      </c>
      <c r="I41" s="29"/>
      <c r="J41" s="29">
        <v>14574</v>
      </c>
    </row>
    <row r="42" spans="1:11">
      <c r="A42" s="12" t="s">
        <v>141</v>
      </c>
      <c r="B42" s="36"/>
      <c r="C42" s="38"/>
      <c r="D42" s="32">
        <v>-3731</v>
      </c>
      <c r="E42" s="29"/>
      <c r="F42" s="32">
        <v>-5781</v>
      </c>
      <c r="G42" s="29"/>
      <c r="H42" s="29">
        <v>-2315</v>
      </c>
      <c r="I42" s="29"/>
      <c r="J42" s="29">
        <v>-1799</v>
      </c>
    </row>
    <row r="43" spans="1:11">
      <c r="A43" t="s">
        <v>46</v>
      </c>
      <c r="B43" s="38"/>
      <c r="C43" s="38"/>
      <c r="D43" s="34">
        <v>33471</v>
      </c>
      <c r="E43" s="29"/>
      <c r="F43" s="34">
        <v>21900</v>
      </c>
      <c r="G43" s="29"/>
      <c r="H43" s="35">
        <v>5771</v>
      </c>
      <c r="I43" s="29"/>
      <c r="J43" s="35">
        <v>10081</v>
      </c>
    </row>
    <row r="44" spans="1:11">
      <c r="A44" s="12" t="s">
        <v>142</v>
      </c>
      <c r="B44" s="38"/>
      <c r="C44" s="38"/>
      <c r="D44" s="29">
        <f>SUM(D30,D32:D43)</f>
        <v>1576366</v>
      </c>
      <c r="E44" s="29"/>
      <c r="F44" s="29">
        <f>SUM(F30,F32:F43)</f>
        <v>1173941</v>
      </c>
      <c r="G44" s="29"/>
      <c r="H44" s="29">
        <f>SUM(H30,H32:H43)</f>
        <v>1172683</v>
      </c>
      <c r="I44" s="29"/>
      <c r="J44" s="29">
        <f>SUM(J30,J32:J43)</f>
        <v>736754</v>
      </c>
    </row>
    <row r="45" spans="1:11">
      <c r="A45" t="s">
        <v>143</v>
      </c>
      <c r="B45" s="38"/>
      <c r="C45" s="38"/>
      <c r="D45" s="32">
        <v>-170826</v>
      </c>
      <c r="E45" s="29"/>
      <c r="F45" s="32">
        <v>-181216</v>
      </c>
      <c r="G45" s="29"/>
      <c r="H45" s="29">
        <v>-100880</v>
      </c>
      <c r="I45" s="29"/>
      <c r="J45" s="29">
        <v>-97045</v>
      </c>
    </row>
    <row r="46" spans="1:11" ht="22">
      <c r="A46" s="9" t="s">
        <v>144</v>
      </c>
      <c r="B46" s="38"/>
      <c r="C46" s="38"/>
      <c r="D46" s="14">
        <f>SUM(D44:D45)</f>
        <v>1405540</v>
      </c>
      <c r="E46" s="19"/>
      <c r="F46" s="14">
        <f>SUM(F44:F45)</f>
        <v>992725</v>
      </c>
      <c r="G46" s="19"/>
      <c r="H46" s="14">
        <f>SUM(H44:H45)</f>
        <v>1071803</v>
      </c>
      <c r="I46" s="19"/>
      <c r="J46" s="14">
        <f>SUM(J44:J45)</f>
        <v>639709</v>
      </c>
      <c r="K46" s="57"/>
    </row>
    <row r="47" spans="1:11" ht="3.65" customHeight="1">
      <c r="A47" s="9"/>
      <c r="B47" s="38"/>
      <c r="C47" s="38"/>
      <c r="D47" s="23"/>
      <c r="E47" s="19"/>
      <c r="F47" s="23"/>
      <c r="G47" s="19"/>
      <c r="H47" s="15"/>
      <c r="I47" s="19"/>
      <c r="J47" s="15"/>
    </row>
    <row r="48" spans="1:11">
      <c r="B48" s="36" t="str">
        <f>B6</f>
        <v>หมายเหตุ</v>
      </c>
      <c r="C48" s="36"/>
      <c r="D48" s="38">
        <v>2568</v>
      </c>
      <c r="E48" s="2"/>
      <c r="F48" s="38">
        <v>2567</v>
      </c>
      <c r="G48" s="38"/>
      <c r="H48" s="38">
        <v>2568</v>
      </c>
      <c r="I48" s="2"/>
      <c r="J48" s="38">
        <v>2567</v>
      </c>
    </row>
    <row r="49" spans="1:12">
      <c r="B49" s="38"/>
      <c r="C49" s="38"/>
      <c r="D49" s="156" t="s">
        <v>9</v>
      </c>
      <c r="E49" s="156"/>
      <c r="F49" s="156"/>
      <c r="G49" s="156"/>
      <c r="H49" s="156"/>
      <c r="I49" s="156"/>
      <c r="J49" s="156"/>
    </row>
    <row r="50" spans="1:12" ht="22">
      <c r="A50" s="10" t="s">
        <v>145</v>
      </c>
      <c r="B50" s="38"/>
      <c r="C50" s="38"/>
      <c r="D50" s="32"/>
      <c r="E50" s="29"/>
      <c r="F50" s="32"/>
      <c r="G50" s="29"/>
      <c r="H50" s="29"/>
      <c r="I50" s="29"/>
      <c r="J50" s="29"/>
    </row>
    <row r="51" spans="1:12">
      <c r="A51" t="s">
        <v>146</v>
      </c>
      <c r="B51" s="38"/>
      <c r="C51" s="38"/>
      <c r="D51" s="32">
        <v>174</v>
      </c>
      <c r="E51" s="29"/>
      <c r="F51" s="32">
        <v>472</v>
      </c>
      <c r="G51" s="29"/>
      <c r="H51" s="29">
        <v>77</v>
      </c>
      <c r="I51" s="29"/>
      <c r="J51" s="29">
        <v>213</v>
      </c>
    </row>
    <row r="52" spans="1:12">
      <c r="A52" t="s">
        <v>147</v>
      </c>
      <c r="B52" s="38"/>
      <c r="C52" s="38"/>
      <c r="D52" s="32">
        <v>0</v>
      </c>
      <c r="E52" s="29"/>
      <c r="F52" s="32">
        <v>0</v>
      </c>
      <c r="G52" s="29"/>
      <c r="H52" s="29">
        <v>302400</v>
      </c>
      <c r="I52" s="29"/>
      <c r="J52" s="29">
        <v>364800</v>
      </c>
    </row>
    <row r="53" spans="1:12">
      <c r="A53" t="s">
        <v>189</v>
      </c>
      <c r="B53" s="36">
        <v>3</v>
      </c>
      <c r="C53" s="38"/>
      <c r="D53" s="32">
        <v>-16416</v>
      </c>
      <c r="E53" s="29"/>
      <c r="F53" s="32">
        <v>0</v>
      </c>
      <c r="G53" s="29"/>
      <c r="H53" s="29">
        <v>8465</v>
      </c>
      <c r="I53" s="29"/>
      <c r="J53" s="29">
        <v>0</v>
      </c>
    </row>
    <row r="54" spans="1:12" hidden="1">
      <c r="A54" t="s">
        <v>148</v>
      </c>
      <c r="B54" s="38"/>
      <c r="C54" s="38"/>
      <c r="D54" s="32">
        <v>0</v>
      </c>
      <c r="E54" s="29"/>
      <c r="F54" s="32">
        <v>0</v>
      </c>
      <c r="G54" s="29"/>
      <c r="H54" s="32">
        <v>0</v>
      </c>
      <c r="I54" s="29"/>
      <c r="J54" s="29">
        <v>0</v>
      </c>
    </row>
    <row r="55" spans="1:12">
      <c r="A55" t="s">
        <v>149</v>
      </c>
      <c r="B55" s="36"/>
      <c r="C55" s="38"/>
      <c r="D55" s="32">
        <v>-598120</v>
      </c>
      <c r="E55" s="29"/>
      <c r="F55" s="32">
        <v>-528578</v>
      </c>
      <c r="G55" s="29"/>
      <c r="H55" s="31">
        <v>-422627</v>
      </c>
      <c r="I55" s="29"/>
      <c r="J55" s="31">
        <v>-431362</v>
      </c>
    </row>
    <row r="56" spans="1:12">
      <c r="A56" t="s">
        <v>197</v>
      </c>
      <c r="B56" s="36"/>
      <c r="C56" s="38"/>
      <c r="D56" s="33">
        <v>4589</v>
      </c>
      <c r="E56" s="29"/>
      <c r="F56" s="32">
        <v>4817</v>
      </c>
      <c r="G56" s="29"/>
      <c r="H56" s="31">
        <v>3243</v>
      </c>
      <c r="I56" s="29"/>
      <c r="J56" s="32">
        <v>2220</v>
      </c>
    </row>
    <row r="57" spans="1:12">
      <c r="A57" t="s">
        <v>150</v>
      </c>
      <c r="B57" s="36"/>
      <c r="C57" s="38"/>
      <c r="D57" s="32">
        <v>-128233</v>
      </c>
      <c r="E57" s="29"/>
      <c r="F57" s="32">
        <v>-33096</v>
      </c>
      <c r="G57" s="29"/>
      <c r="H57" s="32">
        <v>-13437</v>
      </c>
      <c r="I57" s="29"/>
      <c r="J57" s="32">
        <v>-5468</v>
      </c>
    </row>
    <row r="58" spans="1:12">
      <c r="A58" t="s">
        <v>151</v>
      </c>
      <c r="B58" s="36"/>
      <c r="C58" s="38"/>
      <c r="D58" s="32">
        <v>6</v>
      </c>
      <c r="E58" s="29"/>
      <c r="F58" s="32">
        <v>337</v>
      </c>
      <c r="G58" s="29"/>
      <c r="H58" s="32">
        <v>0</v>
      </c>
      <c r="I58" s="29"/>
      <c r="J58" s="32">
        <v>103</v>
      </c>
    </row>
    <row r="59" spans="1:12">
      <c r="A59" t="s">
        <v>194</v>
      </c>
      <c r="B59" s="36"/>
      <c r="C59" s="38"/>
      <c r="D59" s="29">
        <v>0</v>
      </c>
      <c r="E59" s="29"/>
      <c r="F59" s="32">
        <v>-9074</v>
      </c>
      <c r="G59" s="29"/>
      <c r="H59" s="29">
        <v>0</v>
      </c>
      <c r="I59" s="29"/>
      <c r="J59" s="31">
        <v>-7274</v>
      </c>
    </row>
    <row r="60" spans="1:12">
      <c r="A60" t="s">
        <v>195</v>
      </c>
      <c r="B60" s="36"/>
      <c r="C60" s="38"/>
      <c r="D60" s="32">
        <v>-33830</v>
      </c>
      <c r="E60" s="29"/>
      <c r="F60" s="32">
        <v>-8278</v>
      </c>
      <c r="G60" s="29"/>
      <c r="H60" s="32">
        <v>-33428</v>
      </c>
      <c r="I60" s="29"/>
      <c r="J60" s="32">
        <v>-7664</v>
      </c>
    </row>
    <row r="61" spans="1:12">
      <c r="A61" t="s">
        <v>152</v>
      </c>
      <c r="B61" s="36"/>
      <c r="C61" s="38"/>
      <c r="D61" s="32">
        <v>0</v>
      </c>
      <c r="E61" s="29"/>
      <c r="F61" s="32">
        <v>0</v>
      </c>
      <c r="G61" s="29"/>
      <c r="H61" s="33">
        <v>0</v>
      </c>
      <c r="I61" s="29"/>
      <c r="J61" s="29">
        <v>3000</v>
      </c>
    </row>
    <row r="62" spans="1:12">
      <c r="A62" t="s">
        <v>153</v>
      </c>
      <c r="B62" s="36"/>
      <c r="C62" s="38"/>
      <c r="D62" s="32">
        <v>0</v>
      </c>
      <c r="E62" s="29"/>
      <c r="F62" s="32">
        <v>0</v>
      </c>
      <c r="G62" s="29"/>
      <c r="H62" s="33">
        <v>0</v>
      </c>
      <c r="I62" s="29"/>
      <c r="J62" s="29">
        <v>-3000</v>
      </c>
    </row>
    <row r="63" spans="1:12" ht="22">
      <c r="A63" s="9" t="s">
        <v>190</v>
      </c>
      <c r="B63" s="38"/>
      <c r="C63" s="38"/>
      <c r="D63" s="14">
        <f>SUM(D51:D62)</f>
        <v>-771830</v>
      </c>
      <c r="E63" s="19"/>
      <c r="F63" s="14">
        <f>SUM(F51:F62)</f>
        <v>-573400</v>
      </c>
      <c r="G63" s="19"/>
      <c r="H63" s="14">
        <f>SUM(H51:H62)</f>
        <v>-155307</v>
      </c>
      <c r="I63" s="19"/>
      <c r="J63" s="14">
        <f>SUM(J51:J62)</f>
        <v>-84432</v>
      </c>
      <c r="L63" s="57"/>
    </row>
    <row r="64" spans="1:12" ht="10" customHeight="1">
      <c r="A64" s="9"/>
      <c r="B64" s="38"/>
      <c r="C64" s="38"/>
      <c r="D64" s="21"/>
      <c r="E64" s="19"/>
      <c r="F64" s="21"/>
      <c r="G64" s="19"/>
      <c r="H64" s="15"/>
      <c r="I64" s="19"/>
      <c r="J64" s="15"/>
    </row>
    <row r="65" spans="1:10" ht="22">
      <c r="A65" s="10" t="s">
        <v>154</v>
      </c>
      <c r="B65" s="36"/>
      <c r="C65" s="38"/>
      <c r="D65" s="32"/>
      <c r="E65" s="29"/>
      <c r="F65" s="32"/>
      <c r="G65" s="29"/>
      <c r="H65" s="29"/>
      <c r="I65" s="29"/>
      <c r="J65" s="29"/>
    </row>
    <row r="66" spans="1:10">
      <c r="A66" t="s">
        <v>155</v>
      </c>
      <c r="B66" s="36"/>
      <c r="C66" s="38"/>
      <c r="D66" s="32">
        <v>3908000</v>
      </c>
      <c r="E66" s="29"/>
      <c r="F66" s="32">
        <v>2903000</v>
      </c>
      <c r="G66" s="29"/>
      <c r="H66" s="29">
        <v>3898000</v>
      </c>
      <c r="I66" s="29"/>
      <c r="J66" s="29">
        <v>2903000</v>
      </c>
    </row>
    <row r="67" spans="1:10">
      <c r="A67" t="s">
        <v>156</v>
      </c>
      <c r="B67" s="36"/>
      <c r="C67" s="38"/>
      <c r="D67" s="32">
        <v>-4295000</v>
      </c>
      <c r="E67" s="29"/>
      <c r="F67" s="32">
        <v>-2798000</v>
      </c>
      <c r="G67" s="29"/>
      <c r="H67" s="32">
        <v>-4295000</v>
      </c>
      <c r="I67" s="29"/>
      <c r="J67" s="32">
        <v>-2778000</v>
      </c>
    </row>
    <row r="68" spans="1:10">
      <c r="A68" t="s">
        <v>157</v>
      </c>
      <c r="B68" s="36"/>
      <c r="C68" s="38"/>
      <c r="D68" s="81">
        <v>2855000</v>
      </c>
      <c r="E68" s="29"/>
      <c r="F68" s="32">
        <v>3830000</v>
      </c>
      <c r="G68" s="29"/>
      <c r="H68" s="29">
        <v>5464000</v>
      </c>
      <c r="I68" s="29"/>
      <c r="J68" s="29">
        <v>5200000</v>
      </c>
    </row>
    <row r="69" spans="1:10">
      <c r="A69" t="s">
        <v>158</v>
      </c>
      <c r="B69" s="36"/>
      <c r="C69" s="38"/>
      <c r="D69" s="32">
        <v>-2485000</v>
      </c>
      <c r="E69" s="29"/>
      <c r="F69" s="32">
        <v>-3830000</v>
      </c>
      <c r="G69" s="29"/>
      <c r="H69" s="32">
        <v>-5289000</v>
      </c>
      <c r="I69" s="29"/>
      <c r="J69" s="32">
        <v>-5214000</v>
      </c>
    </row>
    <row r="70" spans="1:10" hidden="1">
      <c r="A70" t="s">
        <v>159</v>
      </c>
      <c r="B70" s="36"/>
      <c r="C70" s="38"/>
      <c r="D70" s="32">
        <v>0</v>
      </c>
      <c r="E70" s="29"/>
      <c r="F70" s="32">
        <v>0</v>
      </c>
      <c r="G70" s="29"/>
      <c r="H70" s="32">
        <v>0</v>
      </c>
      <c r="I70" s="29"/>
      <c r="J70" s="32">
        <v>0</v>
      </c>
    </row>
    <row r="71" spans="1:10">
      <c r="A71" t="s">
        <v>160</v>
      </c>
      <c r="B71" s="36"/>
      <c r="C71" s="38"/>
      <c r="D71" s="32">
        <v>-43232</v>
      </c>
      <c r="E71" s="29"/>
      <c r="F71" s="32">
        <v>-25803</v>
      </c>
      <c r="G71" s="29"/>
      <c r="H71" s="32">
        <v>-98459</v>
      </c>
      <c r="I71" s="29"/>
      <c r="J71" s="32">
        <v>-77589</v>
      </c>
    </row>
    <row r="72" spans="1:10">
      <c r="A72" t="s">
        <v>161</v>
      </c>
      <c r="B72" s="36"/>
      <c r="C72" s="38"/>
      <c r="D72" s="32">
        <v>-504284</v>
      </c>
      <c r="E72" s="29"/>
      <c r="F72" s="32">
        <v>-504198</v>
      </c>
      <c r="G72" s="29"/>
      <c r="H72" s="32">
        <v>-504284</v>
      </c>
      <c r="I72" s="29"/>
      <c r="J72" s="32">
        <v>-504198</v>
      </c>
    </row>
    <row r="73" spans="1:10" hidden="1">
      <c r="A73" t="s">
        <v>162</v>
      </c>
      <c r="B73" s="36"/>
      <c r="C73" s="38"/>
      <c r="D73" s="32">
        <v>0</v>
      </c>
      <c r="E73" s="29"/>
      <c r="F73" s="32">
        <v>0</v>
      </c>
      <c r="G73" s="29"/>
      <c r="H73" s="32">
        <v>0</v>
      </c>
      <c r="I73" s="29"/>
      <c r="J73" s="32">
        <v>0</v>
      </c>
    </row>
    <row r="74" spans="1:10">
      <c r="A74" t="s">
        <v>163</v>
      </c>
      <c r="B74" s="36"/>
      <c r="C74" s="38"/>
      <c r="D74" s="32">
        <v>-160478</v>
      </c>
      <c r="E74" s="29"/>
      <c r="F74" s="32">
        <v>-161588</v>
      </c>
      <c r="G74" s="29"/>
      <c r="H74" s="32">
        <v>-165422</v>
      </c>
      <c r="I74" s="28"/>
      <c r="J74" s="32">
        <v>-170238</v>
      </c>
    </row>
    <row r="75" spans="1:10" ht="22">
      <c r="A75" s="9" t="s">
        <v>164</v>
      </c>
      <c r="B75" s="36"/>
      <c r="C75" s="38"/>
      <c r="D75" s="14">
        <f>SUM(D66:D74)</f>
        <v>-724994</v>
      </c>
      <c r="E75" s="19"/>
      <c r="F75" s="14">
        <f>SUM(F66:F74)</f>
        <v>-586589</v>
      </c>
      <c r="G75" s="19"/>
      <c r="H75" s="14">
        <f>SUM(H66:H74)</f>
        <v>-990165</v>
      </c>
      <c r="I75" s="19"/>
      <c r="J75" s="14">
        <f>SUM(J66:J74)</f>
        <v>-641025</v>
      </c>
    </row>
    <row r="76" spans="1:10" ht="10" customHeight="1">
      <c r="A76" s="9"/>
      <c r="B76" s="36"/>
      <c r="C76" s="38"/>
      <c r="D76" s="21"/>
      <c r="E76" s="19"/>
      <c r="F76" s="21"/>
      <c r="G76" s="19"/>
      <c r="H76" s="15"/>
      <c r="I76" s="19"/>
      <c r="J76" s="15"/>
    </row>
    <row r="77" spans="1:10">
      <c r="A77" s="12" t="s">
        <v>191</v>
      </c>
      <c r="B77" s="38"/>
      <c r="C77" s="38"/>
      <c r="D77" s="29"/>
      <c r="E77" s="29"/>
      <c r="F77" s="29"/>
      <c r="G77" s="29"/>
      <c r="H77" s="29"/>
      <c r="I77" s="29"/>
      <c r="J77" s="29"/>
    </row>
    <row r="78" spans="1:10">
      <c r="A78" s="12" t="s">
        <v>165</v>
      </c>
      <c r="B78" s="38"/>
      <c r="C78" s="38"/>
      <c r="D78" s="31">
        <f>D46+D63+D75</f>
        <v>-91284</v>
      </c>
      <c r="E78" s="31"/>
      <c r="F78" s="29">
        <v>-167264</v>
      </c>
      <c r="G78" s="31"/>
      <c r="H78" s="31">
        <f>H46+H63+H75</f>
        <v>-73669</v>
      </c>
      <c r="I78" s="31"/>
      <c r="J78" s="29">
        <v>-85748</v>
      </c>
    </row>
    <row r="79" spans="1:10">
      <c r="A79" s="12" t="s">
        <v>166</v>
      </c>
      <c r="B79" s="38"/>
      <c r="C79" s="38"/>
      <c r="D79" s="35">
        <v>-1</v>
      </c>
      <c r="E79" s="29"/>
      <c r="F79" s="34">
        <v>-3</v>
      </c>
      <c r="G79" s="29"/>
      <c r="H79" s="35">
        <v>0</v>
      </c>
      <c r="I79" s="29"/>
      <c r="J79" s="35">
        <v>0</v>
      </c>
    </row>
    <row r="80" spans="1:10" ht="22">
      <c r="A80" s="9" t="s">
        <v>191</v>
      </c>
      <c r="B80" s="38"/>
      <c r="C80" s="38"/>
      <c r="D80" s="19">
        <f>SUM(D78:D79)</f>
        <v>-91285</v>
      </c>
      <c r="E80" s="19"/>
      <c r="F80" s="19">
        <f>SUM(F78:F79)</f>
        <v>-167267</v>
      </c>
      <c r="G80" s="19"/>
      <c r="H80" s="19">
        <f>SUM(H78:H79)</f>
        <v>-73669</v>
      </c>
      <c r="I80" s="19"/>
      <c r="J80" s="19">
        <f>SUM(J78:J79)</f>
        <v>-85748</v>
      </c>
    </row>
    <row r="81" spans="1:12">
      <c r="A81" s="12" t="s">
        <v>167</v>
      </c>
      <c r="B81" s="38"/>
      <c r="C81" s="38"/>
      <c r="D81" s="32">
        <f>BS!F10</f>
        <v>210561</v>
      </c>
      <c r="E81" s="29"/>
      <c r="F81" s="32">
        <v>273527</v>
      </c>
      <c r="G81" s="29"/>
      <c r="H81" s="29">
        <f>BS!J10</f>
        <v>142873</v>
      </c>
      <c r="I81" s="29"/>
      <c r="J81" s="29">
        <v>129073</v>
      </c>
    </row>
    <row r="82" spans="1:12" ht="22.5" thickBot="1">
      <c r="A82" s="9" t="s">
        <v>168</v>
      </c>
      <c r="B82" s="36"/>
      <c r="C82" s="38"/>
      <c r="D82" s="22">
        <f>SUM(D80:D81)</f>
        <v>119276</v>
      </c>
      <c r="E82" s="19"/>
      <c r="F82" s="22">
        <f>SUM(F80:F81)</f>
        <v>106260</v>
      </c>
      <c r="G82" s="19"/>
      <c r="H82" s="22">
        <f>SUM(H80:H81)</f>
        <v>69204</v>
      </c>
      <c r="I82" s="19"/>
      <c r="J82" s="22">
        <f>SUM(J80:J81)</f>
        <v>43325</v>
      </c>
      <c r="K82" s="57">
        <f>BS!H10-CF!H82</f>
        <v>0</v>
      </c>
    </row>
    <row r="83" spans="1:12" ht="9" customHeight="1" thickTop="1">
      <c r="D83" s="32"/>
      <c r="E83" s="29"/>
      <c r="F83" s="32"/>
      <c r="G83" s="29"/>
      <c r="H83" s="29"/>
      <c r="I83" s="29"/>
      <c r="J83" s="29"/>
    </row>
    <row r="84" spans="1:12">
      <c r="B84" s="36"/>
      <c r="C84" s="36"/>
      <c r="D84" s="38">
        <v>2568</v>
      </c>
      <c r="E84" s="2"/>
      <c r="F84" s="38">
        <v>2567</v>
      </c>
      <c r="G84" s="38"/>
      <c r="H84" s="38">
        <v>2568</v>
      </c>
      <c r="I84" s="2"/>
      <c r="J84" s="38">
        <v>2567</v>
      </c>
    </row>
    <row r="85" spans="1:12">
      <c r="B85" s="38"/>
      <c r="C85" s="38"/>
      <c r="D85" s="156" t="s">
        <v>9</v>
      </c>
      <c r="E85" s="156"/>
      <c r="F85" s="156"/>
      <c r="G85" s="156"/>
      <c r="H85" s="156"/>
      <c r="I85" s="156"/>
      <c r="J85" s="156"/>
    </row>
    <row r="86" spans="1:12" ht="22">
      <c r="A86" s="8" t="s">
        <v>169</v>
      </c>
      <c r="D86" s="32"/>
      <c r="E86" s="29"/>
      <c r="F86" s="32"/>
      <c r="G86" s="29"/>
      <c r="I86" s="29"/>
    </row>
    <row r="87" spans="1:12" ht="22">
      <c r="A87" s="8" t="s">
        <v>170</v>
      </c>
      <c r="D87" s="32"/>
      <c r="E87" s="29"/>
      <c r="F87" s="32"/>
      <c r="G87" s="29"/>
      <c r="H87" s="29"/>
      <c r="I87" s="29"/>
      <c r="J87" s="29"/>
    </row>
    <row r="88" spans="1:12">
      <c r="A88" s="12" t="s">
        <v>171</v>
      </c>
      <c r="D88" s="108"/>
      <c r="F88"/>
    </row>
    <row r="89" spans="1:12">
      <c r="A89" s="12" t="s">
        <v>172</v>
      </c>
      <c r="D89" s="108">
        <v>10626</v>
      </c>
      <c r="E89" s="58"/>
      <c r="F89" s="108">
        <v>199330</v>
      </c>
      <c r="G89" s="58"/>
      <c r="H89" s="108">
        <v>0</v>
      </c>
      <c r="I89" s="29"/>
      <c r="J89" s="108">
        <v>204954</v>
      </c>
    </row>
    <row r="90" spans="1:12" ht="21" customHeight="1">
      <c r="A90" s="12" t="s">
        <v>173</v>
      </c>
      <c r="D90" s="108">
        <v>170672</v>
      </c>
      <c r="E90" s="58"/>
      <c r="F90" s="108">
        <v>103290</v>
      </c>
      <c r="G90" s="58"/>
      <c r="H90" s="108">
        <v>170672</v>
      </c>
      <c r="I90" s="29"/>
      <c r="J90" s="108">
        <v>58921</v>
      </c>
      <c r="K90" s="108"/>
    </row>
    <row r="91" spans="1:12" ht="21" customHeight="1">
      <c r="A91" s="12" t="s">
        <v>202</v>
      </c>
      <c r="D91" s="108">
        <v>13805</v>
      </c>
      <c r="E91" s="58"/>
      <c r="F91" s="108">
        <v>0</v>
      </c>
      <c r="G91" s="58"/>
      <c r="H91" s="108">
        <v>13805</v>
      </c>
      <c r="I91" s="29"/>
      <c r="J91" s="108">
        <v>0</v>
      </c>
      <c r="L91" s="152"/>
    </row>
    <row r="92" spans="1:12" ht="21" customHeight="1">
      <c r="A92" t="s">
        <v>174</v>
      </c>
      <c r="D92" s="108">
        <v>1449</v>
      </c>
      <c r="E92" s="58"/>
      <c r="F92" s="108">
        <v>75255</v>
      </c>
      <c r="G92" s="58"/>
      <c r="H92" s="108">
        <v>1449</v>
      </c>
      <c r="I92" s="29"/>
      <c r="J92" s="108">
        <v>21268</v>
      </c>
    </row>
    <row r="93" spans="1:12" ht="21" customHeight="1">
      <c r="A93" t="s">
        <v>175</v>
      </c>
      <c r="D93" s="108">
        <v>9</v>
      </c>
      <c r="E93" s="58"/>
      <c r="F93" s="108">
        <v>0</v>
      </c>
      <c r="G93" s="58"/>
      <c r="H93" s="108">
        <v>9</v>
      </c>
      <c r="I93" s="29"/>
      <c r="J93" s="108">
        <v>0</v>
      </c>
    </row>
    <row r="94" spans="1:12" ht="21" customHeight="1">
      <c r="A94" t="s">
        <v>176</v>
      </c>
      <c r="D94" s="108">
        <v>186595</v>
      </c>
      <c r="E94" s="58"/>
      <c r="F94" s="108">
        <v>18703</v>
      </c>
      <c r="G94" s="58"/>
      <c r="H94" s="108">
        <v>185640</v>
      </c>
      <c r="I94" s="29"/>
      <c r="J94" s="108">
        <v>17805</v>
      </c>
    </row>
    <row r="95" spans="1:12" ht="21" customHeight="1">
      <c r="A95" t="s">
        <v>177</v>
      </c>
      <c r="D95" s="108">
        <v>88508</v>
      </c>
      <c r="E95" s="58"/>
      <c r="F95" s="108">
        <v>48318</v>
      </c>
      <c r="G95" s="58"/>
      <c r="H95" s="108">
        <v>150803</v>
      </c>
      <c r="I95" s="29"/>
      <c r="J95" s="108">
        <v>48318</v>
      </c>
    </row>
    <row r="96" spans="1:12" ht="21" customHeight="1">
      <c r="A96" t="s">
        <v>178</v>
      </c>
      <c r="D96" s="113">
        <v>758</v>
      </c>
      <c r="E96" s="71"/>
      <c r="F96" s="113">
        <v>843</v>
      </c>
      <c r="G96" s="71"/>
      <c r="H96" s="108">
        <v>758</v>
      </c>
      <c r="I96" s="17"/>
      <c r="J96" s="113">
        <v>843</v>
      </c>
    </row>
    <row r="97" spans="1:10">
      <c r="A97" s="157"/>
      <c r="B97" s="157"/>
      <c r="C97" s="157"/>
      <c r="D97" s="157"/>
      <c r="E97" s="157"/>
      <c r="F97" s="157"/>
      <c r="G97" s="157"/>
      <c r="H97" s="157"/>
      <c r="I97" s="157"/>
      <c r="J97" s="157"/>
    </row>
    <row r="98" spans="1:10">
      <c r="A98" s="157"/>
      <c r="B98" s="157"/>
      <c r="C98" s="157"/>
      <c r="D98" s="157"/>
      <c r="E98" s="157"/>
      <c r="F98" s="157"/>
      <c r="G98" s="157"/>
      <c r="H98" s="157"/>
      <c r="I98" s="157"/>
      <c r="J98" s="157"/>
    </row>
    <row r="99" spans="1:10">
      <c r="D99" s="120">
        <f>D82-BS!D10</f>
        <v>0</v>
      </c>
      <c r="E99" s="120">
        <f>E82-BS!E10</f>
        <v>0</v>
      </c>
      <c r="F99" s="120"/>
      <c r="H99" s="29">
        <f>H82-BS!H10</f>
        <v>0</v>
      </c>
      <c r="I99" s="29"/>
      <c r="J99" s="120"/>
    </row>
    <row r="100" spans="1:10">
      <c r="D100" s="57"/>
      <c r="F100" s="57"/>
      <c r="H100" s="57"/>
      <c r="J100" s="57"/>
    </row>
    <row r="101" spans="1:10">
      <c r="D101" s="122"/>
      <c r="E101" s="122"/>
      <c r="F101" s="122"/>
      <c r="G101" s="122"/>
      <c r="H101" s="122"/>
      <c r="I101" s="122"/>
      <c r="J101" s="122"/>
    </row>
    <row r="104" spans="1:10">
      <c r="D104" s="57"/>
      <c r="F104" s="57"/>
      <c r="H104" s="57"/>
      <c r="J104" s="57"/>
    </row>
  </sheetData>
  <mergeCells count="11">
    <mergeCell ref="D3:F3"/>
    <mergeCell ref="H3:J3"/>
    <mergeCell ref="D4:F4"/>
    <mergeCell ref="H4:J4"/>
    <mergeCell ref="D5:F5"/>
    <mergeCell ref="H5:J5"/>
    <mergeCell ref="D7:J7"/>
    <mergeCell ref="D49:J49"/>
    <mergeCell ref="D85:J85"/>
    <mergeCell ref="A97:J97"/>
    <mergeCell ref="A98:J98"/>
  </mergeCells>
  <pageMargins left="0.8" right="0.8" top="0.48" bottom="0.5" header="0.5" footer="0.5"/>
  <pageSetup paperSize="9" scale="75" firstPageNumber="14" fitToWidth="0" fitToHeight="0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46" max="9" man="1"/>
    <brk id="83" max="9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CA0EE2C782554EB6DD7709D62BB2A0" ma:contentTypeVersion="17" ma:contentTypeDescription="Create a new document." ma:contentTypeScope="" ma:versionID="8c4fd0961bdede26f0a6b87bbae8032b">
  <xsd:schema xmlns:xsd="http://www.w3.org/2001/XMLSchema" xmlns:xs="http://www.w3.org/2001/XMLSchema" xmlns:p="http://schemas.microsoft.com/office/2006/metadata/properties" xmlns:ns3="557beebb-c69d-43e2-bfc0-4d0ae4c0b2f2" xmlns:ns4="66dfc7de-b708-4e8e-8f7c-23e06c083a46" targetNamespace="http://schemas.microsoft.com/office/2006/metadata/properties" ma:root="true" ma:fieldsID="e3c2f16327ecfaab91713064ef6e4590" ns3:_="" ns4:_="">
    <xsd:import namespace="557beebb-c69d-43e2-bfc0-4d0ae4c0b2f2"/>
    <xsd:import namespace="66dfc7de-b708-4e8e-8f7c-23e06c083a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7beebb-c69d-43e2-bfc0-4d0ae4c0b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dfc7de-b708-4e8e-8f7c-23e06c083a4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57beebb-c69d-43e2-bfc0-4d0ae4c0b2f2" xsi:nil="true"/>
  </documentManagement>
</p:properties>
</file>

<file path=customXml/itemProps1.xml><?xml version="1.0" encoding="utf-8"?>
<ds:datastoreItem xmlns:ds="http://schemas.openxmlformats.org/officeDocument/2006/customXml" ds:itemID="{D199ABFD-0686-4FA3-9EE8-9663D73436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7beebb-c69d-43e2-bfc0-4d0ae4c0b2f2"/>
    <ds:schemaRef ds:uri="66dfc7de-b708-4e8e-8f7c-23e06c083a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453370-FEA0-4FA9-83A7-BB14EECDF4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69E188-56F9-4D7C-A9C5-7FBF3DAE4DA9}">
  <ds:schemaRefs>
    <ds:schemaRef ds:uri="http://schemas.microsoft.com/office/infopath/2007/PartnerControls"/>
    <ds:schemaRef ds:uri="http://schemas.microsoft.com/office/2006/metadata/properties"/>
    <ds:schemaRef ds:uri="66dfc7de-b708-4e8e-8f7c-23e06c083a46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557beebb-c69d-43e2-bfc0-4d0ae4c0b2f2"/>
    <ds:schemaRef ds:uri="http://purl.org/dc/terms/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BS</vt:lpstr>
      <vt:lpstr>PL-3mth</vt:lpstr>
      <vt:lpstr>PL-9mth</vt:lpstr>
      <vt:lpstr>OCI-Conso 67</vt:lpstr>
      <vt:lpstr>OCI-Conso 68</vt:lpstr>
      <vt:lpstr>OCI-Separate 67</vt:lpstr>
      <vt:lpstr>OCI-Separate 68</vt:lpstr>
      <vt:lpstr>CF</vt:lpstr>
      <vt:lpstr>CF!_Hlk120336604</vt:lpstr>
      <vt:lpstr>BS!Print_Area</vt:lpstr>
      <vt:lpstr>CF!Print_Area</vt:lpstr>
      <vt:lpstr>'OCI-Conso 67'!Print_Area</vt:lpstr>
      <vt:lpstr>'OCI-Conso 68'!Print_Area</vt:lpstr>
      <vt:lpstr>'OCI-Separate 67'!Print_Area</vt:lpstr>
      <vt:lpstr>'OCI-Separate 68'!Print_Area</vt:lpstr>
      <vt:lpstr>'PL-3mth'!Print_Area</vt:lpstr>
      <vt:lpstr>'PL-9mth'!Print_Area</vt:lpstr>
      <vt:lpstr>BS!Print_Titles</vt:lpstr>
      <vt:lpstr>CF!Print_Titles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Kornsiri, Chongaksorn</cp:lastModifiedBy>
  <cp:revision/>
  <cp:lastPrinted>2025-11-10T06:57:56Z</cp:lastPrinted>
  <dcterms:created xsi:type="dcterms:W3CDTF">2006-01-06T08:39:44Z</dcterms:created>
  <dcterms:modified xsi:type="dcterms:W3CDTF">2025-11-10T06:58:07Z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0x0101007CCA0EE2C782554EB6DD7709D62BB2A0</vt:lpwstr>
  </property>
</Properties>
</file>