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Hydrogen Freehold and Leasehold REIT\2025\Q2'2025\HYDROGEN\"/>
    </mc:Choice>
  </mc:AlternateContent>
  <xr:revisionPtr revIDLastSave="0" documentId="13_ncr:1_{E6CBE230-1463-4EDA-B43B-7D21032C1AAF}" xr6:coauthVersionLast="47" xr6:coauthVersionMax="47" xr10:uidLastSave="{00000000-0000-0000-0000-000000000000}"/>
  <bookViews>
    <workbookView xWindow="-108" yWindow="-108" windowWidth="23256" windowHeight="12456" tabRatio="715" xr2:uid="{00000000-000D-0000-FFFF-FFFF00000000}"/>
  </bookViews>
  <sheets>
    <sheet name="BS" sheetId="1" r:id="rId1"/>
    <sheet name="Properties&amp;Securities" sheetId="9" r:id="rId2"/>
    <sheet name="PL3" sheetId="15" r:id="rId3"/>
    <sheet name="PL6" sheetId="8" r:id="rId4"/>
    <sheet name="CE" sheetId="14" r:id="rId5"/>
    <sheet name="CF " sheetId="13" r:id="rId6"/>
  </sheets>
  <definedNames>
    <definedName name="_xlnm.Print_Area" localSheetId="0">BS!$A$1:$K$60</definedName>
    <definedName name="_xlnm.Print_Area" localSheetId="4">CE!$A$1:$L$29</definedName>
    <definedName name="_xlnm.Print_Area" localSheetId="5">'CF '!$A$1:$L$52</definedName>
    <definedName name="_xlnm.Print_Area" localSheetId="2">'PL3'!$A$1:$L$30</definedName>
    <definedName name="_xlnm.Print_Area" localSheetId="3">'PL6'!$A$1:$L$30</definedName>
    <definedName name="_xlnm.Print_Area" localSheetId="1">'Properties&amp;Securities'!$A$1:$T$67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4" l="1"/>
  <c r="J15" i="14"/>
  <c r="N58" i="9"/>
  <c r="N17" i="9"/>
  <c r="L10" i="8" l="1"/>
  <c r="L24" i="15"/>
  <c r="J24" i="15"/>
  <c r="L20" i="15"/>
  <c r="J20" i="15"/>
  <c r="L10" i="15"/>
  <c r="L21" i="15" s="1"/>
  <c r="J10" i="15"/>
  <c r="R59" i="9"/>
  <c r="P59" i="9"/>
  <c r="L59" i="9"/>
  <c r="J59" i="9"/>
  <c r="L20" i="8"/>
  <c r="J21" i="15" l="1"/>
  <c r="J25" i="15"/>
  <c r="L25" i="15"/>
  <c r="J43" i="13"/>
  <c r="J41" i="13" l="1"/>
  <c r="L41" i="13"/>
  <c r="J10" i="8"/>
  <c r="J20" i="8"/>
  <c r="L10" i="14" l="1"/>
  <c r="J24" i="8" l="1"/>
  <c r="L24" i="8"/>
  <c r="J10" i="14" l="1"/>
  <c r="J21" i="8" l="1"/>
  <c r="J25" i="8" s="1"/>
  <c r="J8" i="13" s="1"/>
  <c r="J23" i="13" s="1"/>
  <c r="J42" i="13" s="1"/>
  <c r="J44" i="13" s="1"/>
  <c r="J9" i="14" l="1"/>
  <c r="J12" i="14" s="1"/>
  <c r="L33" i="9" l="1"/>
  <c r="J33" i="9"/>
  <c r="J60" i="9" s="1"/>
  <c r="H46" i="1"/>
  <c r="H26" i="1"/>
  <c r="H20" i="1"/>
  <c r="R33" i="9"/>
  <c r="R60" i="9" s="1"/>
  <c r="T58" i="9" s="1"/>
  <c r="P33" i="9"/>
  <c r="P60" i="9" s="1"/>
  <c r="J46" i="1"/>
  <c r="J16" i="14" s="1"/>
  <c r="J26" i="1"/>
  <c r="J20" i="1"/>
  <c r="T57" i="9" l="1"/>
  <c r="T56" i="9"/>
  <c r="T55" i="9"/>
  <c r="T54" i="9"/>
  <c r="T59" i="9" s="1"/>
  <c r="T22" i="9"/>
  <c r="T17" i="9"/>
  <c r="T32" i="9"/>
  <c r="T27" i="9"/>
  <c r="L60" i="9"/>
  <c r="L21" i="8"/>
  <c r="H48" i="1"/>
  <c r="H27" i="1"/>
  <c r="J27" i="1"/>
  <c r="N54" i="9" l="1"/>
  <c r="T33" i="9"/>
  <c r="T60" i="9" s="1"/>
  <c r="N55" i="9"/>
  <c r="N57" i="9"/>
  <c r="N56" i="9"/>
  <c r="N32" i="9"/>
  <c r="N27" i="9"/>
  <c r="N22" i="9"/>
  <c r="J17" i="14"/>
  <c r="L25" i="8"/>
  <c r="L8" i="13" s="1"/>
  <c r="L23" i="13" s="1"/>
  <c r="L9" i="14"/>
  <c r="L12" i="14" s="1"/>
  <c r="N59" i="9" l="1"/>
  <c r="L17" i="14"/>
  <c r="N33" i="9"/>
  <c r="L42" i="13"/>
  <c r="L44" i="13" s="1"/>
  <c r="N60" i="9" l="1"/>
</calcChain>
</file>

<file path=xl/sharedStrings.xml><?xml version="1.0" encoding="utf-8"?>
<sst xmlns="http://schemas.openxmlformats.org/spreadsheetml/2006/main" count="265" uniqueCount="161">
  <si>
    <t>Note</t>
  </si>
  <si>
    <t>Assets</t>
  </si>
  <si>
    <t>Liabilities</t>
  </si>
  <si>
    <t>The accompanying notes are an integral part of the financial statements.</t>
  </si>
  <si>
    <t>Interest income</t>
  </si>
  <si>
    <t>Total income</t>
  </si>
  <si>
    <t>Expenses</t>
  </si>
  <si>
    <t>Registrar fee</t>
  </si>
  <si>
    <t>Total expenses</t>
  </si>
  <si>
    <t>Net investment income</t>
  </si>
  <si>
    <t>Fair value</t>
  </si>
  <si>
    <t>Percentage</t>
  </si>
  <si>
    <t>of investments</t>
  </si>
  <si>
    <t>Net assets at the beginning of period</t>
  </si>
  <si>
    <t xml:space="preserve">   Increase in prepaid expenses</t>
  </si>
  <si>
    <t xml:space="preserve">   Interest expenses</t>
  </si>
  <si>
    <t>Cash flows from operating activities</t>
  </si>
  <si>
    <t>Cash flows from financing activities</t>
  </si>
  <si>
    <t>Statement of cash flows</t>
  </si>
  <si>
    <t xml:space="preserve">Details of investments </t>
  </si>
  <si>
    <t>Net assets</t>
  </si>
  <si>
    <t>Net assets:</t>
  </si>
  <si>
    <t>Total liabilities</t>
  </si>
  <si>
    <t>Total assets</t>
  </si>
  <si>
    <t>(%)</t>
  </si>
  <si>
    <t>Land title deed no.</t>
  </si>
  <si>
    <t>(Square meter)</t>
  </si>
  <si>
    <t xml:space="preserve">      Chonburi </t>
  </si>
  <si>
    <t>Registered area</t>
  </si>
  <si>
    <t>Other expenses</t>
  </si>
  <si>
    <t>Property management fee</t>
  </si>
  <si>
    <t>Statement of changes in net assets</t>
  </si>
  <si>
    <t xml:space="preserve">Investments in properties and leasehold rights at fair value </t>
  </si>
  <si>
    <t>Net assets value per unit (Baht)</t>
  </si>
  <si>
    <t>Area of</t>
  </si>
  <si>
    <t>REIT management fee</t>
  </si>
  <si>
    <t>Total investments in properties and leasehold rights</t>
  </si>
  <si>
    <t>(Rai-Ngan-</t>
  </si>
  <si>
    <t>Square Wah)</t>
  </si>
  <si>
    <t>Investment income</t>
  </si>
  <si>
    <t>Other assets</t>
  </si>
  <si>
    <t>Cost</t>
  </si>
  <si>
    <t>Total investments</t>
  </si>
  <si>
    <t>Accounts payable and accrued expenses</t>
  </si>
  <si>
    <t>The details of investments were classified by asset type</t>
  </si>
  <si>
    <t>Other accounts receivable</t>
  </si>
  <si>
    <t>Finance cost</t>
  </si>
  <si>
    <t>Statement of financial position</t>
  </si>
  <si>
    <t>Statement of financial position (continued)</t>
  </si>
  <si>
    <t>Statement of comprehensive income</t>
  </si>
  <si>
    <t>Changes in investment units</t>
  </si>
  <si>
    <t>Hydrogen Freehold and Leasehold Real Estate Investment Trust</t>
  </si>
  <si>
    <t>Net assets at the end of period</t>
  </si>
  <si>
    <t>15944, 21814</t>
  </si>
  <si>
    <t>34896, 46829, 46830, 46831</t>
  </si>
  <si>
    <t>48854, 50580</t>
  </si>
  <si>
    <t>Investment units as at the beginning of the period</t>
  </si>
  <si>
    <t>Investment units as at the end of the period</t>
  </si>
  <si>
    <t>Cash paid for interest expenses</t>
  </si>
  <si>
    <t xml:space="preserve">   Nonsi Sub-district, Kabinburi District,</t>
  </si>
  <si>
    <t xml:space="preserve">      Prachinburi</t>
  </si>
  <si>
    <t xml:space="preserve">   Mae Kasa Sub-district, Mae Sot District,</t>
  </si>
  <si>
    <t xml:space="preserve">      Tak</t>
  </si>
  <si>
    <t>Tiger Suvarnabhumi DC project</t>
  </si>
  <si>
    <t xml:space="preserve">   Klong Sam Prawet Sub-district, Lat Krabang District,</t>
  </si>
  <si>
    <t xml:space="preserve">      Bangkok</t>
  </si>
  <si>
    <t>Rental and services income</t>
  </si>
  <si>
    <t xml:space="preserve">   Nong Kharm Sub-district, Sriracha District</t>
  </si>
  <si>
    <t>Prepaid expenses</t>
  </si>
  <si>
    <t>Other liabilities</t>
  </si>
  <si>
    <t>Cost of rental and services</t>
  </si>
  <si>
    <t>Trustee and property custodian fee</t>
  </si>
  <si>
    <t>Professional fee</t>
  </si>
  <si>
    <t xml:space="preserve">   Amortisation of long-term loan transaction cost</t>
  </si>
  <si>
    <t>warehouse</t>
  </si>
  <si>
    <t>factory building/</t>
  </si>
  <si>
    <t>Cash and cash equivalents</t>
  </si>
  <si>
    <t>Cash and cash equivalents at the beginning of period</t>
  </si>
  <si>
    <t>Long-term loan from financial institution</t>
  </si>
  <si>
    <t>Capital from trust unitholders</t>
  </si>
  <si>
    <t>Type of investments/location</t>
  </si>
  <si>
    <t>Sahapat Industrial Park - Sriracha project</t>
  </si>
  <si>
    <t>Sahapat Industrial Park - Kabinburi project</t>
  </si>
  <si>
    <t>Sahapat Industrial Park - Mae Sot project</t>
  </si>
  <si>
    <t xml:space="preserve">Leasehold on land and 8 factories </t>
  </si>
  <si>
    <t xml:space="preserve">Leasehold on land and 4 factories </t>
  </si>
  <si>
    <t xml:space="preserve">Freehold on land and 1 warehouse </t>
  </si>
  <si>
    <t>9-0-71.49</t>
  </si>
  <si>
    <t>22-1-31.85</t>
  </si>
  <si>
    <t>47-0-79.40</t>
  </si>
  <si>
    <t>14,760</t>
  </si>
  <si>
    <t>16,145</t>
  </si>
  <si>
    <t>64,723</t>
  </si>
  <si>
    <t>Receivables from rental and services</t>
  </si>
  <si>
    <t>Deposits from rental and services</t>
  </si>
  <si>
    <t>4207, 18530, 89280</t>
  </si>
  <si>
    <t xml:space="preserve">(Unaudited </t>
  </si>
  <si>
    <t>(Audited)</t>
  </si>
  <si>
    <t>but reviewed)</t>
  </si>
  <si>
    <t>(Unit: Thousand Baht)</t>
  </si>
  <si>
    <t>(Unaudited but reviewed)</t>
  </si>
  <si>
    <t>(Unit: Thousand units)</t>
  </si>
  <si>
    <t>Number of units issued at the end of the period (Thousand Units)</t>
  </si>
  <si>
    <t>(Thousand Baht)</t>
  </si>
  <si>
    <t>Net cash flows used in financing activities</t>
  </si>
  <si>
    <t xml:space="preserve">31 December </t>
  </si>
  <si>
    <t>Investments in properties and leasehold rights (Note 4)</t>
  </si>
  <si>
    <t>Investments in securities (Note 5)</t>
  </si>
  <si>
    <t>Total investments in securities</t>
  </si>
  <si>
    <t xml:space="preserve">   Purchases of investments in securities</t>
  </si>
  <si>
    <t>Cash and cash equivalents at the end of period (Note 6)</t>
  </si>
  <si>
    <t>Statement of cash flows (continued)</t>
  </si>
  <si>
    <t>Details of investments (continued)</t>
  </si>
  <si>
    <t>Mutual fund</t>
  </si>
  <si>
    <t>KKP FIXED INCOME PLUS FUND</t>
  </si>
  <si>
    <t>Type of investments</t>
  </si>
  <si>
    <t>KKP MONEY POSITIVE FUND</t>
  </si>
  <si>
    <t>9-2-63.88</t>
  </si>
  <si>
    <t>Net gain on change in fair value of investments in securities</t>
  </si>
  <si>
    <t xml:space="preserve">   Net gain on change in fair value of investments in securities</t>
  </si>
  <si>
    <t>Investments at fair value through profit or loss</t>
  </si>
  <si>
    <t>The details of investments were classified by asset type (continued)</t>
  </si>
  <si>
    <t>2024</t>
  </si>
  <si>
    <t xml:space="preserve">   during the period</t>
  </si>
  <si>
    <t xml:space="preserve">Adjustments to reconcile the changes in net assets resulting </t>
  </si>
  <si>
    <t xml:space="preserve">   from operations to net cash provided by (paid from) operating activities:</t>
  </si>
  <si>
    <t xml:space="preserve">   Disposal of investments in securities</t>
  </si>
  <si>
    <t xml:space="preserve">   (At cost: Baht 2,884.59 million)</t>
  </si>
  <si>
    <t>Net gain on investments in securities</t>
  </si>
  <si>
    <t>Net cash flows from operating activities</t>
  </si>
  <si>
    <t>KRUNGSRI STAR PLUS FUND - A</t>
  </si>
  <si>
    <t>2025</t>
  </si>
  <si>
    <t>As at 31 December 2024</t>
  </si>
  <si>
    <t xml:space="preserve">   (31 December 2024: Baht 65.19 million))</t>
  </si>
  <si>
    <t>24,073</t>
  </si>
  <si>
    <t>LH JAPAN GOVERNMENT BOND FUND 3M6</t>
  </si>
  <si>
    <t>Net gain on investments</t>
  </si>
  <si>
    <t>Total net gain on investments</t>
  </si>
  <si>
    <t>Net increase in net assets resulting from operations</t>
  </si>
  <si>
    <t>Increase in net assets resulting from operations</t>
  </si>
  <si>
    <t>Increase in net assets during the period</t>
  </si>
  <si>
    <t>Cash paid for capital return to trust unitholders</t>
  </si>
  <si>
    <t>Capital return to trust unitholders</t>
  </si>
  <si>
    <t>Net increase in cash and cash equivalents</t>
  </si>
  <si>
    <t xml:space="preserve">   Decrease (increase) in receivables from rental and services</t>
  </si>
  <si>
    <t xml:space="preserve">   Increase in accounts payable and accrued expenses</t>
  </si>
  <si>
    <t xml:space="preserve">   Increase in deposits from rental and services</t>
  </si>
  <si>
    <t>Retained earnings (Deficits)</t>
  </si>
  <si>
    <t>For the three-month period ended 30 June 2025</t>
  </si>
  <si>
    <t>As at 30 June 2025</t>
  </si>
  <si>
    <t xml:space="preserve">30 June </t>
  </si>
  <si>
    <t>For the six-month period ended 30 June 2025</t>
  </si>
  <si>
    <t xml:space="preserve">   (At cost: Baht 90.91 million</t>
  </si>
  <si>
    <t>LHSTPLUS FUND - A</t>
  </si>
  <si>
    <t>12, 14</t>
  </si>
  <si>
    <t>13, 14</t>
  </si>
  <si>
    <t xml:space="preserve">   Decrease in other accounts receivable</t>
  </si>
  <si>
    <t xml:space="preserve">   Decrease in other assets</t>
  </si>
  <si>
    <t xml:space="preserve">   Increase in other liabilities</t>
  </si>
  <si>
    <t>Distribution to trust unitholders</t>
  </si>
  <si>
    <t>Cash distribution to trust unitholders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</si>
</sst>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9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.0000_);\(#,##0.0000\)"/>
    <numFmt numFmtId="169" formatCode="0.000"/>
    <numFmt numFmtId="170" formatCode="_(* #,##0_);_(* \(#,##0\);_(* &quot;-&quot;??_);_(@_)"/>
    <numFmt numFmtId="171" formatCode="#,##0.00\ &quot;F&quot;;\-#,##0.00\ &quot;F&quot;"/>
    <numFmt numFmtId="172" formatCode="dd\-mmm\-yy_)"/>
    <numFmt numFmtId="173" formatCode="0.0%"/>
    <numFmt numFmtId="174" formatCode="0.00_)"/>
    <numFmt numFmtId="175" formatCode="#,##0.00000;\-#,##0.00000"/>
    <numFmt numFmtId="176" formatCode="_-* #,##0.00\ _F_-;\-* #,##0.00\ _F_-;_-* &quot;-&quot;??\ _F_-;_-@_-"/>
    <numFmt numFmtId="177" formatCode="0.0_)\%;\(0.0\)\%;0.0_)\%;@_)_%"/>
    <numFmt numFmtId="178" formatCode="#,##0.0_)_%;\(#,##0.0\)_%;0.0_)_%;@_)_%"/>
    <numFmt numFmtId="179" formatCode="#,##0.0_);\(#,##0.0\);#,##0.0_);@_)"/>
    <numFmt numFmtId="180" formatCode="&quot;฿&quot;_(#,##0.00_);&quot;฿&quot;\(#,##0.00\);&quot;฿&quot;_(0.00_);@_)"/>
    <numFmt numFmtId="181" formatCode="#,##0.00_);\(#,##0.00\);0.00_);@_)"/>
    <numFmt numFmtId="182" formatCode="\€_(#,##0.00_);\€\(#,##0.00\);\€_(0.00_);@_)"/>
    <numFmt numFmtId="183" formatCode="#,##0_)\x;\(#,##0\)\x;0_)\x;@_)_x"/>
    <numFmt numFmtId="184" formatCode="#,##0_)_x;\(#,##0\)_x;0_)_x;@_)_x"/>
    <numFmt numFmtId="185" formatCode="0.00000000000"/>
    <numFmt numFmtId="186" formatCode="General_)"/>
    <numFmt numFmtId="187" formatCode="#,##0.0_);[Red]\(#,##0.0\)"/>
    <numFmt numFmtId="188" formatCode="&quot;฿&quot;#,##0.00_);\(&quot;฿&quot;#,##0.00\)"/>
    <numFmt numFmtId="189" formatCode="_(* #,##0_);[Red]_(* \(#,##0\);_(* &quot;-&quot;_);_(@_)"/>
    <numFmt numFmtId="190" formatCode="&quot;วันที่&quot;\ \ว\ \ด\ด\ด\ด\ \ป\ป\ป\ป"/>
    <numFmt numFmtId="191" formatCode="_-* #,##0.0_-;\-* #,##0.0_-;_-* &quot;-&quot;??_-;_-@_-"/>
    <numFmt numFmtId="192" formatCode="\t&quot;฿&quot;#,##0_);\(\t&quot;฿&quot;#,##0\)"/>
    <numFmt numFmtId="193" formatCode="d\ \ด\ด\ด\ \b\b"/>
    <numFmt numFmtId="194" formatCode="_-[$€-2]* #,##0.00_-;\-[$€-2]* #,##0.00_-;_-[$€-2]* &quot;-&quot;??_-"/>
    <numFmt numFmtId="195" formatCode="_(* #,##0.00_);_(* \(#,##0.00\);_(* \-??_);_(@_)"/>
    <numFmt numFmtId="196" formatCode=";;;"/>
    <numFmt numFmtId="197" formatCode="#,##0.00_ ;[Red]\-#,##0.00\ "/>
    <numFmt numFmtId="198" formatCode="[$-409]d\-mmm\-yy;@"/>
    <numFmt numFmtId="199" formatCode="\ว\ \ด\ด\ด\ \ป\ป"/>
    <numFmt numFmtId="200" formatCode="#,##0.0;[Red]\-#,##0.0"/>
    <numFmt numFmtId="201" formatCode="0.00_);[Red]\(0.00\)"/>
    <numFmt numFmtId="202" formatCode="#,##0.00;[Red]\(#,##0.00\)"/>
    <numFmt numFmtId="203" formatCode="#,##0;[Red]\ \(#,##0\)"/>
    <numFmt numFmtId="204" formatCode="mm/dd/yy"/>
    <numFmt numFmtId="205" formatCode="_(* #,##0.00_);_(* \(#,##0.00\);_(* &quot;-&quot;_);_(@_)"/>
    <numFmt numFmtId="206" formatCode="_(* #,##0.00000000_);_(* \(#,##0.00000000\);_(* &quot;-&quot;??_);_(@_)"/>
  </numFmts>
  <fonts count="119">
    <font>
      <sz val="10"/>
      <color theme="1"/>
      <name val="Arial"/>
      <family val="2"/>
    </font>
    <font>
      <sz val="11"/>
      <color indexed="8"/>
      <name val="Calibri"/>
      <family val="2"/>
      <charset val="22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pFont"/>
      <charset val="22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0"/>
      <name val="Times New Roman"/>
      <family val="1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6"/>
      <name val="Angsana New"/>
      <family val="1"/>
    </font>
    <font>
      <sz val="12"/>
      <name val="Tms Rmn"/>
    </font>
    <font>
      <sz val="12"/>
      <name val="Tms Rmn"/>
      <charset val="222"/>
    </font>
    <font>
      <sz val="10"/>
      <name val="Courier"/>
      <family val="3"/>
    </font>
    <font>
      <sz val="12"/>
      <name val="Helv"/>
    </font>
    <font>
      <sz val="10"/>
      <name val="Tms Rmn"/>
    </font>
    <font>
      <sz val="14"/>
      <name val="CordiaUPC"/>
      <family val="2"/>
      <charset val="222"/>
    </font>
    <font>
      <sz val="8.0500000000000007"/>
      <color indexed="8"/>
      <name val="Tahoma"/>
      <family val="2"/>
    </font>
    <font>
      <sz val="8"/>
      <name val="Times New Roman"/>
      <family val="1"/>
    </font>
    <font>
      <sz val="10"/>
      <name val="MS Sans Serif"/>
      <family val="2"/>
      <charset val="222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2"/>
      <name val="Arial"/>
      <family val="2"/>
    </font>
    <font>
      <sz val="10"/>
      <color indexed="16"/>
      <name val="MS Serif"/>
      <family val="1"/>
    </font>
    <font>
      <sz val="16"/>
      <name val="AngsanaUPC"/>
      <family val="1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sz val="28"/>
      <name val="Helvetica-Black"/>
      <charset val="222"/>
    </font>
    <font>
      <sz val="10"/>
      <name val="Helvetica-Black"/>
      <charset val="222"/>
    </font>
    <font>
      <sz val="18"/>
      <name val="Helvetica-Black"/>
      <charset val="222"/>
    </font>
    <font>
      <sz val="10"/>
      <name val="Palatino"/>
      <family val="1"/>
    </font>
    <font>
      <sz val="10"/>
      <name val="Palatino"/>
      <charset val="222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18"/>
      <name val="Arial"/>
      <family val="2"/>
    </font>
    <font>
      <u/>
      <sz val="14"/>
      <color indexed="12"/>
      <name val="Cordia New"/>
      <family val="2"/>
    </font>
    <font>
      <u/>
      <sz val="11"/>
      <color indexed="12"/>
      <name val="Tahoma"/>
      <family val="2"/>
      <charset val="222"/>
    </font>
    <font>
      <b/>
      <i/>
      <sz val="16"/>
      <name val="Helv"/>
    </font>
    <font>
      <sz val="16"/>
      <name val="BrowalliaUPC"/>
      <family val="2"/>
      <charset val="222"/>
    </font>
    <font>
      <sz val="11"/>
      <color indexed="8"/>
      <name val="Tahoma"/>
      <family val="2"/>
    </font>
    <font>
      <sz val="10"/>
      <color indexed="8"/>
      <name val="MS Sans Serif"/>
      <family val="2"/>
    </font>
    <font>
      <sz val="10"/>
      <name val="Tahoma"/>
      <family val="2"/>
      <charset val="222"/>
    </font>
    <font>
      <sz val="10"/>
      <name val="MS Sans Serif"/>
      <family val="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u/>
      <sz val="14"/>
      <color indexed="12"/>
      <name val="CordiaUPC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4"/>
      <name val="Cordia New"/>
      <family val="1"/>
    </font>
    <font>
      <b/>
      <sz val="18"/>
      <color indexed="56"/>
      <name val="Tahoma"/>
      <family val="2"/>
      <charset val="222"/>
    </font>
    <font>
      <sz val="12"/>
      <name val="ทsฒำฉ๚ล้"/>
      <family val="1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u/>
      <sz val="14"/>
      <color indexed="36"/>
      <name val="CordiaUPC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新細明體"/>
      <charset val="136"/>
    </font>
    <font>
      <b/>
      <i/>
      <sz val="1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08">
    <xf numFmtId="0" fontId="0" fillId="0" borderId="0"/>
    <xf numFmtId="176" fontId="32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8" fillId="2" borderId="0" applyNumberFormat="0" applyFont="0" applyAlignment="0" applyProtection="0"/>
    <xf numFmtId="183" fontId="8" fillId="0" borderId="0" applyFont="0" applyFill="0" applyBorder="0" applyAlignment="0" applyProtection="0"/>
    <xf numFmtId="184" fontId="8" fillId="0" borderId="0" applyFont="0" applyFill="0" applyBorder="0" applyProtection="0">
      <alignment horizontal="right"/>
    </xf>
    <xf numFmtId="0" fontId="34" fillId="0" borderId="0" applyNumberFormat="0" applyFill="0" applyBorder="0" applyProtection="0">
      <alignment vertical="top"/>
    </xf>
    <xf numFmtId="0" fontId="35" fillId="0" borderId="1" applyNumberFormat="0" applyFill="0" applyAlignment="0" applyProtection="0"/>
    <xf numFmtId="0" fontId="36" fillId="0" borderId="2" applyNumberFormat="0" applyFill="0" applyProtection="0">
      <alignment horizontal="center"/>
    </xf>
    <xf numFmtId="0" fontId="36" fillId="0" borderId="0" applyNumberFormat="0" applyFill="0" applyBorder="0" applyProtection="0">
      <alignment horizontal="left"/>
    </xf>
    <xf numFmtId="0" fontId="37" fillId="0" borderId="0" applyNumberFormat="0" applyFill="0" applyBorder="0" applyProtection="0">
      <alignment horizontal="centerContinuous"/>
    </xf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1" fillId="3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" fillId="4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" fillId="5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6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" fillId="7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" fillId="8" borderId="0" applyNumberFormat="0" applyBorder="0" applyAlignment="0" applyProtection="0"/>
    <xf numFmtId="185" fontId="12" fillId="0" borderId="0" applyFont="0" applyFill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" fillId="15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" fillId="16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" fillId="17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6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" fillId="15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" fillId="18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6" fillId="23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16" fillId="16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16" fillId="17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6" fillId="24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16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16" fillId="26" borderId="0" applyNumberFormat="0" applyBorder="0" applyAlignment="0" applyProtection="0"/>
    <xf numFmtId="9" fontId="12" fillId="0" borderId="0"/>
    <xf numFmtId="9" fontId="12" fillId="0" borderId="0"/>
    <xf numFmtId="9" fontId="40" fillId="0" borderId="0"/>
    <xf numFmtId="185" fontId="12" fillId="0" borderId="0" applyFont="0" applyFill="0" applyBorder="0" applyAlignment="0" applyProtection="0"/>
    <xf numFmtId="43" fontId="41" fillId="0" borderId="0" applyFont="0" applyBorder="0" applyAlignment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Fill="0" applyBorder="0" applyAlignment="0"/>
    <xf numFmtId="43" fontId="2" fillId="0" borderId="0" applyFont="0" applyFill="0" applyBorder="0" applyAlignment="0" applyProtection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7" fontId="46" fillId="0" borderId="0" applyFill="0" applyBorder="0" applyAlignment="0" applyProtection="0"/>
    <xf numFmtId="40" fontId="46" fillId="0" borderId="0" applyFill="0" applyBorder="0" applyAlignment="0" applyProtection="0"/>
    <xf numFmtId="188" fontId="47" fillId="37" borderId="0" applyFill="0" applyBorder="0" applyAlignment="0">
      <alignment vertical="top"/>
    </xf>
    <xf numFmtId="189" fontId="47" fillId="37" borderId="0" applyFill="0" applyBorder="0" applyAlignment="0">
      <alignment vertical="top"/>
    </xf>
    <xf numFmtId="169" fontId="47" fillId="0" borderId="0" applyFill="0" applyBorder="0" applyAlignment="0" applyProtection="0"/>
    <xf numFmtId="190" fontId="47" fillId="0" borderId="0" applyFill="0" applyBorder="0" applyAlignment="0" applyProtection="0"/>
    <xf numFmtId="43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8" fillId="0" borderId="0" applyFont="0" applyFill="0" applyBorder="0" applyAlignment="0" applyProtection="0"/>
    <xf numFmtId="191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12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14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0" fontId="50" fillId="0" borderId="0" applyFont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167" fontId="113" fillId="0" borderId="0" applyFont="0" applyFill="0" applyBorder="0" applyAlignment="0" applyProtection="0"/>
    <xf numFmtId="167" fontId="7" fillId="0" borderId="0" applyFont="0" applyFill="0" applyBorder="0" applyAlignment="0" applyProtection="0"/>
    <xf numFmtId="171" fontId="12" fillId="0" borderId="0"/>
    <xf numFmtId="0" fontId="51" fillId="0" borderId="0" applyNumberFormat="0" applyAlignment="0">
      <alignment horizontal="left"/>
    </xf>
    <xf numFmtId="0" fontId="52" fillId="0" borderId="0">
      <alignment horizontal="left"/>
    </xf>
    <xf numFmtId="0" fontId="53" fillId="0" borderId="0"/>
    <xf numFmtId="0" fontId="54" fillId="0" borderId="0">
      <alignment horizontal="left"/>
    </xf>
    <xf numFmtId="0" fontId="47" fillId="37" borderId="5" applyFill="0" applyBorder="0" applyAlignment="0">
      <alignment horizontal="right"/>
    </xf>
    <xf numFmtId="193" fontId="47" fillId="37" borderId="5" applyFill="0" applyBorder="0" applyAlignment="0">
      <alignment horizontal="right"/>
    </xf>
    <xf numFmtId="44" fontId="8" fillId="0" borderId="0" applyFont="0" applyFill="0" applyBorder="0" applyAlignment="0" applyProtection="0"/>
    <xf numFmtId="172" fontId="12" fillId="0" borderId="0"/>
    <xf numFmtId="0" fontId="55" fillId="0" borderId="0" applyProtection="0"/>
    <xf numFmtId="173" fontId="12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6" fillId="0" borderId="0" applyNumberFormat="0" applyAlignment="0">
      <alignment horizontal="left"/>
    </xf>
    <xf numFmtId="194" fontId="7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57" fillId="0" borderId="0" applyFill="0" applyBorder="0" applyAlignment="0" applyProtection="0"/>
    <xf numFmtId="2" fontId="55" fillId="0" borderId="0" applyProtection="0"/>
    <xf numFmtId="0" fontId="58" fillId="0" borderId="0">
      <alignment horizontal="left"/>
    </xf>
    <xf numFmtId="0" fontId="59" fillId="0" borderId="0">
      <alignment horizontal="left"/>
    </xf>
    <xf numFmtId="0" fontId="60" fillId="0" borderId="0">
      <alignment horizontal="left"/>
    </xf>
    <xf numFmtId="0" fontId="60" fillId="0" borderId="0">
      <alignment horizontal="left"/>
    </xf>
    <xf numFmtId="0" fontId="60" fillId="0" borderId="0">
      <alignment horizontal="left"/>
    </xf>
    <xf numFmtId="38" fontId="13" fillId="38" borderId="0" applyNumberFormat="0" applyBorder="0" applyAlignment="0" applyProtection="0"/>
    <xf numFmtId="38" fontId="13" fillId="38" borderId="0" applyNumberFormat="0" applyBorder="0" applyAlignment="0" applyProtection="0"/>
    <xf numFmtId="38" fontId="10" fillId="38" borderId="0" applyNumberFormat="0" applyBorder="0" applyAlignment="0" applyProtection="0"/>
    <xf numFmtId="38" fontId="10" fillId="38" borderId="0" applyNumberFormat="0" applyBorder="0" applyAlignment="0" applyProtection="0"/>
    <xf numFmtId="0" fontId="61" fillId="0" borderId="0">
      <alignment horizontal="left"/>
    </xf>
    <xf numFmtId="0" fontId="61" fillId="0" borderId="0">
      <alignment horizontal="left"/>
    </xf>
    <xf numFmtId="0" fontId="61" fillId="0" borderId="0">
      <alignment horizontal="left"/>
    </xf>
    <xf numFmtId="0" fontId="62" fillId="0" borderId="6" applyNumberFormat="0" applyAlignment="0" applyProtection="0">
      <alignment horizontal="left" vertical="center"/>
    </xf>
    <xf numFmtId="0" fontId="63" fillId="0" borderId="6" applyNumberFormat="0" applyAlignment="0" applyProtection="0">
      <alignment horizontal="left" vertical="center"/>
    </xf>
    <xf numFmtId="0" fontId="62" fillId="0" borderId="7">
      <alignment horizontal="left" vertical="center"/>
    </xf>
    <xf numFmtId="0" fontId="63" fillId="0" borderId="7">
      <alignment horizontal="left" vertical="center"/>
    </xf>
    <xf numFmtId="0" fontId="64" fillId="0" borderId="9">
      <alignment horizontal="left" vertical="top"/>
    </xf>
    <xf numFmtId="0" fontId="64" fillId="0" borderId="9">
      <alignment horizontal="left" vertical="top"/>
    </xf>
    <xf numFmtId="0" fontId="65" fillId="0" borderId="0">
      <alignment horizontal="left"/>
    </xf>
    <xf numFmtId="0" fontId="64" fillId="0" borderId="9">
      <alignment horizontal="left" vertical="top"/>
    </xf>
    <xf numFmtId="0" fontId="66" fillId="0" borderId="9">
      <alignment horizontal="left" vertical="top"/>
    </xf>
    <xf numFmtId="0" fontId="66" fillId="0" borderId="9">
      <alignment horizontal="left" vertical="top"/>
    </xf>
    <xf numFmtId="0" fontId="67" fillId="0" borderId="0">
      <alignment horizontal="left"/>
    </xf>
    <xf numFmtId="0" fontId="68" fillId="0" borderId="0">
      <alignment horizontal="left"/>
    </xf>
    <xf numFmtId="0" fontId="69" fillId="0" borderId="9">
      <alignment horizontal="left" vertical="top"/>
    </xf>
    <xf numFmtId="0" fontId="70" fillId="0" borderId="0">
      <alignment horizontal="left"/>
    </xf>
    <xf numFmtId="0" fontId="70" fillId="0" borderId="0">
      <alignment horizontal="left"/>
    </xf>
    <xf numFmtId="0" fontId="70" fillId="0" borderId="0">
      <alignment horizontal="left"/>
    </xf>
    <xf numFmtId="0" fontId="71" fillId="0" borderId="0" applyProtection="0"/>
    <xf numFmtId="0" fontId="62" fillId="0" borderId="0" applyProtection="0"/>
    <xf numFmtId="196" fontId="46" fillId="0" borderId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0" fontId="13" fillId="39" borderId="12" applyNumberFormat="0" applyBorder="0" applyAlignment="0" applyProtection="0"/>
    <xf numFmtId="10" fontId="13" fillId="39" borderId="12" applyNumberFormat="0" applyBorder="0" applyAlignment="0" applyProtection="0"/>
    <xf numFmtId="10" fontId="10" fillId="39" borderId="12" applyNumberFormat="0" applyBorder="0" applyAlignment="0" applyProtection="0"/>
    <xf numFmtId="10" fontId="10" fillId="39" borderId="12" applyNumberFormat="0" applyBorder="0" applyAlignment="0" applyProtection="0"/>
    <xf numFmtId="37" fontId="14" fillId="0" borderId="0"/>
    <xf numFmtId="174" fontId="15" fillId="0" borderId="0"/>
    <xf numFmtId="174" fontId="15" fillId="0" borderId="0"/>
    <xf numFmtId="174" fontId="74" fillId="0" borderId="0"/>
    <xf numFmtId="0" fontId="75" fillId="0" borderId="0"/>
    <xf numFmtId="174" fontId="74" fillId="0" borderId="0"/>
    <xf numFmtId="0" fontId="113" fillId="0" borderId="0"/>
    <xf numFmtId="0" fontId="1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3" fillId="0" borderId="0"/>
    <xf numFmtId="0" fontId="113" fillId="0" borderId="0"/>
    <xf numFmtId="0" fontId="11" fillId="0" borderId="0"/>
    <xf numFmtId="0" fontId="7" fillId="0" borderId="0"/>
    <xf numFmtId="0" fontId="8" fillId="0" borderId="0"/>
    <xf numFmtId="0" fontId="114" fillId="0" borderId="0"/>
    <xf numFmtId="0" fontId="7" fillId="0" borderId="0"/>
    <xf numFmtId="0" fontId="114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11" fillId="0" borderId="0"/>
    <xf numFmtId="0" fontId="76" fillId="0" borderId="0"/>
    <xf numFmtId="0" fontId="7" fillId="0" borderId="0"/>
    <xf numFmtId="0" fontId="8" fillId="0" borderId="0"/>
    <xf numFmtId="0" fontId="7" fillId="0" borderId="0"/>
    <xf numFmtId="0" fontId="47" fillId="0" borderId="0"/>
    <xf numFmtId="0" fontId="8" fillId="0" borderId="0"/>
    <xf numFmtId="0" fontId="8" fillId="0" borderId="0"/>
    <xf numFmtId="0" fontId="112" fillId="0" borderId="0"/>
    <xf numFmtId="0" fontId="7" fillId="0" borderId="0"/>
    <xf numFmtId="0" fontId="8" fillId="0" borderId="0"/>
    <xf numFmtId="0" fontId="11" fillId="0" borderId="0"/>
    <xf numFmtId="0" fontId="1" fillId="0" borderId="0"/>
    <xf numFmtId="0" fontId="112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112" fillId="0" borderId="0"/>
    <xf numFmtId="0" fontId="112" fillId="0" borderId="0"/>
    <xf numFmtId="0" fontId="7" fillId="0" borderId="0"/>
    <xf numFmtId="197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112" fillId="0" borderId="0"/>
    <xf numFmtId="0" fontId="11" fillId="0" borderId="0"/>
    <xf numFmtId="0" fontId="113" fillId="0" borderId="0"/>
    <xf numFmtId="0" fontId="112" fillId="0" borderId="0"/>
    <xf numFmtId="0" fontId="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2" fillId="0" borderId="0"/>
    <xf numFmtId="0" fontId="114" fillId="0" borderId="0"/>
    <xf numFmtId="0" fontId="114" fillId="0" borderId="0"/>
    <xf numFmtId="0" fontId="112" fillId="0" borderId="0"/>
    <xf numFmtId="0" fontId="8" fillId="0" borderId="0"/>
    <xf numFmtId="0" fontId="113" fillId="0" borderId="0"/>
    <xf numFmtId="0" fontId="7" fillId="0" borderId="0"/>
    <xf numFmtId="0" fontId="7" fillId="0" borderId="0"/>
    <xf numFmtId="0" fontId="49" fillId="0" borderId="0"/>
    <xf numFmtId="0" fontId="113" fillId="0" borderId="0"/>
    <xf numFmtId="0" fontId="49" fillId="0" borderId="0"/>
    <xf numFmtId="0" fontId="49" fillId="0" borderId="0"/>
    <xf numFmtId="0" fontId="47" fillId="0" borderId="0"/>
    <xf numFmtId="0" fontId="8" fillId="0" borderId="0"/>
    <xf numFmtId="0" fontId="113" fillId="0" borderId="0"/>
    <xf numFmtId="0" fontId="78" fillId="0" borderId="0"/>
    <xf numFmtId="0" fontId="7" fillId="0" borderId="0"/>
    <xf numFmtId="0" fontId="7" fillId="0" borderId="0"/>
    <xf numFmtId="0" fontId="112" fillId="0" borderId="0"/>
    <xf numFmtId="198" fontId="8" fillId="0" borderId="0"/>
    <xf numFmtId="0" fontId="78" fillId="0" borderId="0"/>
    <xf numFmtId="0" fontId="112" fillId="0" borderId="0"/>
    <xf numFmtId="0" fontId="7" fillId="0" borderId="0"/>
    <xf numFmtId="0" fontId="12" fillId="0" borderId="0"/>
    <xf numFmtId="0" fontId="12" fillId="0" borderId="0"/>
    <xf numFmtId="0" fontId="112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9" fillId="0" borderId="0"/>
    <xf numFmtId="0" fontId="112" fillId="0" borderId="0"/>
    <xf numFmtId="0" fontId="8" fillId="0" borderId="0"/>
    <xf numFmtId="0" fontId="8" fillId="0" borderId="0"/>
    <xf numFmtId="0" fontId="112" fillId="0" borderId="0"/>
    <xf numFmtId="0" fontId="9" fillId="0" borderId="0"/>
    <xf numFmtId="0" fontId="80" fillId="0" borderId="0"/>
    <xf numFmtId="165" fontId="8" fillId="0" borderId="0" applyFont="0" applyFill="0" applyBorder="0" applyAlignment="0" applyProtection="0"/>
    <xf numFmtId="0" fontId="81" fillId="0" borderId="0">
      <alignment horizontal="left"/>
    </xf>
    <xf numFmtId="0" fontId="47" fillId="37" borderId="0" applyFill="0" applyBorder="0" applyAlignment="0" applyProtection="0">
      <protection locked="0"/>
    </xf>
    <xf numFmtId="199" fontId="47" fillId="37" borderId="0" applyFill="0" applyBorder="0" applyAlignment="0" applyProtection="0">
      <protection locked="0"/>
    </xf>
    <xf numFmtId="200" fontId="47" fillId="37" borderId="0" applyFill="0" applyBorder="0" applyAlignment="0" applyProtection="0">
      <alignment vertical="top"/>
    </xf>
    <xf numFmtId="5" fontId="47" fillId="37" borderId="0" applyFill="0" applyBorder="0" applyAlignment="0" applyProtection="0">
      <alignment vertical="top"/>
    </xf>
    <xf numFmtId="201" fontId="47" fillId="0" borderId="0" applyFill="0" applyBorder="0" applyAlignment="0" applyProtection="0"/>
    <xf numFmtId="202" fontId="47" fillId="0" borderId="0" applyFill="0" applyBorder="0" applyAlignment="0" applyProtection="0"/>
    <xf numFmtId="10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03" fontId="8" fillId="0" borderId="0" applyFont="0" applyFill="0" applyBorder="0" applyAlignment="0" applyProtection="0"/>
    <xf numFmtId="1" fontId="8" fillId="0" borderId="16" applyNumberFormat="0" applyFill="0" applyAlignment="0" applyProtection="0">
      <alignment horizontal="center" vertical="center"/>
    </xf>
    <xf numFmtId="204" fontId="82" fillId="0" borderId="0" applyNumberFormat="0" applyFill="0" applyBorder="0" applyAlignment="0" applyProtection="0">
      <alignment horizontal="left"/>
    </xf>
    <xf numFmtId="0" fontId="59" fillId="0" borderId="17">
      <alignment vertical="center"/>
    </xf>
    <xf numFmtId="0" fontId="79" fillId="0" borderId="0"/>
    <xf numFmtId="0" fontId="8" fillId="0" borderId="0"/>
    <xf numFmtId="40" fontId="83" fillId="0" borderId="0" applyBorder="0">
      <alignment horizontal="right"/>
    </xf>
    <xf numFmtId="0" fontId="84" fillId="0" borderId="0">
      <alignment horizontal="left"/>
    </xf>
    <xf numFmtId="0" fontId="60" fillId="0" borderId="0">
      <alignment horizontal="left"/>
    </xf>
    <xf numFmtId="0" fontId="67" fillId="0" borderId="0"/>
    <xf numFmtId="0" fontId="68" fillId="0" borderId="0"/>
    <xf numFmtId="0" fontId="65" fillId="0" borderId="0"/>
    <xf numFmtId="0" fontId="60" fillId="0" borderId="0"/>
    <xf numFmtId="0" fontId="85" fillId="0" borderId="0" applyNumberFormat="0" applyFill="0" applyBorder="0" applyAlignment="0" applyProtection="0"/>
    <xf numFmtId="0" fontId="86" fillId="0" borderId="0"/>
    <xf numFmtId="0" fontId="86" fillId="0" borderId="0"/>
    <xf numFmtId="0" fontId="87" fillId="0" borderId="0"/>
    <xf numFmtId="0" fontId="87" fillId="0" borderId="0"/>
    <xf numFmtId="0" fontId="86" fillId="0" borderId="0"/>
    <xf numFmtId="0" fontId="86" fillId="0" borderId="0"/>
    <xf numFmtId="0" fontId="85" fillId="0" borderId="0" applyNumberFormat="0" applyFill="0" applyBorder="0" applyAlignment="0" applyProtection="0"/>
    <xf numFmtId="0" fontId="87" fillId="0" borderId="0"/>
    <xf numFmtId="0" fontId="86" fillId="0" borderId="0"/>
    <xf numFmtId="0" fontId="93" fillId="41" borderId="3" applyNumberFormat="0" applyAlignment="0" applyProtection="0"/>
    <xf numFmtId="0" fontId="93" fillId="41" borderId="3" applyNumberFormat="0" applyAlignment="0" applyProtection="0"/>
    <xf numFmtId="0" fontId="18" fillId="35" borderId="3" applyNumberFormat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6" fillId="0" borderId="0"/>
    <xf numFmtId="165" fontId="96" fillId="0" borderId="0" applyFont="0" applyFill="0" applyBorder="0" applyAlignment="0" applyProtection="0"/>
    <xf numFmtId="167" fontId="96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42" borderId="4" applyNumberFormat="0" applyAlignment="0" applyProtection="0"/>
    <xf numFmtId="0" fontId="89" fillId="42" borderId="4" applyNumberFormat="0" applyAlignment="0" applyProtection="0"/>
    <xf numFmtId="0" fontId="19" fillId="36" borderId="4" applyNumberFormat="0" applyAlignment="0" applyProtection="0"/>
    <xf numFmtId="0" fontId="90" fillId="0" borderId="13" applyNumberFormat="0" applyFill="0" applyAlignment="0" applyProtection="0"/>
    <xf numFmtId="0" fontId="90" fillId="0" borderId="13" applyNumberFormat="0" applyFill="0" applyAlignment="0" applyProtection="0"/>
    <xf numFmtId="0" fontId="26" fillId="0" borderId="13" applyNumberFormat="0" applyFill="0" applyAlignment="0" applyProtection="0"/>
    <xf numFmtId="164" fontId="98" fillId="0" borderId="0" applyFont="0" applyFill="0" applyBorder="0" applyAlignment="0" applyProtection="0"/>
    <xf numFmtId="166" fontId="98" fillId="0" borderId="0" applyFont="0" applyFill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21" fillId="5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9" fontId="102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03" fillId="14" borderId="3" applyNumberFormat="0" applyAlignment="0" applyProtection="0"/>
    <xf numFmtId="0" fontId="103" fillId="14" borderId="3" applyNumberFormat="0" applyAlignment="0" applyProtection="0"/>
    <xf numFmtId="0" fontId="25" fillId="8" borderId="3" applyNumberFormat="0" applyAlignment="0" applyProtection="0"/>
    <xf numFmtId="0" fontId="104" fillId="43" borderId="0" applyNumberFormat="0" applyBorder="0" applyAlignment="0" applyProtection="0"/>
    <xf numFmtId="0" fontId="104" fillId="43" borderId="0" applyNumberFormat="0" applyBorder="0" applyAlignment="0" applyProtection="0"/>
    <xf numFmtId="0" fontId="27" fillId="2" borderId="0" applyNumberFormat="0" applyBorder="0" applyAlignment="0" applyProtection="0"/>
    <xf numFmtId="0" fontId="105" fillId="0" borderId="18" applyNumberFormat="0" applyFill="0" applyAlignment="0" applyProtection="0"/>
    <xf numFmtId="0" fontId="105" fillId="0" borderId="18" applyNumberFormat="0" applyFill="0" applyAlignment="0" applyProtection="0"/>
    <xf numFmtId="0" fontId="30" fillId="0" borderId="18" applyNumberFormat="0" applyFill="0" applyAlignment="0" applyProtection="0"/>
    <xf numFmtId="0" fontId="91" fillId="10" borderId="0" applyNumberFormat="0" applyBorder="0" applyAlignment="0" applyProtection="0"/>
    <xf numFmtId="0" fontId="91" fillId="10" borderId="0" applyNumberFormat="0" applyBorder="0" applyAlignment="0" applyProtection="0"/>
    <xf numFmtId="0" fontId="17" fillId="4" borderId="0" applyNumberFormat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2" fillId="0" borderId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16" fillId="31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16" fillId="32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16" fillId="33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6" fillId="24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16" fillId="25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16" fillId="34" borderId="0" applyNumberFormat="0" applyBorder="0" applyAlignment="0" applyProtection="0"/>
    <xf numFmtId="0" fontId="92" fillId="41" borderId="15" applyNumberFormat="0" applyAlignment="0" applyProtection="0"/>
    <xf numFmtId="0" fontId="92" fillId="41" borderId="15" applyNumberFormat="0" applyAlignment="0" applyProtection="0"/>
    <xf numFmtId="0" fontId="28" fillId="35" borderId="15" applyNumberFormat="0" applyAlignment="0" applyProtection="0"/>
    <xf numFmtId="0" fontId="8" fillId="48" borderId="14" applyNumberFormat="0" applyAlignment="0" applyProtection="0"/>
    <xf numFmtId="0" fontId="8" fillId="48" borderId="14" applyNumberFormat="0" applyAlignment="0" applyProtection="0"/>
    <xf numFmtId="0" fontId="7" fillId="40" borderId="14" applyNumberFormat="0" applyFont="0" applyAlignment="0" applyProtection="0"/>
    <xf numFmtId="0" fontId="107" fillId="0" borderId="8" applyNumberFormat="0" applyFill="0" applyAlignment="0" applyProtection="0"/>
    <xf numFmtId="0" fontId="107" fillId="0" borderId="8" applyNumberFormat="0" applyFill="0" applyAlignment="0" applyProtection="0"/>
    <xf numFmtId="0" fontId="22" fillId="0" borderId="8" applyNumberFormat="0" applyFill="0" applyAlignment="0" applyProtection="0"/>
    <xf numFmtId="0" fontId="108" fillId="0" borderId="10" applyNumberFormat="0" applyFill="0" applyAlignment="0" applyProtection="0"/>
    <xf numFmtId="0" fontId="108" fillId="0" borderId="10" applyNumberFormat="0" applyFill="0" applyAlignment="0" applyProtection="0"/>
    <xf numFmtId="0" fontId="23" fillId="0" borderId="10" applyNumberFormat="0" applyFill="0" applyAlignment="0" applyProtection="0"/>
    <xf numFmtId="0" fontId="109" fillId="0" borderId="11" applyNumberFormat="0" applyFill="0" applyAlignment="0" applyProtection="0"/>
    <xf numFmtId="0" fontId="109" fillId="0" borderId="11" applyNumberFormat="0" applyFill="0" applyAlignment="0" applyProtection="0"/>
    <xf numFmtId="0" fontId="24" fillId="0" borderId="11" applyNumberFormat="0" applyFill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0" fillId="0" borderId="0"/>
    <xf numFmtId="167" fontId="113" fillId="0" borderId="0" applyFont="0" applyFill="0" applyBorder="0" applyAlignment="0" applyProtection="0"/>
    <xf numFmtId="0" fontId="113" fillId="0" borderId="0"/>
  </cellStyleXfs>
  <cellXfs count="147">
    <xf numFmtId="0" fontId="0" fillId="0" borderId="0" xfId="0"/>
    <xf numFmtId="170" fontId="4" fillId="0" borderId="0" xfId="101" applyNumberFormat="1" applyFont="1" applyFill="1" applyBorder="1" applyAlignment="1"/>
    <xf numFmtId="3" fontId="3" fillId="0" borderId="0" xfId="111" applyNumberFormat="1" applyFont="1" applyFill="1" applyAlignment="1">
      <alignment horizontal="left"/>
    </xf>
    <xf numFmtId="43" fontId="3" fillId="0" borderId="0" xfId="80" applyFont="1" applyFill="1" applyAlignment="1">
      <alignment horizontal="right"/>
    </xf>
    <xf numFmtId="43" fontId="4" fillId="0" borderId="0" xfId="80" applyFont="1" applyFill="1" applyAlignment="1">
      <alignment horizontal="center"/>
    </xf>
    <xf numFmtId="43" fontId="5" fillId="0" borderId="0" xfId="80" applyFont="1" applyFill="1" applyAlignment="1">
      <alignment horizontal="center"/>
    </xf>
    <xf numFmtId="43" fontId="4" fillId="0" borderId="19" xfId="80" applyFont="1" applyFill="1" applyBorder="1" applyAlignment="1">
      <alignment horizontal="center"/>
    </xf>
    <xf numFmtId="3" fontId="4" fillId="0" borderId="0" xfId="111" applyNumberFormat="1" applyFont="1" applyFill="1" applyAlignment="1">
      <alignment horizontal="centerContinuous"/>
    </xf>
    <xf numFmtId="3" fontId="4" fillId="0" borderId="0" xfId="111" applyNumberFormat="1" applyFont="1" applyFill="1" applyAlignment="1"/>
    <xf numFmtId="43" fontId="4" fillId="0" borderId="0" xfId="80" applyFont="1" applyFill="1" applyAlignment="1">
      <alignment horizontal="right"/>
    </xf>
    <xf numFmtId="41" fontId="4" fillId="0" borderId="0" xfId="111" applyNumberFormat="1" applyFont="1" applyFill="1" applyBorder="1" applyAlignment="1"/>
    <xf numFmtId="43" fontId="115" fillId="0" borderId="0" xfId="80" applyFont="1" applyFill="1" applyBorder="1" applyAlignment="1"/>
    <xf numFmtId="43" fontId="3" fillId="0" borderId="0" xfId="80" applyFont="1" applyFill="1" applyBorder="1" applyAlignment="1"/>
    <xf numFmtId="43" fontId="116" fillId="0" borderId="0" xfId="80" applyFont="1" applyFill="1" applyBorder="1" applyAlignment="1"/>
    <xf numFmtId="41" fontId="116" fillId="0" borderId="0" xfId="80" applyNumberFormat="1" applyFont="1" applyFill="1" applyAlignment="1">
      <alignment horizontal="right"/>
    </xf>
    <xf numFmtId="41" fontId="4" fillId="0" borderId="0" xfId="80" applyNumberFormat="1" applyFont="1" applyFill="1" applyBorder="1" applyAlignment="1">
      <alignment horizontal="right"/>
    </xf>
    <xf numFmtId="41" fontId="4" fillId="0" borderId="20" xfId="111" applyNumberFormat="1" applyFont="1" applyFill="1" applyBorder="1" applyAlignment="1"/>
    <xf numFmtId="170" fontId="4" fillId="0" borderId="0" xfId="506" applyNumberFormat="1" applyFont="1" applyFill="1" applyBorder="1" applyAlignment="1"/>
    <xf numFmtId="170" fontId="4" fillId="0" borderId="0" xfId="506" applyNumberFormat="1" applyFont="1" applyFill="1" applyAlignment="1"/>
    <xf numFmtId="41" fontId="4" fillId="0" borderId="0" xfId="111" applyNumberFormat="1" applyFont="1" applyFill="1" applyBorder="1" applyAlignment="1">
      <alignment horizontal="right"/>
    </xf>
    <xf numFmtId="49" fontId="4" fillId="0" borderId="0" xfId="506" applyNumberFormat="1" applyFont="1" applyFill="1" applyBorder="1" applyAlignment="1">
      <alignment horizontal="center"/>
    </xf>
    <xf numFmtId="41" fontId="4" fillId="0" borderId="0" xfId="111" applyNumberFormat="1" applyFont="1" applyFill="1" applyAlignment="1">
      <alignment horizontal="right"/>
    </xf>
    <xf numFmtId="41" fontId="4" fillId="0" borderId="19" xfId="80" applyNumberFormat="1" applyFont="1" applyFill="1" applyBorder="1" applyAlignment="1"/>
    <xf numFmtId="43" fontId="4" fillId="0" borderId="0" xfId="80" applyFont="1" applyFill="1" applyAlignment="1"/>
    <xf numFmtId="43" fontId="4" fillId="0" borderId="0" xfId="80" applyFont="1" applyFill="1" applyBorder="1" applyAlignment="1">
      <alignment horizontal="right"/>
    </xf>
    <xf numFmtId="205" fontId="4" fillId="0" borderId="20" xfId="111" applyNumberFormat="1" applyFont="1" applyFill="1" applyBorder="1" applyAlignment="1"/>
    <xf numFmtId="170" fontId="4" fillId="0" borderId="7" xfId="80" applyNumberFormat="1" applyFont="1" applyFill="1" applyBorder="1" applyAlignment="1">
      <alignment horizontal="right"/>
    </xf>
    <xf numFmtId="43" fontId="4" fillId="0" borderId="7" xfId="111" applyNumberFormat="1" applyFont="1" applyFill="1" applyBorder="1" applyAlignment="1"/>
    <xf numFmtId="205" fontId="4" fillId="0" borderId="7" xfId="111" applyNumberFormat="1" applyFont="1" applyFill="1" applyBorder="1" applyAlignment="1"/>
    <xf numFmtId="170" fontId="4" fillId="0" borderId="0" xfId="80" applyNumberFormat="1" applyFont="1" applyFill="1" applyBorder="1" applyAlignment="1">
      <alignment horizontal="right"/>
    </xf>
    <xf numFmtId="43" fontId="4" fillId="0" borderId="0" xfId="111" applyNumberFormat="1" applyFont="1" applyFill="1" applyBorder="1" applyAlignment="1"/>
    <xf numFmtId="205" fontId="4" fillId="0" borderId="0" xfId="111" applyNumberFormat="1" applyFont="1" applyFill="1" applyBorder="1" applyAlignment="1"/>
    <xf numFmtId="170" fontId="4" fillId="0" borderId="19" xfId="80" applyNumberFormat="1" applyFont="1" applyFill="1" applyBorder="1" applyAlignment="1">
      <alignment horizontal="right"/>
    </xf>
    <xf numFmtId="170" fontId="4" fillId="0" borderId="0" xfId="506" applyNumberFormat="1" applyFont="1" applyFill="1" applyAlignment="1">
      <alignment vertical="top"/>
    </xf>
    <xf numFmtId="43" fontId="4" fillId="0" borderId="0" xfId="80" applyFont="1" applyFill="1" applyAlignment="1">
      <alignment horizontal="right" vertical="top"/>
    </xf>
    <xf numFmtId="41" fontId="4" fillId="0" borderId="0" xfId="80" applyNumberFormat="1" applyFont="1" applyFill="1" applyAlignment="1"/>
    <xf numFmtId="41" fontId="4" fillId="0" borderId="0" xfId="80" applyNumberFormat="1" applyFont="1" applyFill="1" applyAlignment="1">
      <alignment horizontal="right"/>
    </xf>
    <xf numFmtId="41" fontId="116" fillId="0" borderId="0" xfId="80" applyNumberFormat="1" applyFont="1" applyFill="1" applyAlignment="1"/>
    <xf numFmtId="41" fontId="116" fillId="0" borderId="0" xfId="80" applyNumberFormat="1" applyFont="1" applyFill="1" applyBorder="1" applyAlignment="1">
      <alignment horizontal="center"/>
    </xf>
    <xf numFmtId="49" fontId="4" fillId="0" borderId="0" xfId="506" applyNumberFormat="1" applyFont="1" applyFill="1" applyBorder="1" applyAlignment="1">
      <alignment horizontal="center" vertical="center"/>
    </xf>
    <xf numFmtId="170" fontId="4" fillId="0" borderId="0" xfId="506" applyNumberFormat="1" applyFont="1" applyFill="1" applyAlignment="1">
      <alignment vertical="center"/>
    </xf>
    <xf numFmtId="170" fontId="4" fillId="0" borderId="0" xfId="506" applyNumberFormat="1" applyFont="1" applyFill="1" applyBorder="1" applyAlignment="1">
      <alignment vertical="center"/>
    </xf>
    <xf numFmtId="43" fontId="4" fillId="0" borderId="0" xfId="80" applyFont="1" applyFill="1" applyAlignment="1">
      <alignment horizontal="right" vertical="center"/>
    </xf>
    <xf numFmtId="41" fontId="4" fillId="0" borderId="0" xfId="111" applyNumberFormat="1" applyFont="1" applyFill="1" applyBorder="1" applyAlignment="1">
      <alignment horizontal="right" vertical="center"/>
    </xf>
    <xf numFmtId="170" fontId="4" fillId="0" borderId="0" xfId="80" applyNumberFormat="1" applyFont="1" applyFill="1" applyBorder="1" applyAlignment="1">
      <alignment horizontal="right" vertical="center"/>
    </xf>
    <xf numFmtId="41" fontId="4" fillId="0" borderId="19" xfId="111" applyNumberFormat="1" applyFont="1" applyFill="1" applyBorder="1" applyAlignment="1">
      <alignment horizontal="right"/>
    </xf>
    <xf numFmtId="43" fontId="4" fillId="0" borderId="0" xfId="80" applyFont="1" applyFill="1" applyBorder="1" applyAlignment="1">
      <alignment horizontal="right" vertical="center"/>
    </xf>
    <xf numFmtId="43" fontId="4" fillId="0" borderId="19" xfId="80" applyFont="1" applyFill="1" applyBorder="1" applyAlignment="1">
      <alignment horizontal="right"/>
    </xf>
    <xf numFmtId="0" fontId="3" fillId="0" borderId="0" xfId="0" applyFont="1"/>
    <xf numFmtId="37" fontId="3" fillId="0" borderId="0" xfId="0" applyNumberFormat="1" applyFont="1"/>
    <xf numFmtId="37" fontId="4" fillId="0" borderId="0" xfId="0" applyNumberFormat="1" applyFont="1"/>
    <xf numFmtId="37" fontId="3" fillId="0" borderId="0" xfId="0" quotePrefix="1" applyNumberFormat="1" applyFont="1"/>
    <xf numFmtId="37" fontId="4" fillId="0" borderId="0" xfId="0" applyNumberFormat="1" applyFont="1" applyAlignment="1">
      <alignment horizontal="right"/>
    </xf>
    <xf numFmtId="37" fontId="4" fillId="0" borderId="0" xfId="0" quotePrefix="1" applyNumberFormat="1" applyFont="1" applyAlignment="1">
      <alignment horizontal="center"/>
    </xf>
    <xf numFmtId="37" fontId="4" fillId="0" borderId="0" xfId="0" quotePrefix="1" applyNumberFormat="1" applyFont="1" applyAlignment="1">
      <alignment horizontal="right"/>
    </xf>
    <xf numFmtId="37" fontId="5" fillId="0" borderId="0" xfId="262" quotePrefix="1" applyNumberFormat="1" applyFont="1" applyAlignment="1">
      <alignment horizontal="center"/>
    </xf>
    <xf numFmtId="37" fontId="4" fillId="0" borderId="0" xfId="262" applyNumberFormat="1" applyFont="1"/>
    <xf numFmtId="49" fontId="4" fillId="0" borderId="19" xfId="0" quotePrefix="1" applyNumberFormat="1" applyFont="1" applyBorder="1" applyAlignment="1">
      <alignment horizontal="center"/>
    </xf>
    <xf numFmtId="37" fontId="4" fillId="0" borderId="0" xfId="0" applyNumberFormat="1" applyFon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37" fontId="6" fillId="0" borderId="0" xfId="0" applyNumberFormat="1" applyFont="1" applyAlignment="1">
      <alignment horizontal="center"/>
    </xf>
    <xf numFmtId="41" fontId="4" fillId="0" borderId="0" xfId="262" applyNumberFormat="1" applyFont="1" applyAlignment="1">
      <alignment horizontal="right"/>
    </xf>
    <xf numFmtId="41" fontId="4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left"/>
    </xf>
    <xf numFmtId="41" fontId="4" fillId="0" borderId="19" xfId="262" applyNumberFormat="1" applyFont="1" applyBorder="1" applyAlignment="1">
      <alignment horizontal="right"/>
    </xf>
    <xf numFmtId="41" fontId="4" fillId="0" borderId="19" xfId="0" applyNumberFormat="1" applyFont="1" applyBorder="1" applyAlignment="1">
      <alignment horizontal="right"/>
    </xf>
    <xf numFmtId="41" fontId="4" fillId="0" borderId="20" xfId="0" applyNumberFormat="1" applyFont="1" applyBorder="1" applyAlignment="1">
      <alignment horizontal="right"/>
    </xf>
    <xf numFmtId="37" fontId="3" fillId="0" borderId="0" xfId="0" applyNumberFormat="1" applyFont="1" applyAlignment="1">
      <alignment horizontal="left"/>
    </xf>
    <xf numFmtId="37" fontId="3" fillId="0" borderId="0" xfId="0" quotePrefix="1" applyNumberFormat="1" applyFont="1" applyAlignment="1">
      <alignment horizontal="left"/>
    </xf>
    <xf numFmtId="37" fontId="4" fillId="0" borderId="19" xfId="0" applyNumberFormat="1" applyFont="1" applyBorder="1"/>
    <xf numFmtId="37" fontId="3" fillId="0" borderId="0" xfId="351" applyNumberFormat="1" applyFont="1" applyAlignment="1">
      <alignment horizontal="left"/>
    </xf>
    <xf numFmtId="37" fontId="4" fillId="0" borderId="0" xfId="351" applyNumberFormat="1" applyFont="1"/>
    <xf numFmtId="37" fontId="4" fillId="0" borderId="19" xfId="351" applyNumberFormat="1" applyFont="1" applyBorder="1" applyAlignment="1">
      <alignment horizontal="center"/>
    </xf>
    <xf numFmtId="49" fontId="4" fillId="0" borderId="0" xfId="351" applyNumberFormat="1" applyFont="1" applyAlignment="1">
      <alignment horizontal="center"/>
    </xf>
    <xf numFmtId="0" fontId="4" fillId="0" borderId="0" xfId="351" applyFont="1" applyAlignment="1">
      <alignment horizontal="centerContinuous"/>
    </xf>
    <xf numFmtId="49" fontId="5" fillId="0" borderId="0" xfId="351" applyNumberFormat="1" applyFont="1" applyAlignment="1">
      <alignment horizontal="center"/>
    </xf>
    <xf numFmtId="37" fontId="4" fillId="0" borderId="0" xfId="351" applyNumberFormat="1" applyFont="1" applyAlignment="1">
      <alignment horizontal="center"/>
    </xf>
    <xf numFmtId="0" fontId="5" fillId="0" borderId="0" xfId="351" applyFont="1" applyAlignment="1">
      <alignment horizontal="center"/>
    </xf>
    <xf numFmtId="37" fontId="5" fillId="0" borderId="0" xfId="351" applyNumberFormat="1" applyFont="1" applyAlignment="1">
      <alignment horizontal="center"/>
    </xf>
    <xf numFmtId="0" fontId="3" fillId="0" borderId="0" xfId="262" applyFont="1"/>
    <xf numFmtId="0" fontId="3" fillId="0" borderId="0" xfId="351" applyFont="1" applyAlignment="1">
      <alignment horizontal="center"/>
    </xf>
    <xf numFmtId="49" fontId="3" fillId="0" borderId="0" xfId="351" applyNumberFormat="1" applyFont="1" applyAlignment="1">
      <alignment horizontal="center"/>
    </xf>
    <xf numFmtId="37" fontId="3" fillId="0" borderId="0" xfId="351" applyNumberFormat="1" applyFont="1"/>
    <xf numFmtId="0" fontId="4" fillId="0" borderId="0" xfId="351" applyFont="1" applyAlignment="1">
      <alignment horizontal="center"/>
    </xf>
    <xf numFmtId="10" fontId="4" fillId="0" borderId="0" xfId="351" applyNumberFormat="1" applyFont="1"/>
    <xf numFmtId="0" fontId="4" fillId="0" borderId="0" xfId="351" applyFont="1" applyAlignment="1">
      <alignment horizontal="left"/>
    </xf>
    <xf numFmtId="37" fontId="4" fillId="0" borderId="0" xfId="351" applyNumberFormat="1" applyFont="1" applyAlignment="1">
      <alignment vertical="center"/>
    </xf>
    <xf numFmtId="168" fontId="4" fillId="0" borderId="0" xfId="351" applyNumberFormat="1" applyFont="1" applyAlignment="1">
      <alignment vertical="center"/>
    </xf>
    <xf numFmtId="0" fontId="4" fillId="0" borderId="0" xfId="351" applyFont="1" applyAlignment="1">
      <alignment horizontal="center" vertical="center"/>
    </xf>
    <xf numFmtId="49" fontId="4" fillId="0" borderId="0" xfId="351" applyNumberFormat="1" applyFont="1" applyAlignment="1">
      <alignment horizontal="center" vertical="center"/>
    </xf>
    <xf numFmtId="37" fontId="4" fillId="0" borderId="0" xfId="351" applyNumberFormat="1" applyFont="1" applyAlignment="1">
      <alignment vertical="top"/>
    </xf>
    <xf numFmtId="10" fontId="4" fillId="0" borderId="0" xfId="351" applyNumberFormat="1" applyFont="1" applyAlignment="1">
      <alignment vertical="top"/>
    </xf>
    <xf numFmtId="0" fontId="4" fillId="0" borderId="0" xfId="351" applyFont="1" applyAlignment="1">
      <alignment horizontal="right" vertical="center"/>
    </xf>
    <xf numFmtId="41" fontId="4" fillId="0" borderId="0" xfId="351" applyNumberFormat="1" applyFont="1"/>
    <xf numFmtId="168" fontId="4" fillId="0" borderId="0" xfId="351" applyNumberFormat="1" applyFont="1"/>
    <xf numFmtId="0" fontId="4" fillId="0" borderId="0" xfId="351" quotePrefix="1" applyFont="1" applyAlignment="1">
      <alignment horizontal="center"/>
    </xf>
    <xf numFmtId="175" fontId="4" fillId="0" borderId="0" xfId="351" applyNumberFormat="1" applyFont="1"/>
    <xf numFmtId="37" fontId="4" fillId="0" borderId="0" xfId="351" applyNumberFormat="1" applyFont="1" applyAlignment="1">
      <alignment horizontal="left"/>
    </xf>
    <xf numFmtId="175" fontId="4" fillId="0" borderId="0" xfId="351" applyNumberFormat="1" applyFont="1" applyAlignment="1">
      <alignment vertical="center"/>
    </xf>
    <xf numFmtId="37" fontId="4" fillId="0" borderId="0" xfId="351" applyNumberFormat="1" applyFont="1" applyAlignment="1">
      <alignment horizontal="left" vertical="center"/>
    </xf>
    <xf numFmtId="10" fontId="4" fillId="0" borderId="0" xfId="351" applyNumberFormat="1" applyFont="1" applyAlignment="1">
      <alignment vertical="center"/>
    </xf>
    <xf numFmtId="170" fontId="4" fillId="0" borderId="0" xfId="351" applyNumberFormat="1" applyFont="1" applyAlignment="1">
      <alignment vertical="center"/>
    </xf>
    <xf numFmtId="0" fontId="118" fillId="0" borderId="0" xfId="0" applyFont="1" applyAlignment="1">
      <alignment vertical="center"/>
    </xf>
    <xf numFmtId="43" fontId="4" fillId="0" borderId="0" xfId="80" applyFont="1" applyFill="1" applyBorder="1" applyAlignment="1">
      <alignment vertical="center"/>
    </xf>
    <xf numFmtId="170" fontId="4" fillId="0" borderId="19" xfId="80" applyNumberFormat="1" applyFont="1" applyFill="1" applyBorder="1" applyAlignment="1">
      <alignment horizontal="right" vertical="center"/>
    </xf>
    <xf numFmtId="170" fontId="4" fillId="0" borderId="19" xfId="506" applyNumberFormat="1" applyFont="1" applyFill="1" applyBorder="1" applyAlignment="1">
      <alignment vertical="center"/>
    </xf>
    <xf numFmtId="206" fontId="4" fillId="0" borderId="19" xfId="506" applyNumberFormat="1" applyFont="1" applyFill="1" applyBorder="1" applyAlignment="1">
      <alignment vertical="center"/>
    </xf>
    <xf numFmtId="170" fontId="4" fillId="0" borderId="0" xfId="351" applyNumberFormat="1" applyFont="1" applyAlignment="1">
      <alignment vertical="top"/>
    </xf>
    <xf numFmtId="0" fontId="4" fillId="0" borderId="0" xfId="351" applyFont="1"/>
    <xf numFmtId="170" fontId="4" fillId="0" borderId="0" xfId="351" applyNumberFormat="1" applyFont="1"/>
    <xf numFmtId="3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1" fontId="4" fillId="0" borderId="0" xfId="262" applyNumberFormat="1" applyFont="1"/>
    <xf numFmtId="41" fontId="4" fillId="0" borderId="0" xfId="0" applyNumberFormat="1" applyFont="1"/>
    <xf numFmtId="41" fontId="4" fillId="0" borderId="19" xfId="262" applyNumberFormat="1" applyFont="1" applyBorder="1"/>
    <xf numFmtId="37" fontId="4" fillId="0" borderId="0" xfId="0" quotePrefix="1" applyNumberFormat="1" applyFont="1" applyAlignment="1">
      <alignment horizontal="left"/>
    </xf>
    <xf numFmtId="37" fontId="111" fillId="0" borderId="0" xfId="0" applyNumberFormat="1" applyFont="1" applyAlignment="1">
      <alignment horizontal="center"/>
    </xf>
    <xf numFmtId="41" fontId="3" fillId="0" borderId="0" xfId="0" applyNumberFormat="1" applyFont="1"/>
    <xf numFmtId="41" fontId="4" fillId="0" borderId="7" xfId="0" applyNumberFormat="1" applyFont="1" applyBorder="1"/>
    <xf numFmtId="41" fontId="4" fillId="0" borderId="19" xfId="0" applyNumberFormat="1" applyFont="1" applyBorder="1"/>
    <xf numFmtId="41" fontId="4" fillId="0" borderId="20" xfId="0" applyNumberFormat="1" applyFont="1" applyBorder="1"/>
    <xf numFmtId="37" fontId="3" fillId="0" borderId="0" xfId="0" applyNumberFormat="1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37" fontId="5" fillId="0" borderId="0" xfId="0" quotePrefix="1" applyNumberFormat="1" applyFont="1" applyAlignment="1">
      <alignment horizontal="center"/>
    </xf>
    <xf numFmtId="37" fontId="117" fillId="0" borderId="0" xfId="0" applyNumberFormat="1" applyFont="1"/>
    <xf numFmtId="0" fontId="4" fillId="0" borderId="0" xfId="0" applyFont="1" applyAlignment="1">
      <alignment wrapText="1"/>
    </xf>
    <xf numFmtId="37" fontId="117" fillId="0" borderId="0" xfId="0" applyNumberFormat="1" applyFont="1" applyAlignment="1">
      <alignment horizontal="center"/>
    </xf>
    <xf numFmtId="0" fontId="117" fillId="0" borderId="0" xfId="0" applyFont="1" applyAlignment="1">
      <alignment horizontal="center"/>
    </xf>
    <xf numFmtId="37" fontId="6" fillId="0" borderId="0" xfId="262" applyNumberFormat="1" applyFont="1" applyAlignment="1">
      <alignment horizontal="center"/>
    </xf>
    <xf numFmtId="41" fontId="6" fillId="0" borderId="0" xfId="0" applyNumberFormat="1" applyFont="1" applyAlignment="1">
      <alignment horizontal="right"/>
    </xf>
    <xf numFmtId="41" fontId="4" fillId="0" borderId="0" xfId="272" applyNumberFormat="1" applyFont="1" applyAlignment="1">
      <alignment horizontal="right"/>
    </xf>
    <xf numFmtId="41" fontId="4" fillId="0" borderId="19" xfId="272" applyNumberFormat="1" applyFont="1" applyBorder="1" applyAlignment="1">
      <alignment horizontal="right"/>
    </xf>
    <xf numFmtId="41" fontId="4" fillId="0" borderId="7" xfId="0" applyNumberFormat="1" applyFont="1" applyBorder="1" applyAlignment="1">
      <alignment horizontal="right"/>
    </xf>
    <xf numFmtId="37" fontId="4" fillId="0" borderId="0" xfId="0" applyNumberFormat="1" applyFont="1" applyAlignment="1">
      <alignment horizontal="centerContinuous"/>
    </xf>
    <xf numFmtId="168" fontId="4" fillId="0" borderId="0" xfId="0" applyNumberFormat="1" applyFont="1" applyAlignment="1">
      <alignment horizontal="right"/>
    </xf>
    <xf numFmtId="0" fontId="4" fillId="0" borderId="0" xfId="0" applyFont="1"/>
    <xf numFmtId="43" fontId="4" fillId="0" borderId="19" xfId="80" applyFont="1" applyFill="1" applyBorder="1" applyAlignment="1">
      <alignment vertical="center"/>
    </xf>
    <xf numFmtId="37" fontId="4" fillId="0" borderId="0" xfId="262" applyNumberFormat="1" applyFont="1" applyAlignment="1">
      <alignment horizontal="center"/>
    </xf>
    <xf numFmtId="41" fontId="4" fillId="0" borderId="0" xfId="255" applyNumberFormat="1" applyFont="1"/>
    <xf numFmtId="41" fontId="4" fillId="0" borderId="19" xfId="255" applyNumberFormat="1" applyFont="1" applyBorder="1"/>
    <xf numFmtId="37" fontId="4" fillId="0" borderId="0" xfId="0" applyNumberFormat="1" applyFont="1" applyAlignment="1">
      <alignment horizontal="center"/>
    </xf>
    <xf numFmtId="37" fontId="4" fillId="0" borderId="0" xfId="0" applyNumberFormat="1" applyFont="1" applyAlignment="1">
      <alignment horizontal="center" wrapText="1"/>
    </xf>
    <xf numFmtId="49" fontId="4" fillId="0" borderId="19" xfId="351" applyNumberFormat="1" applyFont="1" applyBorder="1" applyAlignment="1">
      <alignment horizontal="center"/>
    </xf>
    <xf numFmtId="37" fontId="3" fillId="0" borderId="0" xfId="351" applyNumberFormat="1" applyFont="1" applyAlignment="1">
      <alignment horizontal="left"/>
    </xf>
    <xf numFmtId="0" fontId="5" fillId="0" borderId="0" xfId="351" applyFont="1" applyAlignment="1">
      <alignment horizontal="center"/>
    </xf>
    <xf numFmtId="37" fontId="4" fillId="0" borderId="19" xfId="351" applyNumberFormat="1" applyFont="1" applyBorder="1" applyAlignment="1">
      <alignment horizontal="center"/>
    </xf>
  </cellXfs>
  <cellStyles count="508">
    <cellStyle name="^6A_x0001_" xfId="1" xr:uid="{00000000-0005-0000-0000-000000000000}"/>
    <cellStyle name="_%(SignOnly)" xfId="2" xr:uid="{00000000-0005-0000-0000-000001000000}"/>
    <cellStyle name="_%(SignSpaceOnly)" xfId="3" xr:uid="{00000000-0005-0000-0000-000002000000}"/>
    <cellStyle name="_Comma" xfId="4" xr:uid="{00000000-0005-0000-0000-000003000000}"/>
    <cellStyle name="_Currency" xfId="5" xr:uid="{00000000-0005-0000-0000-000004000000}"/>
    <cellStyle name="_CurrencySpace" xfId="6" xr:uid="{00000000-0005-0000-0000-000005000000}"/>
    <cellStyle name="_Euro" xfId="7" xr:uid="{00000000-0005-0000-0000-000006000000}"/>
    <cellStyle name="_Heading" xfId="8" xr:uid="{00000000-0005-0000-0000-000007000000}"/>
    <cellStyle name="_Highlight" xfId="9" xr:uid="{00000000-0005-0000-0000-000008000000}"/>
    <cellStyle name="_Multiple" xfId="10" xr:uid="{00000000-0005-0000-0000-000009000000}"/>
    <cellStyle name="_MultipleSpace" xfId="11" xr:uid="{00000000-0005-0000-0000-00000A000000}"/>
    <cellStyle name="_SubHeading" xfId="12" xr:uid="{00000000-0005-0000-0000-00000B000000}"/>
    <cellStyle name="_Table" xfId="13" xr:uid="{00000000-0005-0000-0000-00000C000000}"/>
    <cellStyle name="_TableHead" xfId="14" xr:uid="{00000000-0005-0000-0000-00000D000000}"/>
    <cellStyle name="_TableRowHead" xfId="15" xr:uid="{00000000-0005-0000-0000-00000E000000}"/>
    <cellStyle name="_TableSuperHead" xfId="16" xr:uid="{00000000-0005-0000-0000-00000F000000}"/>
    <cellStyle name="20% - ส่วนที่ถูกเน้น1" xfId="17" xr:uid="{00000000-0005-0000-0000-000010000000}"/>
    <cellStyle name="20% - ส่วนที่ถูกเน้น1 2" xfId="18" xr:uid="{00000000-0005-0000-0000-000011000000}"/>
    <cellStyle name="20% - ส่วนที่ถูกเน้น1 3" xfId="19" xr:uid="{00000000-0005-0000-0000-000012000000}"/>
    <cellStyle name="20% - ส่วนที่ถูกเน้น2" xfId="20" xr:uid="{00000000-0005-0000-0000-000013000000}"/>
    <cellStyle name="20% - ส่วนที่ถูกเน้น2 2" xfId="21" xr:uid="{00000000-0005-0000-0000-000014000000}"/>
    <cellStyle name="20% - ส่วนที่ถูกเน้น2 3" xfId="22" xr:uid="{00000000-0005-0000-0000-000015000000}"/>
    <cellStyle name="20% - ส่วนที่ถูกเน้น3" xfId="23" xr:uid="{00000000-0005-0000-0000-000016000000}"/>
    <cellStyle name="20% - ส่วนที่ถูกเน้น3 2" xfId="24" xr:uid="{00000000-0005-0000-0000-000017000000}"/>
    <cellStyle name="20% - ส่วนที่ถูกเน้น3 3" xfId="25" xr:uid="{00000000-0005-0000-0000-000018000000}"/>
    <cellStyle name="20% - ส่วนที่ถูกเน้น4" xfId="26" xr:uid="{00000000-0005-0000-0000-000019000000}"/>
    <cellStyle name="20% - ส่วนที่ถูกเน้น4 2" xfId="27" xr:uid="{00000000-0005-0000-0000-00001A000000}"/>
    <cellStyle name="20% - ส่วนที่ถูกเน้น4 3" xfId="28" xr:uid="{00000000-0005-0000-0000-00001B000000}"/>
    <cellStyle name="20% - ส่วนที่ถูกเน้น5" xfId="29" xr:uid="{00000000-0005-0000-0000-00001C000000}"/>
    <cellStyle name="20% - ส่วนที่ถูกเน้น5 2" xfId="30" xr:uid="{00000000-0005-0000-0000-00001D000000}"/>
    <cellStyle name="20% - ส่วนที่ถูกเน้น5 3" xfId="31" xr:uid="{00000000-0005-0000-0000-00001E000000}"/>
    <cellStyle name="20% - ส่วนที่ถูกเน้น6" xfId="32" xr:uid="{00000000-0005-0000-0000-00001F000000}"/>
    <cellStyle name="20% - ส่วนที่ถูกเน้น6 2" xfId="33" xr:uid="{00000000-0005-0000-0000-000020000000}"/>
    <cellStyle name="20% - ส่วนที่ถูกเน้น6 3" xfId="34" xr:uid="{00000000-0005-0000-0000-000021000000}"/>
    <cellStyle name="๒๖๋_x000d_A_x0001_" xfId="35" xr:uid="{00000000-0005-0000-0000-000022000000}"/>
    <cellStyle name="40% - ส่วนที่ถูกเน้น1" xfId="36" xr:uid="{00000000-0005-0000-0000-000023000000}"/>
    <cellStyle name="40% - ส่วนที่ถูกเน้น1 2" xfId="37" xr:uid="{00000000-0005-0000-0000-000024000000}"/>
    <cellStyle name="40% - ส่วนที่ถูกเน้น1 3" xfId="38" xr:uid="{00000000-0005-0000-0000-000025000000}"/>
    <cellStyle name="40% - ส่วนที่ถูกเน้น2" xfId="39" xr:uid="{00000000-0005-0000-0000-000026000000}"/>
    <cellStyle name="40% - ส่วนที่ถูกเน้น2 2" xfId="40" xr:uid="{00000000-0005-0000-0000-000027000000}"/>
    <cellStyle name="40% - ส่วนที่ถูกเน้น2 3" xfId="41" xr:uid="{00000000-0005-0000-0000-000028000000}"/>
    <cellStyle name="40% - ส่วนที่ถูกเน้น3" xfId="42" xr:uid="{00000000-0005-0000-0000-000029000000}"/>
    <cellStyle name="40% - ส่วนที่ถูกเน้น3 2" xfId="43" xr:uid="{00000000-0005-0000-0000-00002A000000}"/>
    <cellStyle name="40% - ส่วนที่ถูกเน้น3 3" xfId="44" xr:uid="{00000000-0005-0000-0000-00002B000000}"/>
    <cellStyle name="40% - ส่วนที่ถูกเน้น4" xfId="45" xr:uid="{00000000-0005-0000-0000-00002C000000}"/>
    <cellStyle name="40% - ส่วนที่ถูกเน้น4 2" xfId="46" xr:uid="{00000000-0005-0000-0000-00002D000000}"/>
    <cellStyle name="40% - ส่วนที่ถูกเน้น4 3" xfId="47" xr:uid="{00000000-0005-0000-0000-00002E000000}"/>
    <cellStyle name="40% - ส่วนที่ถูกเน้น5" xfId="48" xr:uid="{00000000-0005-0000-0000-00002F000000}"/>
    <cellStyle name="40% - ส่วนที่ถูกเน้น5 2" xfId="49" xr:uid="{00000000-0005-0000-0000-000030000000}"/>
    <cellStyle name="40% - ส่วนที่ถูกเน้น5 3" xfId="50" xr:uid="{00000000-0005-0000-0000-000031000000}"/>
    <cellStyle name="40% - ส่วนที่ถูกเน้น6" xfId="51" xr:uid="{00000000-0005-0000-0000-000032000000}"/>
    <cellStyle name="40% - ส่วนที่ถูกเน้น6 2" xfId="52" xr:uid="{00000000-0005-0000-0000-000033000000}"/>
    <cellStyle name="40% - ส่วนที่ถูกเน้น6 3" xfId="53" xr:uid="{00000000-0005-0000-0000-000034000000}"/>
    <cellStyle name="60% - ส่วนที่ถูกเน้น1" xfId="54" xr:uid="{00000000-0005-0000-0000-000035000000}"/>
    <cellStyle name="60% - ส่วนที่ถูกเน้น1 2" xfId="55" xr:uid="{00000000-0005-0000-0000-000036000000}"/>
    <cellStyle name="60% - ส่วนที่ถูกเน้น1 3" xfId="56" xr:uid="{00000000-0005-0000-0000-000037000000}"/>
    <cellStyle name="60% - ส่วนที่ถูกเน้น2" xfId="57" xr:uid="{00000000-0005-0000-0000-000038000000}"/>
    <cellStyle name="60% - ส่วนที่ถูกเน้น2 2" xfId="58" xr:uid="{00000000-0005-0000-0000-000039000000}"/>
    <cellStyle name="60% - ส่วนที่ถูกเน้น2 3" xfId="59" xr:uid="{00000000-0005-0000-0000-00003A000000}"/>
    <cellStyle name="60% - ส่วนที่ถูกเน้น3" xfId="60" xr:uid="{00000000-0005-0000-0000-00003B000000}"/>
    <cellStyle name="60% - ส่วนที่ถูกเน้น3 2" xfId="61" xr:uid="{00000000-0005-0000-0000-00003C000000}"/>
    <cellStyle name="60% - ส่วนที่ถูกเน้น3 3" xfId="62" xr:uid="{00000000-0005-0000-0000-00003D000000}"/>
    <cellStyle name="60% - ส่วนที่ถูกเน้น4" xfId="63" xr:uid="{00000000-0005-0000-0000-00003E000000}"/>
    <cellStyle name="60% - ส่วนที่ถูกเน้น4 2" xfId="64" xr:uid="{00000000-0005-0000-0000-00003F000000}"/>
    <cellStyle name="60% - ส่วนที่ถูกเน้น4 3" xfId="65" xr:uid="{00000000-0005-0000-0000-000040000000}"/>
    <cellStyle name="60% - ส่วนที่ถูกเน้น5" xfId="66" xr:uid="{00000000-0005-0000-0000-000041000000}"/>
    <cellStyle name="60% - ส่วนที่ถูกเน้น5 2" xfId="67" xr:uid="{00000000-0005-0000-0000-000042000000}"/>
    <cellStyle name="60% - ส่วนที่ถูกเน้น5 3" xfId="68" xr:uid="{00000000-0005-0000-0000-000043000000}"/>
    <cellStyle name="60% - ส่วนที่ถูกเน้น6" xfId="69" xr:uid="{00000000-0005-0000-0000-000044000000}"/>
    <cellStyle name="60% - ส่วนที่ถูกเน้น6 2" xfId="70" xr:uid="{00000000-0005-0000-0000-000045000000}"/>
    <cellStyle name="60% - ส่วนที่ถูกเน้น6 3" xfId="71" xr:uid="{00000000-0005-0000-0000-000046000000}"/>
    <cellStyle name="75" xfId="72" xr:uid="{00000000-0005-0000-0000-000047000000}"/>
    <cellStyle name="75 2" xfId="73" xr:uid="{00000000-0005-0000-0000-000048000000}"/>
    <cellStyle name="75 3" xfId="74" xr:uid="{00000000-0005-0000-0000-000049000000}"/>
    <cellStyle name="A_x0001_" xfId="75" xr:uid="{00000000-0005-0000-0000-00004A000000}"/>
    <cellStyle name="amount" xfId="76" xr:uid="{00000000-0005-0000-0000-00004B000000}"/>
    <cellStyle name="Body" xfId="77" xr:uid="{00000000-0005-0000-0000-00004C000000}"/>
    <cellStyle name="Body 2" xfId="78" xr:uid="{00000000-0005-0000-0000-00004D000000}"/>
    <cellStyle name="Calc Currency (0)" xfId="79" xr:uid="{00000000-0005-0000-0000-00004E000000}"/>
    <cellStyle name="Comma" xfId="80" builtinId="3"/>
    <cellStyle name="Comma  - Style1" xfId="81" xr:uid="{00000000-0005-0000-0000-000050000000}"/>
    <cellStyle name="Comma  - Style2" xfId="82" xr:uid="{00000000-0005-0000-0000-000051000000}"/>
    <cellStyle name="Comma  - Style3" xfId="83" xr:uid="{00000000-0005-0000-0000-000052000000}"/>
    <cellStyle name="Comma  - Style4" xfId="84" xr:uid="{00000000-0005-0000-0000-000053000000}"/>
    <cellStyle name="Comma  - Style5" xfId="85" xr:uid="{00000000-0005-0000-0000-000054000000}"/>
    <cellStyle name="Comma  - Style6" xfId="86" xr:uid="{00000000-0005-0000-0000-000055000000}"/>
    <cellStyle name="Comma  - Style7" xfId="87" xr:uid="{00000000-0005-0000-0000-000056000000}"/>
    <cellStyle name="Comma  - Style8" xfId="88" xr:uid="{00000000-0005-0000-0000-000057000000}"/>
    <cellStyle name="Comma (0.0)" xfId="89" xr:uid="{00000000-0005-0000-0000-000058000000}"/>
    <cellStyle name="Comma (0.00)" xfId="90" xr:uid="{00000000-0005-0000-0000-000059000000}"/>
    <cellStyle name="Comma (hidden)" xfId="91" xr:uid="{00000000-0005-0000-0000-00005A000000}"/>
    <cellStyle name="Comma (hidden) 2" xfId="92" xr:uid="{00000000-0005-0000-0000-00005B000000}"/>
    <cellStyle name="Comma (index)" xfId="93" xr:uid="{00000000-0005-0000-0000-00005C000000}"/>
    <cellStyle name="Comma (index) 2" xfId="94" xr:uid="{00000000-0005-0000-0000-00005D000000}"/>
    <cellStyle name="Comma 10" xfId="95" xr:uid="{00000000-0005-0000-0000-00005E000000}"/>
    <cellStyle name="Comma 10 2" xfId="96" xr:uid="{00000000-0005-0000-0000-00005F000000}"/>
    <cellStyle name="Comma 10 3" xfId="97" xr:uid="{00000000-0005-0000-0000-000060000000}"/>
    <cellStyle name="Comma 11" xfId="98" xr:uid="{00000000-0005-0000-0000-000061000000}"/>
    <cellStyle name="Comma 12" xfId="99" xr:uid="{00000000-0005-0000-0000-000062000000}"/>
    <cellStyle name="Comma 13" xfId="100" xr:uid="{00000000-0005-0000-0000-000063000000}"/>
    <cellStyle name="Comma 14" xfId="101" xr:uid="{00000000-0005-0000-0000-000064000000}"/>
    <cellStyle name="Comma 14 2" xfId="102" xr:uid="{00000000-0005-0000-0000-000065000000}"/>
    <cellStyle name="Comma 14 3" xfId="103" xr:uid="{00000000-0005-0000-0000-000066000000}"/>
    <cellStyle name="Comma 15" xfId="104" xr:uid="{00000000-0005-0000-0000-000067000000}"/>
    <cellStyle name="Comma 15 2" xfId="105" xr:uid="{00000000-0005-0000-0000-000068000000}"/>
    <cellStyle name="Comma 16" xfId="106" xr:uid="{00000000-0005-0000-0000-000069000000}"/>
    <cellStyle name="Comma 17" xfId="107" xr:uid="{00000000-0005-0000-0000-00006A000000}"/>
    <cellStyle name="Comma 18" xfId="108" xr:uid="{00000000-0005-0000-0000-00006B000000}"/>
    <cellStyle name="Comma 18 4" xfId="109" xr:uid="{00000000-0005-0000-0000-00006C000000}"/>
    <cellStyle name="Comma 19" xfId="110" xr:uid="{00000000-0005-0000-0000-00006D000000}"/>
    <cellStyle name="Comma 2" xfId="111" xr:uid="{00000000-0005-0000-0000-00006E000000}"/>
    <cellStyle name="Comma 2 2" xfId="112" xr:uid="{00000000-0005-0000-0000-00006F000000}"/>
    <cellStyle name="Comma 2 2 2" xfId="113" xr:uid="{00000000-0005-0000-0000-000070000000}"/>
    <cellStyle name="Comma 2 2 3" xfId="114" xr:uid="{00000000-0005-0000-0000-000071000000}"/>
    <cellStyle name="Comma 2 2 4" xfId="115" xr:uid="{00000000-0005-0000-0000-000072000000}"/>
    <cellStyle name="Comma 2 2 5" xfId="116" xr:uid="{00000000-0005-0000-0000-000073000000}"/>
    <cellStyle name="Comma 2 2 6" xfId="117" xr:uid="{00000000-0005-0000-0000-000074000000}"/>
    <cellStyle name="Comma 2 2 7" xfId="118" xr:uid="{00000000-0005-0000-0000-000075000000}"/>
    <cellStyle name="Comma 2 3" xfId="119" xr:uid="{00000000-0005-0000-0000-000076000000}"/>
    <cellStyle name="Comma 2 3 2" xfId="120" xr:uid="{00000000-0005-0000-0000-000077000000}"/>
    <cellStyle name="Comma 2 4" xfId="121" xr:uid="{00000000-0005-0000-0000-000078000000}"/>
    <cellStyle name="Comma 2 4 2" xfId="122" xr:uid="{00000000-0005-0000-0000-000079000000}"/>
    <cellStyle name="Comma 2 4 3" xfId="123" xr:uid="{00000000-0005-0000-0000-00007A000000}"/>
    <cellStyle name="Comma 2 5" xfId="124" xr:uid="{00000000-0005-0000-0000-00007B000000}"/>
    <cellStyle name="Comma 2 6" xfId="125" xr:uid="{00000000-0005-0000-0000-00007C000000}"/>
    <cellStyle name="Comma 2 6 2" xfId="126" xr:uid="{00000000-0005-0000-0000-00007D000000}"/>
    <cellStyle name="Comma 2 7" xfId="127" xr:uid="{00000000-0005-0000-0000-00007E000000}"/>
    <cellStyle name="Comma 2 7 2" xfId="128" xr:uid="{00000000-0005-0000-0000-00007F000000}"/>
    <cellStyle name="Comma 2 8" xfId="129" xr:uid="{00000000-0005-0000-0000-000080000000}"/>
    <cellStyle name="Comma 2 8 2" xfId="130" xr:uid="{00000000-0005-0000-0000-000081000000}"/>
    <cellStyle name="Comma 20" xfId="131" xr:uid="{00000000-0005-0000-0000-000082000000}"/>
    <cellStyle name="Comma 20 2" xfId="132" xr:uid="{00000000-0005-0000-0000-000083000000}"/>
    <cellStyle name="Comma 21" xfId="133" xr:uid="{00000000-0005-0000-0000-000084000000}"/>
    <cellStyle name="Comma 21 2" xfId="134" xr:uid="{00000000-0005-0000-0000-000085000000}"/>
    <cellStyle name="Comma 22" xfId="135" xr:uid="{00000000-0005-0000-0000-000086000000}"/>
    <cellStyle name="Comma 23" xfId="136" xr:uid="{00000000-0005-0000-0000-000087000000}"/>
    <cellStyle name="Comma 24" xfId="137" xr:uid="{00000000-0005-0000-0000-000088000000}"/>
    <cellStyle name="Comma 25" xfId="138" xr:uid="{00000000-0005-0000-0000-000089000000}"/>
    <cellStyle name="Comma 26" xfId="139" xr:uid="{00000000-0005-0000-0000-00008A000000}"/>
    <cellStyle name="Comma 27" xfId="140" xr:uid="{00000000-0005-0000-0000-00008B000000}"/>
    <cellStyle name="Comma 28" xfId="141" xr:uid="{00000000-0005-0000-0000-00008C000000}"/>
    <cellStyle name="Comma 29" xfId="506" xr:uid="{00000000-0005-0000-0000-00008D000000}"/>
    <cellStyle name="Comma 3" xfId="142" xr:uid="{00000000-0005-0000-0000-00008E000000}"/>
    <cellStyle name="Comma 3 2" xfId="143" xr:uid="{00000000-0005-0000-0000-00008F000000}"/>
    <cellStyle name="Comma 3 2 2" xfId="144" xr:uid="{00000000-0005-0000-0000-000090000000}"/>
    <cellStyle name="Comma 3 2 2 2" xfId="145" xr:uid="{00000000-0005-0000-0000-000091000000}"/>
    <cellStyle name="Comma 3 2 3" xfId="146" xr:uid="{00000000-0005-0000-0000-000092000000}"/>
    <cellStyle name="Comma 3 3" xfId="147" xr:uid="{00000000-0005-0000-0000-000093000000}"/>
    <cellStyle name="Comma 3 4" xfId="148" xr:uid="{00000000-0005-0000-0000-000094000000}"/>
    <cellStyle name="Comma 3 4 2" xfId="149" xr:uid="{00000000-0005-0000-0000-000095000000}"/>
    <cellStyle name="Comma 3 5" xfId="150" xr:uid="{00000000-0005-0000-0000-000096000000}"/>
    <cellStyle name="Comma 3 5 2" xfId="151" xr:uid="{00000000-0005-0000-0000-000097000000}"/>
    <cellStyle name="Comma 3 6" xfId="152" xr:uid="{00000000-0005-0000-0000-000098000000}"/>
    <cellStyle name="Comma 3 7" xfId="153" xr:uid="{00000000-0005-0000-0000-000099000000}"/>
    <cellStyle name="Comma 4" xfId="154" xr:uid="{00000000-0005-0000-0000-00009A000000}"/>
    <cellStyle name="Comma 4 2" xfId="155" xr:uid="{00000000-0005-0000-0000-00009B000000}"/>
    <cellStyle name="Comma 4 3" xfId="156" xr:uid="{00000000-0005-0000-0000-00009C000000}"/>
    <cellStyle name="Comma 4 3 2" xfId="157" xr:uid="{00000000-0005-0000-0000-00009D000000}"/>
    <cellStyle name="Comma 4 4" xfId="158" xr:uid="{00000000-0005-0000-0000-00009E000000}"/>
    <cellStyle name="Comma 4 5" xfId="159" xr:uid="{00000000-0005-0000-0000-00009F000000}"/>
    <cellStyle name="Comma 42" xfId="160" xr:uid="{00000000-0005-0000-0000-0000A0000000}"/>
    <cellStyle name="Comma 44" xfId="161" xr:uid="{00000000-0005-0000-0000-0000A1000000}"/>
    <cellStyle name="Comma 5" xfId="162" xr:uid="{00000000-0005-0000-0000-0000A2000000}"/>
    <cellStyle name="Comma 5 2" xfId="163" xr:uid="{00000000-0005-0000-0000-0000A3000000}"/>
    <cellStyle name="Comma 5 2 2" xfId="164" xr:uid="{00000000-0005-0000-0000-0000A4000000}"/>
    <cellStyle name="Comma 5 2 3" xfId="165" xr:uid="{00000000-0005-0000-0000-0000A5000000}"/>
    <cellStyle name="Comma 5 3" xfId="166" xr:uid="{00000000-0005-0000-0000-0000A6000000}"/>
    <cellStyle name="Comma 5 4" xfId="167" xr:uid="{00000000-0005-0000-0000-0000A7000000}"/>
    <cellStyle name="Comma 6" xfId="168" xr:uid="{00000000-0005-0000-0000-0000A8000000}"/>
    <cellStyle name="Comma 6 2" xfId="169" xr:uid="{00000000-0005-0000-0000-0000A9000000}"/>
    <cellStyle name="Comma 6 2 2" xfId="170" xr:uid="{00000000-0005-0000-0000-0000AA000000}"/>
    <cellStyle name="Comma 6 3" xfId="171" xr:uid="{00000000-0005-0000-0000-0000AB000000}"/>
    <cellStyle name="Comma 6 4" xfId="172" xr:uid="{00000000-0005-0000-0000-0000AC000000}"/>
    <cellStyle name="Comma 6 5" xfId="173" xr:uid="{00000000-0005-0000-0000-0000AD000000}"/>
    <cellStyle name="Comma 7" xfId="174" xr:uid="{00000000-0005-0000-0000-0000AE000000}"/>
    <cellStyle name="Comma 7 2" xfId="175" xr:uid="{00000000-0005-0000-0000-0000AF000000}"/>
    <cellStyle name="Comma 7 3" xfId="176" xr:uid="{00000000-0005-0000-0000-0000B0000000}"/>
    <cellStyle name="Comma 7 4" xfId="177" xr:uid="{00000000-0005-0000-0000-0000B1000000}"/>
    <cellStyle name="Comma 8" xfId="178" xr:uid="{00000000-0005-0000-0000-0000B2000000}"/>
    <cellStyle name="Comma 8 5" xfId="179" xr:uid="{00000000-0005-0000-0000-0000B3000000}"/>
    <cellStyle name="Comma 9" xfId="180" xr:uid="{00000000-0005-0000-0000-0000B4000000}"/>
    <cellStyle name="Comma 9 2" xfId="181" xr:uid="{00000000-0005-0000-0000-0000B5000000}"/>
    <cellStyle name="comma zerodec" xfId="182" xr:uid="{00000000-0005-0000-0000-0000B6000000}"/>
    <cellStyle name="Copied" xfId="183" xr:uid="{00000000-0005-0000-0000-0000B8000000}"/>
    <cellStyle name="Cover Date" xfId="184" xr:uid="{00000000-0005-0000-0000-0000B9000000}"/>
    <cellStyle name="Cover Subtitle" xfId="185" xr:uid="{00000000-0005-0000-0000-0000BA000000}"/>
    <cellStyle name="Cover Title" xfId="186" xr:uid="{00000000-0005-0000-0000-0000BB000000}"/>
    <cellStyle name="Currency (hidden)" xfId="187" xr:uid="{00000000-0005-0000-0000-0000BC000000}"/>
    <cellStyle name="Currency (hidden) 2" xfId="188" xr:uid="{00000000-0005-0000-0000-0000BD000000}"/>
    <cellStyle name="Currency 2" xfId="189" xr:uid="{00000000-0005-0000-0000-0000BE000000}"/>
    <cellStyle name="Currency1" xfId="190" xr:uid="{00000000-0005-0000-0000-0000BF000000}"/>
    <cellStyle name="Date" xfId="191" xr:uid="{00000000-0005-0000-0000-0000C0000000}"/>
    <cellStyle name="Dollar (zero dec)" xfId="192" xr:uid="{00000000-0005-0000-0000-0000C1000000}"/>
    <cellStyle name="E&amp;Y House" xfId="193" xr:uid="{00000000-0005-0000-0000-0000C2000000}"/>
    <cellStyle name="E&amp;Y House 2" xfId="194" xr:uid="{00000000-0005-0000-0000-0000C3000000}"/>
    <cellStyle name="E&amp;Y House 3" xfId="195" xr:uid="{00000000-0005-0000-0000-0000C4000000}"/>
    <cellStyle name="Entered" xfId="196" xr:uid="{00000000-0005-0000-0000-0000C5000000}"/>
    <cellStyle name="Euro" xfId="197" xr:uid="{00000000-0005-0000-0000-0000C6000000}"/>
    <cellStyle name="Euro 2" xfId="198" xr:uid="{00000000-0005-0000-0000-0000C7000000}"/>
    <cellStyle name="Excel_BuiltIn_Comma 1" xfId="199" xr:uid="{00000000-0005-0000-0000-0000C8000000}"/>
    <cellStyle name="Fixed" xfId="200" xr:uid="{00000000-0005-0000-0000-0000C9000000}"/>
    <cellStyle name="Footer SBILogo1" xfId="201" xr:uid="{00000000-0005-0000-0000-0000CA000000}"/>
    <cellStyle name="Footer SBILogo2" xfId="202" xr:uid="{00000000-0005-0000-0000-0000CB000000}"/>
    <cellStyle name="Footnote" xfId="203" xr:uid="{00000000-0005-0000-0000-0000CC000000}"/>
    <cellStyle name="Footnote Reference" xfId="204" xr:uid="{00000000-0005-0000-0000-0000CD000000}"/>
    <cellStyle name="Footnote__0_Lead_ KOSE_30.06.05" xfId="205" xr:uid="{00000000-0005-0000-0000-0000CE000000}"/>
    <cellStyle name="Grey" xfId="206" xr:uid="{00000000-0005-0000-0000-0000CF000000}"/>
    <cellStyle name="Grey 2" xfId="207" xr:uid="{00000000-0005-0000-0000-0000D0000000}"/>
    <cellStyle name="Grey 2 2" xfId="208" xr:uid="{00000000-0005-0000-0000-0000D1000000}"/>
    <cellStyle name="Grey 3" xfId="209" xr:uid="{00000000-0005-0000-0000-0000D2000000}"/>
    <cellStyle name="Header" xfId="210" xr:uid="{00000000-0005-0000-0000-0000D3000000}"/>
    <cellStyle name="Header Draft Stamp" xfId="211" xr:uid="{00000000-0005-0000-0000-0000D4000000}"/>
    <cellStyle name="Header__0_Lead_ KOSE_30.06.05" xfId="212" xr:uid="{00000000-0005-0000-0000-0000D5000000}"/>
    <cellStyle name="Header1" xfId="213" xr:uid="{00000000-0005-0000-0000-0000D6000000}"/>
    <cellStyle name="Header1 2" xfId="214" xr:uid="{00000000-0005-0000-0000-0000D7000000}"/>
    <cellStyle name="Header2" xfId="215" xr:uid="{00000000-0005-0000-0000-0000D8000000}"/>
    <cellStyle name="Header2 2" xfId="216" xr:uid="{00000000-0005-0000-0000-0000D9000000}"/>
    <cellStyle name="Heading 1 2" xfId="217" xr:uid="{00000000-0005-0000-0000-0000DA000000}"/>
    <cellStyle name="Heading 1 3" xfId="218" xr:uid="{00000000-0005-0000-0000-0000DB000000}"/>
    <cellStyle name="Heading 1 Above" xfId="219" xr:uid="{00000000-0005-0000-0000-0000DC000000}"/>
    <cellStyle name="Heading 1+" xfId="220" xr:uid="{00000000-0005-0000-0000-0000DD000000}"/>
    <cellStyle name="Heading 2 2" xfId="221" xr:uid="{00000000-0005-0000-0000-0000DE000000}"/>
    <cellStyle name="Heading 2 3" xfId="222" xr:uid="{00000000-0005-0000-0000-0000DF000000}"/>
    <cellStyle name="Heading 2 Below" xfId="223" xr:uid="{00000000-0005-0000-0000-0000E0000000}"/>
    <cellStyle name="Heading 2 Below 2" xfId="224" xr:uid="{00000000-0005-0000-0000-0000E1000000}"/>
    <cellStyle name="Heading 2+" xfId="225" xr:uid="{00000000-0005-0000-0000-0000E2000000}"/>
    <cellStyle name="Heading 3 2" xfId="226" xr:uid="{00000000-0005-0000-0000-0000E3000000}"/>
    <cellStyle name="Heading 3 3" xfId="227" xr:uid="{00000000-0005-0000-0000-0000E4000000}"/>
    <cellStyle name="Heading 3+" xfId="228" xr:uid="{00000000-0005-0000-0000-0000E5000000}"/>
    <cellStyle name="HEADING1" xfId="229" xr:uid="{00000000-0005-0000-0000-0000E6000000}"/>
    <cellStyle name="HEADING2" xfId="230" xr:uid="{00000000-0005-0000-0000-0000E7000000}"/>
    <cellStyle name="Hidden" xfId="231" xr:uid="{00000000-0005-0000-0000-0000E8000000}"/>
    <cellStyle name="Hyperlink 2" xfId="232" xr:uid="{00000000-0005-0000-0000-0000E9000000}"/>
    <cellStyle name="Hyperlink 2 2" xfId="233" xr:uid="{00000000-0005-0000-0000-0000EA000000}"/>
    <cellStyle name="Hyperlink 3" xfId="234" xr:uid="{00000000-0005-0000-0000-0000EB000000}"/>
    <cellStyle name="Hyperlink 4" xfId="235" xr:uid="{00000000-0005-0000-0000-0000EC000000}"/>
    <cellStyle name="Hyperlink 5" xfId="236" xr:uid="{00000000-0005-0000-0000-0000ED000000}"/>
    <cellStyle name="Input [yellow]" xfId="237" xr:uid="{00000000-0005-0000-0000-0000EE000000}"/>
    <cellStyle name="Input [yellow] 2" xfId="238" xr:uid="{00000000-0005-0000-0000-0000EF000000}"/>
    <cellStyle name="Input [yellow] 2 2" xfId="239" xr:uid="{00000000-0005-0000-0000-0000F0000000}"/>
    <cellStyle name="Input [yellow] 3" xfId="240" xr:uid="{00000000-0005-0000-0000-0000F1000000}"/>
    <cellStyle name="no dec" xfId="241" xr:uid="{00000000-0005-0000-0000-0000F2000000}"/>
    <cellStyle name="Normal" xfId="0" builtinId="0"/>
    <cellStyle name="Normal - Style1" xfId="242" xr:uid="{00000000-0005-0000-0000-0000F4000000}"/>
    <cellStyle name="Normal - Style1 2" xfId="243" xr:uid="{00000000-0005-0000-0000-0000F5000000}"/>
    <cellStyle name="Normal - Style1 2 2" xfId="244" xr:uid="{00000000-0005-0000-0000-0000F6000000}"/>
    <cellStyle name="Normal - Style1 3" xfId="245" xr:uid="{00000000-0005-0000-0000-0000F7000000}"/>
    <cellStyle name="Normal - Style1 4" xfId="246" xr:uid="{00000000-0005-0000-0000-0000F8000000}"/>
    <cellStyle name="Normal 10" xfId="247" xr:uid="{00000000-0005-0000-0000-0000F9000000}"/>
    <cellStyle name="Normal 10 2" xfId="248" xr:uid="{00000000-0005-0000-0000-0000FA000000}"/>
    <cellStyle name="Normal 11" xfId="249" xr:uid="{00000000-0005-0000-0000-0000FB000000}"/>
    <cellStyle name="Normal 12" xfId="250" xr:uid="{00000000-0005-0000-0000-0000FC000000}"/>
    <cellStyle name="Normal 13" xfId="251" xr:uid="{00000000-0005-0000-0000-0000FD000000}"/>
    <cellStyle name="Normal 14" xfId="252" xr:uid="{00000000-0005-0000-0000-0000FE000000}"/>
    <cellStyle name="Normal 15" xfId="253" xr:uid="{00000000-0005-0000-0000-0000FF000000}"/>
    <cellStyle name="Normal 16" xfId="254" xr:uid="{00000000-0005-0000-0000-000000010000}"/>
    <cellStyle name="Normal 17" xfId="255" xr:uid="{00000000-0005-0000-0000-000001010000}"/>
    <cellStyle name="Normal 17 2" xfId="256" xr:uid="{00000000-0005-0000-0000-000002010000}"/>
    <cellStyle name="Normal 17 3" xfId="257" xr:uid="{00000000-0005-0000-0000-000003010000}"/>
    <cellStyle name="Normal 18" xfId="258" xr:uid="{00000000-0005-0000-0000-000004010000}"/>
    <cellStyle name="Normal 18 2" xfId="259" xr:uid="{00000000-0005-0000-0000-000005010000}"/>
    <cellStyle name="Normal 19" xfId="260" xr:uid="{00000000-0005-0000-0000-000006010000}"/>
    <cellStyle name="Normal 19 2" xfId="261" xr:uid="{00000000-0005-0000-0000-000007010000}"/>
    <cellStyle name="Normal 2" xfId="262" xr:uid="{00000000-0005-0000-0000-000008010000}"/>
    <cellStyle name="Normal 2 11" xfId="263" xr:uid="{00000000-0005-0000-0000-000009010000}"/>
    <cellStyle name="Normal 2 2" xfId="264" xr:uid="{00000000-0005-0000-0000-00000A010000}"/>
    <cellStyle name="Normal 2 2 2" xfId="265" xr:uid="{00000000-0005-0000-0000-00000B010000}"/>
    <cellStyle name="Normal 2 2 2 2" xfId="266" xr:uid="{00000000-0005-0000-0000-00000C010000}"/>
    <cellStyle name="Normal 2 2 3" xfId="267" xr:uid="{00000000-0005-0000-0000-00000D010000}"/>
    <cellStyle name="Normal 2 2 3 2" xfId="268" xr:uid="{00000000-0005-0000-0000-00000E010000}"/>
    <cellStyle name="Normal 2 2 4" xfId="269" xr:uid="{00000000-0005-0000-0000-00000F010000}"/>
    <cellStyle name="Normal 2 2 4 2" xfId="270" xr:uid="{00000000-0005-0000-0000-000010010000}"/>
    <cellStyle name="Normal 2 2 5" xfId="271" xr:uid="{00000000-0005-0000-0000-000011010000}"/>
    <cellStyle name="Normal 2 2 6" xfId="272" xr:uid="{00000000-0005-0000-0000-000012010000}"/>
    <cellStyle name="Normal 2 2_CPF Schedule Report_July_2013v20130826" xfId="273" xr:uid="{00000000-0005-0000-0000-000013010000}"/>
    <cellStyle name="Normal 2 3" xfId="274" xr:uid="{00000000-0005-0000-0000-000014010000}"/>
    <cellStyle name="Normal 2 3 2" xfId="275" xr:uid="{00000000-0005-0000-0000-000015010000}"/>
    <cellStyle name="Normal 2 3 3" xfId="276" xr:uid="{00000000-0005-0000-0000-000016010000}"/>
    <cellStyle name="Normal 2 3 4" xfId="277" xr:uid="{00000000-0005-0000-0000-000017010000}"/>
    <cellStyle name="Normal 2 4" xfId="278" xr:uid="{00000000-0005-0000-0000-000018010000}"/>
    <cellStyle name="Normal 2 4 2" xfId="279" xr:uid="{00000000-0005-0000-0000-000019010000}"/>
    <cellStyle name="Normal 2 5" xfId="280" xr:uid="{00000000-0005-0000-0000-00001A010000}"/>
    <cellStyle name="Normal 2 5 2" xfId="281" xr:uid="{00000000-0005-0000-0000-00001B010000}"/>
    <cellStyle name="Normal 2 5 3" xfId="282" xr:uid="{00000000-0005-0000-0000-00001C010000}"/>
    <cellStyle name="Normal 2 6" xfId="283" xr:uid="{00000000-0005-0000-0000-00001D010000}"/>
    <cellStyle name="Normal 2 6 2" xfId="284" xr:uid="{00000000-0005-0000-0000-00001E010000}"/>
    <cellStyle name="Normal 2 7" xfId="285" xr:uid="{00000000-0005-0000-0000-00001F010000}"/>
    <cellStyle name="Normal 2 8" xfId="286" xr:uid="{00000000-0005-0000-0000-000020010000}"/>
    <cellStyle name="Normal 2_TCH Leadsheet  Q2'10ปรับค่าเสื่อม" xfId="287" xr:uid="{00000000-0005-0000-0000-000021010000}"/>
    <cellStyle name="Normal 20" xfId="288" xr:uid="{00000000-0005-0000-0000-000022010000}"/>
    <cellStyle name="Normal 20 2" xfId="289" xr:uid="{00000000-0005-0000-0000-000023010000}"/>
    <cellStyle name="Normal 20 3" xfId="290" xr:uid="{00000000-0005-0000-0000-000024010000}"/>
    <cellStyle name="Normal 21" xfId="291" xr:uid="{00000000-0005-0000-0000-000025010000}"/>
    <cellStyle name="Normal 22" xfId="292" xr:uid="{00000000-0005-0000-0000-000026010000}"/>
    <cellStyle name="Normal 23" xfId="293" xr:uid="{00000000-0005-0000-0000-000027010000}"/>
    <cellStyle name="Normal 24" xfId="294" xr:uid="{00000000-0005-0000-0000-000028010000}"/>
    <cellStyle name="Normal 25" xfId="295" xr:uid="{00000000-0005-0000-0000-000029010000}"/>
    <cellStyle name="Normal 26" xfId="296" xr:uid="{00000000-0005-0000-0000-00002A010000}"/>
    <cellStyle name="Normal 27" xfId="297" xr:uid="{00000000-0005-0000-0000-00002B010000}"/>
    <cellStyle name="Normal 28" xfId="298" xr:uid="{00000000-0005-0000-0000-00002C010000}"/>
    <cellStyle name="Normal 29" xfId="299" xr:uid="{00000000-0005-0000-0000-00002D010000}"/>
    <cellStyle name="Normal 3" xfId="300" xr:uid="{00000000-0005-0000-0000-00002E010000}"/>
    <cellStyle name="Normal 3 10" xfId="301" xr:uid="{00000000-0005-0000-0000-00002F010000}"/>
    <cellStyle name="Normal 3 2" xfId="302" xr:uid="{00000000-0005-0000-0000-000030010000}"/>
    <cellStyle name="Normal 3 2 2" xfId="303" xr:uid="{00000000-0005-0000-0000-000031010000}"/>
    <cellStyle name="Normal 3 2 3" xfId="304" xr:uid="{00000000-0005-0000-0000-000032010000}"/>
    <cellStyle name="Normal 3 3" xfId="305" xr:uid="{00000000-0005-0000-0000-000033010000}"/>
    <cellStyle name="Normal 3 3 2" xfId="306" xr:uid="{00000000-0005-0000-0000-000034010000}"/>
    <cellStyle name="Normal 3 4" xfId="307" xr:uid="{00000000-0005-0000-0000-000035010000}"/>
    <cellStyle name="Normal 3 5" xfId="308" xr:uid="{00000000-0005-0000-0000-000036010000}"/>
    <cellStyle name="Normal 3 6" xfId="309" xr:uid="{00000000-0005-0000-0000-000037010000}"/>
    <cellStyle name="Normal 30" xfId="310" xr:uid="{00000000-0005-0000-0000-000038010000}"/>
    <cellStyle name="Normal 31" xfId="311" xr:uid="{00000000-0005-0000-0000-000039010000}"/>
    <cellStyle name="Normal 32" xfId="312" xr:uid="{00000000-0005-0000-0000-00003A010000}"/>
    <cellStyle name="Normal 33" xfId="313" xr:uid="{00000000-0005-0000-0000-00003B010000}"/>
    <cellStyle name="Normal 34" xfId="314" xr:uid="{00000000-0005-0000-0000-00003C010000}"/>
    <cellStyle name="Normal 35" xfId="315" xr:uid="{00000000-0005-0000-0000-00003D010000}"/>
    <cellStyle name="Normal 36" xfId="507" xr:uid="{00000000-0005-0000-0000-00003E010000}"/>
    <cellStyle name="Normal 4" xfId="316" xr:uid="{00000000-0005-0000-0000-00003F010000}"/>
    <cellStyle name="Normal 4 2" xfId="317" xr:uid="{00000000-0005-0000-0000-000040010000}"/>
    <cellStyle name="Normal 4 2 2" xfId="318" xr:uid="{00000000-0005-0000-0000-000041010000}"/>
    <cellStyle name="Normal 4 2 3" xfId="319" xr:uid="{00000000-0005-0000-0000-000042010000}"/>
    <cellStyle name="Normal 4 3" xfId="320" xr:uid="{00000000-0005-0000-0000-000043010000}"/>
    <cellStyle name="Normal 4 4" xfId="321" xr:uid="{00000000-0005-0000-0000-000044010000}"/>
    <cellStyle name="Normal 42" xfId="322" xr:uid="{00000000-0005-0000-0000-000045010000}"/>
    <cellStyle name="Normal 43" xfId="323" xr:uid="{00000000-0005-0000-0000-000046010000}"/>
    <cellStyle name="Normal 5" xfId="324" xr:uid="{00000000-0005-0000-0000-000047010000}"/>
    <cellStyle name="Normal 5 2" xfId="325" xr:uid="{00000000-0005-0000-0000-000048010000}"/>
    <cellStyle name="Normal 5 2 2" xfId="326" xr:uid="{00000000-0005-0000-0000-000049010000}"/>
    <cellStyle name="Normal 5 3" xfId="327" xr:uid="{00000000-0005-0000-0000-00004A010000}"/>
    <cellStyle name="Normal 5 4" xfId="328" xr:uid="{00000000-0005-0000-0000-00004B010000}"/>
    <cellStyle name="Normal 5 5" xfId="329" xr:uid="{00000000-0005-0000-0000-00004C010000}"/>
    <cellStyle name="Normal 52" xfId="330" xr:uid="{00000000-0005-0000-0000-00004D010000}"/>
    <cellStyle name="Normal 6" xfId="331" xr:uid="{00000000-0005-0000-0000-00004E010000}"/>
    <cellStyle name="Normal 6 2" xfId="332" xr:uid="{00000000-0005-0000-0000-00004F010000}"/>
    <cellStyle name="Normal 6 2 2" xfId="333" xr:uid="{00000000-0005-0000-0000-000050010000}"/>
    <cellStyle name="Normal 6 2 3" xfId="334" xr:uid="{00000000-0005-0000-0000-000051010000}"/>
    <cellStyle name="Normal 6 3" xfId="335" xr:uid="{00000000-0005-0000-0000-000052010000}"/>
    <cellStyle name="Normal 6 4" xfId="336" xr:uid="{00000000-0005-0000-0000-000053010000}"/>
    <cellStyle name="Normal 6 5" xfId="337" xr:uid="{00000000-0005-0000-0000-000054010000}"/>
    <cellStyle name="Normal 7" xfId="338" xr:uid="{00000000-0005-0000-0000-000055010000}"/>
    <cellStyle name="Normal 7 2" xfId="339" xr:uid="{00000000-0005-0000-0000-000056010000}"/>
    <cellStyle name="Normal 7 2 2" xfId="340" xr:uid="{00000000-0005-0000-0000-000057010000}"/>
    <cellStyle name="Normal 7 2 3" xfId="341" xr:uid="{00000000-0005-0000-0000-000058010000}"/>
    <cellStyle name="Normal 7 3" xfId="342" xr:uid="{00000000-0005-0000-0000-000059010000}"/>
    <cellStyle name="Normal 7 4" xfId="343" xr:uid="{00000000-0005-0000-0000-00005A010000}"/>
    <cellStyle name="Normal 8" xfId="344" xr:uid="{00000000-0005-0000-0000-00005B010000}"/>
    <cellStyle name="Normal 8 2" xfId="345" xr:uid="{00000000-0005-0000-0000-00005C010000}"/>
    <cellStyle name="Normal 8 3" xfId="346" xr:uid="{00000000-0005-0000-0000-00005D010000}"/>
    <cellStyle name="Normal 8 4" xfId="347" xr:uid="{00000000-0005-0000-0000-00005E010000}"/>
    <cellStyle name="Normal 9" xfId="348" xr:uid="{00000000-0005-0000-0000-00005F010000}"/>
    <cellStyle name="Normal 9 2" xfId="349" xr:uid="{00000000-0005-0000-0000-000060010000}"/>
    <cellStyle name="Normal 9 3" xfId="350" xr:uid="{00000000-0005-0000-0000-000061010000}"/>
    <cellStyle name="Normal_Detail of investment - t" xfId="351" xr:uid="{00000000-0005-0000-0000-000062010000}"/>
    <cellStyle name="NormalGB" xfId="352" xr:uid="{00000000-0005-0000-0000-000063010000}"/>
    <cellStyle name="oft Excel]_x000d__x000a_Comment=The open=/f lines load custom functions into the Paste Function list._x000d__x000a_Maximized=3_x000d__x000a_Basics=1_x000d__x000a_A" xfId="353" xr:uid="{00000000-0005-0000-0000-000064010000}"/>
    <cellStyle name="Page Number" xfId="354" xr:uid="{00000000-0005-0000-0000-000065010000}"/>
    <cellStyle name="Percent (0%)" xfId="355" xr:uid="{00000000-0005-0000-0000-000066010000}"/>
    <cellStyle name="Percent (0%) 2" xfId="356" xr:uid="{00000000-0005-0000-0000-000067010000}"/>
    <cellStyle name="Percent (0.0%)" xfId="357" xr:uid="{00000000-0005-0000-0000-000068010000}"/>
    <cellStyle name="Percent (0.0%) 2" xfId="358" xr:uid="{00000000-0005-0000-0000-000069010000}"/>
    <cellStyle name="Percent (0.00%)" xfId="359" xr:uid="{00000000-0005-0000-0000-00006A010000}"/>
    <cellStyle name="Percent (0.00%) 2" xfId="360" xr:uid="{00000000-0005-0000-0000-00006B010000}"/>
    <cellStyle name="Percent [2]" xfId="361" xr:uid="{00000000-0005-0000-0000-00006C010000}"/>
    <cellStyle name="Percent 10" xfId="362" xr:uid="{00000000-0005-0000-0000-00006D010000}"/>
    <cellStyle name="Percent 11" xfId="363" xr:uid="{00000000-0005-0000-0000-00006E010000}"/>
    <cellStyle name="Percent 12" xfId="364" xr:uid="{00000000-0005-0000-0000-00006F010000}"/>
    <cellStyle name="Percent 18" xfId="365" xr:uid="{00000000-0005-0000-0000-000070010000}"/>
    <cellStyle name="Percent 2" xfId="366" xr:uid="{00000000-0005-0000-0000-000071010000}"/>
    <cellStyle name="Percent 2 2" xfId="367" xr:uid="{00000000-0005-0000-0000-000072010000}"/>
    <cellStyle name="Percent 2 2 2" xfId="368" xr:uid="{00000000-0005-0000-0000-000073010000}"/>
    <cellStyle name="Percent 2 2 3" xfId="369" xr:uid="{00000000-0005-0000-0000-000074010000}"/>
    <cellStyle name="Percent 2 2 4" xfId="370" xr:uid="{00000000-0005-0000-0000-000075010000}"/>
    <cellStyle name="Percent 2 3" xfId="371" xr:uid="{00000000-0005-0000-0000-000076010000}"/>
    <cellStyle name="Percent 2 4" xfId="372" xr:uid="{00000000-0005-0000-0000-000077010000}"/>
    <cellStyle name="Percent 2 5" xfId="373" xr:uid="{00000000-0005-0000-0000-000078010000}"/>
    <cellStyle name="Percent 3" xfId="374" xr:uid="{00000000-0005-0000-0000-000079010000}"/>
    <cellStyle name="Percent 3 2" xfId="375" xr:uid="{00000000-0005-0000-0000-00007A010000}"/>
    <cellStyle name="Percent 4" xfId="376" xr:uid="{00000000-0005-0000-0000-00007B010000}"/>
    <cellStyle name="Percent 5" xfId="377" xr:uid="{00000000-0005-0000-0000-00007C010000}"/>
    <cellStyle name="Percent 6" xfId="378" xr:uid="{00000000-0005-0000-0000-00007D010000}"/>
    <cellStyle name="Percent 7" xfId="379" xr:uid="{00000000-0005-0000-0000-00007E010000}"/>
    <cellStyle name="Percent 8" xfId="380" xr:uid="{00000000-0005-0000-0000-00007F010000}"/>
    <cellStyle name="Percent 9" xfId="381" xr:uid="{00000000-0005-0000-0000-000080010000}"/>
    <cellStyle name="Quantity" xfId="382" xr:uid="{00000000-0005-0000-0000-000081010000}"/>
    <cellStyle name="RevList" xfId="383" xr:uid="{00000000-0005-0000-0000-000082010000}"/>
    <cellStyle name="Salomon Logo" xfId="384" xr:uid="{00000000-0005-0000-0000-000083010000}"/>
    <cellStyle name="Standard_BS14" xfId="385" xr:uid="{00000000-0005-0000-0000-000084010000}"/>
    <cellStyle name="Style 1" xfId="386" xr:uid="{00000000-0005-0000-0000-000085010000}"/>
    <cellStyle name="Subtotal" xfId="387" xr:uid="{00000000-0005-0000-0000-000086010000}"/>
    <cellStyle name="Table Head" xfId="388" xr:uid="{00000000-0005-0000-0000-000087010000}"/>
    <cellStyle name="Table Source" xfId="389" xr:uid="{00000000-0005-0000-0000-000088010000}"/>
    <cellStyle name="Table Text" xfId="390" xr:uid="{00000000-0005-0000-0000-000089010000}"/>
    <cellStyle name="Table Text 2" xfId="391" xr:uid="{00000000-0005-0000-0000-00008A010000}"/>
    <cellStyle name="Table Title" xfId="392" xr:uid="{00000000-0005-0000-0000-00008B010000}"/>
    <cellStyle name="Table Units" xfId="393" xr:uid="{00000000-0005-0000-0000-00008C010000}"/>
    <cellStyle name="Text" xfId="394" xr:uid="{00000000-0005-0000-0000-00008D010000}"/>
    <cellStyle name="Text 1" xfId="395" xr:uid="{00000000-0005-0000-0000-00008E010000}"/>
    <cellStyle name="Text 2" xfId="396" xr:uid="{00000000-0005-0000-0000-00008F010000}"/>
    <cellStyle name="Text Head 1" xfId="397" xr:uid="{00000000-0005-0000-0000-000090010000}"/>
    <cellStyle name="Text Head 2" xfId="398" xr:uid="{00000000-0005-0000-0000-000091010000}"/>
    <cellStyle name="Text Indent 1" xfId="399" xr:uid="{00000000-0005-0000-0000-000092010000}"/>
    <cellStyle name="Text Indent 2" xfId="400" xr:uid="{00000000-0005-0000-0000-000093010000}"/>
    <cellStyle name="Text_Lead BCY 04" xfId="401" xr:uid="{00000000-0005-0000-0000-000094010000}"/>
    <cellStyle name="TOC 1" xfId="402" xr:uid="{00000000-0005-0000-0000-000095010000}"/>
    <cellStyle name="TOC 2" xfId="403" xr:uid="{00000000-0005-0000-0000-000096010000}"/>
    <cellStyle name="เครื่องหมายเปอร์เซ็นต์" xfId="423" xr:uid="{00000000-0005-0000-0000-000097010000}"/>
    <cellStyle name="เครื่องหมายจุลภาค" xfId="416" xr:uid="{00000000-0005-0000-0000-000098010000}"/>
    <cellStyle name="เครื่องหมายจุลภาค [0]" xfId="417" xr:uid="{00000000-0005-0000-0000-000099010000}"/>
    <cellStyle name="เครื่องหมายจุลภาค [0] 2" xfId="418" xr:uid="{00000000-0005-0000-0000-00009A010000}"/>
    <cellStyle name="เครื่องหมายจุลภาค 2" xfId="419" xr:uid="{00000000-0005-0000-0000-00009B010000}"/>
    <cellStyle name="เครื่องหมายจุลภาค 2 2" xfId="420" xr:uid="{00000000-0005-0000-0000-00009C010000}"/>
    <cellStyle name="เครื่องหมายจุลภาค 3" xfId="421" xr:uid="{00000000-0005-0000-0000-00009D010000}"/>
    <cellStyle name="เครื่องหมายจุลภาค_001K-1,2,3" xfId="422" xr:uid="{00000000-0005-0000-0000-00009E010000}"/>
    <cellStyle name="เครื่องหมายสกุลเงิน" xfId="424" xr:uid="{00000000-0005-0000-0000-00009F010000}"/>
    <cellStyle name="เครื่องหมายสกุลเงิน [0]" xfId="425" xr:uid="{00000000-0005-0000-0000-0000A0010000}"/>
    <cellStyle name="เครื่องหมายสกุลเงิน [0] 2" xfId="426" xr:uid="{00000000-0005-0000-0000-0000A1010000}"/>
    <cellStyle name="เครื่องหมายสกุลเงิน_Apr'02" xfId="427" xr:uid="{00000000-0005-0000-0000-0000A2010000}"/>
    <cellStyle name="เชื่อมโยงหลายมิติ" xfId="431" xr:uid="{00000000-0005-0000-0000-0000A3010000}"/>
    <cellStyle name="เชื่อมโยงหลายมิติ 2" xfId="432" xr:uid="{00000000-0005-0000-0000-0000A4010000}"/>
    <cellStyle name="เซลล์ตรวจสอบ" xfId="433" xr:uid="{00000000-0005-0000-0000-0000A5010000}"/>
    <cellStyle name="เซลล์ตรวจสอบ 2" xfId="434" xr:uid="{00000000-0005-0000-0000-0000A6010000}"/>
    <cellStyle name="เซลล์ตรวจสอบ 3" xfId="435" xr:uid="{00000000-0005-0000-0000-0000A7010000}"/>
    <cellStyle name="เซลล์ที่มีการเชื่อมโยง" xfId="436" xr:uid="{00000000-0005-0000-0000-0000A8010000}"/>
    <cellStyle name="เซลล์ที่มีการเชื่อมโยง 2" xfId="437" xr:uid="{00000000-0005-0000-0000-0000A9010000}"/>
    <cellStyle name="เซลล์ที่มีการเชื่อมโยง 3" xfId="438" xr:uid="{00000000-0005-0000-0000-0000AA010000}"/>
    <cellStyle name="แย่" xfId="461" xr:uid="{00000000-0005-0000-0000-0000AB010000}"/>
    <cellStyle name="แย่ 2" xfId="462" xr:uid="{00000000-0005-0000-0000-0000AC010000}"/>
    <cellStyle name="แย่ 3" xfId="463" xr:uid="{00000000-0005-0000-0000-0000AD010000}"/>
    <cellStyle name="แสดงผล" xfId="487" xr:uid="{00000000-0005-0000-0000-0000AE010000}"/>
    <cellStyle name="แสดงผล 2" xfId="488" xr:uid="{00000000-0005-0000-0000-0000AF010000}"/>
    <cellStyle name="แสดงผล 3" xfId="489" xr:uid="{00000000-0005-0000-0000-0000B0010000}"/>
    <cellStyle name="การคำนวณ" xfId="404" xr:uid="{00000000-0005-0000-0000-0000B1010000}"/>
    <cellStyle name="การคำนวณ 2" xfId="405" xr:uid="{00000000-0005-0000-0000-0000B2010000}"/>
    <cellStyle name="การคำนวณ 3" xfId="406" xr:uid="{00000000-0005-0000-0000-0000B3010000}"/>
    <cellStyle name="ข้อความเตือน" xfId="407" xr:uid="{00000000-0005-0000-0000-0000B4010000}"/>
    <cellStyle name="ข้อความเตือน 2" xfId="408" xr:uid="{00000000-0005-0000-0000-0000B5010000}"/>
    <cellStyle name="ข้อความเตือน 3" xfId="409" xr:uid="{00000000-0005-0000-0000-0000B6010000}"/>
    <cellStyle name="ข้อความอธิบาย" xfId="410" xr:uid="{00000000-0005-0000-0000-0000B7010000}"/>
    <cellStyle name="ข้อความอธิบาย 2" xfId="411" xr:uid="{00000000-0005-0000-0000-0000B8010000}"/>
    <cellStyle name="ข้อความอธิบาย 3" xfId="412" xr:uid="{00000000-0005-0000-0000-0000B9010000}"/>
    <cellStyle name="ค@ฏ๋_1111D2111DQ2" xfId="413" xr:uid="{00000000-0005-0000-0000-0000BA010000}"/>
    <cellStyle name="คdคภฆ์[0]_1111D2111DQ2" xfId="414" xr:uid="{00000000-0005-0000-0000-0000BB010000}"/>
    <cellStyle name="คdคภฆ์_1111D2111DQ1" xfId="415" xr:uid="{00000000-0005-0000-0000-0000BC010000}"/>
    <cellStyle name="ชื่อเรื่อง" xfId="428" xr:uid="{00000000-0005-0000-0000-0000BD010000}"/>
    <cellStyle name="ชื่อเรื่อง 2" xfId="429" xr:uid="{00000000-0005-0000-0000-0000BE010000}"/>
    <cellStyle name="ชื่อเรื่อง 3" xfId="430" xr:uid="{00000000-0005-0000-0000-0000BF010000}"/>
    <cellStyle name="ณfน๔ [0]_Book1" xfId="439" xr:uid="{00000000-0005-0000-0000-0000C0010000}"/>
    <cellStyle name="ณfน๔_Book1" xfId="440" xr:uid="{00000000-0005-0000-0000-0000C1010000}"/>
    <cellStyle name="ดี" xfId="441" xr:uid="{00000000-0005-0000-0000-0000C2010000}"/>
    <cellStyle name="ดี 2" xfId="442" xr:uid="{00000000-0005-0000-0000-0000C3010000}"/>
    <cellStyle name="ดี 3" xfId="443" xr:uid="{00000000-0005-0000-0000-0000C4010000}"/>
    <cellStyle name="ตามการเชื่อมโยงหลายมิติ" xfId="444" xr:uid="{00000000-0005-0000-0000-0000C5010000}"/>
    <cellStyle name="ตามการเชื่อมโยงหลายมิติ 2" xfId="445" xr:uid="{00000000-0005-0000-0000-0000C6010000}"/>
    <cellStyle name="น้บะภฒ_95" xfId="446" xr:uid="{00000000-0005-0000-0000-0000C7010000}"/>
    <cellStyle name="ปกติ 14" xfId="447" xr:uid="{00000000-0005-0000-0000-0000C8010000}"/>
    <cellStyle name="ปกติ 2" xfId="448" xr:uid="{00000000-0005-0000-0000-0000C9010000}"/>
    <cellStyle name="ปกติ 2 2" xfId="449" xr:uid="{00000000-0005-0000-0000-0000CA010000}"/>
    <cellStyle name="ปกติ 2_Tisco China India Retirement Fund- lead 09" xfId="450" xr:uid="{00000000-0005-0000-0000-0000CB010000}"/>
    <cellStyle name="ปกติ_(S) Commitment Q1'04" xfId="451" xr:uid="{00000000-0005-0000-0000-0000CC010000}"/>
    <cellStyle name="ป้อนค่า" xfId="452" xr:uid="{00000000-0005-0000-0000-0000CD010000}"/>
    <cellStyle name="ป้อนค่า 2" xfId="453" xr:uid="{00000000-0005-0000-0000-0000CE010000}"/>
    <cellStyle name="ป้อนค่า 3" xfId="454" xr:uid="{00000000-0005-0000-0000-0000CF010000}"/>
    <cellStyle name="ปานกลาง" xfId="455" xr:uid="{00000000-0005-0000-0000-0000D0010000}"/>
    <cellStyle name="ปานกลาง 2" xfId="456" xr:uid="{00000000-0005-0000-0000-0000D1010000}"/>
    <cellStyle name="ปานกลาง 3" xfId="457" xr:uid="{00000000-0005-0000-0000-0000D2010000}"/>
    <cellStyle name="ผลรวม" xfId="458" xr:uid="{00000000-0005-0000-0000-0000D3010000}"/>
    <cellStyle name="ผลรวม 2" xfId="459" xr:uid="{00000000-0005-0000-0000-0000D4010000}"/>
    <cellStyle name="ผลรวม 3" xfId="460" xr:uid="{00000000-0005-0000-0000-0000D5010000}"/>
    <cellStyle name="ฤธถ [0]_95" xfId="464" xr:uid="{00000000-0005-0000-0000-0000D6010000}"/>
    <cellStyle name="ฤธถ_95" xfId="465" xr:uid="{00000000-0005-0000-0000-0000D7010000}"/>
    <cellStyle name="ล๋ศญ [0]_95" xfId="466" xr:uid="{00000000-0005-0000-0000-0000D8010000}"/>
    <cellStyle name="ล๋ศญ_95" xfId="467" xr:uid="{00000000-0005-0000-0000-0000D9010000}"/>
    <cellStyle name="วฅมุ_4ฟ๙ฝวภ๛" xfId="468" xr:uid="{00000000-0005-0000-0000-0000DA010000}"/>
    <cellStyle name="ส่วนที่ถูกเน้น1" xfId="469" xr:uid="{00000000-0005-0000-0000-0000DB010000}"/>
    <cellStyle name="ส่วนที่ถูกเน้น1 2" xfId="470" xr:uid="{00000000-0005-0000-0000-0000DC010000}"/>
    <cellStyle name="ส่วนที่ถูกเน้น1 3" xfId="471" xr:uid="{00000000-0005-0000-0000-0000DD010000}"/>
    <cellStyle name="ส่วนที่ถูกเน้น2" xfId="472" xr:uid="{00000000-0005-0000-0000-0000DE010000}"/>
    <cellStyle name="ส่วนที่ถูกเน้น2 2" xfId="473" xr:uid="{00000000-0005-0000-0000-0000DF010000}"/>
    <cellStyle name="ส่วนที่ถูกเน้น2 3" xfId="474" xr:uid="{00000000-0005-0000-0000-0000E0010000}"/>
    <cellStyle name="ส่วนที่ถูกเน้น3" xfId="475" xr:uid="{00000000-0005-0000-0000-0000E1010000}"/>
    <cellStyle name="ส่วนที่ถูกเน้น3 2" xfId="476" xr:uid="{00000000-0005-0000-0000-0000E2010000}"/>
    <cellStyle name="ส่วนที่ถูกเน้น3 3" xfId="477" xr:uid="{00000000-0005-0000-0000-0000E3010000}"/>
    <cellStyle name="ส่วนที่ถูกเน้น4" xfId="478" xr:uid="{00000000-0005-0000-0000-0000E4010000}"/>
    <cellStyle name="ส่วนที่ถูกเน้น4 2" xfId="479" xr:uid="{00000000-0005-0000-0000-0000E5010000}"/>
    <cellStyle name="ส่วนที่ถูกเน้น4 3" xfId="480" xr:uid="{00000000-0005-0000-0000-0000E6010000}"/>
    <cellStyle name="ส่วนที่ถูกเน้น5" xfId="481" xr:uid="{00000000-0005-0000-0000-0000E7010000}"/>
    <cellStyle name="ส่วนที่ถูกเน้น5 2" xfId="482" xr:uid="{00000000-0005-0000-0000-0000E8010000}"/>
    <cellStyle name="ส่วนที่ถูกเน้น5 3" xfId="483" xr:uid="{00000000-0005-0000-0000-0000E9010000}"/>
    <cellStyle name="ส่วนที่ถูกเน้น6" xfId="484" xr:uid="{00000000-0005-0000-0000-0000EA010000}"/>
    <cellStyle name="ส่วนที่ถูกเน้น6 2" xfId="485" xr:uid="{00000000-0005-0000-0000-0000EB010000}"/>
    <cellStyle name="ส่วนที่ถูกเน้น6 3" xfId="486" xr:uid="{00000000-0005-0000-0000-0000EC010000}"/>
    <cellStyle name="หมายเหตุ" xfId="490" xr:uid="{00000000-0005-0000-0000-0000ED010000}"/>
    <cellStyle name="หมายเหตุ 2" xfId="491" xr:uid="{00000000-0005-0000-0000-0000EE010000}"/>
    <cellStyle name="หมายเหตุ 3" xfId="492" xr:uid="{00000000-0005-0000-0000-0000EF010000}"/>
    <cellStyle name="หัวเรื่อง 1" xfId="493" xr:uid="{00000000-0005-0000-0000-0000F0010000}"/>
    <cellStyle name="หัวเรื่อง 1 2" xfId="494" xr:uid="{00000000-0005-0000-0000-0000F1010000}"/>
    <cellStyle name="หัวเรื่อง 1 3" xfId="495" xr:uid="{00000000-0005-0000-0000-0000F2010000}"/>
    <cellStyle name="หัวเรื่อง 2" xfId="496" xr:uid="{00000000-0005-0000-0000-0000F3010000}"/>
    <cellStyle name="หัวเรื่อง 2 2" xfId="497" xr:uid="{00000000-0005-0000-0000-0000F4010000}"/>
    <cellStyle name="หัวเรื่อง 2 3" xfId="498" xr:uid="{00000000-0005-0000-0000-0000F5010000}"/>
    <cellStyle name="หัวเรื่อง 3" xfId="499" xr:uid="{00000000-0005-0000-0000-0000F6010000}"/>
    <cellStyle name="หัวเรื่อง 3 2" xfId="500" xr:uid="{00000000-0005-0000-0000-0000F7010000}"/>
    <cellStyle name="หัวเรื่อง 3 3" xfId="501" xr:uid="{00000000-0005-0000-0000-0000F8010000}"/>
    <cellStyle name="หัวเรื่อง 4" xfId="502" xr:uid="{00000000-0005-0000-0000-0000F9010000}"/>
    <cellStyle name="หัวเรื่อง 4 2" xfId="503" xr:uid="{00000000-0005-0000-0000-0000FA010000}"/>
    <cellStyle name="หัวเรื่อง 4 3" xfId="504" xr:uid="{00000000-0005-0000-0000-0000FB010000}"/>
    <cellStyle name="一般_Book1" xfId="505" xr:uid="{00000000-0005-0000-0000-0000FC010000}"/>
  </cellStyles>
  <dxfs count="0"/>
  <tableStyles count="0" defaultTableStyle="TableStyleMedium9" defaultPivotStyle="PivotStyleLight16"/>
  <colors>
    <mruColors>
      <color rgb="FF66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53</xdr:row>
      <xdr:rowOff>129540</xdr:rowOff>
    </xdr:from>
    <xdr:to>
      <xdr:col>9</xdr:col>
      <xdr:colOff>801635</xdr:colOff>
      <xdr:row>56</xdr:row>
      <xdr:rowOff>53275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A229D3D-1DF6-48D1-9E2E-9B617ECD2CB0}"/>
            </a:ext>
          </a:extLst>
        </xdr:cNvPr>
        <xdr:cNvSpPr txBox="1"/>
      </xdr:nvSpPr>
      <xdr:spPr>
        <a:xfrm>
          <a:off x="213360" y="13540740"/>
          <a:ext cx="615849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198120</xdr:colOff>
      <xdr:row>31</xdr:row>
      <xdr:rowOff>0</xdr:rowOff>
    </xdr:from>
    <xdr:to>
      <xdr:col>9</xdr:col>
      <xdr:colOff>786395</xdr:colOff>
      <xdr:row>33</xdr:row>
      <xdr:rowOff>228535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F64DBBB-6029-486D-B9DE-B8CC5D0E3F16}"/>
            </a:ext>
          </a:extLst>
        </xdr:cNvPr>
        <xdr:cNvSpPr txBox="1"/>
      </xdr:nvSpPr>
      <xdr:spPr>
        <a:xfrm>
          <a:off x="198120" y="7620000"/>
          <a:ext cx="615849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79401</xdr:colOff>
      <xdr:row>63</xdr:row>
      <xdr:rowOff>63393</xdr:rowOff>
    </xdr:from>
    <xdr:to>
      <xdr:col>5</xdr:col>
      <xdr:colOff>277648</xdr:colOff>
      <xdr:row>66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3C378E7-D794-4D4C-9600-095D232A8F2E}"/>
            </a:ext>
          </a:extLst>
        </xdr:cNvPr>
        <xdr:cNvSpPr txBox="1"/>
      </xdr:nvSpPr>
      <xdr:spPr>
        <a:xfrm>
          <a:off x="79401" y="8684879"/>
          <a:ext cx="5456047" cy="705266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79401</xdr:colOff>
      <xdr:row>36</xdr:row>
      <xdr:rowOff>63393</xdr:rowOff>
    </xdr:from>
    <xdr:to>
      <xdr:col>5</xdr:col>
      <xdr:colOff>277648</xdr:colOff>
      <xdr:row>39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0D5D99E-E99A-48F2-AAA6-231C594FA294}"/>
            </a:ext>
          </a:extLst>
        </xdr:cNvPr>
        <xdr:cNvSpPr txBox="1"/>
      </xdr:nvSpPr>
      <xdr:spPr>
        <a:xfrm>
          <a:off x="79401" y="13510452"/>
          <a:ext cx="5319335" cy="60896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27</xdr:row>
      <xdr:rowOff>71717</xdr:rowOff>
    </xdr:from>
    <xdr:to>
      <xdr:col>11</xdr:col>
      <xdr:colOff>606204</xdr:colOff>
      <xdr:row>29</xdr:row>
      <xdr:rowOff>268941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6AABA6F-3D45-48B6-A2A8-DD6140F39CE5}"/>
            </a:ext>
          </a:extLst>
        </xdr:cNvPr>
        <xdr:cNvSpPr txBox="1"/>
      </xdr:nvSpPr>
      <xdr:spPr>
        <a:xfrm>
          <a:off x="17929" y="8301317"/>
          <a:ext cx="5817500" cy="806824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27</xdr:row>
      <xdr:rowOff>71717</xdr:rowOff>
    </xdr:from>
    <xdr:to>
      <xdr:col>11</xdr:col>
      <xdr:colOff>606204</xdr:colOff>
      <xdr:row>29</xdr:row>
      <xdr:rowOff>268941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C218662-E742-4915-8FAB-6DA6AA0028F4}"/>
            </a:ext>
          </a:extLst>
        </xdr:cNvPr>
        <xdr:cNvSpPr txBox="1"/>
      </xdr:nvSpPr>
      <xdr:spPr>
        <a:xfrm>
          <a:off x="17929" y="20188517"/>
          <a:ext cx="5366463" cy="806824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42333</xdr:colOff>
      <xdr:row>25</xdr:row>
      <xdr:rowOff>148167</xdr:rowOff>
    </xdr:from>
    <xdr:to>
      <xdr:col>11</xdr:col>
      <xdr:colOff>531548</xdr:colOff>
      <xdr:row>28</xdr:row>
      <xdr:rowOff>71902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C5741D8-6C88-4AA3-BCCE-A3C7FFD39359}"/>
            </a:ext>
          </a:extLst>
        </xdr:cNvPr>
        <xdr:cNvSpPr txBox="1"/>
      </xdr:nvSpPr>
      <xdr:spPr>
        <a:xfrm>
          <a:off x="42333" y="6548967"/>
          <a:ext cx="597561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82490</xdr:rowOff>
    </xdr:from>
    <xdr:to>
      <xdr:col>11</xdr:col>
      <xdr:colOff>489215</xdr:colOff>
      <xdr:row>51</xdr:row>
      <xdr:rowOff>213360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E75EDE3-00C0-42C8-AF8C-19D428A7361B}"/>
            </a:ext>
          </a:extLst>
        </xdr:cNvPr>
        <xdr:cNvSpPr txBox="1"/>
      </xdr:nvSpPr>
      <xdr:spPr>
        <a:xfrm>
          <a:off x="0" y="15322490"/>
          <a:ext cx="5129795" cy="104527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4294</xdr:colOff>
      <xdr:row>26</xdr:row>
      <xdr:rowOff>173930</xdr:rowOff>
    </xdr:from>
    <xdr:to>
      <xdr:col>11</xdr:col>
      <xdr:colOff>493509</xdr:colOff>
      <xdr:row>29</xdr:row>
      <xdr:rowOff>266700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FB3B365-05FC-4908-87E0-14592D486C8F}"/>
            </a:ext>
          </a:extLst>
        </xdr:cNvPr>
        <xdr:cNvSpPr txBox="1"/>
      </xdr:nvSpPr>
      <xdr:spPr>
        <a:xfrm>
          <a:off x="4294" y="9013130"/>
          <a:ext cx="5129795" cy="100717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2"/>
  <sheetViews>
    <sheetView showGridLines="0" tabSelected="1" view="pageBreakPreview" zoomScale="85" zoomScaleNormal="100" zoomScaleSheetLayoutView="85" workbookViewId="0">
      <selection activeCell="F10" sqref="F10"/>
    </sheetView>
  </sheetViews>
  <sheetFormatPr defaultColWidth="10.6640625" defaultRowHeight="24" customHeight="1"/>
  <cols>
    <col min="1" max="4" width="10.6640625" style="50" customWidth="1"/>
    <col min="5" max="5" width="8.6640625" style="50" customWidth="1"/>
    <col min="6" max="6" width="5.6640625" style="50" customWidth="1"/>
    <col min="7" max="7" width="1.6640625" style="50" customWidth="1"/>
    <col min="8" max="8" width="14.6640625" style="50" customWidth="1"/>
    <col min="9" max="9" width="1.6640625" style="50" customWidth="1"/>
    <col min="10" max="10" width="14.6640625" style="50" customWidth="1"/>
    <col min="11" max="11" width="1.44140625" style="50" customWidth="1"/>
    <col min="12" max="12" width="10.6640625" style="50"/>
    <col min="13" max="13" width="13.5546875" style="50" bestFit="1" customWidth="1"/>
    <col min="14" max="16384" width="10.6640625" style="50"/>
  </cols>
  <sheetData>
    <row r="1" spans="1:10" ht="24" customHeight="1">
      <c r="A1" s="48" t="s">
        <v>51</v>
      </c>
      <c r="B1" s="48"/>
      <c r="C1" s="49"/>
      <c r="D1" s="49"/>
      <c r="E1" s="49"/>
      <c r="F1" s="49"/>
      <c r="G1" s="49"/>
      <c r="H1" s="49"/>
      <c r="I1" s="49"/>
      <c r="J1" s="49"/>
    </row>
    <row r="2" spans="1:10" ht="24" customHeight="1">
      <c r="A2" s="48" t="s">
        <v>47</v>
      </c>
      <c r="B2" s="48"/>
      <c r="C2" s="49"/>
      <c r="D2" s="49"/>
      <c r="E2" s="51"/>
      <c r="F2" s="49"/>
      <c r="G2" s="49"/>
      <c r="H2" s="49"/>
      <c r="I2" s="49"/>
      <c r="J2" s="49"/>
    </row>
    <row r="3" spans="1:10" ht="24" customHeight="1">
      <c r="A3" s="48" t="s">
        <v>149</v>
      </c>
      <c r="B3" s="48"/>
      <c r="C3" s="49"/>
      <c r="D3" s="49"/>
      <c r="E3" s="49"/>
      <c r="F3" s="49"/>
      <c r="G3" s="49"/>
      <c r="H3" s="49"/>
      <c r="I3" s="49"/>
      <c r="J3" s="49"/>
    </row>
    <row r="4" spans="1:10" ht="24" customHeight="1">
      <c r="A4" s="48"/>
      <c r="B4" s="48"/>
      <c r="C4" s="49"/>
      <c r="D4" s="49"/>
      <c r="E4" s="49"/>
      <c r="F4" s="49"/>
      <c r="G4" s="49"/>
      <c r="H4" s="49"/>
      <c r="I4" s="49"/>
      <c r="J4" s="52" t="s">
        <v>99</v>
      </c>
    </row>
    <row r="5" spans="1:10" ht="24" customHeight="1">
      <c r="A5" s="48"/>
      <c r="B5" s="48"/>
      <c r="C5" s="49"/>
      <c r="D5" s="49"/>
      <c r="E5" s="49"/>
      <c r="F5" s="49"/>
      <c r="G5" s="49"/>
      <c r="H5" s="53" t="s">
        <v>150</v>
      </c>
      <c r="I5" s="49"/>
      <c r="J5" s="54" t="s">
        <v>105</v>
      </c>
    </row>
    <row r="6" spans="1:10" ht="24" customHeight="1">
      <c r="A6" s="48"/>
      <c r="B6" s="48"/>
      <c r="C6" s="49"/>
      <c r="D6" s="49"/>
      <c r="E6" s="49"/>
      <c r="F6" s="55" t="s">
        <v>0</v>
      </c>
      <c r="G6" s="56"/>
      <c r="H6" s="57" t="s">
        <v>131</v>
      </c>
      <c r="I6" s="56"/>
      <c r="J6" s="57" t="s">
        <v>122</v>
      </c>
    </row>
    <row r="7" spans="1:10" ht="24" customHeight="1">
      <c r="E7" s="58"/>
      <c r="F7" s="55"/>
      <c r="G7" s="56"/>
      <c r="H7" s="59" t="s">
        <v>96</v>
      </c>
      <c r="I7" s="56"/>
      <c r="J7" s="59" t="s">
        <v>97</v>
      </c>
    </row>
    <row r="8" spans="1:10" ht="24" customHeight="1">
      <c r="E8" s="58"/>
      <c r="F8" s="55"/>
      <c r="G8" s="56"/>
      <c r="H8" s="59" t="s">
        <v>98</v>
      </c>
      <c r="I8" s="56"/>
      <c r="J8" s="59"/>
    </row>
    <row r="9" spans="1:10" ht="24" customHeight="1">
      <c r="A9" s="49" t="s">
        <v>1</v>
      </c>
    </row>
    <row r="10" spans="1:10" ht="24" customHeight="1">
      <c r="A10" s="50" t="s">
        <v>32</v>
      </c>
    </row>
    <row r="11" spans="1:10" ht="24" customHeight="1">
      <c r="A11" s="50" t="s">
        <v>127</v>
      </c>
      <c r="F11" s="129">
        <v>4</v>
      </c>
      <c r="G11" s="60"/>
      <c r="H11" s="61">
        <v>2627000</v>
      </c>
      <c r="I11" s="62"/>
      <c r="J11" s="61">
        <v>2627000</v>
      </c>
    </row>
    <row r="12" spans="1:10" ht="24" customHeight="1">
      <c r="A12" s="50" t="s">
        <v>120</v>
      </c>
      <c r="F12" s="129"/>
      <c r="G12" s="60"/>
      <c r="H12" s="61"/>
      <c r="I12" s="62"/>
      <c r="J12" s="61"/>
    </row>
    <row r="13" spans="1:10" ht="24" customHeight="1">
      <c r="A13" s="50" t="s">
        <v>152</v>
      </c>
      <c r="F13" s="129"/>
      <c r="G13" s="60"/>
      <c r="H13" s="61"/>
      <c r="I13" s="62"/>
      <c r="J13" s="61"/>
    </row>
    <row r="14" spans="1:10" ht="24" customHeight="1">
      <c r="A14" s="50" t="s">
        <v>133</v>
      </c>
      <c r="F14" s="129">
        <v>5</v>
      </c>
      <c r="G14" s="60"/>
      <c r="H14" s="61">
        <v>92543</v>
      </c>
      <c r="I14" s="62"/>
      <c r="J14" s="61">
        <v>67115</v>
      </c>
    </row>
    <row r="15" spans="1:10" ht="24" customHeight="1">
      <c r="A15" s="63" t="s">
        <v>76</v>
      </c>
      <c r="E15" s="60"/>
      <c r="F15" s="129">
        <v>6</v>
      </c>
      <c r="G15" s="60"/>
      <c r="H15" s="61">
        <v>21385</v>
      </c>
      <c r="I15" s="62"/>
      <c r="J15" s="61">
        <v>19601</v>
      </c>
    </row>
    <row r="16" spans="1:10" ht="24" customHeight="1">
      <c r="A16" s="63" t="s">
        <v>93</v>
      </c>
      <c r="E16" s="60"/>
      <c r="F16" s="129">
        <v>7</v>
      </c>
      <c r="G16" s="60"/>
      <c r="H16" s="21">
        <v>1448</v>
      </c>
      <c r="I16" s="130"/>
      <c r="J16" s="21">
        <v>4062</v>
      </c>
    </row>
    <row r="17" spans="1:10" ht="24" customHeight="1">
      <c r="A17" s="63" t="s">
        <v>45</v>
      </c>
      <c r="E17" s="60"/>
      <c r="F17" s="129">
        <v>14</v>
      </c>
      <c r="G17" s="60"/>
      <c r="H17" s="61">
        <v>2</v>
      </c>
      <c r="I17" s="130"/>
      <c r="J17" s="61">
        <v>8498</v>
      </c>
    </row>
    <row r="18" spans="1:10" ht="24" customHeight="1">
      <c r="A18" s="63" t="s">
        <v>68</v>
      </c>
      <c r="E18" s="60"/>
      <c r="F18" s="129"/>
      <c r="G18" s="60"/>
      <c r="H18" s="61">
        <v>2068</v>
      </c>
      <c r="I18" s="130"/>
      <c r="J18" s="61">
        <v>263</v>
      </c>
    </row>
    <row r="19" spans="1:10" ht="24" customHeight="1">
      <c r="A19" s="63" t="s">
        <v>40</v>
      </c>
      <c r="E19" s="60"/>
      <c r="F19" s="129"/>
      <c r="G19" s="60"/>
      <c r="H19" s="64">
        <v>3089</v>
      </c>
      <c r="I19" s="130"/>
      <c r="J19" s="64">
        <v>3257</v>
      </c>
    </row>
    <row r="20" spans="1:10" ht="24" customHeight="1">
      <c r="A20" s="49" t="s">
        <v>23</v>
      </c>
      <c r="F20" s="129"/>
      <c r="H20" s="65">
        <f>SUM(H10:H19)</f>
        <v>2747535</v>
      </c>
      <c r="I20" s="62"/>
      <c r="J20" s="65">
        <f>SUM(J10:J19)</f>
        <v>2729796</v>
      </c>
    </row>
    <row r="21" spans="1:10" ht="24" customHeight="1">
      <c r="A21" s="49" t="s">
        <v>2</v>
      </c>
      <c r="B21" s="49"/>
      <c r="F21" s="129"/>
      <c r="H21" s="62"/>
      <c r="I21" s="62"/>
      <c r="J21" s="62"/>
    </row>
    <row r="22" spans="1:10" ht="24" customHeight="1">
      <c r="A22" s="50" t="s">
        <v>43</v>
      </c>
      <c r="E22" s="60"/>
      <c r="F22" s="129">
        <v>14</v>
      </c>
      <c r="G22" s="60"/>
      <c r="H22" s="131">
        <v>6109</v>
      </c>
      <c r="I22" s="62"/>
      <c r="J22" s="61">
        <v>3508</v>
      </c>
    </row>
    <row r="23" spans="1:10" ht="24" customHeight="1">
      <c r="A23" s="63" t="s">
        <v>94</v>
      </c>
      <c r="E23" s="60"/>
      <c r="F23" s="129"/>
      <c r="G23" s="60"/>
      <c r="H23" s="131">
        <v>47408</v>
      </c>
      <c r="I23" s="62"/>
      <c r="J23" s="61">
        <v>46461</v>
      </c>
    </row>
    <row r="24" spans="1:10" ht="24" customHeight="1">
      <c r="A24" s="63" t="s">
        <v>78</v>
      </c>
      <c r="E24" s="60"/>
      <c r="F24" s="129">
        <v>8</v>
      </c>
      <c r="G24" s="60"/>
      <c r="H24" s="131">
        <v>853760</v>
      </c>
      <c r="I24" s="62"/>
      <c r="J24" s="61">
        <v>853505</v>
      </c>
    </row>
    <row r="25" spans="1:10" ht="24" customHeight="1">
      <c r="A25" s="63" t="s">
        <v>69</v>
      </c>
      <c r="E25" s="60"/>
      <c r="F25" s="60"/>
      <c r="G25" s="60"/>
      <c r="H25" s="132">
        <v>332</v>
      </c>
      <c r="I25" s="62"/>
      <c r="J25" s="64">
        <v>277</v>
      </c>
    </row>
    <row r="26" spans="1:10" ht="24" customHeight="1">
      <c r="A26" s="48" t="s">
        <v>22</v>
      </c>
      <c r="E26" s="60"/>
      <c r="H26" s="133">
        <f>SUM(H22:H25)</f>
        <v>907609</v>
      </c>
      <c r="I26" s="62"/>
      <c r="J26" s="133">
        <f>SUM(J22:J25)</f>
        <v>903751</v>
      </c>
    </row>
    <row r="27" spans="1:10" ht="24" customHeight="1" thickBot="1">
      <c r="A27" s="48" t="s">
        <v>20</v>
      </c>
      <c r="E27" s="60"/>
      <c r="H27" s="66">
        <f>H20-H26</f>
        <v>1839926</v>
      </c>
      <c r="I27" s="62"/>
      <c r="J27" s="66">
        <f>J20-J26</f>
        <v>1826045</v>
      </c>
    </row>
    <row r="28" spans="1:10" ht="13.2" customHeight="1" thickTop="1">
      <c r="A28" s="48"/>
      <c r="E28" s="60"/>
      <c r="H28" s="62"/>
      <c r="I28" s="62"/>
      <c r="J28" s="62"/>
    </row>
    <row r="29" spans="1:10" ht="24" customHeight="1">
      <c r="A29" s="50" t="s">
        <v>3</v>
      </c>
      <c r="E29" s="60"/>
      <c r="J29" s="52"/>
    </row>
    <row r="30" spans="1:10" ht="15.6" customHeight="1">
      <c r="E30" s="60"/>
      <c r="J30" s="52"/>
    </row>
    <row r="31" spans="1:10" ht="24" customHeight="1">
      <c r="E31" s="60"/>
      <c r="J31" s="52"/>
    </row>
    <row r="32" spans="1:10" ht="24" customHeight="1">
      <c r="B32" s="142"/>
      <c r="C32" s="141"/>
      <c r="D32" s="141"/>
      <c r="E32" s="60"/>
      <c r="J32" s="52"/>
    </row>
    <row r="33" spans="1:10" ht="24" customHeight="1">
      <c r="B33" s="141"/>
      <c r="C33" s="141"/>
      <c r="D33" s="141"/>
      <c r="E33" s="60"/>
      <c r="J33" s="52"/>
    </row>
    <row r="34" spans="1:10" ht="24" customHeight="1">
      <c r="A34" s="141"/>
      <c r="B34" s="141"/>
      <c r="C34" s="141"/>
      <c r="D34" s="134"/>
      <c r="E34" s="60"/>
      <c r="J34" s="52"/>
    </row>
    <row r="35" spans="1:10" ht="24" customHeight="1">
      <c r="A35" s="48" t="s">
        <v>51</v>
      </c>
      <c r="B35" s="48"/>
      <c r="C35" s="49"/>
      <c r="D35" s="49"/>
      <c r="E35" s="49"/>
      <c r="F35" s="49"/>
      <c r="G35" s="49"/>
      <c r="H35" s="49"/>
      <c r="I35" s="49"/>
      <c r="J35" s="49"/>
    </row>
    <row r="36" spans="1:10" s="67" customFormat="1" ht="24" customHeight="1">
      <c r="A36" s="48" t="s">
        <v>48</v>
      </c>
      <c r="E36" s="68"/>
    </row>
    <row r="37" spans="1:10" ht="24" customHeight="1">
      <c r="A37" s="48" t="s">
        <v>149</v>
      </c>
      <c r="B37" s="48"/>
      <c r="C37" s="49"/>
      <c r="D37" s="49"/>
      <c r="E37" s="49"/>
      <c r="F37" s="49"/>
      <c r="G37" s="49"/>
      <c r="H37" s="49"/>
      <c r="I37" s="49"/>
      <c r="J37" s="49"/>
    </row>
    <row r="38" spans="1:10" ht="24" customHeight="1">
      <c r="A38" s="48"/>
      <c r="B38" s="48"/>
      <c r="C38" s="49"/>
      <c r="D38" s="49"/>
      <c r="E38" s="49"/>
      <c r="F38" s="49"/>
      <c r="G38" s="49"/>
      <c r="H38" s="49"/>
      <c r="I38" s="49"/>
      <c r="J38" s="52" t="s">
        <v>99</v>
      </c>
    </row>
    <row r="39" spans="1:10" ht="24" customHeight="1">
      <c r="A39" s="48"/>
      <c r="B39" s="48"/>
      <c r="C39" s="49"/>
      <c r="D39" s="49"/>
      <c r="E39" s="49"/>
      <c r="F39" s="49"/>
      <c r="G39" s="49"/>
      <c r="H39" s="53" t="s">
        <v>150</v>
      </c>
      <c r="I39" s="49"/>
      <c r="J39" s="54" t="s">
        <v>105</v>
      </c>
    </row>
    <row r="40" spans="1:10" ht="24" customHeight="1">
      <c r="A40" s="48"/>
      <c r="B40" s="48"/>
      <c r="C40" s="49"/>
      <c r="D40" s="49"/>
      <c r="E40" s="49"/>
      <c r="F40" s="55" t="s">
        <v>0</v>
      </c>
      <c r="G40" s="56"/>
      <c r="H40" s="57" t="s">
        <v>131</v>
      </c>
      <c r="I40" s="56"/>
      <c r="J40" s="57" t="s">
        <v>122</v>
      </c>
    </row>
    <row r="41" spans="1:10" ht="24" customHeight="1">
      <c r="E41" s="58"/>
      <c r="F41" s="55"/>
      <c r="G41" s="56"/>
      <c r="H41" s="59" t="s">
        <v>96</v>
      </c>
      <c r="I41" s="56"/>
      <c r="J41" s="59" t="s">
        <v>97</v>
      </c>
    </row>
    <row r="42" spans="1:10" ht="24" customHeight="1">
      <c r="E42" s="58"/>
      <c r="F42" s="55"/>
      <c r="G42" s="56"/>
      <c r="H42" s="59" t="s">
        <v>98</v>
      </c>
      <c r="I42" s="56"/>
      <c r="J42" s="59"/>
    </row>
    <row r="43" spans="1:10" ht="24" customHeight="1">
      <c r="A43" s="67" t="s">
        <v>21</v>
      </c>
      <c r="J43" s="52"/>
    </row>
    <row r="44" spans="1:10" ht="24" customHeight="1">
      <c r="A44" s="63" t="s">
        <v>79</v>
      </c>
      <c r="F44" s="60">
        <v>9</v>
      </c>
      <c r="G44" s="60"/>
      <c r="H44" s="56">
        <v>1803925</v>
      </c>
      <c r="J44" s="56">
        <v>1856728</v>
      </c>
    </row>
    <row r="45" spans="1:10" ht="24" customHeight="1">
      <c r="A45" s="50" t="s">
        <v>147</v>
      </c>
      <c r="F45" s="60">
        <v>10</v>
      </c>
      <c r="G45" s="60"/>
      <c r="H45" s="64">
        <v>36001</v>
      </c>
      <c r="J45" s="64">
        <v>-30683</v>
      </c>
    </row>
    <row r="46" spans="1:10" ht="24" customHeight="1" thickBot="1">
      <c r="A46" s="48" t="s">
        <v>20</v>
      </c>
      <c r="F46" s="52"/>
      <c r="G46" s="52"/>
      <c r="H46" s="66">
        <f>SUM(H44:H45)</f>
        <v>1839926</v>
      </c>
      <c r="J46" s="66">
        <f>SUM(J44:J45)</f>
        <v>1826045</v>
      </c>
    </row>
    <row r="47" spans="1:10" ht="24" customHeight="1" thickTop="1">
      <c r="F47" s="52"/>
      <c r="G47" s="52"/>
      <c r="H47" s="14"/>
      <c r="J47" s="14"/>
    </row>
    <row r="48" spans="1:10" ht="24" customHeight="1">
      <c r="A48" s="63" t="s">
        <v>33</v>
      </c>
      <c r="F48" s="135"/>
      <c r="G48" s="135"/>
      <c r="H48" s="135">
        <f>H46/(H49)</f>
        <v>8.8577219333718471</v>
      </c>
      <c r="J48" s="135">
        <v>8.7909000000000006</v>
      </c>
    </row>
    <row r="49" spans="1:10" ht="24" customHeight="1">
      <c r="A49" s="136" t="s">
        <v>102</v>
      </c>
      <c r="F49" s="135"/>
      <c r="G49" s="135"/>
      <c r="H49" s="21">
        <v>207720</v>
      </c>
      <c r="I49" s="21">
        <v>357890000</v>
      </c>
      <c r="J49" s="21">
        <v>207720</v>
      </c>
    </row>
    <row r="50" spans="1:10" ht="24" customHeight="1">
      <c r="F50" s="52"/>
      <c r="G50" s="52"/>
      <c r="H50" s="52"/>
      <c r="J50" s="52"/>
    </row>
    <row r="51" spans="1:10" ht="24" customHeight="1">
      <c r="A51" s="50" t="s">
        <v>3</v>
      </c>
    </row>
    <row r="53" spans="1:10" ht="24" customHeight="1">
      <c r="B53" s="141"/>
      <c r="C53" s="141"/>
      <c r="D53" s="141"/>
    </row>
    <row r="54" spans="1:10" ht="24" customHeight="1">
      <c r="B54" s="141"/>
      <c r="C54" s="141"/>
      <c r="D54" s="141"/>
      <c r="E54" s="141"/>
      <c r="F54" s="141"/>
      <c r="G54" s="141"/>
      <c r="H54" s="141"/>
      <c r="I54" s="141"/>
      <c r="J54" s="141"/>
    </row>
    <row r="55" spans="1:10" ht="24" customHeight="1">
      <c r="B55" s="141"/>
      <c r="C55" s="141"/>
      <c r="D55" s="141"/>
    </row>
    <row r="155" spans="16:16" ht="24" customHeight="1">
      <c r="P155" s="69"/>
    </row>
    <row r="162" spans="12:22" ht="24" customHeight="1">
      <c r="L162" s="69"/>
      <c r="N162" s="69"/>
      <c r="P162" s="69"/>
      <c r="R162" s="69"/>
      <c r="T162" s="69"/>
      <c r="V162" s="69"/>
    </row>
  </sheetData>
  <mergeCells count="7">
    <mergeCell ref="B55:D55"/>
    <mergeCell ref="E54:J54"/>
    <mergeCell ref="A34:C34"/>
    <mergeCell ref="B32:D32"/>
    <mergeCell ref="B33:D33"/>
    <mergeCell ref="B53:D53"/>
    <mergeCell ref="B54:D54"/>
  </mergeCells>
  <phoneticPr fontId="10" type="noConversion"/>
  <printOptions horizontalCentered="1"/>
  <pageMargins left="0.98425196850393704" right="0.19685039370078741" top="0.78740157480314965" bottom="0.39370078740157483" header="0.19685039370078741" footer="0.19685039370078741"/>
  <pageSetup paperSize="9" scale="95" orientation="portrait" useFirstPageNumber="1" r:id="rId1"/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2"/>
  <sheetViews>
    <sheetView showGridLines="0" view="pageBreakPreview" zoomScale="85" zoomScaleNormal="55" zoomScaleSheetLayoutView="85" workbookViewId="0">
      <selection activeCell="C7" sqref="C7"/>
    </sheetView>
  </sheetViews>
  <sheetFormatPr defaultColWidth="9.109375" defaultRowHeight="18.600000000000001" customHeight="1"/>
  <cols>
    <col min="1" max="1" width="3.6640625" style="71" customWidth="1"/>
    <col min="2" max="2" width="2.6640625" style="71" customWidth="1"/>
    <col min="3" max="3" width="46.6640625" style="83" customWidth="1"/>
    <col min="4" max="4" width="20.6640625" style="73" customWidth="1"/>
    <col min="5" max="5" width="1.109375" style="73" customWidth="1"/>
    <col min="6" max="6" width="12.6640625" style="73" customWidth="1"/>
    <col min="7" max="7" width="1.109375" style="73" customWidth="1"/>
    <col min="8" max="8" width="12.6640625" style="73" customWidth="1"/>
    <col min="9" max="9" width="0.88671875" style="73" customWidth="1"/>
    <col min="10" max="10" width="15.33203125" style="8" customWidth="1"/>
    <col min="11" max="11" width="0.88671875" style="73" customWidth="1"/>
    <col min="12" max="12" width="15.33203125" style="8" customWidth="1"/>
    <col min="13" max="13" width="0.88671875" style="71" customWidth="1"/>
    <col min="14" max="14" width="15.33203125" style="9" customWidth="1"/>
    <col min="15" max="15" width="0.88671875" style="73" customWidth="1"/>
    <col min="16" max="16" width="15.33203125" style="8" customWidth="1"/>
    <col min="17" max="17" width="0.88671875" style="73" customWidth="1"/>
    <col min="18" max="18" width="15.33203125" style="8" customWidth="1"/>
    <col min="19" max="19" width="0.88671875" style="71" customWidth="1"/>
    <col min="20" max="20" width="15.33203125" style="9" customWidth="1"/>
    <col min="21" max="16384" width="9.109375" style="71"/>
  </cols>
  <sheetData>
    <row r="1" spans="1:20" ht="18.600000000000001" customHeight="1">
      <c r="A1" s="144" t="s">
        <v>51</v>
      </c>
      <c r="B1" s="144"/>
      <c r="C1" s="144"/>
      <c r="D1" s="144"/>
      <c r="E1" s="144"/>
      <c r="F1" s="144"/>
      <c r="G1" s="144"/>
      <c r="H1" s="144"/>
      <c r="I1" s="70"/>
      <c r="J1" s="71"/>
      <c r="K1" s="71"/>
      <c r="L1" s="71"/>
      <c r="N1" s="71"/>
      <c r="O1" s="71"/>
      <c r="P1" s="71"/>
      <c r="Q1" s="71"/>
      <c r="R1" s="71"/>
      <c r="T1" s="71"/>
    </row>
    <row r="2" spans="1:20" ht="18.600000000000001" customHeight="1">
      <c r="A2" s="144" t="s">
        <v>19</v>
      </c>
      <c r="B2" s="144"/>
      <c r="C2" s="144"/>
      <c r="D2" s="144"/>
      <c r="E2" s="144"/>
      <c r="F2" s="144"/>
      <c r="G2" s="144"/>
      <c r="H2" s="144"/>
      <c r="I2" s="70"/>
      <c r="J2" s="71"/>
      <c r="K2" s="71"/>
      <c r="L2" s="71"/>
      <c r="N2" s="71"/>
      <c r="O2" s="71"/>
      <c r="P2" s="71"/>
      <c r="Q2" s="71"/>
      <c r="R2" s="71"/>
      <c r="T2" s="71"/>
    </row>
    <row r="3" spans="1:20" ht="18.600000000000001" customHeight="1">
      <c r="A3" s="70" t="s">
        <v>149</v>
      </c>
      <c r="B3" s="70"/>
      <c r="C3" s="70"/>
      <c r="D3" s="70"/>
      <c r="E3" s="70"/>
      <c r="F3" s="70"/>
      <c r="G3" s="70"/>
      <c r="H3" s="70"/>
      <c r="I3" s="70"/>
      <c r="J3" s="2"/>
      <c r="K3" s="70"/>
      <c r="L3" s="2"/>
      <c r="M3" s="70"/>
      <c r="N3" s="3"/>
      <c r="O3" s="70"/>
      <c r="P3" s="2"/>
      <c r="Q3" s="70"/>
      <c r="R3" s="2"/>
      <c r="S3" s="70"/>
      <c r="T3" s="3"/>
    </row>
    <row r="4" spans="1:20" ht="18.600000000000001" customHeight="1">
      <c r="A4" s="70"/>
      <c r="B4" s="70"/>
      <c r="C4" s="70"/>
      <c r="D4" s="70"/>
      <c r="E4" s="70"/>
      <c r="F4" s="70"/>
      <c r="G4" s="70"/>
      <c r="H4" s="70"/>
      <c r="I4" s="70"/>
      <c r="J4" s="2"/>
      <c r="K4" s="70"/>
      <c r="L4" s="2"/>
      <c r="M4" s="70"/>
      <c r="N4" s="3"/>
      <c r="O4" s="70"/>
      <c r="P4" s="2"/>
      <c r="Q4" s="70"/>
      <c r="R4" s="2"/>
      <c r="S4" s="70"/>
      <c r="T4" s="3"/>
    </row>
    <row r="5" spans="1:20" ht="18.600000000000001" customHeight="1">
      <c r="A5" s="144" t="s">
        <v>44</v>
      </c>
      <c r="B5" s="144"/>
      <c r="C5" s="144"/>
      <c r="D5" s="144"/>
      <c r="E5" s="144"/>
      <c r="F5" s="144"/>
      <c r="G5" s="144"/>
      <c r="H5" s="144"/>
      <c r="I5" s="70"/>
      <c r="J5" s="71"/>
      <c r="K5" s="71"/>
      <c r="L5" s="71"/>
      <c r="N5" s="71"/>
      <c r="O5" s="71"/>
      <c r="P5" s="71"/>
      <c r="Q5" s="71"/>
      <c r="R5" s="71"/>
      <c r="T5" s="71"/>
    </row>
    <row r="6" spans="1:20" ht="18.600000000000001" customHeight="1">
      <c r="A6" s="70"/>
      <c r="B6" s="70"/>
      <c r="C6" s="70"/>
      <c r="D6" s="70"/>
      <c r="E6" s="70"/>
      <c r="F6" s="70"/>
      <c r="G6" s="70"/>
      <c r="H6" s="70"/>
      <c r="I6" s="70"/>
      <c r="J6" s="146" t="s">
        <v>149</v>
      </c>
      <c r="K6" s="146"/>
      <c r="L6" s="146"/>
      <c r="M6" s="146"/>
      <c r="N6" s="146"/>
      <c r="O6" s="71"/>
      <c r="P6" s="146" t="s">
        <v>132</v>
      </c>
      <c r="Q6" s="146"/>
      <c r="R6" s="146"/>
      <c r="S6" s="146"/>
      <c r="T6" s="146"/>
    </row>
    <row r="7" spans="1:20" ht="18.600000000000001" customHeight="1">
      <c r="A7" s="70"/>
      <c r="B7" s="70"/>
      <c r="C7" s="70"/>
      <c r="D7" s="70"/>
      <c r="E7" s="70"/>
      <c r="F7" s="70"/>
      <c r="G7" s="70"/>
      <c r="H7" s="73" t="s">
        <v>34</v>
      </c>
      <c r="J7" s="143" t="s">
        <v>100</v>
      </c>
      <c r="K7" s="143"/>
      <c r="L7" s="143"/>
      <c r="M7" s="143"/>
      <c r="N7" s="143"/>
      <c r="O7" s="71"/>
      <c r="P7" s="143" t="s">
        <v>97</v>
      </c>
      <c r="Q7" s="143"/>
      <c r="R7" s="143"/>
      <c r="S7" s="143"/>
      <c r="T7" s="143"/>
    </row>
    <row r="8" spans="1:20" ht="18.600000000000001" customHeight="1">
      <c r="C8" s="74"/>
      <c r="D8" s="75"/>
      <c r="E8" s="75"/>
      <c r="F8" s="75"/>
      <c r="G8" s="76"/>
      <c r="H8" s="73" t="s">
        <v>75</v>
      </c>
      <c r="J8" s="71"/>
      <c r="K8" s="76"/>
      <c r="L8" s="71"/>
      <c r="N8" s="4" t="s">
        <v>11</v>
      </c>
      <c r="O8" s="76"/>
      <c r="P8" s="71"/>
      <c r="Q8" s="76"/>
      <c r="R8" s="71"/>
      <c r="T8" s="4" t="s">
        <v>11</v>
      </c>
    </row>
    <row r="9" spans="1:20" ht="18.600000000000001" customHeight="1">
      <c r="B9" s="145" t="s">
        <v>80</v>
      </c>
      <c r="C9" s="145"/>
      <c r="D9" s="75" t="s">
        <v>25</v>
      </c>
      <c r="E9" s="75"/>
      <c r="F9" s="75" t="s">
        <v>28</v>
      </c>
      <c r="G9" s="77"/>
      <c r="H9" s="75" t="s">
        <v>74</v>
      </c>
      <c r="I9" s="75"/>
      <c r="J9" s="78" t="s">
        <v>41</v>
      </c>
      <c r="K9" s="77"/>
      <c r="L9" s="78" t="s">
        <v>10</v>
      </c>
      <c r="M9" s="78"/>
      <c r="N9" s="5" t="s">
        <v>12</v>
      </c>
      <c r="O9" s="77"/>
      <c r="P9" s="78" t="s">
        <v>41</v>
      </c>
      <c r="Q9" s="77"/>
      <c r="R9" s="78" t="s">
        <v>10</v>
      </c>
      <c r="S9" s="78"/>
      <c r="T9" s="5" t="s">
        <v>12</v>
      </c>
    </row>
    <row r="10" spans="1:20" ht="18.600000000000001" customHeight="1">
      <c r="C10" s="71"/>
      <c r="F10" s="73" t="s">
        <v>37</v>
      </c>
      <c r="H10" s="73" t="s">
        <v>26</v>
      </c>
      <c r="J10" s="72" t="s">
        <v>103</v>
      </c>
      <c r="L10" s="72" t="s">
        <v>103</v>
      </c>
      <c r="M10" s="76"/>
      <c r="N10" s="6" t="s">
        <v>24</v>
      </c>
      <c r="P10" s="72" t="s">
        <v>103</v>
      </c>
      <c r="R10" s="72" t="s">
        <v>103</v>
      </c>
      <c r="S10" s="76"/>
      <c r="T10" s="6" t="s">
        <v>24</v>
      </c>
    </row>
    <row r="11" spans="1:20" ht="18.600000000000001" customHeight="1">
      <c r="C11" s="71"/>
      <c r="F11" s="73" t="s">
        <v>38</v>
      </c>
      <c r="J11" s="76"/>
      <c r="L11" s="76"/>
      <c r="M11" s="76"/>
      <c r="N11" s="4"/>
      <c r="P11" s="76"/>
      <c r="R11" s="76"/>
      <c r="S11" s="76"/>
      <c r="T11" s="4"/>
    </row>
    <row r="12" spans="1:20" s="82" customFormat="1" ht="18.600000000000001" customHeight="1">
      <c r="A12" s="79" t="s">
        <v>106</v>
      </c>
      <c r="B12" s="79"/>
      <c r="C12" s="80"/>
      <c r="D12" s="81"/>
      <c r="E12" s="81"/>
      <c r="F12" s="81"/>
      <c r="G12" s="81"/>
      <c r="H12" s="81"/>
      <c r="I12" s="81"/>
      <c r="J12" s="7"/>
      <c r="K12" s="81"/>
      <c r="L12" s="7"/>
      <c r="N12" s="3"/>
      <c r="O12" s="81"/>
      <c r="P12" s="7"/>
      <c r="Q12" s="81"/>
      <c r="R12" s="7"/>
      <c r="T12" s="3"/>
    </row>
    <row r="13" spans="1:20" ht="18.600000000000001" customHeight="1">
      <c r="B13" s="82" t="s">
        <v>84</v>
      </c>
      <c r="M13" s="84"/>
      <c r="S13" s="84"/>
    </row>
    <row r="14" spans="1:20" ht="18.600000000000001" customHeight="1">
      <c r="C14" s="85" t="s">
        <v>81</v>
      </c>
      <c r="M14" s="84"/>
      <c r="S14" s="84"/>
    </row>
    <row r="15" spans="1:20" ht="18.600000000000001" customHeight="1">
      <c r="C15" s="71" t="s">
        <v>67</v>
      </c>
      <c r="M15" s="84"/>
      <c r="S15" s="84"/>
    </row>
    <row r="16" spans="1:20" ht="18.600000000000001" customHeight="1">
      <c r="C16" s="71" t="s">
        <v>27</v>
      </c>
      <c r="M16" s="84"/>
      <c r="S16" s="84"/>
    </row>
    <row r="17" spans="1:20" s="87" customFormat="1" ht="18.600000000000001" customHeight="1">
      <c r="A17" s="86"/>
      <c r="D17" s="88" t="s">
        <v>53</v>
      </c>
      <c r="F17" s="89" t="s">
        <v>87</v>
      </c>
      <c r="G17" s="88"/>
      <c r="H17" s="39" t="s">
        <v>90</v>
      </c>
      <c r="I17" s="39"/>
      <c r="J17" s="40">
        <v>337215</v>
      </c>
      <c r="K17" s="41"/>
      <c r="L17" s="40">
        <v>298900</v>
      </c>
      <c r="M17" s="86"/>
      <c r="N17" s="42">
        <f>ROUND((L17/$L$60)*100,2)</f>
        <v>10.99</v>
      </c>
      <c r="O17" s="41"/>
      <c r="P17" s="40">
        <v>337215</v>
      </c>
      <c r="Q17" s="41"/>
      <c r="R17" s="40">
        <v>298900</v>
      </c>
      <c r="S17" s="86"/>
      <c r="T17" s="42">
        <f>ROUNDUP((R17/$R$60)*100,2)</f>
        <v>11.1</v>
      </c>
    </row>
    <row r="18" spans="1:20" ht="18.600000000000001" customHeight="1">
      <c r="B18" s="82" t="s">
        <v>85</v>
      </c>
      <c r="M18" s="84"/>
      <c r="P18" s="33"/>
      <c r="Q18" s="90"/>
      <c r="R18" s="33"/>
      <c r="S18" s="91"/>
      <c r="T18" s="34"/>
    </row>
    <row r="19" spans="1:20" ht="18.600000000000001" customHeight="1">
      <c r="C19" s="85" t="s">
        <v>82</v>
      </c>
      <c r="M19" s="84"/>
      <c r="P19" s="33"/>
      <c r="Q19" s="90"/>
      <c r="R19" s="33"/>
      <c r="S19" s="91"/>
      <c r="T19" s="34"/>
    </row>
    <row r="20" spans="1:20" ht="18.600000000000001" customHeight="1">
      <c r="C20" s="71" t="s">
        <v>59</v>
      </c>
      <c r="M20" s="84"/>
      <c r="P20" s="33"/>
      <c r="Q20" s="90"/>
      <c r="R20" s="33"/>
      <c r="S20" s="91"/>
      <c r="T20" s="34"/>
    </row>
    <row r="21" spans="1:20" ht="18.600000000000001" customHeight="1">
      <c r="C21" s="71" t="s">
        <v>60</v>
      </c>
      <c r="M21" s="84"/>
    </row>
    <row r="22" spans="1:20" s="87" customFormat="1" ht="18.600000000000001" customHeight="1">
      <c r="A22" s="86"/>
      <c r="D22" s="92" t="s">
        <v>95</v>
      </c>
      <c r="F22" s="89" t="s">
        <v>117</v>
      </c>
      <c r="G22" s="88"/>
      <c r="H22" s="39" t="s">
        <v>91</v>
      </c>
      <c r="I22" s="39"/>
      <c r="J22" s="40">
        <v>266740</v>
      </c>
      <c r="K22" s="41"/>
      <c r="L22" s="40">
        <v>278700</v>
      </c>
      <c r="M22" s="86"/>
      <c r="N22" s="42">
        <f>ROUND((L22/$L$60)*100,2)</f>
        <v>10.25</v>
      </c>
      <c r="O22" s="41"/>
      <c r="P22" s="40">
        <v>266740</v>
      </c>
      <c r="Q22" s="41"/>
      <c r="R22" s="40">
        <v>278700</v>
      </c>
      <c r="S22" s="86"/>
      <c r="T22" s="42">
        <f>ROUND((R22/$R$60)*100,2)</f>
        <v>10.34</v>
      </c>
    </row>
    <row r="23" spans="1:20" ht="18.600000000000001" customHeight="1">
      <c r="B23" s="82" t="s">
        <v>84</v>
      </c>
      <c r="M23" s="84"/>
      <c r="P23" s="33"/>
      <c r="Q23" s="90"/>
      <c r="R23" s="33"/>
      <c r="S23" s="91"/>
    </row>
    <row r="24" spans="1:20" ht="18.600000000000001" customHeight="1">
      <c r="C24" s="85" t="s">
        <v>83</v>
      </c>
      <c r="M24" s="84"/>
      <c r="P24" s="33"/>
      <c r="Q24" s="90"/>
      <c r="R24" s="33"/>
      <c r="S24" s="91"/>
    </row>
    <row r="25" spans="1:20" ht="18.600000000000001" customHeight="1">
      <c r="C25" s="71" t="s">
        <v>61</v>
      </c>
      <c r="M25" s="84"/>
      <c r="P25" s="33"/>
      <c r="Q25" s="90"/>
      <c r="R25" s="33"/>
      <c r="S25" s="91"/>
    </row>
    <row r="26" spans="1:20" ht="18.600000000000001" customHeight="1">
      <c r="C26" s="71" t="s">
        <v>62</v>
      </c>
      <c r="M26" s="84"/>
    </row>
    <row r="27" spans="1:20" s="87" customFormat="1" ht="18.600000000000001" customHeight="1">
      <c r="A27" s="86"/>
      <c r="D27" s="92" t="s">
        <v>54</v>
      </c>
      <c r="E27" s="88"/>
      <c r="F27" s="88" t="s">
        <v>88</v>
      </c>
      <c r="G27" s="88"/>
      <c r="H27" s="39" t="s">
        <v>134</v>
      </c>
      <c r="I27" s="39"/>
      <c r="J27" s="40">
        <v>272919</v>
      </c>
      <c r="K27" s="41"/>
      <c r="L27" s="40">
        <v>261700</v>
      </c>
      <c r="M27" s="86"/>
      <c r="N27" s="42">
        <f>ROUND((L27/$L$60)*100,2)</f>
        <v>9.6199999999999992</v>
      </c>
      <c r="O27" s="41"/>
      <c r="P27" s="40">
        <v>272919</v>
      </c>
      <c r="Q27" s="41"/>
      <c r="R27" s="40">
        <v>261700</v>
      </c>
      <c r="S27" s="86"/>
      <c r="T27" s="42">
        <f>ROUND((R27/$R$60)*100,2)</f>
        <v>9.7100000000000009</v>
      </c>
    </row>
    <row r="28" spans="1:20" s="94" customFormat="1" ht="18.600000000000001" customHeight="1">
      <c r="A28" s="71"/>
      <c r="B28" s="82" t="s">
        <v>86</v>
      </c>
      <c r="C28" s="83"/>
      <c r="D28" s="73"/>
      <c r="E28" s="73"/>
      <c r="F28" s="73"/>
      <c r="G28" s="71"/>
      <c r="H28" s="73"/>
      <c r="I28" s="73"/>
      <c r="J28" s="10"/>
      <c r="K28" s="93"/>
      <c r="L28" s="10"/>
      <c r="M28" s="71"/>
      <c r="N28" s="24"/>
      <c r="O28" s="93"/>
      <c r="P28" s="33"/>
      <c r="Q28" s="90"/>
      <c r="R28" s="33"/>
      <c r="S28" s="90"/>
      <c r="T28" s="24"/>
    </row>
    <row r="29" spans="1:20" s="94" customFormat="1" ht="18.600000000000001" customHeight="1">
      <c r="A29" s="71"/>
      <c r="B29" s="82"/>
      <c r="C29" s="85" t="s">
        <v>63</v>
      </c>
      <c r="D29" s="73"/>
      <c r="E29" s="73"/>
      <c r="F29" s="73"/>
      <c r="G29" s="71"/>
      <c r="H29" s="73"/>
      <c r="I29" s="73"/>
      <c r="J29" s="10"/>
      <c r="K29" s="93"/>
      <c r="L29" s="10"/>
      <c r="M29" s="71"/>
      <c r="N29" s="24"/>
      <c r="O29" s="93"/>
      <c r="P29" s="33"/>
      <c r="Q29" s="90"/>
      <c r="R29" s="33"/>
      <c r="S29" s="90"/>
      <c r="T29" s="24"/>
    </row>
    <row r="30" spans="1:20" s="94" customFormat="1" ht="18.600000000000001" customHeight="1">
      <c r="A30" s="71"/>
      <c r="B30" s="71"/>
      <c r="C30" s="71" t="s">
        <v>64</v>
      </c>
      <c r="D30" s="73"/>
      <c r="E30" s="73"/>
      <c r="F30" s="73"/>
      <c r="G30" s="71"/>
      <c r="H30" s="73"/>
      <c r="I30" s="73"/>
      <c r="J30" s="10"/>
      <c r="K30" s="93"/>
      <c r="L30" s="10"/>
      <c r="M30" s="71"/>
      <c r="N30" s="24"/>
      <c r="O30" s="93"/>
      <c r="P30" s="90"/>
      <c r="Q30" s="90"/>
      <c r="R30" s="90"/>
      <c r="S30" s="90"/>
      <c r="T30" s="24"/>
    </row>
    <row r="31" spans="1:20" s="94" customFormat="1" ht="18.600000000000001" customHeight="1">
      <c r="A31" s="71"/>
      <c r="B31" s="71"/>
      <c r="C31" s="71" t="s">
        <v>65</v>
      </c>
      <c r="D31" s="73"/>
      <c r="E31" s="73"/>
      <c r="F31" s="73"/>
      <c r="G31" s="71"/>
      <c r="H31" s="73"/>
      <c r="I31" s="73"/>
      <c r="J31" s="10"/>
      <c r="K31" s="93"/>
      <c r="L31" s="10"/>
      <c r="M31" s="71"/>
      <c r="N31" s="24"/>
      <c r="O31" s="93"/>
      <c r="T31" s="24"/>
    </row>
    <row r="32" spans="1:20" s="94" customFormat="1" ht="18.600000000000001" customHeight="1">
      <c r="A32" s="71"/>
      <c r="B32" s="71"/>
      <c r="C32" s="83"/>
      <c r="D32" s="83" t="s">
        <v>55</v>
      </c>
      <c r="E32" s="95"/>
      <c r="F32" s="95" t="s">
        <v>89</v>
      </c>
      <c r="G32" s="83"/>
      <c r="H32" s="20" t="s">
        <v>92</v>
      </c>
      <c r="I32" s="20"/>
      <c r="J32" s="18">
        <v>2007718</v>
      </c>
      <c r="K32" s="17"/>
      <c r="L32" s="18">
        <v>1787700</v>
      </c>
      <c r="M32" s="71"/>
      <c r="N32" s="9">
        <f>ROUND((L32/$L$60)*100,2)</f>
        <v>65.739999999999995</v>
      </c>
      <c r="O32" s="17"/>
      <c r="P32" s="18">
        <v>2007718</v>
      </c>
      <c r="Q32" s="17"/>
      <c r="R32" s="18">
        <v>1787700</v>
      </c>
      <c r="S32" s="71"/>
      <c r="T32" s="9">
        <f>ROUND((R32/$R$60)*100,2)</f>
        <v>66.36</v>
      </c>
    </row>
    <row r="33" spans="1:20" s="96" customFormat="1" ht="18.600000000000001" customHeight="1">
      <c r="A33" s="70" t="s">
        <v>36</v>
      </c>
      <c r="C33" s="71"/>
      <c r="D33" s="73"/>
      <c r="E33" s="73"/>
      <c r="F33" s="73"/>
      <c r="G33" s="71"/>
      <c r="H33" s="19"/>
      <c r="I33" s="19"/>
      <c r="J33" s="26">
        <f>SUM(J17:J32)</f>
        <v>2884592</v>
      </c>
      <c r="K33" s="71"/>
      <c r="L33" s="26">
        <f>SUM(L17:L32)</f>
        <v>2627000</v>
      </c>
      <c r="M33" s="84"/>
      <c r="N33" s="27">
        <f>SUM(N17:N32)</f>
        <v>96.6</v>
      </c>
      <c r="O33" s="71"/>
      <c r="P33" s="26">
        <f>SUM(P17:P32)</f>
        <v>2884592</v>
      </c>
      <c r="Q33" s="71"/>
      <c r="R33" s="26">
        <f>SUM(R17:R32)</f>
        <v>2627000</v>
      </c>
      <c r="S33" s="84"/>
      <c r="T33" s="28">
        <f>SUM(T17:T32)</f>
        <v>97.509999999999991</v>
      </c>
    </row>
    <row r="34" spans="1:20" ht="18.600000000000001" customHeight="1">
      <c r="A34" s="82"/>
      <c r="J34" s="11"/>
      <c r="L34" s="13"/>
      <c r="M34" s="82"/>
      <c r="N34" s="12"/>
      <c r="P34" s="11"/>
      <c r="R34" s="13"/>
      <c r="S34" s="82"/>
      <c r="T34" s="12"/>
    </row>
    <row r="35" spans="1:20" ht="18.600000000000001" customHeight="1">
      <c r="A35" s="71" t="s">
        <v>3</v>
      </c>
      <c r="J35" s="11"/>
      <c r="L35" s="13"/>
      <c r="M35" s="82"/>
      <c r="N35" s="12"/>
      <c r="P35" s="11"/>
      <c r="R35" s="13"/>
      <c r="S35" s="82"/>
      <c r="T35" s="12"/>
    </row>
    <row r="41" spans="1:20" ht="18.600000000000001" customHeight="1">
      <c r="A41" s="144" t="s">
        <v>51</v>
      </c>
      <c r="B41" s="144"/>
      <c r="C41" s="144"/>
      <c r="D41" s="144"/>
      <c r="E41" s="144"/>
      <c r="F41" s="144"/>
      <c r="G41" s="144"/>
      <c r="H41" s="144"/>
      <c r="I41" s="70"/>
      <c r="J41" s="71"/>
      <c r="K41" s="71"/>
      <c r="L41" s="71"/>
      <c r="N41" s="71"/>
      <c r="O41" s="71"/>
      <c r="P41" s="71"/>
      <c r="Q41" s="71"/>
      <c r="R41" s="71"/>
      <c r="T41" s="71"/>
    </row>
    <row r="42" spans="1:20" ht="18.600000000000001" customHeight="1">
      <c r="A42" s="144" t="s">
        <v>112</v>
      </c>
      <c r="B42" s="144"/>
      <c r="C42" s="144"/>
      <c r="D42" s="144"/>
      <c r="E42" s="144"/>
      <c r="F42" s="144"/>
      <c r="G42" s="144"/>
      <c r="H42" s="144"/>
      <c r="I42" s="70"/>
      <c r="J42" s="71"/>
      <c r="K42" s="71"/>
      <c r="L42" s="71"/>
      <c r="N42" s="71"/>
      <c r="O42" s="71"/>
      <c r="P42" s="71"/>
      <c r="Q42" s="71"/>
      <c r="R42" s="71"/>
      <c r="T42" s="71"/>
    </row>
    <row r="43" spans="1:20" ht="18.600000000000001" customHeight="1">
      <c r="A43" s="70" t="s">
        <v>149</v>
      </c>
      <c r="B43" s="70"/>
      <c r="C43" s="70"/>
      <c r="D43" s="70"/>
      <c r="E43" s="70"/>
      <c r="F43" s="70"/>
      <c r="G43" s="70"/>
      <c r="H43" s="70"/>
      <c r="I43" s="70"/>
      <c r="J43" s="2"/>
      <c r="K43" s="70"/>
      <c r="L43" s="2"/>
      <c r="M43" s="70"/>
      <c r="N43" s="3"/>
      <c r="O43" s="70"/>
      <c r="P43" s="2"/>
      <c r="Q43" s="70"/>
      <c r="R43" s="2"/>
      <c r="S43" s="70"/>
      <c r="T43" s="3"/>
    </row>
    <row r="44" spans="1:20" ht="18.600000000000001" customHeight="1">
      <c r="A44" s="70"/>
      <c r="B44" s="70"/>
      <c r="C44" s="70"/>
      <c r="D44" s="70"/>
      <c r="E44" s="70"/>
      <c r="F44" s="70"/>
      <c r="G44" s="70"/>
      <c r="H44" s="70"/>
      <c r="I44" s="70"/>
      <c r="J44" s="2"/>
      <c r="K44" s="70"/>
      <c r="L44" s="2"/>
      <c r="M44" s="70"/>
      <c r="N44" s="3"/>
      <c r="O44" s="70"/>
      <c r="P44" s="2"/>
      <c r="Q44" s="70"/>
      <c r="R44" s="2"/>
      <c r="S44" s="70"/>
      <c r="T44" s="3"/>
    </row>
    <row r="45" spans="1:20" ht="18.600000000000001" customHeight="1">
      <c r="A45" s="144" t="s">
        <v>121</v>
      </c>
      <c r="B45" s="144"/>
      <c r="C45" s="144"/>
      <c r="D45" s="144"/>
      <c r="E45" s="144"/>
      <c r="F45" s="144"/>
      <c r="G45" s="144"/>
      <c r="H45" s="144"/>
      <c r="I45" s="70"/>
      <c r="J45" s="71"/>
      <c r="K45" s="71"/>
      <c r="L45" s="71"/>
      <c r="N45" s="71"/>
      <c r="O45" s="71"/>
      <c r="P45" s="71"/>
      <c r="Q45" s="71"/>
      <c r="R45" s="71"/>
      <c r="T45" s="71"/>
    </row>
    <row r="46" spans="1:20" ht="18.600000000000001" customHeight="1">
      <c r="A46" s="70"/>
      <c r="B46" s="70"/>
      <c r="C46" s="70"/>
      <c r="D46" s="70"/>
      <c r="E46" s="70"/>
      <c r="F46" s="70"/>
      <c r="G46" s="70"/>
      <c r="H46" s="70"/>
      <c r="I46" s="70"/>
      <c r="J46" s="146" t="s">
        <v>149</v>
      </c>
      <c r="K46" s="146"/>
      <c r="L46" s="146"/>
      <c r="M46" s="146"/>
      <c r="N46" s="146"/>
      <c r="O46" s="71"/>
      <c r="P46" s="146" t="s">
        <v>132</v>
      </c>
      <c r="Q46" s="146"/>
      <c r="R46" s="146"/>
      <c r="S46" s="146"/>
      <c r="T46" s="146"/>
    </row>
    <row r="47" spans="1:20" ht="18.600000000000001" customHeight="1">
      <c r="A47" s="70"/>
      <c r="B47" s="70"/>
      <c r="C47" s="70"/>
      <c r="D47" s="70"/>
      <c r="E47" s="70"/>
      <c r="F47" s="70"/>
      <c r="G47" s="70"/>
      <c r="J47" s="143" t="s">
        <v>100</v>
      </c>
      <c r="K47" s="143"/>
      <c r="L47" s="143"/>
      <c r="M47" s="143"/>
      <c r="N47" s="143"/>
      <c r="O47" s="71"/>
      <c r="P47" s="143" t="s">
        <v>97</v>
      </c>
      <c r="Q47" s="143"/>
      <c r="R47" s="143"/>
      <c r="S47" s="143"/>
      <c r="T47" s="143"/>
    </row>
    <row r="48" spans="1:20" ht="18.600000000000001" customHeight="1">
      <c r="C48" s="74"/>
      <c r="D48" s="75"/>
      <c r="E48" s="75"/>
      <c r="F48" s="75"/>
      <c r="G48" s="76"/>
      <c r="J48" s="71"/>
      <c r="K48" s="76"/>
      <c r="L48" s="71"/>
      <c r="N48" s="4" t="s">
        <v>11</v>
      </c>
      <c r="O48" s="76"/>
      <c r="P48" s="71"/>
      <c r="Q48" s="76"/>
      <c r="R48" s="71"/>
      <c r="T48" s="4" t="s">
        <v>11</v>
      </c>
    </row>
    <row r="49" spans="1:20" ht="18.600000000000001" customHeight="1">
      <c r="B49" s="145" t="s">
        <v>115</v>
      </c>
      <c r="C49" s="145"/>
      <c r="D49" s="75"/>
      <c r="E49" s="75"/>
      <c r="F49" s="75"/>
      <c r="G49" s="77"/>
      <c r="H49" s="75"/>
      <c r="I49" s="75"/>
      <c r="J49" s="78" t="s">
        <v>41</v>
      </c>
      <c r="K49" s="77"/>
      <c r="L49" s="78" t="s">
        <v>10</v>
      </c>
      <c r="M49" s="78"/>
      <c r="N49" s="5" t="s">
        <v>12</v>
      </c>
      <c r="O49" s="77"/>
      <c r="P49" s="78" t="s">
        <v>41</v>
      </c>
      <c r="Q49" s="77"/>
      <c r="R49" s="78" t="s">
        <v>10</v>
      </c>
      <c r="S49" s="78"/>
      <c r="T49" s="5" t="s">
        <v>12</v>
      </c>
    </row>
    <row r="50" spans="1:20" ht="18.600000000000001" customHeight="1">
      <c r="C50" s="71"/>
      <c r="J50" s="72" t="s">
        <v>103</v>
      </c>
      <c r="L50" s="72" t="s">
        <v>103</v>
      </c>
      <c r="M50" s="76"/>
      <c r="N50" s="6" t="s">
        <v>24</v>
      </c>
      <c r="P50" s="72" t="s">
        <v>103</v>
      </c>
      <c r="R50" s="72" t="s">
        <v>103</v>
      </c>
      <c r="S50" s="76"/>
      <c r="T50" s="6" t="s">
        <v>24</v>
      </c>
    </row>
    <row r="51" spans="1:20" ht="18.600000000000001" customHeight="1">
      <c r="C51" s="71"/>
      <c r="J51" s="76"/>
      <c r="L51" s="76"/>
      <c r="M51" s="76"/>
      <c r="N51" s="4"/>
      <c r="P51" s="76"/>
      <c r="R51" s="76"/>
      <c r="S51" s="76"/>
      <c r="T51" s="4"/>
    </row>
    <row r="52" spans="1:20" s="96" customFormat="1" ht="18.600000000000001" customHeight="1">
      <c r="A52" s="79" t="s">
        <v>107</v>
      </c>
      <c r="B52" s="79"/>
      <c r="C52" s="71"/>
      <c r="D52" s="73"/>
      <c r="E52" s="73"/>
      <c r="F52" s="73"/>
      <c r="G52" s="71"/>
      <c r="H52" s="19"/>
      <c r="I52" s="19"/>
      <c r="J52" s="29"/>
      <c r="K52" s="71"/>
      <c r="L52" s="29"/>
      <c r="M52" s="84"/>
      <c r="N52" s="30"/>
      <c r="O52" s="71"/>
      <c r="P52" s="29"/>
      <c r="Q52" s="71"/>
      <c r="R52" s="29"/>
      <c r="S52" s="84"/>
      <c r="T52" s="31"/>
    </row>
    <row r="53" spans="1:20" s="96" customFormat="1" ht="18.600000000000001" customHeight="1">
      <c r="B53" s="70" t="s">
        <v>113</v>
      </c>
      <c r="C53" s="97"/>
      <c r="D53" s="73"/>
      <c r="E53" s="73"/>
      <c r="F53" s="73"/>
      <c r="G53" s="71"/>
      <c r="H53" s="19"/>
      <c r="I53" s="19"/>
      <c r="J53" s="29"/>
      <c r="K53" s="71"/>
      <c r="L53" s="29"/>
      <c r="M53" s="84"/>
      <c r="N53" s="30"/>
      <c r="O53" s="71"/>
      <c r="P53" s="29"/>
      <c r="Q53" s="71"/>
      <c r="R53" s="29"/>
      <c r="S53" s="84"/>
      <c r="T53" s="31"/>
    </row>
    <row r="54" spans="1:20" s="98" customFormat="1" ht="18.600000000000001" customHeight="1">
      <c r="C54" s="99" t="s">
        <v>130</v>
      </c>
      <c r="D54" s="89"/>
      <c r="E54" s="89"/>
      <c r="F54" s="89"/>
      <c r="G54" s="86"/>
      <c r="H54" s="43"/>
      <c r="I54" s="43"/>
      <c r="J54" s="44">
        <v>15351</v>
      </c>
      <c r="K54" s="86"/>
      <c r="L54" s="41">
        <v>15969</v>
      </c>
      <c r="M54" s="100"/>
      <c r="N54" s="42">
        <f>ROUND((L54/$L$60)*100,2)</f>
        <v>0.59</v>
      </c>
      <c r="O54" s="86"/>
      <c r="P54" s="41">
        <v>25000</v>
      </c>
      <c r="Q54" s="101"/>
      <c r="R54" s="41">
        <v>25788</v>
      </c>
      <c r="S54" s="102"/>
      <c r="T54" s="42">
        <f>ROUND((R54/$R$60)*100,2)</f>
        <v>0.96</v>
      </c>
    </row>
    <row r="55" spans="1:20" s="98" customFormat="1" ht="18.600000000000001" customHeight="1">
      <c r="C55" s="99" t="s">
        <v>114</v>
      </c>
      <c r="D55" s="89"/>
      <c r="E55" s="89"/>
      <c r="F55" s="89"/>
      <c r="G55" s="86"/>
      <c r="H55" s="43"/>
      <c r="I55" s="43"/>
      <c r="J55" s="44">
        <v>40559</v>
      </c>
      <c r="K55" s="86"/>
      <c r="L55" s="41">
        <v>41217</v>
      </c>
      <c r="M55" s="100"/>
      <c r="N55" s="42">
        <f>ROUND((L55/$L$60)*100,2)</f>
        <v>1.52</v>
      </c>
      <c r="O55" s="86"/>
      <c r="P55" s="41">
        <v>25000</v>
      </c>
      <c r="Q55" s="101"/>
      <c r="R55" s="41">
        <v>25927</v>
      </c>
      <c r="S55" s="102"/>
      <c r="T55" s="42">
        <f>ROUND((R55/$R$60)*100,2)</f>
        <v>0.96</v>
      </c>
    </row>
    <row r="56" spans="1:20" s="98" customFormat="1" ht="18.600000000000001" customHeight="1">
      <c r="C56" s="99" t="s">
        <v>116</v>
      </c>
      <c r="D56" s="89"/>
      <c r="E56" s="89"/>
      <c r="F56" s="89"/>
      <c r="G56" s="86"/>
      <c r="H56" s="43"/>
      <c r="I56" s="43"/>
      <c r="J56" s="44">
        <v>5000</v>
      </c>
      <c r="K56" s="86"/>
      <c r="L56" s="41">
        <v>5201</v>
      </c>
      <c r="M56" s="100"/>
      <c r="N56" s="42">
        <f>ROUND((L56/$L$60)*100,2)</f>
        <v>0.19</v>
      </c>
      <c r="O56" s="86"/>
      <c r="P56" s="41">
        <v>5000</v>
      </c>
      <c r="Q56" s="101"/>
      <c r="R56" s="41">
        <v>5155</v>
      </c>
      <c r="S56" s="102"/>
      <c r="T56" s="42">
        <f>ROUND((R56/$R$60)*100,2)</f>
        <v>0.19</v>
      </c>
    </row>
    <row r="57" spans="1:20" s="98" customFormat="1" ht="18.600000000000001" customHeight="1">
      <c r="C57" s="99" t="s">
        <v>135</v>
      </c>
      <c r="D57" s="89"/>
      <c r="E57" s="89"/>
      <c r="F57" s="89"/>
      <c r="G57" s="86"/>
      <c r="H57" s="43"/>
      <c r="I57" s="43"/>
      <c r="J57" s="41">
        <v>0</v>
      </c>
      <c r="K57" s="86"/>
      <c r="L57" s="103">
        <v>0</v>
      </c>
      <c r="M57" s="100"/>
      <c r="N57" s="46">
        <f>ROUND((L57/$L$60)*100,2)</f>
        <v>0</v>
      </c>
      <c r="O57" s="86"/>
      <c r="P57" s="41">
        <v>10194</v>
      </c>
      <c r="Q57" s="101"/>
      <c r="R57" s="41">
        <v>10245</v>
      </c>
      <c r="S57" s="102"/>
      <c r="T57" s="46">
        <f>ROUND((R57/$R$60)*100,2)</f>
        <v>0.38</v>
      </c>
    </row>
    <row r="58" spans="1:20" s="98" customFormat="1" ht="18.600000000000001" customHeight="1">
      <c r="C58" s="99" t="s">
        <v>153</v>
      </c>
      <c r="D58" s="89"/>
      <c r="E58" s="89"/>
      <c r="F58" s="89"/>
      <c r="G58" s="86"/>
      <c r="H58" s="43"/>
      <c r="I58" s="43"/>
      <c r="J58" s="104">
        <v>30000</v>
      </c>
      <c r="K58" s="86"/>
      <c r="L58" s="105">
        <v>30156</v>
      </c>
      <c r="M58" s="100"/>
      <c r="N58" s="137">
        <f>ROUNDDOWN((L58/$L$60)*100,2)</f>
        <v>1.1000000000000001</v>
      </c>
      <c r="O58" s="86"/>
      <c r="P58" s="105">
        <v>0</v>
      </c>
      <c r="Q58" s="101"/>
      <c r="R58" s="105">
        <v>0</v>
      </c>
      <c r="S58" s="102"/>
      <c r="T58" s="106">
        <f>ROUND((R58/$R$60)*100,2)</f>
        <v>0</v>
      </c>
    </row>
    <row r="59" spans="1:20" s="96" customFormat="1" ht="18.600000000000001" customHeight="1">
      <c r="A59" s="70" t="s">
        <v>108</v>
      </c>
      <c r="C59" s="71"/>
      <c r="D59" s="73"/>
      <c r="E59" s="73"/>
      <c r="F59" s="73"/>
      <c r="G59" s="71"/>
      <c r="H59" s="19"/>
      <c r="I59" s="19"/>
      <c r="J59" s="32">
        <f>SUM(J54:J58)</f>
        <v>90910</v>
      </c>
      <c r="K59" s="107"/>
      <c r="L59" s="32">
        <f>SUM(L54:L58)</f>
        <v>92543</v>
      </c>
      <c r="M59" s="90"/>
      <c r="N59" s="47">
        <f>SUM(N54:N58)</f>
        <v>3.4</v>
      </c>
      <c r="O59" s="90"/>
      <c r="P59" s="32">
        <f>SUM(P54:P58)</f>
        <v>65194</v>
      </c>
      <c r="Q59" s="107"/>
      <c r="R59" s="32">
        <f>SUM(R54:R58)</f>
        <v>67115</v>
      </c>
      <c r="S59" s="90"/>
      <c r="T59" s="47">
        <f>SUM(T54:T58)</f>
        <v>2.4899999999999998</v>
      </c>
    </row>
    <row r="60" spans="1:20" ht="18.600000000000001" customHeight="1" thickBot="1">
      <c r="A60" s="82" t="s">
        <v>42</v>
      </c>
      <c r="C60" s="71"/>
      <c r="D60" s="71"/>
      <c r="E60" s="71"/>
      <c r="F60" s="108"/>
      <c r="G60" s="83"/>
      <c r="H60" s="71"/>
      <c r="I60" s="71"/>
      <c r="J60" s="16">
        <f>J33+J59</f>
        <v>2975502</v>
      </c>
      <c r="K60" s="1"/>
      <c r="L60" s="16">
        <f>L33+L59</f>
        <v>2719543</v>
      </c>
      <c r="M60" s="109"/>
      <c r="N60" s="25">
        <f>N33+N59</f>
        <v>100</v>
      </c>
      <c r="O60" s="71"/>
      <c r="P60" s="16">
        <f>P33+P59</f>
        <v>2949786</v>
      </c>
      <c r="Q60" s="1"/>
      <c r="R60" s="16">
        <f>R33+R59</f>
        <v>2694115</v>
      </c>
      <c r="S60" s="109"/>
      <c r="T60" s="25">
        <f>T33+T59</f>
        <v>99.999999999999986</v>
      </c>
    </row>
    <row r="61" spans="1:20" ht="18.600000000000001" customHeight="1" thickTop="1">
      <c r="A61" s="82"/>
      <c r="J61" s="11"/>
      <c r="L61" s="13"/>
      <c r="M61" s="82"/>
      <c r="N61" s="12"/>
      <c r="P61" s="11"/>
      <c r="R61" s="13"/>
      <c r="S61" s="82"/>
      <c r="T61" s="12"/>
    </row>
    <row r="62" spans="1:20" ht="18.600000000000001" customHeight="1">
      <c r="A62" s="71" t="s">
        <v>3</v>
      </c>
      <c r="J62" s="11"/>
      <c r="L62" s="13"/>
      <c r="M62" s="82"/>
      <c r="N62" s="12"/>
      <c r="P62" s="11"/>
      <c r="R62" s="13"/>
      <c r="S62" s="82"/>
      <c r="T62" s="12"/>
    </row>
  </sheetData>
  <mergeCells count="16">
    <mergeCell ref="J47:N47"/>
    <mergeCell ref="P47:T47"/>
    <mergeCell ref="B49:C49"/>
    <mergeCell ref="A41:H41"/>
    <mergeCell ref="A42:H42"/>
    <mergeCell ref="J46:N46"/>
    <mergeCell ref="P46:T46"/>
    <mergeCell ref="A45:H45"/>
    <mergeCell ref="P7:T7"/>
    <mergeCell ref="A1:H1"/>
    <mergeCell ref="A2:H2"/>
    <mergeCell ref="A5:H5"/>
    <mergeCell ref="B9:C9"/>
    <mergeCell ref="J7:N7"/>
    <mergeCell ref="J6:N6"/>
    <mergeCell ref="P6:T6"/>
  </mergeCells>
  <printOptions horizontalCentered="1"/>
  <pageMargins left="0.59055118110236227" right="0.39370078740157483" top="0.78740157480314965" bottom="0.19685039370078741" header="0.19685039370078741" footer="0.19685039370078741"/>
  <pageSetup paperSize="9" scale="70" fitToHeight="0" orientation="landscape" useFirstPageNumber="1" r:id="rId1"/>
  <rowBreaks count="1" manualBreakCount="1">
    <brk id="40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E14D0-DFD9-477C-921E-B9B130076C24}">
  <dimension ref="A1:X156"/>
  <sheetViews>
    <sheetView showGridLines="0" view="pageBreakPreview" zoomScale="85" zoomScaleNormal="100" zoomScaleSheetLayoutView="85" workbookViewId="0">
      <selection activeCell="B3" sqref="B3"/>
    </sheetView>
  </sheetViews>
  <sheetFormatPr defaultColWidth="10.6640625" defaultRowHeight="24" customHeight="1"/>
  <cols>
    <col min="1" max="4" width="10.6640625" style="50" customWidth="1"/>
    <col min="5" max="5" width="7.6640625" style="50" customWidth="1"/>
    <col min="6" max="6" width="2.33203125" style="50" customWidth="1"/>
    <col min="7" max="7" width="1.6640625" style="50" customWidth="1"/>
    <col min="8" max="8" width="5.6640625" style="50" customWidth="1"/>
    <col min="9" max="9" width="1.6640625" style="50" customWidth="1"/>
    <col min="10" max="10" width="14.6640625" style="50" customWidth="1"/>
    <col min="11" max="11" width="1.6640625" style="50" customWidth="1"/>
    <col min="12" max="12" width="14.6640625" style="50" customWidth="1"/>
    <col min="13" max="13" width="0.6640625" style="50" customWidth="1"/>
    <col min="14" max="14" width="10.88671875" style="50" bestFit="1" customWidth="1"/>
    <col min="15" max="16384" width="10.6640625" style="50"/>
  </cols>
  <sheetData>
    <row r="1" spans="1:16" ht="24" customHeight="1">
      <c r="B1" s="48"/>
      <c r="C1" s="49"/>
      <c r="D1" s="49"/>
      <c r="E1" s="49"/>
      <c r="F1" s="49"/>
      <c r="G1" s="49"/>
      <c r="H1" s="49"/>
      <c r="I1" s="49"/>
      <c r="J1" s="52"/>
      <c r="K1" s="49"/>
      <c r="L1" s="52" t="s">
        <v>100</v>
      </c>
      <c r="M1" s="49"/>
    </row>
    <row r="2" spans="1:16" ht="24" customHeight="1">
      <c r="A2" s="48" t="s">
        <v>51</v>
      </c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6" ht="24" customHeight="1">
      <c r="A3" s="48" t="s">
        <v>49</v>
      </c>
      <c r="B3" s="48"/>
      <c r="C3" s="48"/>
      <c r="D3" s="67"/>
      <c r="E3" s="68"/>
      <c r="F3" s="67"/>
      <c r="G3" s="67"/>
      <c r="H3" s="67"/>
      <c r="I3" s="67"/>
      <c r="J3" s="67"/>
      <c r="K3" s="67"/>
      <c r="L3" s="67"/>
      <c r="M3" s="67"/>
    </row>
    <row r="4" spans="1:16" ht="24" customHeight="1">
      <c r="A4" s="48" t="s">
        <v>148</v>
      </c>
      <c r="B4" s="48"/>
      <c r="C4" s="48"/>
      <c r="D4" s="67"/>
      <c r="E4" s="68"/>
      <c r="F4" s="67"/>
      <c r="G4" s="67"/>
      <c r="H4" s="67"/>
      <c r="I4" s="67"/>
      <c r="J4" s="67"/>
      <c r="K4" s="67"/>
      <c r="L4" s="67"/>
      <c r="M4" s="67"/>
    </row>
    <row r="5" spans="1:16" ht="24" customHeight="1">
      <c r="E5" s="58"/>
      <c r="G5" s="110"/>
      <c r="H5" s="110"/>
      <c r="I5" s="110"/>
      <c r="J5" s="52"/>
      <c r="K5" s="110"/>
      <c r="L5" s="52" t="s">
        <v>99</v>
      </c>
      <c r="M5" s="111"/>
    </row>
    <row r="6" spans="1:16" ht="24" customHeight="1">
      <c r="E6" s="58"/>
      <c r="G6" s="110"/>
      <c r="H6" s="110" t="s">
        <v>0</v>
      </c>
      <c r="I6" s="58"/>
      <c r="J6" s="111">
        <v>2025</v>
      </c>
      <c r="K6" s="58"/>
      <c r="L6" s="111">
        <v>2024</v>
      </c>
      <c r="M6" s="111"/>
    </row>
    <row r="7" spans="1:16" ht="24" customHeight="1">
      <c r="A7" s="49" t="s">
        <v>39</v>
      </c>
    </row>
    <row r="8" spans="1:16" ht="24" customHeight="1">
      <c r="A8" s="63" t="s">
        <v>66</v>
      </c>
      <c r="H8" s="60" t="s">
        <v>154</v>
      </c>
      <c r="J8" s="112">
        <v>57178</v>
      </c>
      <c r="K8" s="56"/>
      <c r="L8" s="62">
        <v>55559</v>
      </c>
      <c r="M8" s="113"/>
    </row>
    <row r="9" spans="1:16" ht="24" customHeight="1">
      <c r="A9" s="63" t="s">
        <v>4</v>
      </c>
      <c r="H9" s="60"/>
      <c r="J9" s="114">
        <v>51</v>
      </c>
      <c r="K9" s="56"/>
      <c r="L9" s="65">
        <v>76</v>
      </c>
      <c r="M9" s="113"/>
    </row>
    <row r="10" spans="1:16" s="49" customFormat="1" ht="24" customHeight="1">
      <c r="A10" s="49" t="s">
        <v>5</v>
      </c>
      <c r="H10" s="138"/>
      <c r="J10" s="64">
        <f>SUM(J8:J9)</f>
        <v>57229</v>
      </c>
      <c r="K10" s="56"/>
      <c r="L10" s="64">
        <f>SUM(L8:L9)</f>
        <v>55635</v>
      </c>
      <c r="M10" s="113"/>
      <c r="N10" s="50"/>
      <c r="O10" s="50"/>
      <c r="P10" s="50"/>
    </row>
    <row r="11" spans="1:16" ht="24" customHeight="1">
      <c r="A11" s="49" t="s">
        <v>6</v>
      </c>
      <c r="H11" s="138"/>
      <c r="J11" s="61"/>
      <c r="K11" s="56"/>
      <c r="L11" s="61"/>
      <c r="M11" s="113"/>
    </row>
    <row r="12" spans="1:16" ht="24" customHeight="1">
      <c r="A12" s="115" t="s">
        <v>70</v>
      </c>
      <c r="G12" s="60"/>
      <c r="H12" s="60"/>
      <c r="I12" s="60"/>
      <c r="J12" s="131">
        <v>3473</v>
      </c>
      <c r="K12" s="56"/>
      <c r="L12" s="62">
        <v>3547</v>
      </c>
      <c r="M12" s="113"/>
    </row>
    <row r="13" spans="1:16" ht="24" customHeight="1">
      <c r="A13" s="115" t="s">
        <v>35</v>
      </c>
      <c r="G13" s="60"/>
      <c r="H13" s="60" t="s">
        <v>155</v>
      </c>
      <c r="I13" s="60"/>
      <c r="J13" s="21">
        <v>3259</v>
      </c>
      <c r="K13" s="56"/>
      <c r="L13" s="62">
        <v>3205</v>
      </c>
      <c r="M13" s="113"/>
    </row>
    <row r="14" spans="1:16" ht="24" customHeight="1">
      <c r="A14" s="63" t="s">
        <v>71</v>
      </c>
      <c r="G14" s="60"/>
      <c r="H14" s="60" t="s">
        <v>155</v>
      </c>
      <c r="I14" s="60"/>
      <c r="J14" s="21">
        <v>869</v>
      </c>
      <c r="K14" s="56"/>
      <c r="L14" s="62">
        <v>855</v>
      </c>
      <c r="M14" s="113"/>
    </row>
    <row r="15" spans="1:16" ht="24" customHeight="1">
      <c r="A15" s="63" t="s">
        <v>7</v>
      </c>
      <c r="G15" s="60"/>
      <c r="H15" s="60">
        <v>13</v>
      </c>
      <c r="I15" s="60"/>
      <c r="J15" s="21">
        <v>236</v>
      </c>
      <c r="K15" s="56"/>
      <c r="L15" s="62">
        <v>229</v>
      </c>
      <c r="M15" s="113"/>
    </row>
    <row r="16" spans="1:16" ht="24" customHeight="1">
      <c r="A16" s="63" t="s">
        <v>30</v>
      </c>
      <c r="G16" s="60"/>
      <c r="H16" s="60" t="s">
        <v>155</v>
      </c>
      <c r="I16" s="60"/>
      <c r="J16" s="21">
        <v>2900</v>
      </c>
      <c r="K16" s="56"/>
      <c r="L16" s="62">
        <v>2808</v>
      </c>
      <c r="M16" s="113"/>
    </row>
    <row r="17" spans="1:16" ht="24" customHeight="1">
      <c r="A17" s="63" t="s">
        <v>72</v>
      </c>
      <c r="F17" s="60"/>
      <c r="G17" s="60"/>
      <c r="I17" s="60"/>
      <c r="J17" s="21">
        <v>239</v>
      </c>
      <c r="K17" s="56"/>
      <c r="L17" s="62">
        <v>237</v>
      </c>
      <c r="M17" s="113"/>
    </row>
    <row r="18" spans="1:16" ht="24" customHeight="1">
      <c r="A18" s="63" t="s">
        <v>29</v>
      </c>
      <c r="F18" s="60"/>
      <c r="G18" s="60">
        <v>0</v>
      </c>
      <c r="I18" s="60"/>
      <c r="J18" s="19">
        <v>764</v>
      </c>
      <c r="K18" s="56"/>
      <c r="L18" s="62">
        <v>415</v>
      </c>
      <c r="M18" s="113"/>
    </row>
    <row r="19" spans="1:16" ht="24" customHeight="1">
      <c r="A19" s="63" t="s">
        <v>46</v>
      </c>
      <c r="F19" s="60"/>
      <c r="G19" s="60"/>
      <c r="I19" s="60"/>
      <c r="J19" s="45">
        <v>9882</v>
      </c>
      <c r="K19" s="56"/>
      <c r="L19" s="65">
        <v>11303</v>
      </c>
      <c r="M19" s="113"/>
    </row>
    <row r="20" spans="1:16" s="49" customFormat="1" ht="24" customHeight="1">
      <c r="A20" s="49" t="s">
        <v>8</v>
      </c>
      <c r="F20" s="116"/>
      <c r="G20" s="116"/>
      <c r="I20" s="116"/>
      <c r="J20" s="65">
        <f>SUM(J12:J19)</f>
        <v>21622</v>
      </c>
      <c r="K20" s="116"/>
      <c r="L20" s="65">
        <f>SUM(L12:L19)</f>
        <v>22599</v>
      </c>
      <c r="M20" s="117"/>
      <c r="N20" s="50"/>
      <c r="O20" s="50"/>
      <c r="P20" s="50"/>
    </row>
    <row r="21" spans="1:16" ht="24" customHeight="1">
      <c r="A21" s="67" t="s">
        <v>9</v>
      </c>
      <c r="J21" s="118">
        <f>SUM(J10-J20)</f>
        <v>35607</v>
      </c>
      <c r="L21" s="118">
        <f>SUM(L10-L20)</f>
        <v>33036</v>
      </c>
      <c r="M21" s="113"/>
    </row>
    <row r="22" spans="1:16" s="49" customFormat="1" ht="24" customHeight="1">
      <c r="A22" s="67" t="s">
        <v>136</v>
      </c>
      <c r="J22" s="117"/>
      <c r="L22" s="117"/>
      <c r="M22" s="117"/>
    </row>
    <row r="23" spans="1:16" ht="24" customHeight="1">
      <c r="A23" s="63" t="s">
        <v>118</v>
      </c>
      <c r="J23" s="119">
        <v>387</v>
      </c>
      <c r="L23" s="119">
        <v>368</v>
      </c>
      <c r="M23" s="113"/>
    </row>
    <row r="24" spans="1:16" ht="24" customHeight="1">
      <c r="A24" s="67" t="s">
        <v>137</v>
      </c>
      <c r="J24" s="119">
        <f>SUM(J23:J23)</f>
        <v>387</v>
      </c>
      <c r="L24" s="119">
        <f>SUM(L23:L23)</f>
        <v>368</v>
      </c>
      <c r="M24" s="113"/>
    </row>
    <row r="25" spans="1:16" ht="24" customHeight="1" thickBot="1">
      <c r="A25" s="67" t="s">
        <v>138</v>
      </c>
      <c r="J25" s="120">
        <f>J21+J24</f>
        <v>35994</v>
      </c>
      <c r="L25" s="120">
        <f>L21+L24</f>
        <v>33404</v>
      </c>
      <c r="M25" s="113"/>
    </row>
    <row r="26" spans="1:16" ht="24" customHeight="1" thickTop="1">
      <c r="A26" s="63"/>
    </row>
    <row r="27" spans="1:16" ht="24" customHeight="1">
      <c r="A27" s="50" t="s">
        <v>3</v>
      </c>
    </row>
    <row r="149" spans="14:24" ht="24" customHeight="1">
      <c r="R149" s="69"/>
    </row>
    <row r="156" spans="14:24" ht="24" customHeight="1">
      <c r="N156" s="69"/>
      <c r="P156" s="69"/>
      <c r="R156" s="69"/>
      <c r="T156" s="69"/>
      <c r="V156" s="69"/>
      <c r="X156" s="69"/>
    </row>
  </sheetData>
  <printOptions horizontalCentered="1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56"/>
  <sheetViews>
    <sheetView showGridLines="0" view="pageBreakPreview" zoomScale="85" zoomScaleNormal="100" zoomScaleSheetLayoutView="85" workbookViewId="0">
      <selection activeCell="A5" sqref="A5"/>
    </sheetView>
  </sheetViews>
  <sheetFormatPr defaultColWidth="10.6640625" defaultRowHeight="24" customHeight="1"/>
  <cols>
    <col min="1" max="4" width="10.6640625" style="50" customWidth="1"/>
    <col min="5" max="5" width="7.6640625" style="50" customWidth="1"/>
    <col min="6" max="6" width="2.33203125" style="50" customWidth="1"/>
    <col min="7" max="7" width="1.6640625" style="50" customWidth="1"/>
    <col min="8" max="8" width="5.6640625" style="50" customWidth="1"/>
    <col min="9" max="9" width="1.6640625" style="50" customWidth="1"/>
    <col min="10" max="10" width="14.6640625" style="50" customWidth="1"/>
    <col min="11" max="11" width="1.6640625" style="50" customWidth="1"/>
    <col min="12" max="12" width="14.6640625" style="50" customWidth="1"/>
    <col min="13" max="13" width="0.6640625" style="50" customWidth="1"/>
    <col min="14" max="14" width="10.88671875" style="50" bestFit="1" customWidth="1"/>
    <col min="15" max="16384" width="10.6640625" style="50"/>
  </cols>
  <sheetData>
    <row r="1" spans="1:16" ht="24" customHeight="1">
      <c r="B1" s="48"/>
      <c r="C1" s="49"/>
      <c r="D1" s="49"/>
      <c r="E1" s="49"/>
      <c r="F1" s="49"/>
      <c r="G1" s="49"/>
      <c r="H1" s="49"/>
      <c r="I1" s="49"/>
      <c r="J1" s="52"/>
      <c r="K1" s="49"/>
      <c r="L1" s="52" t="s">
        <v>100</v>
      </c>
      <c r="M1" s="49"/>
    </row>
    <row r="2" spans="1:16" ht="24" customHeight="1">
      <c r="A2" s="48" t="s">
        <v>51</v>
      </c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6" ht="24" customHeight="1">
      <c r="A3" s="48" t="s">
        <v>49</v>
      </c>
      <c r="B3" s="48"/>
      <c r="C3" s="48"/>
      <c r="D3" s="67"/>
      <c r="E3" s="68"/>
      <c r="F3" s="67"/>
      <c r="G3" s="67"/>
      <c r="H3" s="67"/>
      <c r="I3" s="67"/>
      <c r="J3" s="67"/>
      <c r="K3" s="67"/>
      <c r="L3" s="67"/>
      <c r="M3" s="67"/>
    </row>
    <row r="4" spans="1:16" ht="24" customHeight="1">
      <c r="A4" s="48" t="s">
        <v>151</v>
      </c>
      <c r="B4" s="48"/>
      <c r="C4" s="48"/>
      <c r="D4" s="67"/>
      <c r="E4" s="68"/>
      <c r="F4" s="67"/>
      <c r="G4" s="67"/>
      <c r="H4" s="67"/>
      <c r="I4" s="67"/>
      <c r="J4" s="67"/>
      <c r="K4" s="67"/>
      <c r="L4" s="67"/>
      <c r="M4" s="67"/>
    </row>
    <row r="5" spans="1:16" ht="24" customHeight="1">
      <c r="E5" s="58"/>
      <c r="G5" s="110"/>
      <c r="H5" s="110"/>
      <c r="I5" s="110"/>
      <c r="J5" s="52"/>
      <c r="K5" s="110"/>
      <c r="L5" s="52" t="s">
        <v>99</v>
      </c>
      <c r="M5" s="111"/>
    </row>
    <row r="6" spans="1:16" ht="24" customHeight="1">
      <c r="E6" s="58"/>
      <c r="G6" s="110"/>
      <c r="H6" s="110" t="s">
        <v>0</v>
      </c>
      <c r="I6" s="58"/>
      <c r="J6" s="111">
        <v>2025</v>
      </c>
      <c r="K6" s="58"/>
      <c r="L6" s="111">
        <v>2024</v>
      </c>
      <c r="M6" s="111"/>
    </row>
    <row r="7" spans="1:16" ht="24" customHeight="1">
      <c r="A7" s="49" t="s">
        <v>39</v>
      </c>
    </row>
    <row r="8" spans="1:16" ht="24" customHeight="1">
      <c r="A8" s="63" t="s">
        <v>66</v>
      </c>
      <c r="H8" s="60" t="s">
        <v>154</v>
      </c>
      <c r="J8" s="112">
        <v>114090</v>
      </c>
      <c r="K8" s="56"/>
      <c r="L8" s="62">
        <v>110430</v>
      </c>
      <c r="M8" s="113"/>
    </row>
    <row r="9" spans="1:16" ht="24" customHeight="1">
      <c r="A9" s="63" t="s">
        <v>4</v>
      </c>
      <c r="H9" s="60"/>
      <c r="J9" s="114">
        <v>116</v>
      </c>
      <c r="K9" s="56"/>
      <c r="L9" s="65">
        <v>156</v>
      </c>
      <c r="M9" s="113"/>
    </row>
    <row r="10" spans="1:16" s="49" customFormat="1" ht="24" customHeight="1">
      <c r="A10" s="49" t="s">
        <v>5</v>
      </c>
      <c r="H10" s="138"/>
      <c r="J10" s="64">
        <f>SUM(J8:J9)</f>
        <v>114206</v>
      </c>
      <c r="K10" s="56"/>
      <c r="L10" s="65">
        <f>SUM(L8:L9)</f>
        <v>110586</v>
      </c>
      <c r="M10" s="113"/>
      <c r="N10" s="50"/>
      <c r="O10" s="50"/>
      <c r="P10" s="50"/>
    </row>
    <row r="11" spans="1:16" ht="24" customHeight="1">
      <c r="A11" s="49" t="s">
        <v>6</v>
      </c>
      <c r="H11" s="138"/>
      <c r="J11" s="61"/>
      <c r="K11" s="56"/>
      <c r="L11" s="62"/>
      <c r="M11" s="113"/>
    </row>
    <row r="12" spans="1:16" ht="24" customHeight="1">
      <c r="A12" s="115" t="s">
        <v>70</v>
      </c>
      <c r="G12" s="60"/>
      <c r="H12" s="60"/>
      <c r="I12" s="60"/>
      <c r="J12" s="131">
        <v>6685</v>
      </c>
      <c r="K12" s="56"/>
      <c r="L12" s="62">
        <v>7000</v>
      </c>
      <c r="M12" s="113"/>
    </row>
    <row r="13" spans="1:16" ht="24" customHeight="1">
      <c r="A13" s="115" t="s">
        <v>35</v>
      </c>
      <c r="G13" s="60"/>
      <c r="H13" s="60" t="s">
        <v>155</v>
      </c>
      <c r="I13" s="60"/>
      <c r="J13" s="21">
        <v>6474</v>
      </c>
      <c r="K13" s="56"/>
      <c r="L13" s="62">
        <v>6409</v>
      </c>
      <c r="M13" s="113"/>
    </row>
    <row r="14" spans="1:16" ht="24" customHeight="1">
      <c r="A14" s="63" t="s">
        <v>71</v>
      </c>
      <c r="G14" s="60"/>
      <c r="H14" s="60" t="s">
        <v>155</v>
      </c>
      <c r="I14" s="60"/>
      <c r="J14" s="21">
        <v>1726</v>
      </c>
      <c r="K14" s="56"/>
      <c r="L14" s="62">
        <v>1709</v>
      </c>
      <c r="M14" s="113"/>
    </row>
    <row r="15" spans="1:16" ht="24" customHeight="1">
      <c r="A15" s="63" t="s">
        <v>7</v>
      </c>
      <c r="G15" s="60"/>
      <c r="H15" s="60">
        <v>13</v>
      </c>
      <c r="I15" s="60"/>
      <c r="J15" s="21">
        <v>397</v>
      </c>
      <c r="K15" s="56"/>
      <c r="L15" s="62">
        <v>422</v>
      </c>
      <c r="M15" s="113"/>
    </row>
    <row r="16" spans="1:16" ht="24" customHeight="1">
      <c r="A16" s="63" t="s">
        <v>30</v>
      </c>
      <c r="G16" s="60"/>
      <c r="H16" s="60" t="s">
        <v>155</v>
      </c>
      <c r="I16" s="60"/>
      <c r="J16" s="21">
        <v>5793</v>
      </c>
      <c r="K16" s="56"/>
      <c r="L16" s="62">
        <v>5585</v>
      </c>
      <c r="M16" s="113"/>
    </row>
    <row r="17" spans="1:16" ht="24" customHeight="1">
      <c r="A17" s="63" t="s">
        <v>72</v>
      </c>
      <c r="F17" s="60"/>
      <c r="G17" s="60"/>
      <c r="I17" s="60"/>
      <c r="J17" s="21">
        <v>476</v>
      </c>
      <c r="K17" s="56"/>
      <c r="L17" s="62">
        <v>473</v>
      </c>
      <c r="M17" s="113"/>
    </row>
    <row r="18" spans="1:16" ht="24" customHeight="1">
      <c r="A18" s="63" t="s">
        <v>29</v>
      </c>
      <c r="F18" s="60"/>
      <c r="G18" s="60">
        <v>0</v>
      </c>
      <c r="I18" s="60"/>
      <c r="J18" s="19">
        <v>1390</v>
      </c>
      <c r="K18" s="56"/>
      <c r="L18" s="62">
        <v>630</v>
      </c>
      <c r="M18" s="113"/>
    </row>
    <row r="19" spans="1:16" ht="24" customHeight="1">
      <c r="A19" s="63" t="s">
        <v>46</v>
      </c>
      <c r="F19" s="60"/>
      <c r="G19" s="60"/>
      <c r="I19" s="60"/>
      <c r="J19" s="45">
        <v>20356</v>
      </c>
      <c r="K19" s="56"/>
      <c r="L19" s="65">
        <v>22607</v>
      </c>
      <c r="M19" s="113"/>
    </row>
    <row r="20" spans="1:16" s="49" customFormat="1" ht="24" customHeight="1">
      <c r="A20" s="49" t="s">
        <v>8</v>
      </c>
      <c r="F20" s="116"/>
      <c r="G20" s="116"/>
      <c r="I20" s="116"/>
      <c r="J20" s="65">
        <f>SUM(J12:J19)</f>
        <v>43297</v>
      </c>
      <c r="K20" s="116"/>
      <c r="L20" s="65">
        <f>SUM(L12:L19)</f>
        <v>44835</v>
      </c>
      <c r="M20" s="117"/>
      <c r="N20" s="50"/>
      <c r="O20" s="50"/>
      <c r="P20" s="50"/>
    </row>
    <row r="21" spans="1:16" ht="24" customHeight="1">
      <c r="A21" s="67" t="s">
        <v>9</v>
      </c>
      <c r="J21" s="118">
        <f>SUM(J10-J20)</f>
        <v>70909</v>
      </c>
      <c r="L21" s="118">
        <f>SUM(L10-L20)</f>
        <v>65751</v>
      </c>
      <c r="M21" s="113"/>
    </row>
    <row r="22" spans="1:16" s="49" customFormat="1" ht="24" customHeight="1">
      <c r="A22" s="67" t="s">
        <v>136</v>
      </c>
      <c r="J22" s="117"/>
      <c r="L22" s="117"/>
      <c r="M22" s="117"/>
    </row>
    <row r="23" spans="1:16" ht="24" customHeight="1">
      <c r="A23" s="63" t="s">
        <v>118</v>
      </c>
      <c r="J23" s="119">
        <v>719</v>
      </c>
      <c r="L23" s="119">
        <v>738</v>
      </c>
      <c r="M23" s="113"/>
    </row>
    <row r="24" spans="1:16" ht="24" customHeight="1">
      <c r="A24" s="67" t="s">
        <v>137</v>
      </c>
      <c r="J24" s="119">
        <f>SUM(J23:J23)</f>
        <v>719</v>
      </c>
      <c r="L24" s="119">
        <f>SUM(L23:L23)</f>
        <v>738</v>
      </c>
      <c r="M24" s="113"/>
    </row>
    <row r="25" spans="1:16" ht="24" customHeight="1" thickBot="1">
      <c r="A25" s="67" t="s">
        <v>138</v>
      </c>
      <c r="J25" s="120">
        <f>J21+J24</f>
        <v>71628</v>
      </c>
      <c r="L25" s="120">
        <f>L21+L24</f>
        <v>66489</v>
      </c>
      <c r="M25" s="113"/>
    </row>
    <row r="26" spans="1:16" ht="24" customHeight="1" thickTop="1">
      <c r="A26" s="63"/>
    </row>
    <row r="27" spans="1:16" ht="24" customHeight="1">
      <c r="A27" s="50" t="s">
        <v>3</v>
      </c>
    </row>
    <row r="149" spans="14:24" ht="24" customHeight="1">
      <c r="R149" s="69"/>
    </row>
    <row r="156" spans="14:24" ht="24" customHeight="1">
      <c r="N156" s="69"/>
      <c r="P156" s="69"/>
      <c r="R156" s="69"/>
      <c r="T156" s="69"/>
      <c r="V156" s="69"/>
      <c r="X156" s="69"/>
    </row>
  </sheetData>
  <printOptions horizontalCentered="1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24B07-BF7E-4128-9A61-205420D38726}">
  <sheetPr>
    <pageSetUpPr fitToPage="1"/>
  </sheetPr>
  <dimension ref="A1:M29"/>
  <sheetViews>
    <sheetView showGridLines="0" view="pageBreakPreview" zoomScale="85" zoomScaleNormal="85" zoomScaleSheetLayoutView="85" workbookViewId="0">
      <selection activeCell="A2" sqref="A2"/>
    </sheetView>
  </sheetViews>
  <sheetFormatPr defaultColWidth="10.6640625" defaultRowHeight="24" customHeight="1"/>
  <cols>
    <col min="1" max="4" width="10.6640625" style="50" customWidth="1"/>
    <col min="5" max="5" width="11.5546875" style="50" customWidth="1"/>
    <col min="6" max="7" width="1.6640625" style="50" customWidth="1"/>
    <col min="8" max="8" width="6.109375" style="58" customWidth="1"/>
    <col min="9" max="9" width="0.6640625" style="50" customWidth="1"/>
    <col min="10" max="10" width="14.6640625" style="50" customWidth="1"/>
    <col min="11" max="11" width="1.6640625" style="50" customWidth="1"/>
    <col min="12" max="12" width="14.6640625" style="50" customWidth="1"/>
    <col min="13" max="13" width="1.5546875" style="50" customWidth="1"/>
    <col min="14" max="14" width="10.88671875" style="50" bestFit="1" customWidth="1"/>
    <col min="15" max="16384" width="10.6640625" style="50"/>
  </cols>
  <sheetData>
    <row r="1" spans="1:13" ht="24" customHeight="1">
      <c r="B1" s="48"/>
      <c r="C1" s="49"/>
      <c r="D1" s="49"/>
      <c r="E1" s="49"/>
      <c r="F1" s="49"/>
      <c r="G1" s="49"/>
      <c r="H1" s="121"/>
      <c r="I1" s="49"/>
      <c r="J1" s="52"/>
      <c r="K1" s="49"/>
      <c r="L1" s="52" t="s">
        <v>100</v>
      </c>
      <c r="M1" s="49"/>
    </row>
    <row r="2" spans="1:13" ht="24" customHeight="1">
      <c r="A2" s="48" t="s">
        <v>51</v>
      </c>
      <c r="B2" s="48"/>
      <c r="C2" s="49"/>
      <c r="D2" s="49"/>
      <c r="E2" s="49"/>
      <c r="F2" s="49"/>
      <c r="G2" s="49"/>
      <c r="H2" s="121"/>
      <c r="I2" s="49"/>
      <c r="J2" s="49"/>
      <c r="K2" s="49"/>
      <c r="L2" s="49"/>
      <c r="M2" s="49"/>
    </row>
    <row r="3" spans="1:13" ht="24" customHeight="1">
      <c r="A3" s="48" t="s">
        <v>31</v>
      </c>
      <c r="B3" s="48"/>
      <c r="C3" s="48"/>
      <c r="D3" s="67"/>
      <c r="E3" s="68"/>
      <c r="F3" s="67"/>
      <c r="G3" s="67"/>
      <c r="H3" s="121"/>
      <c r="I3" s="67"/>
      <c r="J3" s="67"/>
      <c r="K3" s="67"/>
      <c r="L3" s="67"/>
      <c r="M3" s="67"/>
    </row>
    <row r="4" spans="1:13" ht="24" customHeight="1">
      <c r="A4" s="48" t="s">
        <v>151</v>
      </c>
      <c r="B4" s="48"/>
      <c r="C4" s="48"/>
      <c r="D4" s="67"/>
      <c r="E4" s="68"/>
      <c r="F4" s="67"/>
      <c r="G4" s="67"/>
      <c r="H4" s="121"/>
      <c r="I4" s="67"/>
      <c r="J4" s="67"/>
      <c r="K4" s="67"/>
      <c r="L4" s="67"/>
      <c r="M4" s="67"/>
    </row>
    <row r="5" spans="1:13" ht="24" customHeight="1">
      <c r="E5" s="58"/>
      <c r="F5" s="110"/>
      <c r="G5" s="110"/>
      <c r="H5" s="110"/>
      <c r="I5" s="110"/>
      <c r="J5" s="52"/>
      <c r="K5" s="110"/>
      <c r="L5" s="52" t="s">
        <v>99</v>
      </c>
      <c r="M5" s="111"/>
    </row>
    <row r="6" spans="1:13" ht="24" customHeight="1">
      <c r="E6" s="58"/>
      <c r="H6" s="110" t="s">
        <v>0</v>
      </c>
      <c r="I6" s="110"/>
      <c r="J6" s="122">
        <v>2025</v>
      </c>
      <c r="K6" s="123"/>
      <c r="L6" s="122">
        <v>2024</v>
      </c>
      <c r="M6" s="111"/>
    </row>
    <row r="7" spans="1:13" ht="24" customHeight="1">
      <c r="A7" s="49" t="s">
        <v>139</v>
      </c>
      <c r="E7" s="58"/>
      <c r="H7" s="110"/>
      <c r="I7" s="110"/>
      <c r="J7" s="124"/>
      <c r="K7" s="110"/>
      <c r="L7" s="124"/>
      <c r="M7" s="111"/>
    </row>
    <row r="8" spans="1:13" ht="24" customHeight="1">
      <c r="A8" s="49" t="s">
        <v>123</v>
      </c>
      <c r="E8" s="58"/>
      <c r="H8" s="110"/>
      <c r="I8" s="110"/>
      <c r="J8" s="110"/>
      <c r="K8" s="110"/>
      <c r="L8" s="110"/>
      <c r="M8" s="111"/>
    </row>
    <row r="9" spans="1:13" ht="24" customHeight="1">
      <c r="A9" s="50" t="s">
        <v>9</v>
      </c>
      <c r="J9" s="113">
        <f>SUM('PL6'!J21)</f>
        <v>70909</v>
      </c>
      <c r="L9" s="113">
        <f>SUM('PL6'!L21)</f>
        <v>65751</v>
      </c>
      <c r="M9" s="113"/>
    </row>
    <row r="10" spans="1:13" ht="24" customHeight="1">
      <c r="A10" s="50" t="s">
        <v>128</v>
      </c>
      <c r="J10" s="119">
        <f>SUM('PL6'!J24)</f>
        <v>719</v>
      </c>
      <c r="L10" s="119">
        <f>'PL6'!L23</f>
        <v>738</v>
      </c>
      <c r="M10" s="113"/>
    </row>
    <row r="11" spans="1:13" ht="24" customHeight="1">
      <c r="A11" s="49" t="s">
        <v>139</v>
      </c>
      <c r="M11" s="113"/>
    </row>
    <row r="12" spans="1:13" ht="24" customHeight="1">
      <c r="A12" s="49" t="s">
        <v>123</v>
      </c>
      <c r="J12" s="113">
        <f>SUM(J9:J10)</f>
        <v>71628</v>
      </c>
      <c r="L12" s="113">
        <f>SUM(L9:L10)</f>
        <v>66489</v>
      </c>
      <c r="M12" s="113"/>
    </row>
    <row r="13" spans="1:13" ht="24" customHeight="1">
      <c r="A13" s="50" t="s">
        <v>142</v>
      </c>
      <c r="H13" s="60">
        <v>9</v>
      </c>
      <c r="J13" s="113">
        <v>-52803</v>
      </c>
      <c r="L13" s="113">
        <v>-63354</v>
      </c>
      <c r="M13" s="113"/>
    </row>
    <row r="14" spans="1:13" ht="24" customHeight="1">
      <c r="A14" s="50" t="s">
        <v>159</v>
      </c>
      <c r="H14" s="60">
        <v>11</v>
      </c>
      <c r="J14" s="119">
        <v>-4944</v>
      </c>
      <c r="L14" s="119">
        <v>0</v>
      </c>
      <c r="M14" s="113"/>
    </row>
    <row r="15" spans="1:13" ht="24" customHeight="1">
      <c r="A15" s="49" t="s">
        <v>140</v>
      </c>
      <c r="J15" s="113">
        <f>SUM(J12:J14)</f>
        <v>13881</v>
      </c>
      <c r="L15" s="113">
        <f>SUM(L12:L14)</f>
        <v>3135</v>
      </c>
      <c r="M15" s="113"/>
    </row>
    <row r="16" spans="1:13" ht="24" customHeight="1">
      <c r="A16" s="50" t="s">
        <v>13</v>
      </c>
      <c r="J16" s="114">
        <f>BS!J46</f>
        <v>1826045</v>
      </c>
      <c r="L16" s="114">
        <v>1804468</v>
      </c>
      <c r="M16" s="113"/>
    </row>
    <row r="17" spans="1:13" ht="24" customHeight="1" thickBot="1">
      <c r="A17" s="49" t="s">
        <v>52</v>
      </c>
      <c r="J17" s="120">
        <f>SUM(J15:J16)</f>
        <v>1839926</v>
      </c>
      <c r="L17" s="120">
        <f>SUM(L15:L16)</f>
        <v>1807603</v>
      </c>
      <c r="M17" s="113"/>
    </row>
    <row r="18" spans="1:13" ht="24" customHeight="1" thickTop="1">
      <c r="J18" s="35"/>
      <c r="L18" s="35"/>
      <c r="M18" s="23"/>
    </row>
    <row r="19" spans="1:13" ht="24" customHeight="1">
      <c r="J19" s="36"/>
      <c r="L19" s="36" t="s">
        <v>101</v>
      </c>
      <c r="M19" s="23"/>
    </row>
    <row r="20" spans="1:13" ht="24" customHeight="1">
      <c r="A20" s="125" t="s">
        <v>50</v>
      </c>
      <c r="J20" s="37"/>
      <c r="L20" s="37"/>
      <c r="M20" s="23"/>
    </row>
    <row r="21" spans="1:13" ht="24" customHeight="1">
      <c r="A21" s="50" t="s">
        <v>56</v>
      </c>
      <c r="J21" s="112">
        <v>207720</v>
      </c>
      <c r="L21" s="112">
        <v>207720</v>
      </c>
      <c r="M21" s="23"/>
    </row>
    <row r="22" spans="1:13" ht="24" customHeight="1">
      <c r="A22" s="50" t="s">
        <v>57</v>
      </c>
      <c r="J22" s="35">
        <v>207720</v>
      </c>
      <c r="L22" s="35">
        <v>207720</v>
      </c>
      <c r="M22" s="23"/>
    </row>
    <row r="23" spans="1:13" ht="24" customHeight="1">
      <c r="H23" s="38"/>
      <c r="I23" s="113"/>
      <c r="J23" s="37"/>
      <c r="K23" s="113"/>
      <c r="L23" s="37"/>
      <c r="M23" s="23"/>
    </row>
    <row r="24" spans="1:13" ht="24" customHeight="1">
      <c r="A24" s="50" t="s">
        <v>3</v>
      </c>
    </row>
    <row r="28" spans="1:13" ht="24" customHeight="1">
      <c r="A28" s="141"/>
      <c r="B28" s="141"/>
      <c r="C28" s="141"/>
    </row>
    <row r="29" spans="1:13" ht="24" customHeight="1">
      <c r="A29" s="141"/>
      <c r="B29" s="141"/>
      <c r="C29" s="141"/>
    </row>
  </sheetData>
  <mergeCells count="2">
    <mergeCell ref="A28:C28"/>
    <mergeCell ref="A29:C29"/>
  </mergeCells>
  <printOptions horizontalCentered="1"/>
  <pageMargins left="0.98425196850393704" right="0.39370078740157483" top="0.78740157480314965" bottom="0.39370078740157483" header="0.19685039370078741" footer="0.19685039370078741"/>
  <pageSetup paperSize="9" scale="94" fitToHeight="0" orientation="portrait" useFirstPageNumber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C007C-5106-40B9-BFA5-BA618E8F72BE}">
  <sheetPr>
    <pageSetUpPr fitToPage="1"/>
  </sheetPr>
  <dimension ref="A1:X140"/>
  <sheetViews>
    <sheetView showGridLines="0" view="pageBreakPreview" zoomScale="85" zoomScaleNormal="85" zoomScaleSheetLayoutView="85" workbookViewId="0">
      <selection activeCell="A38" sqref="A38"/>
    </sheetView>
  </sheetViews>
  <sheetFormatPr defaultColWidth="10.6640625" defaultRowHeight="24" customHeight="1"/>
  <cols>
    <col min="1" max="4" width="10.6640625" style="50" customWidth="1"/>
    <col min="5" max="5" width="8.33203125" style="50" customWidth="1"/>
    <col min="6" max="7" width="1.6640625" style="50" customWidth="1"/>
    <col min="8" max="8" width="5.6640625" style="50" customWidth="1"/>
    <col min="9" max="9" width="1.6640625" style="50" customWidth="1"/>
    <col min="10" max="10" width="14.6640625" style="50" customWidth="1"/>
    <col min="11" max="11" width="0.5546875" style="50" customWidth="1"/>
    <col min="12" max="12" width="14.6640625" style="50" customWidth="1"/>
    <col min="13" max="13" width="1.5546875" style="50" customWidth="1"/>
    <col min="14" max="14" width="10.88671875" style="50" bestFit="1" customWidth="1"/>
    <col min="15" max="16384" width="10.6640625" style="50"/>
  </cols>
  <sheetData>
    <row r="1" spans="1:13" ht="24" customHeight="1">
      <c r="B1" s="126"/>
      <c r="C1" s="126"/>
      <c r="D1" s="126"/>
      <c r="E1" s="49"/>
      <c r="F1" s="49"/>
      <c r="G1" s="49"/>
      <c r="H1" s="49"/>
      <c r="I1" s="49"/>
      <c r="J1" s="52"/>
      <c r="K1" s="49"/>
      <c r="L1" s="52" t="s">
        <v>100</v>
      </c>
      <c r="M1" s="49"/>
    </row>
    <row r="2" spans="1:13" ht="24" customHeight="1">
      <c r="A2" s="48" t="s">
        <v>51</v>
      </c>
      <c r="B2" s="126"/>
      <c r="C2" s="126"/>
      <c r="D2" s="126"/>
      <c r="E2" s="49"/>
      <c r="F2" s="49"/>
      <c r="G2" s="49"/>
      <c r="H2" s="49"/>
      <c r="I2" s="49"/>
      <c r="J2" s="49"/>
      <c r="K2" s="49"/>
      <c r="L2" s="49"/>
      <c r="M2" s="49"/>
    </row>
    <row r="3" spans="1:13" ht="24" customHeight="1">
      <c r="A3" s="48" t="s">
        <v>18</v>
      </c>
      <c r="B3" s="48"/>
      <c r="C3" s="48"/>
      <c r="D3" s="48"/>
      <c r="E3" s="68"/>
      <c r="F3" s="67"/>
      <c r="G3" s="67"/>
      <c r="H3" s="67"/>
      <c r="I3" s="67"/>
      <c r="J3" s="67"/>
      <c r="K3" s="67"/>
      <c r="L3" s="67"/>
      <c r="M3" s="67"/>
    </row>
    <row r="4" spans="1:13" s="49" customFormat="1" ht="24" customHeight="1">
      <c r="A4" s="48" t="s">
        <v>151</v>
      </c>
      <c r="E4" s="121"/>
      <c r="F4" s="127"/>
      <c r="G4" s="127"/>
      <c r="H4" s="127"/>
      <c r="I4" s="127"/>
      <c r="K4" s="127"/>
      <c r="M4" s="128"/>
    </row>
    <row r="5" spans="1:13" ht="24" customHeight="1">
      <c r="E5" s="58"/>
      <c r="F5" s="110"/>
      <c r="G5" s="110"/>
      <c r="H5" s="110"/>
      <c r="I5" s="110"/>
      <c r="J5" s="52"/>
      <c r="K5" s="110"/>
      <c r="L5" s="52" t="s">
        <v>99</v>
      </c>
      <c r="M5" s="111"/>
    </row>
    <row r="6" spans="1:13" ht="24" customHeight="1">
      <c r="E6" s="58"/>
      <c r="F6" s="110"/>
      <c r="G6" s="110"/>
      <c r="I6" s="123"/>
      <c r="J6" s="122">
        <v>2025</v>
      </c>
      <c r="K6" s="123"/>
      <c r="L6" s="122">
        <v>2024</v>
      </c>
      <c r="M6" s="111"/>
    </row>
    <row r="7" spans="1:13" ht="24" customHeight="1">
      <c r="A7" s="49" t="s">
        <v>16</v>
      </c>
    </row>
    <row r="8" spans="1:13" ht="24" customHeight="1">
      <c r="A8" s="50" t="s">
        <v>139</v>
      </c>
      <c r="J8" s="113">
        <f>+'PL6'!J25</f>
        <v>71628</v>
      </c>
      <c r="L8" s="113">
        <f>+'PL6'!L25</f>
        <v>66489</v>
      </c>
      <c r="M8" s="113"/>
    </row>
    <row r="9" spans="1:13" ht="24" customHeight="1">
      <c r="A9" s="50" t="s">
        <v>124</v>
      </c>
      <c r="J9" s="113"/>
      <c r="L9" s="113"/>
      <c r="M9" s="113"/>
    </row>
    <row r="10" spans="1:13" ht="24" customHeight="1">
      <c r="A10" s="50" t="s">
        <v>125</v>
      </c>
      <c r="J10" s="113"/>
      <c r="L10" s="113"/>
      <c r="M10" s="113"/>
    </row>
    <row r="11" spans="1:13" ht="24" customHeight="1">
      <c r="A11" s="50" t="s">
        <v>109</v>
      </c>
      <c r="J11" s="112">
        <v>-75251</v>
      </c>
      <c r="K11" s="56"/>
      <c r="L11" s="113">
        <v>-40359</v>
      </c>
      <c r="M11" s="113"/>
    </row>
    <row r="12" spans="1:13" ht="24" customHeight="1">
      <c r="A12" s="50" t="s">
        <v>126</v>
      </c>
      <c r="J12" s="112">
        <v>50542</v>
      </c>
      <c r="K12" s="56"/>
      <c r="L12" s="113">
        <v>40359</v>
      </c>
      <c r="M12" s="113"/>
    </row>
    <row r="13" spans="1:13" ht="24" customHeight="1">
      <c r="A13" s="50" t="s">
        <v>144</v>
      </c>
      <c r="J13" s="112">
        <v>2614</v>
      </c>
      <c r="K13" s="56"/>
      <c r="L13" s="113">
        <v>-467</v>
      </c>
      <c r="M13" s="113"/>
    </row>
    <row r="14" spans="1:13" ht="24" customHeight="1">
      <c r="A14" s="50" t="s">
        <v>156</v>
      </c>
      <c r="J14" s="112">
        <v>8496</v>
      </c>
      <c r="K14" s="56"/>
      <c r="L14" s="113">
        <v>7</v>
      </c>
      <c r="M14" s="113"/>
    </row>
    <row r="15" spans="1:13" ht="24" customHeight="1">
      <c r="A15" s="50" t="s">
        <v>14</v>
      </c>
      <c r="J15" s="112">
        <v>-1805</v>
      </c>
      <c r="K15" s="56"/>
      <c r="L15" s="113">
        <v>-545</v>
      </c>
      <c r="M15" s="113"/>
    </row>
    <row r="16" spans="1:13" ht="24" customHeight="1">
      <c r="A16" s="50" t="s">
        <v>157</v>
      </c>
      <c r="J16" s="112">
        <v>168</v>
      </c>
      <c r="K16" s="56"/>
      <c r="L16" s="113">
        <v>1373</v>
      </c>
      <c r="M16" s="113"/>
    </row>
    <row r="17" spans="1:13" ht="24" customHeight="1">
      <c r="A17" s="50" t="s">
        <v>145</v>
      </c>
      <c r="J17" s="112">
        <v>2718</v>
      </c>
      <c r="K17" s="56"/>
      <c r="L17" s="113">
        <v>966</v>
      </c>
      <c r="M17" s="113"/>
    </row>
    <row r="18" spans="1:13" ht="24" customHeight="1">
      <c r="A18" s="50" t="s">
        <v>146</v>
      </c>
      <c r="J18" s="112">
        <v>947</v>
      </c>
      <c r="K18" s="56"/>
      <c r="L18" s="113">
        <v>1847</v>
      </c>
      <c r="M18" s="113"/>
    </row>
    <row r="19" spans="1:13" ht="24" customHeight="1">
      <c r="A19" s="50" t="s">
        <v>158</v>
      </c>
      <c r="J19" s="112">
        <v>55</v>
      </c>
      <c r="K19" s="56"/>
      <c r="L19" s="113">
        <v>15</v>
      </c>
      <c r="M19" s="113"/>
    </row>
    <row r="20" spans="1:13" ht="24" customHeight="1">
      <c r="A20" s="50" t="s">
        <v>73</v>
      </c>
      <c r="J20" s="112">
        <v>255</v>
      </c>
      <c r="K20" s="56"/>
      <c r="L20" s="113">
        <v>256</v>
      </c>
      <c r="M20" s="113"/>
    </row>
    <row r="21" spans="1:13" ht="24" customHeight="1">
      <c r="A21" s="50" t="s">
        <v>119</v>
      </c>
      <c r="J21" s="139">
        <v>-719</v>
      </c>
      <c r="K21" s="56"/>
      <c r="L21" s="113">
        <v>-738</v>
      </c>
      <c r="M21" s="113"/>
    </row>
    <row r="22" spans="1:13" ht="24" customHeight="1">
      <c r="A22" s="50" t="s">
        <v>15</v>
      </c>
      <c r="J22" s="140">
        <v>20356</v>
      </c>
      <c r="K22" s="56"/>
      <c r="L22" s="119">
        <v>22607</v>
      </c>
      <c r="M22" s="113"/>
    </row>
    <row r="23" spans="1:13" ht="24" customHeight="1">
      <c r="A23" s="49" t="s">
        <v>129</v>
      </c>
      <c r="J23" s="22">
        <f>SUM(J8:J22)</f>
        <v>80004</v>
      </c>
      <c r="L23" s="22">
        <f>SUM(L8:L22)</f>
        <v>91810</v>
      </c>
      <c r="M23" s="113"/>
    </row>
    <row r="24" spans="1:13" ht="24" customHeight="1">
      <c r="I24" s="62"/>
      <c r="J24" s="15"/>
      <c r="K24" s="62"/>
      <c r="L24" s="15"/>
      <c r="M24" s="23"/>
    </row>
    <row r="25" spans="1:13" ht="24" customHeight="1">
      <c r="A25" s="50" t="s">
        <v>3</v>
      </c>
    </row>
    <row r="30" spans="1:13" ht="24" customHeight="1">
      <c r="A30" s="141"/>
      <c r="B30" s="141"/>
      <c r="C30" s="141"/>
    </row>
    <row r="31" spans="1:13" ht="24" customHeight="1">
      <c r="B31" s="126"/>
      <c r="C31" s="126"/>
      <c r="D31" s="126"/>
      <c r="E31" s="49"/>
      <c r="F31" s="49"/>
      <c r="G31" s="49"/>
      <c r="H31" s="49"/>
      <c r="I31" s="49"/>
      <c r="J31" s="52"/>
      <c r="K31" s="49"/>
      <c r="L31" s="52" t="s">
        <v>100</v>
      </c>
      <c r="M31" s="49"/>
    </row>
    <row r="32" spans="1:13" ht="24" customHeight="1">
      <c r="A32" s="48" t="s">
        <v>51</v>
      </c>
      <c r="B32" s="126"/>
      <c r="C32" s="126"/>
      <c r="D32" s="126"/>
      <c r="E32" s="49"/>
      <c r="F32" s="49"/>
      <c r="G32" s="49"/>
      <c r="H32" s="49"/>
      <c r="I32" s="49"/>
      <c r="J32" s="49"/>
      <c r="K32" s="49"/>
      <c r="L32" s="49"/>
      <c r="M32" s="49"/>
    </row>
    <row r="33" spans="1:13" ht="24" customHeight="1">
      <c r="A33" s="48" t="s">
        <v>111</v>
      </c>
      <c r="B33" s="48"/>
      <c r="C33" s="48"/>
      <c r="D33" s="48"/>
      <c r="E33" s="68"/>
      <c r="F33" s="67"/>
      <c r="G33" s="67"/>
      <c r="H33" s="67"/>
      <c r="I33" s="67"/>
      <c r="J33" s="67"/>
      <c r="K33" s="67"/>
      <c r="L33" s="67"/>
      <c r="M33" s="67"/>
    </row>
    <row r="34" spans="1:13" s="49" customFormat="1" ht="24" customHeight="1">
      <c r="A34" s="48" t="s">
        <v>151</v>
      </c>
      <c r="E34" s="121"/>
      <c r="F34" s="127"/>
      <c r="G34" s="127"/>
      <c r="H34" s="127"/>
      <c r="I34" s="127"/>
      <c r="K34" s="127"/>
      <c r="M34" s="128"/>
    </row>
    <row r="35" spans="1:13" ht="24" customHeight="1">
      <c r="E35" s="58"/>
      <c r="F35" s="110"/>
      <c r="G35" s="110"/>
      <c r="H35" s="110"/>
      <c r="I35" s="110"/>
      <c r="J35" s="52"/>
      <c r="K35" s="110"/>
      <c r="L35" s="52" t="s">
        <v>99</v>
      </c>
      <c r="M35" s="111"/>
    </row>
    <row r="36" spans="1:13" ht="24" customHeight="1">
      <c r="E36" s="58"/>
      <c r="F36" s="110"/>
      <c r="G36" s="110"/>
      <c r="I36" s="123"/>
      <c r="J36" s="122">
        <v>2025</v>
      </c>
      <c r="K36" s="123"/>
      <c r="L36" s="122">
        <v>2024</v>
      </c>
      <c r="M36" s="111"/>
    </row>
    <row r="37" spans="1:13" ht="24" customHeight="1">
      <c r="A37" s="49" t="s">
        <v>17</v>
      </c>
      <c r="J37" s="113"/>
      <c r="L37" s="113"/>
    </row>
    <row r="38" spans="1:13" ht="24" customHeight="1">
      <c r="A38" s="50" t="s">
        <v>160</v>
      </c>
      <c r="J38" s="112">
        <v>-4944</v>
      </c>
      <c r="L38" s="113">
        <v>0</v>
      </c>
    </row>
    <row r="39" spans="1:13" ht="24" customHeight="1">
      <c r="A39" s="50" t="s">
        <v>141</v>
      </c>
      <c r="J39" s="112">
        <v>-52803</v>
      </c>
      <c r="L39" s="113">
        <v>-63354</v>
      </c>
    </row>
    <row r="40" spans="1:13" ht="24" customHeight="1">
      <c r="A40" s="50" t="s">
        <v>58</v>
      </c>
      <c r="I40" s="62"/>
      <c r="J40" s="114">
        <v>-20473</v>
      </c>
      <c r="K40" s="62"/>
      <c r="L40" s="65">
        <v>-22730</v>
      </c>
      <c r="M40" s="113"/>
    </row>
    <row r="41" spans="1:13" ht="24" customHeight="1">
      <c r="A41" s="49" t="s">
        <v>104</v>
      </c>
      <c r="I41" s="62"/>
      <c r="J41" s="65">
        <f>SUM(J38:J40)</f>
        <v>-78220</v>
      </c>
      <c r="K41" s="62"/>
      <c r="L41" s="65">
        <f>SUM(L38:L40)</f>
        <v>-86084</v>
      </c>
      <c r="M41" s="113"/>
    </row>
    <row r="42" spans="1:13" ht="24" customHeight="1">
      <c r="A42" s="49" t="s">
        <v>143</v>
      </c>
      <c r="I42" s="62"/>
      <c r="J42" s="62">
        <f>SUM(J23+J41)</f>
        <v>1784</v>
      </c>
      <c r="K42" s="62"/>
      <c r="L42" s="62">
        <f>SUM(L23+L41)</f>
        <v>5726</v>
      </c>
      <c r="M42" s="113"/>
    </row>
    <row r="43" spans="1:13" ht="24" customHeight="1">
      <c r="A43" s="50" t="s">
        <v>77</v>
      </c>
      <c r="I43" s="62"/>
      <c r="J43" s="65">
        <f>BS!J15</f>
        <v>19601</v>
      </c>
      <c r="K43" s="62"/>
      <c r="L43" s="114">
        <v>29595</v>
      </c>
      <c r="M43" s="113"/>
    </row>
    <row r="44" spans="1:13" ht="24" customHeight="1" thickBot="1">
      <c r="A44" s="49" t="s">
        <v>110</v>
      </c>
      <c r="I44" s="62"/>
      <c r="J44" s="66">
        <f>SUM(J42:J43)</f>
        <v>21385</v>
      </c>
      <c r="K44" s="62"/>
      <c r="L44" s="66">
        <f>SUM(L42:L43)</f>
        <v>35321</v>
      </c>
      <c r="M44" s="113"/>
    </row>
    <row r="45" spans="1:13" ht="24" customHeight="1" thickTop="1">
      <c r="I45" s="62"/>
      <c r="J45" s="15"/>
      <c r="K45" s="62"/>
      <c r="L45" s="15"/>
      <c r="M45" s="23"/>
    </row>
    <row r="46" spans="1:13" ht="24" customHeight="1">
      <c r="A46" s="50" t="s">
        <v>3</v>
      </c>
    </row>
    <row r="52" spans="1:3" ht="24" customHeight="1">
      <c r="A52" s="141"/>
      <c r="B52" s="141"/>
      <c r="C52" s="141"/>
    </row>
    <row r="133" spans="14:24" ht="24" customHeight="1">
      <c r="R133" s="69"/>
    </row>
    <row r="140" spans="14:24" ht="24" customHeight="1">
      <c r="N140" s="69"/>
      <c r="P140" s="69"/>
      <c r="R140" s="69"/>
      <c r="T140" s="69"/>
      <c r="V140" s="69"/>
      <c r="X140" s="69"/>
    </row>
  </sheetData>
  <mergeCells count="2">
    <mergeCell ref="A52:C52"/>
    <mergeCell ref="A30:C30"/>
  </mergeCells>
  <printOptions horizontalCentered="1"/>
  <pageMargins left="0.98425196850393704" right="0.39370078740157483" top="0.78740157480314965" bottom="0.39370078740157483" header="0.19685039370078741" footer="0.19685039370078741"/>
  <pageSetup paperSize="9" scale="96" fitToHeight="0" orientation="portrait" useFirstPageNumber="1" r:id="rId1"/>
  <rowBreaks count="1" manualBreakCount="1">
    <brk id="30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cc460-8273-41d9-bc0f-9df4bfcad55b" xsi:nil="true"/>
    <lcf76f155ced4ddcb4097134ff3c332f xmlns="67ae42e5-8fb5-4dc2-94f3-e474040f71d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B2725A1D50F443986EFC055247177A" ma:contentTypeVersion="13" ma:contentTypeDescription="Create a new document." ma:contentTypeScope="" ma:versionID="b908aa9615c589d77284acd991b8e66e">
  <xsd:schema xmlns:xsd="http://www.w3.org/2001/XMLSchema" xmlns:xs="http://www.w3.org/2001/XMLSchema" xmlns:p="http://schemas.microsoft.com/office/2006/metadata/properties" xmlns:ns2="67ae42e5-8fb5-4dc2-94f3-e474040f71df" xmlns:ns3="3b1cc460-8273-41d9-bc0f-9df4bfcad55b" targetNamespace="http://schemas.microsoft.com/office/2006/metadata/properties" ma:root="true" ma:fieldsID="fb1d66751c1744ad38d530f3000fa66a" ns2:_="" ns3:_="">
    <xsd:import namespace="67ae42e5-8fb5-4dc2-94f3-e474040f71df"/>
    <xsd:import namespace="3b1cc460-8273-41d9-bc0f-9df4bfcad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42e5-8fb5-4dc2-94f3-e474040f7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cc460-8273-41d9-bc0f-9df4bfcad5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e855cc-2758-40f8-bb58-48ccaec23db3}" ma:internalName="TaxCatchAll" ma:showField="CatchAllData" ma:web="3b1cc460-8273-41d9-bc0f-9df4bfcad5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783FF0-6E9A-49E7-97F6-DBAC6C0D54B1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67ae42e5-8fb5-4dc2-94f3-e474040f71df"/>
    <ds:schemaRef ds:uri="3b1cc460-8273-41d9-bc0f-9df4bfcad55b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4DC1F5D-5B4D-460D-8731-AF4BC7CAE5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3B0863-0395-4649-8712-53A2B23478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42e5-8fb5-4dc2-94f3-e474040f71df"/>
    <ds:schemaRef ds:uri="3b1cc460-8273-41d9-bc0f-9df4bfcad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Properties&amp;Securities</vt:lpstr>
      <vt:lpstr>PL3</vt:lpstr>
      <vt:lpstr>PL6</vt:lpstr>
      <vt:lpstr>CE</vt:lpstr>
      <vt:lpstr>CF </vt:lpstr>
      <vt:lpstr>BS!Print_Area</vt:lpstr>
      <vt:lpstr>CE!Print_Area</vt:lpstr>
      <vt:lpstr>'CF '!Print_Area</vt:lpstr>
      <vt:lpstr>'PL3'!Print_Area</vt:lpstr>
      <vt:lpstr>'PL6'!Print_Area</vt:lpstr>
      <vt:lpstr>'Properties&amp;Securities'!Print_Area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Duangrat Wongsaengthip</cp:lastModifiedBy>
  <cp:lastPrinted>2025-07-29T04:17:05Z</cp:lastPrinted>
  <dcterms:created xsi:type="dcterms:W3CDTF">2011-10-10T09:00:29Z</dcterms:created>
  <dcterms:modified xsi:type="dcterms:W3CDTF">2025-08-13T06:34:43Z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0x01010060B2725A1D50F443986EFC055247177A</vt:lpwstr>
  </property>
  <property fmtid="{D5CDD505-2E9C-101B-9397-08002B2CF9AE}" pid="3" name="MediaServiceImageTags">
    <vt:lpwstr/>
  </property>
</Properties>
</file>