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ate1904="1"/>
  <mc:AlternateContent xmlns:mc="http://schemas.openxmlformats.org/markup-compatibility/2006">
    <mc:Choice Requires="x15">
      <x15ac:absPath xmlns:x15ac="http://schemas.microsoft.com/office/spreadsheetml/2010/11/ac" url="https://pwcapac-my.sharepoint.com/personal/chutikarn_trakarnkijvichit_pwc_com/Documents/Desktop/Manager Portfolio/Audit engagement/EWG/EWG YE2025/EW YE2025/FS YE2025/EW 31.12.2025 - FS/Final/"/>
    </mc:Choice>
  </mc:AlternateContent>
  <xr:revisionPtr revIDLastSave="5" documentId="13_ncr:1_{D0D7E451-061E-4C4F-9679-0CB006488644}" xr6:coauthVersionLast="47" xr6:coauthVersionMax="47" xr10:uidLastSave="{A0247C7F-F164-40B3-981F-6B6C71F65BF2}"/>
  <bookViews>
    <workbookView xWindow="-108" yWindow="-108" windowWidth="23256" windowHeight="13896" tabRatio="873" xr2:uid="{00000000-000D-0000-FFFF-FFFF00000000}"/>
  </bookViews>
  <sheets>
    <sheet name="BS YE12 EN 5-7" sheetId="3" r:id="rId1"/>
    <sheet name="PLYE12 EN 8-9" sheetId="9" r:id="rId2"/>
    <sheet name="ce-conso YE12 EN 10" sheetId="6" r:id="rId3"/>
    <sheet name="ce-separate YE12 EN 11" sheetId="7" r:id="rId4"/>
    <sheet name="BS YE12 EN 12-13" sheetId="8" r:id="rId5"/>
    <sheet name="000" sheetId="4" state="veryHidden" r:id="rId6"/>
  </sheets>
  <definedNames>
    <definedName name="_xlnm.Print_Area" localSheetId="4">'BS YE12 EN 12-13'!$A$1:$L$119</definedName>
    <definedName name="_xlnm.Print_Area" localSheetId="0">'BS YE12 EN 5-7'!$A$1:$M$144</definedName>
    <definedName name="_xlnm.Print_Area" localSheetId="3">'ce-separate YE12 EN 11'!$A$1:$P$30</definedName>
    <definedName name="_xlnm.Print_Area" localSheetId="1">'PLYE12 EN 8-9'!$A$1:$K$115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4" i="9" l="1"/>
  <c r="F80" i="8" l="1"/>
  <c r="F110" i="8"/>
  <c r="L105" i="8"/>
  <c r="J105" i="8"/>
  <c r="H105" i="8"/>
  <c r="F105" i="8"/>
  <c r="L29" i="8"/>
  <c r="H29" i="8"/>
  <c r="K36" i="3"/>
  <c r="G57" i="9" l="1"/>
  <c r="G59" i="9" s="1"/>
  <c r="L80" i="8"/>
  <c r="H80" i="8"/>
  <c r="N25" i="7"/>
  <c r="L25" i="7"/>
  <c r="J25" i="7"/>
  <c r="H25" i="7"/>
  <c r="F25" i="7"/>
  <c r="P23" i="7"/>
  <c r="P22" i="7"/>
  <c r="P21" i="7"/>
  <c r="P20" i="7"/>
  <c r="R26" i="6"/>
  <c r="N26" i="6"/>
  <c r="L26" i="6"/>
  <c r="J26" i="6"/>
  <c r="H26" i="6"/>
  <c r="F26" i="6"/>
  <c r="T24" i="6"/>
  <c r="P23" i="6"/>
  <c r="T21" i="6"/>
  <c r="K84" i="9"/>
  <c r="K78" i="9"/>
  <c r="K57" i="9"/>
  <c r="K59" i="9" s="1"/>
  <c r="K32" i="9"/>
  <c r="K37" i="9" s="1"/>
  <c r="K19" i="9"/>
  <c r="K22" i="9" s="1"/>
  <c r="G84" i="9"/>
  <c r="G78" i="9"/>
  <c r="G32" i="9"/>
  <c r="G37" i="9" s="1"/>
  <c r="G19" i="9"/>
  <c r="G22" i="9" s="1"/>
  <c r="M88" i="3"/>
  <c r="M75" i="3"/>
  <c r="M36" i="3"/>
  <c r="M21" i="3"/>
  <c r="I88" i="3"/>
  <c r="I75" i="3"/>
  <c r="I36" i="3"/>
  <c r="I21" i="3"/>
  <c r="P15" i="6"/>
  <c r="T15" i="6" s="1"/>
  <c r="P14" i="7"/>
  <c r="P26" i="6" l="1"/>
  <c r="T23" i="6"/>
  <c r="G40" i="9"/>
  <c r="G43" i="9" s="1"/>
  <c r="G46" i="9" s="1"/>
  <c r="L42" i="8"/>
  <c r="H42" i="8"/>
  <c r="K40" i="9"/>
  <c r="K43" i="9" s="1"/>
  <c r="K46" i="9" s="1"/>
  <c r="K61" i="9" s="1"/>
  <c r="I38" i="3"/>
  <c r="I90" i="3"/>
  <c r="M90" i="3"/>
  <c r="M38" i="3"/>
  <c r="G61" i="9"/>
  <c r="P25" i="7"/>
  <c r="T22" i="6"/>
  <c r="T26" i="6" l="1"/>
  <c r="H46" i="8"/>
  <c r="L46" i="8"/>
  <c r="P13" i="7"/>
  <c r="P12" i="7"/>
  <c r="P14" i="6"/>
  <c r="P13" i="6"/>
  <c r="L107" i="8" l="1"/>
  <c r="L110" i="8" s="1"/>
  <c r="H107" i="8"/>
  <c r="H110" i="8" s="1"/>
  <c r="G36" i="3"/>
  <c r="K21" i="3"/>
  <c r="G21" i="3"/>
  <c r="G75" i="3"/>
  <c r="K38" i="3" l="1"/>
  <c r="T13" i="6"/>
  <c r="J80" i="8" l="1"/>
  <c r="L17" i="7" l="1"/>
  <c r="J17" i="7"/>
  <c r="H17" i="7"/>
  <c r="F17" i="7"/>
  <c r="F18" i="6"/>
  <c r="T14" i="6"/>
  <c r="E32" i="9"/>
  <c r="E19" i="9"/>
  <c r="E22" i="9" s="1"/>
  <c r="E57" i="9"/>
  <c r="E59" i="9" s="1"/>
  <c r="E37" i="9" l="1"/>
  <c r="R18" i="6"/>
  <c r="L18" i="6"/>
  <c r="J18" i="6"/>
  <c r="H18" i="6"/>
  <c r="I57" i="9"/>
  <c r="I59" i="9" s="1"/>
  <c r="I32" i="9"/>
  <c r="I19" i="9"/>
  <c r="E40" i="9" l="1"/>
  <c r="E43" i="9" s="1"/>
  <c r="F29" i="8" s="1"/>
  <c r="F42" i="8" s="1"/>
  <c r="F46" i="8" s="1"/>
  <c r="A63" i="9"/>
  <c r="A66" i="9" l="1"/>
  <c r="K75" i="3"/>
  <c r="K88" i="3"/>
  <c r="I22" i="9"/>
  <c r="I37" i="9"/>
  <c r="A97" i="3"/>
  <c r="A1" i="8"/>
  <c r="A3" i="6"/>
  <c r="A3" i="7" s="1"/>
  <c r="A3" i="8" s="1"/>
  <c r="A59" i="8" s="1"/>
  <c r="A1" i="9"/>
  <c r="A64" i="9" s="1"/>
  <c r="A30" i="7"/>
  <c r="A56" i="8" s="1"/>
  <c r="A119" i="8" s="1"/>
  <c r="A30" i="6"/>
  <c r="A144" i="3"/>
  <c r="A50" i="3"/>
  <c r="A98" i="3" s="1"/>
  <c r="G88" i="3"/>
  <c r="A52" i="3"/>
  <c r="A100" i="3" s="1"/>
  <c r="I40" i="9" l="1"/>
  <c r="I43" i="9" s="1"/>
  <c r="J29" i="8" s="1"/>
  <c r="G90" i="3"/>
  <c r="K90" i="3"/>
  <c r="G38" i="3"/>
  <c r="A115" i="9"/>
  <c r="I46" i="9" l="1"/>
  <c r="E46" i="9"/>
  <c r="J42" i="8" l="1"/>
  <c r="P15" i="7"/>
  <c r="P17" i="7" s="1"/>
  <c r="M125" i="3" s="1"/>
  <c r="N17" i="7"/>
  <c r="K125" i="3" s="1"/>
  <c r="K128" i="3" s="1"/>
  <c r="K130" i="3" s="1"/>
  <c r="E61" i="9"/>
  <c r="I61" i="9"/>
  <c r="I84" i="9" s="1"/>
  <c r="J46" i="8" l="1"/>
  <c r="M128" i="3"/>
  <c r="E78" i="9"/>
  <c r="I78" i="9"/>
  <c r="J107" i="8" l="1"/>
  <c r="J110" i="8" s="1"/>
  <c r="M130" i="3"/>
  <c r="P16" i="6"/>
  <c r="N18" i="6"/>
  <c r="G125" i="3" s="1"/>
  <c r="G128" i="3" l="1"/>
  <c r="T16" i="6"/>
  <c r="T18" i="6" s="1"/>
  <c r="P18" i="6"/>
  <c r="I125" i="3" s="1"/>
  <c r="I128" i="3" s="1"/>
  <c r="I130" i="3" s="1"/>
  <c r="G130" i="3" l="1"/>
</calcChain>
</file>

<file path=xl/sharedStrings.xml><?xml version="1.0" encoding="utf-8"?>
<sst xmlns="http://schemas.openxmlformats.org/spreadsheetml/2006/main" count="343" uniqueCount="218">
  <si>
    <t>Eastern Water Resources Development and Management Public Company Limited</t>
  </si>
  <si>
    <t>Statement of Financial Position</t>
  </si>
  <si>
    <t>As at 31 December 2025</t>
  </si>
  <si>
    <t>(Unit: Baht)</t>
  </si>
  <si>
    <t xml:space="preserve">Consolidated
</t>
  </si>
  <si>
    <t xml:space="preserve">Separate
</t>
  </si>
  <si>
    <t>financial statements</t>
  </si>
  <si>
    <t>Notes</t>
  </si>
  <si>
    <t>2025</t>
  </si>
  <si>
    <t>2024</t>
  </si>
  <si>
    <t>Assets</t>
  </si>
  <si>
    <t>Current assets</t>
  </si>
  <si>
    <t>Cash and cash equivalents</t>
  </si>
  <si>
    <t xml:space="preserve">Financial assets measured at </t>
  </si>
  <si>
    <t>amortised cost</t>
  </si>
  <si>
    <t xml:space="preserve">Trade and other current receivables </t>
  </si>
  <si>
    <t xml:space="preserve">Inventories </t>
  </si>
  <si>
    <t>Other current assets</t>
  </si>
  <si>
    <t>Total current assets</t>
  </si>
  <si>
    <t>Non-current assets</t>
  </si>
  <si>
    <t>Restricted deposits at financial institutions</t>
  </si>
  <si>
    <t>Investment in a subsidiary</t>
  </si>
  <si>
    <t>Investment property - net</t>
  </si>
  <si>
    <t>Property, plant and equipment - net</t>
  </si>
  <si>
    <t>Right-of-use assets - net</t>
  </si>
  <si>
    <t>Goodwill</t>
  </si>
  <si>
    <t>Intangible assets - net</t>
  </si>
  <si>
    <t>Deferred tax assets - net</t>
  </si>
  <si>
    <t>Other non-current assets</t>
  </si>
  <si>
    <t>Total non-current assets</t>
  </si>
  <si>
    <t>Total assets</t>
  </si>
  <si>
    <t>_____________________________</t>
  </si>
  <si>
    <t>(                                                       )</t>
  </si>
  <si>
    <t>The accompanying notes are an integral part of these consolidated and separate financial statements.</t>
  </si>
  <si>
    <r>
      <t xml:space="preserve">Statement of Financial Position </t>
    </r>
    <r>
      <rPr>
        <sz val="9"/>
        <rFont val="Arial"/>
        <family val="2"/>
      </rPr>
      <t>(continued)</t>
    </r>
  </si>
  <si>
    <t>Liabilities and equity</t>
  </si>
  <si>
    <t>Current liabilities</t>
  </si>
  <si>
    <t xml:space="preserve">Short-term borrowings from </t>
  </si>
  <si>
    <t>financial institutions</t>
  </si>
  <si>
    <t>Trade and other current payables</t>
  </si>
  <si>
    <t>Current portion of long-term borrowings</t>
  </si>
  <si>
    <t>from financial institutions</t>
  </si>
  <si>
    <t>Current portion of debentures</t>
  </si>
  <si>
    <t xml:space="preserve">Current portion of lease liabilities </t>
  </si>
  <si>
    <t>Corporate income tax payable</t>
  </si>
  <si>
    <t>Accrued expenses</t>
  </si>
  <si>
    <t>Other current liabilities</t>
  </si>
  <si>
    <t>Total current liabilities</t>
  </si>
  <si>
    <t>Non-current liabilities</t>
  </si>
  <si>
    <t xml:space="preserve">Long-term borrowings from </t>
  </si>
  <si>
    <t>Debentures</t>
  </si>
  <si>
    <t>Lease liabilities</t>
  </si>
  <si>
    <t>Deferred tax liabilities - net</t>
  </si>
  <si>
    <t>Employee benefit obligations</t>
  </si>
  <si>
    <t>Long-term provisions</t>
  </si>
  <si>
    <t>Other non-current liabilities</t>
  </si>
  <si>
    <t>Total non-current liabilities</t>
  </si>
  <si>
    <t>Total liabilities</t>
  </si>
  <si>
    <t>Note</t>
  </si>
  <si>
    <r>
      <t>Liabilities and equity</t>
    </r>
    <r>
      <rPr>
        <sz val="9"/>
        <rFont val="Arial"/>
        <family val="2"/>
      </rPr>
      <t xml:space="preserve"> (continued)</t>
    </r>
  </si>
  <si>
    <t>Equity</t>
  </si>
  <si>
    <t>Share capital</t>
  </si>
  <si>
    <t>Registered share capital</t>
  </si>
  <si>
    <t>Ordinary shares, 1,663,725,149 shares</t>
  </si>
  <si>
    <t xml:space="preserve">   of par Baht 1 each</t>
  </si>
  <si>
    <t>Issued and paid-up share capital</t>
  </si>
  <si>
    <t>Share premium</t>
  </si>
  <si>
    <t xml:space="preserve">Retained earnings </t>
  </si>
  <si>
    <t xml:space="preserve">   Appropriated</t>
  </si>
  <si>
    <t>- legal reserve</t>
  </si>
  <si>
    <t>- concession reserve</t>
  </si>
  <si>
    <t xml:space="preserve">   Unappropriated </t>
  </si>
  <si>
    <t>Equity attributable to owners of the Company</t>
  </si>
  <si>
    <t>Non-controlling interests</t>
  </si>
  <si>
    <t>Total equity</t>
  </si>
  <si>
    <t>Total liabilities and equity</t>
  </si>
  <si>
    <t>Statement of Comprehensive Income</t>
  </si>
  <si>
    <t>For the year ended 31 December 2025</t>
  </si>
  <si>
    <t>Revenues</t>
  </si>
  <si>
    <t>Sales - raw water</t>
  </si>
  <si>
    <t>Sales - tap water</t>
  </si>
  <si>
    <t>Sales - industrial water</t>
  </si>
  <si>
    <t>Construction revenue under concession agreements</t>
  </si>
  <si>
    <t>Rental and service income</t>
  </si>
  <si>
    <t>Total sales and service income</t>
  </si>
  <si>
    <t>Other income</t>
  </si>
  <si>
    <t>Total revenues</t>
  </si>
  <si>
    <t>Expenses</t>
  </si>
  <si>
    <t>Cost of sales - raw water</t>
  </si>
  <si>
    <t>Cost of sales - tap water</t>
  </si>
  <si>
    <t>Cost of sales - industrial water</t>
  </si>
  <si>
    <t>Construction cost under concession agreements</t>
  </si>
  <si>
    <t>Cost of rental and services</t>
  </si>
  <si>
    <t>Total cost of sales and services</t>
  </si>
  <si>
    <t>Selling expenses and distribution costs</t>
  </si>
  <si>
    <t>Administrative expenses</t>
  </si>
  <si>
    <t>Finance costs</t>
  </si>
  <si>
    <t>Total expenses</t>
  </si>
  <si>
    <t>Profit (loss) before share of loss from</t>
  </si>
  <si>
    <t>Share of loss from a joint venture using equity method</t>
  </si>
  <si>
    <t>Profit (loss) before income tax</t>
  </si>
  <si>
    <t>Profit (loss) for the year</t>
  </si>
  <si>
    <t xml:space="preserve">Other comprehensive income : </t>
  </si>
  <si>
    <t xml:space="preserve">Item that will not be reclassified subsequently </t>
  </si>
  <si>
    <t xml:space="preserve">   to profit or loss</t>
  </si>
  <si>
    <t xml:space="preserve">   Remeasurements of post-employment </t>
  </si>
  <si>
    <t xml:space="preserve">   Income tax on item that will not be reclassified</t>
  </si>
  <si>
    <t xml:space="preserve">      subsequently to profit or loss</t>
  </si>
  <si>
    <t xml:space="preserve">   Total item that will not be reclassified subsequently </t>
  </si>
  <si>
    <t xml:space="preserve">      to profit or loss</t>
  </si>
  <si>
    <t>Other comprehensive income for the year, net of tax</t>
  </si>
  <si>
    <t>Total comprehensive income for the year</t>
  </si>
  <si>
    <r>
      <t>Statement of Comprehensive Income</t>
    </r>
    <r>
      <rPr>
        <sz val="9"/>
        <rFont val="Arial"/>
        <family val="2"/>
      </rPr>
      <t xml:space="preserve"> (continued)</t>
    </r>
  </si>
  <si>
    <t>Owners of the Company</t>
  </si>
  <si>
    <t>Earnings (loss) per share</t>
  </si>
  <si>
    <t>- owners of the Company</t>
  </si>
  <si>
    <t>Basic earnings per share</t>
  </si>
  <si>
    <t>Statement of Changes in Equity</t>
  </si>
  <si>
    <t>Consolidated financial statements</t>
  </si>
  <si>
    <t>Attributable to owners of the Company</t>
  </si>
  <si>
    <t>Issued and</t>
  </si>
  <si>
    <t>Retained earnings</t>
  </si>
  <si>
    <t>Total</t>
  </si>
  <si>
    <t xml:space="preserve"> paid-up</t>
  </si>
  <si>
    <t>Premium on</t>
  </si>
  <si>
    <t>Appropriated</t>
  </si>
  <si>
    <t>owners of</t>
  </si>
  <si>
    <t>Non-controlling</t>
  </si>
  <si>
    <t>share capital</t>
  </si>
  <si>
    <t>Unappropriated</t>
  </si>
  <si>
    <t>the Company</t>
  </si>
  <si>
    <t>interests</t>
  </si>
  <si>
    <t>equity</t>
  </si>
  <si>
    <t>Opening balance at 1 January 2024</t>
  </si>
  <si>
    <t>Dividends payment</t>
  </si>
  <si>
    <t>Appropriation of concession reserve for the year</t>
  </si>
  <si>
    <t>Closing balance at 31 December 2024</t>
  </si>
  <si>
    <t>Opening balance at 1 January 2025</t>
  </si>
  <si>
    <t>Closing balance at 31 December 2025</t>
  </si>
  <si>
    <r>
      <t xml:space="preserve">Statement of Changes in Equity </t>
    </r>
    <r>
      <rPr>
        <sz val="9"/>
        <rFont val="Arial"/>
        <family val="2"/>
      </rPr>
      <t>(continued)</t>
    </r>
  </si>
  <si>
    <t>Separate financial statements</t>
  </si>
  <si>
    <t>Closing balanceat  31 December 2025</t>
  </si>
  <si>
    <t>Statement of Cash Flows</t>
  </si>
  <si>
    <t>Cash flows from operating activities</t>
  </si>
  <si>
    <t xml:space="preserve">Adjustments to reconcile profit before </t>
  </si>
  <si>
    <t>income tax to net cash received</t>
  </si>
  <si>
    <t>(paid) from operating activities</t>
  </si>
  <si>
    <t>Bad debt expenses</t>
  </si>
  <si>
    <t>Depreciation</t>
  </si>
  <si>
    <t>Amortisation of intangible assets</t>
  </si>
  <si>
    <t>(Reversal) loss on impairment of fixed assets</t>
  </si>
  <si>
    <t>Dividend income</t>
  </si>
  <si>
    <t>Interest income</t>
  </si>
  <si>
    <t>Interest expenses</t>
  </si>
  <si>
    <t>Profit from operating activities before</t>
  </si>
  <si>
    <t>changes in operating assets and liabilities</t>
  </si>
  <si>
    <t>Changes in working capital</t>
  </si>
  <si>
    <t>Trade and other current receivables</t>
  </si>
  <si>
    <t>Inventories</t>
  </si>
  <si>
    <t>Employee benefit obligations - paid</t>
  </si>
  <si>
    <t>Long-term provisions - paid</t>
  </si>
  <si>
    <t>Cash provided by operations</t>
  </si>
  <si>
    <t>Income tax paid</t>
  </si>
  <si>
    <t>Income tax received</t>
  </si>
  <si>
    <t>Cash flows from investing activities</t>
  </si>
  <si>
    <t>Increase in restricted deposits at financial institutions</t>
  </si>
  <si>
    <t>Payment for investment in a joint venture</t>
  </si>
  <si>
    <t>Payment for financial assets measured at amortised cost</t>
  </si>
  <si>
    <t>Proceeds from disposal of financial assets</t>
  </si>
  <si>
    <t>measured at amortised cost</t>
  </si>
  <si>
    <t>Interest received</t>
  </si>
  <si>
    <t>Dividend received from a subsidiary</t>
  </si>
  <si>
    <t>Payment for investment property</t>
  </si>
  <si>
    <t>Payment for fixed assets and advance for construction</t>
  </si>
  <si>
    <t>Payment for right-of-use assets</t>
  </si>
  <si>
    <t>Proceeds from long-term loan to a subsidiary</t>
  </si>
  <si>
    <t>Interest paid capitalised in qualifying assets</t>
  </si>
  <si>
    <t>Net cash used in investing activities</t>
  </si>
  <si>
    <t>Cash flows from financing activities</t>
  </si>
  <si>
    <t>Proceeds from short-term borrowings from</t>
  </si>
  <si>
    <t>Payment for short-term borrowings from</t>
  </si>
  <si>
    <t>Proceeds from bills of exchange</t>
  </si>
  <si>
    <t>Payment for bills of exchange</t>
  </si>
  <si>
    <t>Proceeds from long-term borrowings from</t>
  </si>
  <si>
    <t>Payment for long-term borrowings from</t>
  </si>
  <si>
    <t>Payment for fee of long-term borrowings</t>
  </si>
  <si>
    <t>Proceeds from debentures</t>
  </si>
  <si>
    <t>Payment for issuing cost of debentures</t>
  </si>
  <si>
    <t>Payment for lease liabilities</t>
  </si>
  <si>
    <t>Dividend paid</t>
  </si>
  <si>
    <t>Interest paid</t>
  </si>
  <si>
    <t>Cash and cash equivalents at the beginning of the year</t>
  </si>
  <si>
    <t>Cash and cash equivalents at the end of the year</t>
  </si>
  <si>
    <t>Supplemental cash flow information</t>
  </si>
  <si>
    <t>Non-cash transactions:</t>
  </si>
  <si>
    <t>Purchase of fixed assets and intangible assets</t>
  </si>
  <si>
    <t>on payable and accrued construction cost</t>
  </si>
  <si>
    <t>Purchase of right-of-use assets under lease agreements</t>
  </si>
  <si>
    <t>-</t>
  </si>
  <si>
    <t>17, 18, 19</t>
  </si>
  <si>
    <t xml:space="preserve">Short-term borrowings from related parties </t>
  </si>
  <si>
    <t>33, 39.2</t>
  </si>
  <si>
    <t>Payment for debentures</t>
  </si>
  <si>
    <r>
      <t>Statement of Cash Flows</t>
    </r>
    <r>
      <rPr>
        <sz val="9"/>
        <color theme="1"/>
        <rFont val="Arial"/>
        <family val="2"/>
      </rPr>
      <t xml:space="preserve"> (continued)</t>
    </r>
  </si>
  <si>
    <t>related parties</t>
  </si>
  <si>
    <t>Other non-current assets - net</t>
  </si>
  <si>
    <t>a joint venture and income tax</t>
  </si>
  <si>
    <t xml:space="preserve">Income tax </t>
  </si>
  <si>
    <t>(Gain) loss on lease reassessments</t>
  </si>
  <si>
    <t>Net cash generated from operating activities</t>
  </si>
  <si>
    <t>Net cash used in financing activities</t>
  </si>
  <si>
    <t>Net decrease in cash and cash equivalents</t>
  </si>
  <si>
    <t>Investment in a joint venture</t>
  </si>
  <si>
    <t>Loss on disposal/write-off of fixed assets</t>
  </si>
  <si>
    <t>Lease liabilities decreased due to lease reassessments</t>
  </si>
  <si>
    <t>Profit (loss) attributable to:</t>
  </si>
  <si>
    <t>Total comprehensive income attributable to:</t>
  </si>
  <si>
    <t xml:space="preserve">      benefits obligation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</si>
</sst>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(* #,##0.00_);_(* \(#,##0.00\);_(* &quot;-&quot;??_);_(@_)"/>
    <numFmt numFmtId="165" formatCode="0.0%"/>
    <numFmt numFmtId="166" formatCode="dd\-mmm\-yy_)"/>
    <numFmt numFmtId="167" formatCode="0.00_)"/>
    <numFmt numFmtId="168" formatCode="#,##0.00\ &quot;F&quot;;\-#,##0.00\ &quot;F&quot;"/>
    <numFmt numFmtId="169" formatCode="#,##0.0_);\(#,##0.0\)"/>
    <numFmt numFmtId="170" formatCode="#,##0;\(#,##0\);\-"/>
    <numFmt numFmtId="171" formatCode="#,##0;\(#,##0\)"/>
    <numFmt numFmtId="172" formatCode="#,##0;\(#,##0\);_(* &quot;-&quot;???_);_(@_)"/>
    <numFmt numFmtId="173" formatCode="#,##0.00;\(#,##0.00\);_(* &quot;-&quot;???_);_(@_)"/>
    <numFmt numFmtId="174" formatCode="#,##0.0;\-#,##0.0"/>
    <numFmt numFmtId="175" formatCode="_(* #,##0_);_(* \(#,##0\);_(* &quot;-&quot;?_);@_)"/>
    <numFmt numFmtId="176" formatCode="#,##0.00;\(#,##0.00\);\-"/>
  </numFmts>
  <fonts count="30">
    <font>
      <sz val="10"/>
      <name val="ApFont"/>
      <charset val="222"/>
    </font>
    <font>
      <sz val="10"/>
      <name val="ApFont"/>
      <charset val="222"/>
    </font>
    <font>
      <sz val="14"/>
      <name val="AngsanaUPC"/>
      <family val="1"/>
      <charset val="222"/>
    </font>
    <font>
      <sz val="10"/>
      <name val="Arial"/>
      <family val="2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ApFont"/>
    </font>
    <font>
      <sz val="14"/>
      <name val="Cordia New"/>
      <family val="2"/>
    </font>
    <font>
      <sz val="14"/>
      <name val="AngsanaUPC"/>
      <family val="1"/>
    </font>
    <font>
      <sz val="8"/>
      <name val="Arial"/>
      <family val="2"/>
    </font>
    <font>
      <sz val="12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u/>
      <sz val="8"/>
      <name val="Arial"/>
      <family val="2"/>
    </font>
    <font>
      <i/>
      <sz val="9"/>
      <name val="Arial"/>
      <family val="2"/>
    </font>
    <font>
      <sz val="11"/>
      <color theme="1"/>
      <name val="Calibri"/>
      <family val="2"/>
      <charset val="222"/>
      <scheme val="minor"/>
    </font>
    <font>
      <b/>
      <u/>
      <sz val="9"/>
      <name val="Arial"/>
      <family val="2"/>
    </font>
    <font>
      <u/>
      <sz val="9"/>
      <name val="Arial"/>
      <family val="2"/>
    </font>
    <font>
      <b/>
      <i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u/>
      <sz val="8"/>
      <color theme="1"/>
      <name val="Arial"/>
      <family val="2"/>
    </font>
    <font>
      <b/>
      <u/>
      <sz val="9"/>
      <color theme="1"/>
      <name val="Arial"/>
      <family val="2"/>
    </font>
    <font>
      <u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08">
    <xf numFmtId="0" fontId="0" fillId="0" borderId="0"/>
    <xf numFmtId="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8" fontId="2" fillId="0" borderId="0"/>
    <xf numFmtId="168" fontId="9" fillId="0" borderId="0"/>
    <xf numFmtId="166" fontId="2" fillId="0" borderId="0"/>
    <xf numFmtId="166" fontId="9" fillId="0" borderId="0"/>
    <xf numFmtId="165" fontId="2" fillId="0" borderId="0"/>
    <xf numFmtId="165" fontId="9" fillId="0" borderId="0"/>
    <xf numFmtId="38" fontId="4" fillId="2" borderId="0" applyNumberFormat="0" applyBorder="0" applyAlignment="0" applyProtection="0"/>
    <xf numFmtId="38" fontId="10" fillId="2" borderId="0" applyNumberFormat="0" applyBorder="0" applyAlignment="0" applyProtection="0"/>
    <xf numFmtId="10" fontId="4" fillId="3" borderId="1" applyNumberFormat="0" applyBorder="0" applyAlignment="0" applyProtection="0"/>
    <xf numFmtId="10" fontId="10" fillId="3" borderId="1" applyNumberFormat="0" applyBorder="0" applyAlignment="0" applyProtection="0"/>
    <xf numFmtId="37" fontId="5" fillId="0" borderId="0"/>
    <xf numFmtId="167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37" fontId="11" fillId="0" borderId="0"/>
    <xf numFmtId="1" fontId="3" fillId="0" borderId="2" applyNumberFormat="0" applyFill="0" applyAlignment="0" applyProtection="0">
      <alignment horizontal="center" vertical="center"/>
    </xf>
    <xf numFmtId="1" fontId="3" fillId="0" borderId="2" applyNumberFormat="0" applyFill="0" applyAlignment="0" applyProtection="0">
      <alignment horizontal="center" vertical="center"/>
    </xf>
    <xf numFmtId="0" fontId="3" fillId="0" borderId="0"/>
  </cellStyleXfs>
  <cellXfs count="203">
    <xf numFmtId="0" fontId="0" fillId="0" borderId="0" xfId="0"/>
    <xf numFmtId="172" fontId="13" fillId="0" borderId="0" xfId="1" applyNumberFormat="1" applyFont="1" applyFill="1" applyAlignment="1">
      <alignment vertical="center"/>
    </xf>
    <xf numFmtId="170" fontId="13" fillId="0" borderId="0" xfId="3" applyNumberFormat="1" applyFont="1" applyFill="1" applyBorder="1" applyAlignment="1">
      <alignment vertical="center"/>
    </xf>
    <xf numFmtId="3" fontId="13" fillId="0" borderId="0" xfId="1" applyNumberFormat="1" applyFont="1" applyFill="1" applyBorder="1" applyAlignment="1">
      <alignment horizontal="right" vertical="center"/>
    </xf>
    <xf numFmtId="172" fontId="13" fillId="0" borderId="0" xfId="1" applyNumberFormat="1" applyFont="1" applyFill="1" applyAlignment="1">
      <alignment horizontal="center" vertical="center"/>
    </xf>
    <xf numFmtId="170" fontId="13" fillId="0" borderId="0" xfId="3" applyNumberFormat="1" applyFont="1" applyFill="1" applyBorder="1" applyAlignment="1">
      <alignment horizontal="right" vertical="center"/>
    </xf>
    <xf numFmtId="170" fontId="22" fillId="0" borderId="0" xfId="3" applyNumberFormat="1" applyFont="1" applyFill="1" applyAlignment="1">
      <alignment vertical="center"/>
    </xf>
    <xf numFmtId="170" fontId="13" fillId="0" borderId="0" xfId="3" applyNumberFormat="1" applyFont="1" applyFill="1" applyAlignment="1">
      <alignment vertical="center"/>
    </xf>
    <xf numFmtId="170" fontId="13" fillId="0" borderId="0" xfId="3" applyNumberFormat="1" applyFont="1" applyFill="1" applyAlignment="1">
      <alignment horizontal="right" vertical="center"/>
    </xf>
    <xf numFmtId="170" fontId="13" fillId="0" borderId="0" xfId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3" fontId="13" fillId="0" borderId="3" xfId="1" quotePrefix="1" applyNumberFormat="1" applyFont="1" applyFill="1" applyBorder="1" applyAlignment="1">
      <alignment horizontal="right" vertical="center"/>
    </xf>
    <xf numFmtId="170" fontId="13" fillId="0" borderId="3" xfId="3" applyNumberFormat="1" applyFont="1" applyFill="1" applyBorder="1" applyAlignment="1">
      <alignment horizontal="right" vertical="center"/>
    </xf>
    <xf numFmtId="170" fontId="13" fillId="0" borderId="3" xfId="3" applyNumberFormat="1" applyFont="1" applyFill="1" applyBorder="1" applyAlignment="1">
      <alignment vertical="center"/>
    </xf>
    <xf numFmtId="170" fontId="13" fillId="0" borderId="4" xfId="3" applyNumberFormat="1" applyFont="1" applyFill="1" applyBorder="1" applyAlignment="1">
      <alignment vertical="center"/>
    </xf>
    <xf numFmtId="170" fontId="13" fillId="0" borderId="0" xfId="1" applyNumberFormat="1" applyFont="1" applyFill="1" applyAlignment="1">
      <alignment horizontal="right" vertical="center"/>
    </xf>
    <xf numFmtId="170" fontId="13" fillId="0" borderId="3" xfId="1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37" fontId="13" fillId="0" borderId="0" xfId="0" applyNumberFormat="1" applyFont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172" fontId="13" fillId="0" borderId="0" xfId="0" applyNumberFormat="1" applyFont="1" applyAlignment="1">
      <alignment horizontal="centerContinuous" vertical="center"/>
    </xf>
    <xf numFmtId="37" fontId="13" fillId="0" borderId="0" xfId="0" applyNumberFormat="1" applyFont="1" applyAlignment="1">
      <alignment vertical="center"/>
    </xf>
    <xf numFmtId="0" fontId="12" fillId="0" borderId="3" xfId="0" applyFont="1" applyBorder="1" applyAlignment="1">
      <alignment vertical="center"/>
    </xf>
    <xf numFmtId="37" fontId="13" fillId="0" borderId="3" xfId="0" applyNumberFormat="1" applyFont="1" applyBorder="1" applyAlignment="1">
      <alignment horizontal="centerContinuous" vertical="center"/>
    </xf>
    <xf numFmtId="0" fontId="13" fillId="0" borderId="3" xfId="0" applyFont="1" applyBorder="1" applyAlignment="1">
      <alignment horizontal="centerContinuous" vertical="center"/>
    </xf>
    <xf numFmtId="172" fontId="13" fillId="0" borderId="3" xfId="0" applyNumberFormat="1" applyFont="1" applyBorder="1" applyAlignment="1">
      <alignment horizontal="centerContinuous" vertical="center"/>
    </xf>
    <xf numFmtId="38" fontId="13" fillId="0" borderId="0" xfId="0" applyNumberFormat="1" applyFont="1" applyAlignment="1">
      <alignment horizontal="centerContinuous" vertical="center"/>
    </xf>
    <xf numFmtId="0" fontId="12" fillId="0" borderId="0" xfId="0" applyFont="1" applyAlignment="1">
      <alignment horizontal="right" vertical="center"/>
    </xf>
    <xf numFmtId="172" fontId="12" fillId="0" borderId="0" xfId="0" applyNumberFormat="1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quotePrefix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172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37" fontId="17" fillId="0" borderId="0" xfId="0" applyNumberFormat="1" applyFont="1" applyAlignment="1">
      <alignment horizontal="center" vertical="center"/>
    </xf>
    <xf numFmtId="170" fontId="13" fillId="0" borderId="0" xfId="0" applyNumberFormat="1" applyFont="1" applyAlignment="1">
      <alignment horizontal="right" vertical="center"/>
    </xf>
    <xf numFmtId="170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170" fontId="13" fillId="0" borderId="3" xfId="0" applyNumberFormat="1" applyFont="1" applyBorder="1" applyAlignment="1">
      <alignment horizontal="right" vertical="center"/>
    </xf>
    <xf numFmtId="170" fontId="13" fillId="0" borderId="0" xfId="0" applyNumberFormat="1" applyFont="1" applyAlignment="1">
      <alignment horizontal="center" vertical="center"/>
    </xf>
    <xf numFmtId="172" fontId="13" fillId="0" borderId="0" xfId="0" applyNumberFormat="1" applyFont="1" applyAlignment="1">
      <alignment horizontal="right" vertical="center"/>
    </xf>
    <xf numFmtId="37" fontId="22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170" fontId="13" fillId="0" borderId="4" xfId="0" applyNumberFormat="1" applyFont="1" applyBorder="1" applyAlignment="1">
      <alignment horizontal="right" vertical="center"/>
    </xf>
    <xf numFmtId="172" fontId="13" fillId="0" borderId="0" xfId="0" applyNumberFormat="1" applyFont="1" applyAlignment="1">
      <alignment horizontal="center" vertical="center"/>
    </xf>
    <xf numFmtId="37" fontId="13" fillId="0" borderId="3" xfId="0" applyNumberFormat="1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172" fontId="13" fillId="0" borderId="3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37" fontId="22" fillId="0" borderId="0" xfId="0" applyNumberFormat="1" applyFont="1" applyAlignment="1">
      <alignment horizontal="left" vertical="center"/>
    </xf>
    <xf numFmtId="170" fontId="13" fillId="0" borderId="3" xfId="0" applyNumberFormat="1" applyFont="1" applyBorder="1" applyAlignment="1">
      <alignment vertical="center"/>
    </xf>
    <xf numFmtId="170" fontId="13" fillId="0" borderId="5" xfId="0" applyNumberFormat="1" applyFont="1" applyBorder="1" applyAlignment="1">
      <alignment horizontal="right" vertical="center"/>
    </xf>
    <xf numFmtId="164" fontId="13" fillId="0" borderId="0" xfId="0" applyNumberFormat="1" applyFont="1" applyAlignment="1">
      <alignment horizontal="right" vertical="center"/>
    </xf>
    <xf numFmtId="37" fontId="13" fillId="0" borderId="0" xfId="0" quotePrefix="1" applyNumberFormat="1" applyFont="1" applyAlignment="1">
      <alignment vertical="center"/>
    </xf>
    <xf numFmtId="0" fontId="13" fillId="0" borderId="0" xfId="0" quotePrefix="1" applyFont="1" applyAlignment="1">
      <alignment vertical="center"/>
    </xf>
    <xf numFmtId="0" fontId="23" fillId="0" borderId="0" xfId="0" applyFont="1" applyAlignment="1">
      <alignment vertical="center"/>
    </xf>
    <xf numFmtId="37" fontId="22" fillId="0" borderId="0" xfId="0" applyNumberFormat="1" applyFont="1" applyAlignment="1">
      <alignment horizontal="centerContinuous" vertical="center"/>
    </xf>
    <xf numFmtId="0" fontId="22" fillId="0" borderId="0" xfId="0" applyFont="1" applyAlignment="1">
      <alignment horizontal="center" vertical="center"/>
    </xf>
    <xf numFmtId="170" fontId="13" fillId="0" borderId="0" xfId="0" applyNumberFormat="1" applyFont="1" applyAlignment="1">
      <alignment horizontal="centerContinuous" vertical="center"/>
    </xf>
    <xf numFmtId="0" fontId="23" fillId="0" borderId="3" xfId="0" applyFont="1" applyBorder="1" applyAlignment="1">
      <alignment vertical="center"/>
    </xf>
    <xf numFmtId="37" fontId="22" fillId="0" borderId="3" xfId="0" applyNumberFormat="1" applyFont="1" applyBorder="1" applyAlignment="1">
      <alignment horizontal="centerContinuous" vertical="center"/>
    </xf>
    <xf numFmtId="0" fontId="22" fillId="0" borderId="3" xfId="0" applyFont="1" applyBorder="1" applyAlignment="1">
      <alignment horizontal="center" vertical="center"/>
    </xf>
    <xf numFmtId="170" fontId="13" fillId="0" borderId="3" xfId="0" applyNumberFormat="1" applyFont="1" applyBorder="1" applyAlignment="1">
      <alignment horizontal="centerContinuous" vertical="center"/>
    </xf>
    <xf numFmtId="38" fontId="22" fillId="0" borderId="0" xfId="0" applyNumberFormat="1" applyFont="1" applyAlignment="1">
      <alignment horizontal="centerContinuous" vertical="center"/>
    </xf>
    <xf numFmtId="170" fontId="12" fillId="0" borderId="0" xfId="0" applyNumberFormat="1" applyFont="1" applyAlignment="1">
      <alignment vertical="center"/>
    </xf>
    <xf numFmtId="170" fontId="12" fillId="0" borderId="0" xfId="0" applyNumberFormat="1" applyFont="1" applyAlignment="1">
      <alignment horizontal="right" vertical="center"/>
    </xf>
    <xf numFmtId="0" fontId="23" fillId="0" borderId="3" xfId="0" applyFont="1" applyBorder="1" applyAlignment="1">
      <alignment horizontal="center" vertical="center"/>
    </xf>
    <xf numFmtId="37" fontId="20" fillId="0" borderId="0" xfId="0" applyNumberFormat="1" applyFont="1" applyAlignment="1">
      <alignment horizontal="center" vertical="center"/>
    </xf>
    <xf numFmtId="170" fontId="12" fillId="0" borderId="3" xfId="0" quotePrefix="1" applyNumberFormat="1" applyFont="1" applyBorder="1" applyAlignment="1">
      <alignment horizontal="right" vertical="center"/>
    </xf>
    <xf numFmtId="37" fontId="23" fillId="0" borderId="0" xfId="0" applyNumberFormat="1" applyFont="1" applyAlignment="1">
      <alignment vertical="center"/>
    </xf>
    <xf numFmtId="38" fontId="22" fillId="0" borderId="0" xfId="0" applyNumberFormat="1" applyFont="1" applyAlignment="1">
      <alignment vertical="center"/>
    </xf>
    <xf numFmtId="38" fontId="22" fillId="0" borderId="0" xfId="0" quotePrefix="1" applyNumberFormat="1" applyFont="1" applyAlignment="1">
      <alignment horizontal="left" vertical="center"/>
    </xf>
    <xf numFmtId="38" fontId="22" fillId="0" borderId="0" xfId="0" applyNumberFormat="1" applyFont="1" applyAlignment="1">
      <alignment horizontal="left" vertical="center"/>
    </xf>
    <xf numFmtId="38" fontId="13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38" fontId="23" fillId="0" borderId="0" xfId="0" applyNumberFormat="1" applyFont="1" applyAlignment="1">
      <alignment horizontal="left" vertical="center"/>
    </xf>
    <xf numFmtId="38" fontId="22" fillId="0" borderId="3" xfId="0" applyNumberFormat="1" applyFont="1" applyBorder="1" applyAlignment="1">
      <alignment vertical="center"/>
    </xf>
    <xf numFmtId="38" fontId="23" fillId="0" borderId="0" xfId="0" applyNumberFormat="1" applyFont="1" applyAlignment="1">
      <alignment vertical="center"/>
    </xf>
    <xf numFmtId="170" fontId="13" fillId="0" borderId="0" xfId="0" applyNumberFormat="1" applyFont="1" applyAlignment="1">
      <alignment horizontal="right" vertical="top"/>
    </xf>
    <xf numFmtId="37" fontId="22" fillId="0" borderId="3" xfId="0" applyNumberFormat="1" applyFont="1" applyBorder="1" applyAlignment="1">
      <alignment vertical="center"/>
    </xf>
    <xf numFmtId="172" fontId="23" fillId="0" borderId="0" xfId="0" applyNumberFormat="1" applyFont="1" applyAlignment="1">
      <alignment vertical="center"/>
    </xf>
    <xf numFmtId="172" fontId="12" fillId="0" borderId="0" xfId="0" applyNumberFormat="1" applyFont="1" applyAlignment="1">
      <alignment vertical="center"/>
    </xf>
    <xf numFmtId="172" fontId="23" fillId="0" borderId="3" xfId="0" applyNumberFormat="1" applyFont="1" applyBorder="1" applyAlignment="1">
      <alignment vertical="center"/>
    </xf>
    <xf numFmtId="172" fontId="12" fillId="0" borderId="3" xfId="0" applyNumberFormat="1" applyFont="1" applyBorder="1" applyAlignment="1">
      <alignment vertical="center"/>
    </xf>
    <xf numFmtId="172" fontId="13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72" fontId="23" fillId="0" borderId="0" xfId="699" applyNumberFormat="1" applyFont="1" applyAlignment="1">
      <alignment horizontal="center" vertical="center"/>
    </xf>
    <xf numFmtId="172" fontId="23" fillId="0" borderId="0" xfId="699" applyNumberFormat="1" applyFont="1" applyAlignment="1">
      <alignment vertical="center"/>
    </xf>
    <xf numFmtId="172" fontId="12" fillId="0" borderId="0" xfId="699" applyNumberFormat="1" applyFont="1" applyAlignment="1">
      <alignment vertical="center"/>
    </xf>
    <xf numFmtId="0" fontId="13" fillId="0" borderId="0" xfId="700" applyFont="1" applyAlignment="1">
      <alignment vertical="center"/>
    </xf>
    <xf numFmtId="0" fontId="13" fillId="0" borderId="0" xfId="700" applyFont="1" applyAlignment="1">
      <alignment horizontal="center" vertical="center"/>
    </xf>
    <xf numFmtId="171" fontId="23" fillId="0" borderId="0" xfId="699" applyNumberFormat="1" applyFont="1" applyAlignment="1">
      <alignment horizontal="right" vertical="center"/>
    </xf>
    <xf numFmtId="172" fontId="23" fillId="0" borderId="0" xfId="699" applyNumberFormat="1" applyFont="1" applyAlignment="1">
      <alignment horizontal="right" vertical="center"/>
    </xf>
    <xf numFmtId="172" fontId="22" fillId="0" borderId="0" xfId="700" applyNumberFormat="1" applyFont="1" applyAlignment="1">
      <alignment vertical="center"/>
    </xf>
    <xf numFmtId="172" fontId="12" fillId="0" borderId="0" xfId="699" applyNumberFormat="1" applyFont="1" applyAlignment="1">
      <alignment horizontal="right" vertical="center"/>
    </xf>
    <xf numFmtId="171" fontId="12" fillId="0" borderId="0" xfId="699" applyNumberFormat="1" applyFont="1" applyAlignment="1">
      <alignment horizontal="right" vertical="center"/>
    </xf>
    <xf numFmtId="37" fontId="12" fillId="0" borderId="3" xfId="0" applyNumberFormat="1" applyFont="1" applyBorder="1" applyAlignment="1">
      <alignment horizontal="center" vertical="center"/>
    </xf>
    <xf numFmtId="171" fontId="23" fillId="0" borderId="3" xfId="699" applyNumberFormat="1" applyFont="1" applyBorder="1" applyAlignment="1">
      <alignment horizontal="right" vertical="center"/>
    </xf>
    <xf numFmtId="171" fontId="12" fillId="0" borderId="3" xfId="699" applyNumberFormat="1" applyFont="1" applyBorder="1" applyAlignment="1">
      <alignment horizontal="right" vertical="center"/>
    </xf>
    <xf numFmtId="37" fontId="13" fillId="0" borderId="0" xfId="700" applyNumberFormat="1" applyFont="1" applyAlignment="1">
      <alignment horizontal="center" vertical="center"/>
    </xf>
    <xf numFmtId="172" fontId="23" fillId="0" borderId="0" xfId="700" applyNumberFormat="1" applyFont="1" applyAlignment="1">
      <alignment horizontal="right" vertical="center"/>
    </xf>
    <xf numFmtId="172" fontId="28" fillId="0" borderId="0" xfId="700" applyNumberFormat="1" applyFont="1" applyAlignment="1">
      <alignment horizontal="right" vertical="center"/>
    </xf>
    <xf numFmtId="172" fontId="12" fillId="0" borderId="0" xfId="700" applyNumberFormat="1" applyFont="1" applyAlignment="1">
      <alignment horizontal="right" vertical="center"/>
    </xf>
    <xf numFmtId="0" fontId="12" fillId="0" borderId="0" xfId="700" applyFont="1" applyAlignment="1">
      <alignment horizontal="left" vertical="center"/>
    </xf>
    <xf numFmtId="0" fontId="12" fillId="0" borderId="0" xfId="0" applyFont="1" applyAlignment="1">
      <alignment vertical="center" wrapText="1"/>
    </xf>
    <xf numFmtId="172" fontId="22" fillId="0" borderId="0" xfId="700" applyNumberFormat="1" applyFont="1" applyAlignment="1">
      <alignment horizontal="right" vertical="center"/>
    </xf>
    <xf numFmtId="172" fontId="13" fillId="0" borderId="0" xfId="700" applyNumberFormat="1" applyFont="1" applyAlignment="1">
      <alignment horizontal="right" vertical="center"/>
    </xf>
    <xf numFmtId="170" fontId="22" fillId="0" borderId="0" xfId="0" applyNumberFormat="1" applyFont="1" applyAlignment="1">
      <alignment horizontal="right" vertical="center"/>
    </xf>
    <xf numFmtId="172" fontId="29" fillId="0" borderId="0" xfId="0" applyNumberFormat="1" applyFont="1" applyAlignment="1">
      <alignment horizontal="right" vertical="center"/>
    </xf>
    <xf numFmtId="172" fontId="22" fillId="0" borderId="0" xfId="0" applyNumberFormat="1" applyFont="1" applyAlignment="1">
      <alignment horizontal="right" vertical="center"/>
    </xf>
    <xf numFmtId="0" fontId="13" fillId="0" borderId="0" xfId="451" applyFont="1" applyAlignment="1">
      <alignment vertical="center"/>
    </xf>
    <xf numFmtId="0" fontId="12" fillId="0" borderId="0" xfId="451" applyFont="1" applyAlignment="1">
      <alignment horizontal="left" vertical="center"/>
    </xf>
    <xf numFmtId="170" fontId="22" fillId="0" borderId="3" xfId="0" applyNumberFormat="1" applyFont="1" applyBorder="1" applyAlignment="1">
      <alignment horizontal="right" vertical="center"/>
    </xf>
    <xf numFmtId="172" fontId="22" fillId="0" borderId="3" xfId="0" applyNumberFormat="1" applyFont="1" applyBorder="1" applyAlignment="1">
      <alignment horizontal="right" vertical="center"/>
    </xf>
    <xf numFmtId="172" fontId="13" fillId="0" borderId="3" xfId="700" applyNumberFormat="1" applyFont="1" applyBorder="1" applyAlignment="1">
      <alignment horizontal="right" vertical="center"/>
    </xf>
    <xf numFmtId="172" fontId="22" fillId="0" borderId="4" xfId="700" applyNumberFormat="1" applyFont="1" applyBorder="1" applyAlignment="1">
      <alignment horizontal="right" vertical="center"/>
    </xf>
    <xf numFmtId="172" fontId="13" fillId="0" borderId="4" xfId="700" applyNumberFormat="1" applyFont="1" applyBorder="1" applyAlignment="1">
      <alignment horizontal="right" vertical="center"/>
    </xf>
    <xf numFmtId="0" fontId="13" fillId="0" borderId="0" xfId="699" applyFont="1" applyAlignment="1">
      <alignment vertical="center"/>
    </xf>
    <xf numFmtId="172" fontId="22" fillId="0" borderId="0" xfId="699" applyNumberFormat="1" applyFont="1" applyAlignment="1">
      <alignment vertical="center"/>
    </xf>
    <xf numFmtId="172" fontId="13" fillId="0" borderId="0" xfId="699" applyNumberFormat="1" applyFont="1" applyAlignment="1">
      <alignment vertical="center"/>
    </xf>
    <xf numFmtId="37" fontId="13" fillId="0" borderId="3" xfId="699" applyNumberFormat="1" applyFont="1" applyBorder="1" applyAlignment="1">
      <alignment vertical="center"/>
    </xf>
    <xf numFmtId="172" fontId="22" fillId="0" borderId="3" xfId="0" applyNumberFormat="1" applyFont="1" applyBorder="1" applyAlignment="1">
      <alignment vertical="center"/>
    </xf>
    <xf numFmtId="171" fontId="12" fillId="0" borderId="0" xfId="0" applyNumberFormat="1" applyFont="1" applyAlignment="1">
      <alignment vertical="center"/>
    </xf>
    <xf numFmtId="171" fontId="23" fillId="0" borderId="0" xfId="0" applyNumberFormat="1" applyFont="1" applyAlignment="1">
      <alignment vertical="center"/>
    </xf>
    <xf numFmtId="171" fontId="22" fillId="0" borderId="0" xfId="0" applyNumberFormat="1" applyFont="1" applyAlignment="1">
      <alignment horizontal="center" vertical="center"/>
    </xf>
    <xf numFmtId="171" fontId="12" fillId="0" borderId="3" xfId="0" applyNumberFormat="1" applyFont="1" applyBorder="1" applyAlignment="1">
      <alignment vertical="center"/>
    </xf>
    <xf numFmtId="171" fontId="23" fillId="0" borderId="3" xfId="0" applyNumberFormat="1" applyFont="1" applyBorder="1" applyAlignment="1">
      <alignment vertical="center"/>
    </xf>
    <xf numFmtId="171" fontId="22" fillId="0" borderId="3" xfId="0" applyNumberFormat="1" applyFont="1" applyBorder="1" applyAlignment="1">
      <alignment vertical="center"/>
    </xf>
    <xf numFmtId="171" fontId="22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0" fillId="0" borderId="0" xfId="700" applyFont="1" applyAlignment="1">
      <alignment vertical="center"/>
    </xf>
    <xf numFmtId="171" fontId="14" fillId="0" borderId="0" xfId="0" applyNumberFormat="1" applyFont="1" applyAlignment="1">
      <alignment vertical="center"/>
    </xf>
    <xf numFmtId="171" fontId="24" fillId="0" borderId="0" xfId="0" applyNumberFormat="1" applyFont="1" applyAlignment="1">
      <alignment vertical="center"/>
    </xf>
    <xf numFmtId="171" fontId="25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700" applyFont="1" applyAlignment="1">
      <alignment horizontal="center" vertical="center"/>
    </xf>
    <xf numFmtId="170" fontId="10" fillId="0" borderId="0" xfId="700" applyNumberFormat="1" applyFont="1" applyAlignment="1">
      <alignment horizontal="right" vertical="center"/>
    </xf>
    <xf numFmtId="171" fontId="25" fillId="0" borderId="0" xfId="700" applyNumberFormat="1" applyFont="1" applyAlignment="1">
      <alignment horizontal="right" vertical="center"/>
    </xf>
    <xf numFmtId="171" fontId="10" fillId="0" borderId="0" xfId="700" applyNumberFormat="1" applyFont="1" applyAlignment="1">
      <alignment horizontal="right" vertical="center"/>
    </xf>
    <xf numFmtId="171" fontId="24" fillId="0" borderId="0" xfId="451" applyNumberFormat="1" applyFont="1" applyAlignment="1">
      <alignment horizontal="right" vertical="center"/>
    </xf>
    <xf numFmtId="171" fontId="24" fillId="0" borderId="0" xfId="700" applyNumberFormat="1" applyFont="1" applyAlignment="1">
      <alignment horizontal="center" vertical="center"/>
    </xf>
    <xf numFmtId="0" fontId="14" fillId="0" borderId="0" xfId="699" applyFont="1" applyAlignment="1">
      <alignment horizontal="right" vertical="center"/>
    </xf>
    <xf numFmtId="171" fontId="24" fillId="0" borderId="0" xfId="699" applyNumberFormat="1" applyFont="1" applyAlignment="1">
      <alignment horizontal="right" vertical="center"/>
    </xf>
    <xf numFmtId="171" fontId="14" fillId="0" borderId="0" xfId="699" applyNumberFormat="1" applyFont="1" applyAlignment="1">
      <alignment horizontal="right" vertical="center"/>
    </xf>
    <xf numFmtId="37" fontId="14" fillId="0" borderId="3" xfId="451" applyNumberFormat="1" applyFont="1" applyBorder="1" applyAlignment="1">
      <alignment horizontal="center" vertical="center"/>
    </xf>
    <xf numFmtId="171" fontId="24" fillId="0" borderId="3" xfId="699" applyNumberFormat="1" applyFont="1" applyBorder="1" applyAlignment="1">
      <alignment horizontal="right" vertical="center"/>
    </xf>
    <xf numFmtId="171" fontId="24" fillId="0" borderId="3" xfId="699" quotePrefix="1" applyNumberFormat="1" applyFont="1" applyBorder="1" applyAlignment="1">
      <alignment horizontal="right" vertical="center"/>
    </xf>
    <xf numFmtId="37" fontId="10" fillId="0" borderId="0" xfId="700" applyNumberFormat="1" applyFont="1" applyAlignment="1">
      <alignment horizontal="center" vertical="center"/>
    </xf>
    <xf numFmtId="170" fontId="14" fillId="0" borderId="0" xfId="700" applyNumberFormat="1" applyFont="1" applyAlignment="1">
      <alignment horizontal="right" vertical="center"/>
    </xf>
    <xf numFmtId="171" fontId="24" fillId="0" borderId="0" xfId="700" applyNumberFormat="1" applyFont="1" applyAlignment="1">
      <alignment horizontal="right" vertical="center"/>
    </xf>
    <xf numFmtId="171" fontId="15" fillId="0" borderId="0" xfId="700" applyNumberFormat="1" applyFont="1" applyAlignment="1">
      <alignment horizontal="right" vertical="center"/>
    </xf>
    <xf numFmtId="171" fontId="26" fillId="0" borderId="0" xfId="700" applyNumberFormat="1" applyFont="1" applyAlignment="1">
      <alignment horizontal="right" vertical="center"/>
    </xf>
    <xf numFmtId="0" fontId="14" fillId="0" borderId="0" xfId="700" applyFont="1" applyAlignment="1">
      <alignment horizontal="left" vertical="center"/>
    </xf>
    <xf numFmtId="0" fontId="14" fillId="0" borderId="0" xfId="451" applyFont="1" applyAlignment="1">
      <alignment horizontal="left" vertical="center"/>
    </xf>
    <xf numFmtId="172" fontId="10" fillId="0" borderId="0" xfId="0" applyNumberFormat="1" applyFont="1" applyAlignment="1">
      <alignment horizontal="right" vertical="center"/>
    </xf>
    <xf numFmtId="171" fontId="25" fillId="0" borderId="0" xfId="0" applyNumberFormat="1" applyFont="1" applyAlignment="1">
      <alignment horizontal="right" vertical="center"/>
    </xf>
    <xf numFmtId="171" fontId="10" fillId="0" borderId="0" xfId="0" applyNumberFormat="1" applyFont="1" applyAlignment="1">
      <alignment horizontal="right" vertical="center"/>
    </xf>
    <xf numFmtId="0" fontId="10" fillId="0" borderId="0" xfId="700" applyFont="1" applyAlignment="1">
      <alignment horizontal="left" vertical="center"/>
    </xf>
    <xf numFmtId="170" fontId="25" fillId="0" borderId="0" xfId="0" applyNumberFormat="1" applyFont="1" applyAlignment="1">
      <alignment horizontal="right" vertical="center"/>
    </xf>
    <xf numFmtId="170" fontId="25" fillId="0" borderId="3" xfId="0" applyNumberFormat="1" applyFont="1" applyBorder="1" applyAlignment="1">
      <alignment horizontal="right" vertical="center"/>
    </xf>
    <xf numFmtId="171" fontId="16" fillId="0" borderId="0" xfId="0" applyNumberFormat="1" applyFont="1" applyAlignment="1">
      <alignment horizontal="right" vertical="center"/>
    </xf>
    <xf numFmtId="171" fontId="27" fillId="0" borderId="0" xfId="0" applyNumberFormat="1" applyFont="1" applyAlignment="1">
      <alignment horizontal="right" vertical="center"/>
    </xf>
    <xf numFmtId="171" fontId="25" fillId="0" borderId="3" xfId="700" applyNumberFormat="1" applyFont="1" applyBorder="1" applyAlignment="1">
      <alignment horizontal="right" vertical="center"/>
    </xf>
    <xf numFmtId="171" fontId="25" fillId="0" borderId="3" xfId="0" applyNumberFormat="1" applyFont="1" applyBorder="1" applyAlignment="1">
      <alignment horizontal="right" vertical="center"/>
    </xf>
    <xf numFmtId="0" fontId="14" fillId="0" borderId="0" xfId="451" applyFont="1" applyAlignment="1">
      <alignment vertical="center"/>
    </xf>
    <xf numFmtId="171" fontId="25" fillId="0" borderId="4" xfId="700" applyNumberFormat="1" applyFont="1" applyBorder="1" applyAlignment="1">
      <alignment horizontal="right" vertical="center"/>
    </xf>
    <xf numFmtId="170" fontId="13" fillId="0" borderId="0" xfId="700" applyNumberFormat="1" applyFont="1" applyAlignment="1">
      <alignment horizontal="right" vertical="center"/>
    </xf>
    <xf numFmtId="171" fontId="22" fillId="0" borderId="0" xfId="700" applyNumberFormat="1" applyFont="1" applyAlignment="1">
      <alignment horizontal="right" vertical="center"/>
    </xf>
    <xf numFmtId="171" fontId="13" fillId="0" borderId="0" xfId="700" applyNumberFormat="1" applyFont="1" applyAlignment="1">
      <alignment horizontal="right" vertical="center"/>
    </xf>
    <xf numFmtId="171" fontId="13" fillId="0" borderId="3" xfId="0" applyNumberFormat="1" applyFont="1" applyBorder="1" applyAlignment="1">
      <alignment vertical="center"/>
    </xf>
    <xf numFmtId="171" fontId="13" fillId="0" borderId="0" xfId="699" applyNumberFormat="1" applyFont="1" applyAlignment="1">
      <alignment vertical="center"/>
    </xf>
    <xf numFmtId="171" fontId="22" fillId="0" borderId="0" xfId="699" applyNumberFormat="1" applyFont="1" applyAlignment="1">
      <alignment vertical="center"/>
    </xf>
    <xf numFmtId="37" fontId="19" fillId="0" borderId="0" xfId="0" applyNumberFormat="1" applyFont="1" applyAlignment="1">
      <alignment horizontal="center" vertical="center"/>
    </xf>
    <xf numFmtId="37" fontId="12" fillId="0" borderId="0" xfId="0" applyNumberFormat="1" applyFont="1" applyAlignment="1">
      <alignment horizontal="center" vertical="center"/>
    </xf>
    <xf numFmtId="0" fontId="12" fillId="0" borderId="0" xfId="0" quotePrefix="1" applyFont="1" applyAlignment="1">
      <alignment horizontal="right" vertical="center"/>
    </xf>
    <xf numFmtId="174" fontId="13" fillId="0" borderId="0" xfId="0" applyNumberFormat="1" applyFont="1" applyAlignment="1">
      <alignment horizontal="center" vertical="center"/>
    </xf>
    <xf numFmtId="37" fontId="13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37" fontId="12" fillId="0" borderId="0" xfId="0" applyNumberFormat="1" applyFont="1" applyAlignment="1">
      <alignment vertical="center"/>
    </xf>
    <xf numFmtId="37" fontId="21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170" fontId="13" fillId="0" borderId="4" xfId="0" applyNumberFormat="1" applyFont="1" applyBorder="1" applyAlignment="1">
      <alignment vertical="center"/>
    </xf>
    <xf numFmtId="37" fontId="13" fillId="0" borderId="3" xfId="0" applyNumberFormat="1" applyFont="1" applyBorder="1" applyAlignment="1">
      <alignment horizontal="center" vertical="center"/>
    </xf>
    <xf numFmtId="37" fontId="17" fillId="0" borderId="3" xfId="0" applyNumberFormat="1" applyFont="1" applyBorder="1" applyAlignment="1">
      <alignment horizontal="center" vertical="center"/>
    </xf>
    <xf numFmtId="175" fontId="13" fillId="0" borderId="0" xfId="0" applyNumberFormat="1" applyFont="1" applyAlignment="1">
      <alignment vertical="center"/>
    </xf>
    <xf numFmtId="37" fontId="12" fillId="0" borderId="0" xfId="0" quotePrefix="1" applyNumberFormat="1" applyFont="1" applyAlignment="1">
      <alignment vertical="center"/>
    </xf>
    <xf numFmtId="39" fontId="13" fillId="0" borderId="4" xfId="0" applyNumberFormat="1" applyFont="1" applyBorder="1" applyAlignment="1">
      <alignment vertical="center"/>
    </xf>
    <xf numFmtId="39" fontId="13" fillId="0" borderId="0" xfId="0" applyNumberFormat="1" applyFont="1" applyAlignment="1">
      <alignment vertical="center"/>
    </xf>
    <xf numFmtId="176" fontId="13" fillId="0" borderId="4" xfId="0" applyNumberFormat="1" applyFont="1" applyBorder="1" applyAlignment="1">
      <alignment vertical="center"/>
    </xf>
    <xf numFmtId="173" fontId="13" fillId="0" borderId="0" xfId="0" applyNumberFormat="1" applyFont="1" applyAlignment="1">
      <alignment vertical="center"/>
    </xf>
    <xf numFmtId="172" fontId="12" fillId="0" borderId="0" xfId="0" applyNumberFormat="1" applyFont="1" applyAlignment="1">
      <alignment horizontal="center" vertical="center"/>
    </xf>
    <xf numFmtId="172" fontId="12" fillId="0" borderId="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2" fontId="13" fillId="0" borderId="0" xfId="0" applyNumberFormat="1" applyFont="1" applyAlignment="1">
      <alignment horizontal="center" vertical="center"/>
    </xf>
    <xf numFmtId="172" fontId="13" fillId="0" borderId="0" xfId="1" applyNumberFormat="1" applyFont="1" applyFill="1" applyAlignment="1">
      <alignment horizontal="center" vertical="center"/>
    </xf>
    <xf numFmtId="171" fontId="14" fillId="0" borderId="6" xfId="700" applyNumberFormat="1" applyFont="1" applyBorder="1" applyAlignment="1">
      <alignment horizontal="center" vertical="center"/>
    </xf>
    <xf numFmtId="171" fontId="14" fillId="0" borderId="3" xfId="700" applyNumberFormat="1" applyFont="1" applyBorder="1" applyAlignment="1">
      <alignment horizontal="center" vertical="center"/>
    </xf>
    <xf numFmtId="172" fontId="23" fillId="0" borderId="3" xfId="700" applyNumberFormat="1" applyFont="1" applyBorder="1" applyAlignment="1">
      <alignment horizontal="center" vertical="center"/>
    </xf>
    <xf numFmtId="172" fontId="12" fillId="0" borderId="3" xfId="700" applyNumberFormat="1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170" fontId="12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170" fontId="12" fillId="0" borderId="3" xfId="0" applyNumberFormat="1" applyFont="1" applyBorder="1" applyAlignment="1">
      <alignment horizontal="center" vertical="center" wrapText="1"/>
    </xf>
  </cellXfs>
  <cellStyles count="708">
    <cellStyle name="Comma" xfId="1" builtinId="3"/>
    <cellStyle name="Comma 2" xfId="2" xr:uid="{00000000-0005-0000-0000-000001000000}"/>
    <cellStyle name="Comma 2 10" xfId="3" xr:uid="{00000000-0005-0000-0000-000002000000}"/>
    <cellStyle name="Comma 2 11" xfId="4" xr:uid="{00000000-0005-0000-0000-000003000000}"/>
    <cellStyle name="Comma 2 12" xfId="5" xr:uid="{00000000-0005-0000-0000-000004000000}"/>
    <cellStyle name="Comma 2 13" xfId="6" xr:uid="{00000000-0005-0000-0000-000005000000}"/>
    <cellStyle name="Comma 2 14" xfId="7" xr:uid="{00000000-0005-0000-0000-000006000000}"/>
    <cellStyle name="Comma 2 15" xfId="8" xr:uid="{00000000-0005-0000-0000-000007000000}"/>
    <cellStyle name="Comma 2 16" xfId="9" xr:uid="{00000000-0005-0000-0000-000008000000}"/>
    <cellStyle name="Comma 2 17" xfId="10" xr:uid="{00000000-0005-0000-0000-000009000000}"/>
    <cellStyle name="Comma 2 18" xfId="11" xr:uid="{00000000-0005-0000-0000-00000A000000}"/>
    <cellStyle name="Comma 2 19" xfId="12" xr:uid="{00000000-0005-0000-0000-00000B000000}"/>
    <cellStyle name="Comma 2 2" xfId="13" xr:uid="{00000000-0005-0000-0000-00000C000000}"/>
    <cellStyle name="Comma 2 2 10" xfId="14" xr:uid="{00000000-0005-0000-0000-00000D000000}"/>
    <cellStyle name="Comma 2 2 11" xfId="15" xr:uid="{00000000-0005-0000-0000-00000E000000}"/>
    <cellStyle name="Comma 2 2 12" xfId="16" xr:uid="{00000000-0005-0000-0000-00000F000000}"/>
    <cellStyle name="Comma 2 2 13" xfId="17" xr:uid="{00000000-0005-0000-0000-000010000000}"/>
    <cellStyle name="Comma 2 2 14" xfId="18" xr:uid="{00000000-0005-0000-0000-000011000000}"/>
    <cellStyle name="Comma 2 2 15" xfId="19" xr:uid="{00000000-0005-0000-0000-000012000000}"/>
    <cellStyle name="Comma 2 2 16" xfId="20" xr:uid="{00000000-0005-0000-0000-000013000000}"/>
    <cellStyle name="Comma 2 2 17" xfId="21" xr:uid="{00000000-0005-0000-0000-000014000000}"/>
    <cellStyle name="Comma 2 2 18" xfId="22" xr:uid="{00000000-0005-0000-0000-000015000000}"/>
    <cellStyle name="Comma 2 2 19" xfId="23" xr:uid="{00000000-0005-0000-0000-000016000000}"/>
    <cellStyle name="Comma 2 2 2" xfId="24" xr:uid="{00000000-0005-0000-0000-000017000000}"/>
    <cellStyle name="Comma 2 2 20" xfId="25" xr:uid="{00000000-0005-0000-0000-000018000000}"/>
    <cellStyle name="Comma 2 2 21" xfId="26" xr:uid="{00000000-0005-0000-0000-000019000000}"/>
    <cellStyle name="Comma 2 2 22" xfId="27" xr:uid="{00000000-0005-0000-0000-00001A000000}"/>
    <cellStyle name="Comma 2 2 23" xfId="28" xr:uid="{00000000-0005-0000-0000-00001B000000}"/>
    <cellStyle name="Comma 2 2 24" xfId="29" xr:uid="{00000000-0005-0000-0000-00001C000000}"/>
    <cellStyle name="Comma 2 2 25" xfId="30" xr:uid="{00000000-0005-0000-0000-00001D000000}"/>
    <cellStyle name="Comma 2 2 26" xfId="31" xr:uid="{00000000-0005-0000-0000-00001E000000}"/>
    <cellStyle name="Comma 2 2 27" xfId="32" xr:uid="{00000000-0005-0000-0000-00001F000000}"/>
    <cellStyle name="Comma 2 2 28" xfId="33" xr:uid="{00000000-0005-0000-0000-000020000000}"/>
    <cellStyle name="Comma 2 2 29" xfId="34" xr:uid="{00000000-0005-0000-0000-000021000000}"/>
    <cellStyle name="Comma 2 2 3" xfId="35" xr:uid="{00000000-0005-0000-0000-000022000000}"/>
    <cellStyle name="Comma 2 2 30" xfId="36" xr:uid="{00000000-0005-0000-0000-000023000000}"/>
    <cellStyle name="Comma 2 2 31" xfId="37" xr:uid="{00000000-0005-0000-0000-000024000000}"/>
    <cellStyle name="Comma 2 2 32" xfId="38" xr:uid="{00000000-0005-0000-0000-000025000000}"/>
    <cellStyle name="Comma 2 2 33" xfId="39" xr:uid="{00000000-0005-0000-0000-000026000000}"/>
    <cellStyle name="Comma 2 2 34" xfId="40" xr:uid="{00000000-0005-0000-0000-000027000000}"/>
    <cellStyle name="Comma 2 2 35" xfId="41" xr:uid="{00000000-0005-0000-0000-000028000000}"/>
    <cellStyle name="Comma 2 2 36" xfId="42" xr:uid="{00000000-0005-0000-0000-000029000000}"/>
    <cellStyle name="Comma 2 2 37" xfId="43" xr:uid="{00000000-0005-0000-0000-00002A000000}"/>
    <cellStyle name="Comma 2 2 38" xfId="44" xr:uid="{00000000-0005-0000-0000-00002B000000}"/>
    <cellStyle name="Comma 2 2 39" xfId="45" xr:uid="{00000000-0005-0000-0000-00002C000000}"/>
    <cellStyle name="Comma 2 2 4" xfId="46" xr:uid="{00000000-0005-0000-0000-00002D000000}"/>
    <cellStyle name="Comma 2 2 40" xfId="47" xr:uid="{00000000-0005-0000-0000-00002E000000}"/>
    <cellStyle name="Comma 2 2 41" xfId="48" xr:uid="{00000000-0005-0000-0000-00002F000000}"/>
    <cellStyle name="Comma 2 2 42" xfId="49" xr:uid="{00000000-0005-0000-0000-000030000000}"/>
    <cellStyle name="Comma 2 2 43" xfId="50" xr:uid="{00000000-0005-0000-0000-000031000000}"/>
    <cellStyle name="Comma 2 2 44" xfId="51" xr:uid="{00000000-0005-0000-0000-000032000000}"/>
    <cellStyle name="Comma 2 2 45" xfId="52" xr:uid="{00000000-0005-0000-0000-000033000000}"/>
    <cellStyle name="Comma 2 2 46" xfId="53" xr:uid="{00000000-0005-0000-0000-000034000000}"/>
    <cellStyle name="Comma 2 2 47" xfId="54" xr:uid="{00000000-0005-0000-0000-000035000000}"/>
    <cellStyle name="Comma 2 2 48" xfId="55" xr:uid="{00000000-0005-0000-0000-000036000000}"/>
    <cellStyle name="Comma 2 2 49" xfId="56" xr:uid="{00000000-0005-0000-0000-000037000000}"/>
    <cellStyle name="Comma 2 2 5" xfId="57" xr:uid="{00000000-0005-0000-0000-000038000000}"/>
    <cellStyle name="Comma 2 2 6" xfId="58" xr:uid="{00000000-0005-0000-0000-000039000000}"/>
    <cellStyle name="Comma 2 2 7" xfId="59" xr:uid="{00000000-0005-0000-0000-00003A000000}"/>
    <cellStyle name="Comma 2 2 8" xfId="60" xr:uid="{00000000-0005-0000-0000-00003B000000}"/>
    <cellStyle name="Comma 2 2 9" xfId="61" xr:uid="{00000000-0005-0000-0000-00003C000000}"/>
    <cellStyle name="Comma 2 20" xfId="62" xr:uid="{00000000-0005-0000-0000-00003D000000}"/>
    <cellStyle name="Comma 2 21" xfId="63" xr:uid="{00000000-0005-0000-0000-00003E000000}"/>
    <cellStyle name="Comma 2 22" xfId="64" xr:uid="{00000000-0005-0000-0000-00003F000000}"/>
    <cellStyle name="Comma 2 23" xfId="65" xr:uid="{00000000-0005-0000-0000-000040000000}"/>
    <cellStyle name="Comma 2 24" xfId="66" xr:uid="{00000000-0005-0000-0000-000041000000}"/>
    <cellStyle name="Comma 2 25" xfId="67" xr:uid="{00000000-0005-0000-0000-000042000000}"/>
    <cellStyle name="Comma 2 26" xfId="68" xr:uid="{00000000-0005-0000-0000-000043000000}"/>
    <cellStyle name="Comma 2 27" xfId="69" xr:uid="{00000000-0005-0000-0000-000044000000}"/>
    <cellStyle name="Comma 2 28" xfId="70" xr:uid="{00000000-0005-0000-0000-000045000000}"/>
    <cellStyle name="Comma 2 29" xfId="71" xr:uid="{00000000-0005-0000-0000-000046000000}"/>
    <cellStyle name="Comma 2 3" xfId="72" xr:uid="{00000000-0005-0000-0000-000047000000}"/>
    <cellStyle name="Comma 2 30" xfId="73" xr:uid="{00000000-0005-0000-0000-000048000000}"/>
    <cellStyle name="Comma 2 31" xfId="74" xr:uid="{00000000-0005-0000-0000-000049000000}"/>
    <cellStyle name="Comma 2 32" xfId="75" xr:uid="{00000000-0005-0000-0000-00004A000000}"/>
    <cellStyle name="Comma 2 33" xfId="76" xr:uid="{00000000-0005-0000-0000-00004B000000}"/>
    <cellStyle name="Comma 2 34" xfId="77" xr:uid="{00000000-0005-0000-0000-00004C000000}"/>
    <cellStyle name="Comma 2 35" xfId="78" xr:uid="{00000000-0005-0000-0000-00004D000000}"/>
    <cellStyle name="Comma 2 36" xfId="79" xr:uid="{00000000-0005-0000-0000-00004E000000}"/>
    <cellStyle name="Comma 2 37" xfId="80" xr:uid="{00000000-0005-0000-0000-00004F000000}"/>
    <cellStyle name="Comma 2 38" xfId="81" xr:uid="{00000000-0005-0000-0000-000050000000}"/>
    <cellStyle name="Comma 2 39" xfId="82" xr:uid="{00000000-0005-0000-0000-000051000000}"/>
    <cellStyle name="Comma 2 4" xfId="83" xr:uid="{00000000-0005-0000-0000-000052000000}"/>
    <cellStyle name="Comma 2 40" xfId="84" xr:uid="{00000000-0005-0000-0000-000053000000}"/>
    <cellStyle name="Comma 2 41" xfId="85" xr:uid="{00000000-0005-0000-0000-000054000000}"/>
    <cellStyle name="Comma 2 42" xfId="86" xr:uid="{00000000-0005-0000-0000-000055000000}"/>
    <cellStyle name="Comma 2 43" xfId="87" xr:uid="{00000000-0005-0000-0000-000056000000}"/>
    <cellStyle name="Comma 2 44" xfId="88" xr:uid="{00000000-0005-0000-0000-000057000000}"/>
    <cellStyle name="Comma 2 45" xfId="89" xr:uid="{00000000-0005-0000-0000-000058000000}"/>
    <cellStyle name="Comma 2 46" xfId="90" xr:uid="{00000000-0005-0000-0000-000059000000}"/>
    <cellStyle name="Comma 2 47" xfId="91" xr:uid="{00000000-0005-0000-0000-00005A000000}"/>
    <cellStyle name="Comma 2 48" xfId="92" xr:uid="{00000000-0005-0000-0000-00005B000000}"/>
    <cellStyle name="Comma 2 49" xfId="93" xr:uid="{00000000-0005-0000-0000-00005C000000}"/>
    <cellStyle name="Comma 2 5" xfId="94" xr:uid="{00000000-0005-0000-0000-00005D000000}"/>
    <cellStyle name="Comma 2 6" xfId="95" xr:uid="{00000000-0005-0000-0000-00005E000000}"/>
    <cellStyle name="Comma 2 7" xfId="96" xr:uid="{00000000-0005-0000-0000-00005F000000}"/>
    <cellStyle name="Comma 2 8" xfId="97" xr:uid="{00000000-0005-0000-0000-000060000000}"/>
    <cellStyle name="Comma 2 9" xfId="98" xr:uid="{00000000-0005-0000-0000-000061000000}"/>
    <cellStyle name="Comma 3" xfId="99" xr:uid="{00000000-0005-0000-0000-000062000000}"/>
    <cellStyle name="Comma 3 2" xfId="100" xr:uid="{00000000-0005-0000-0000-000063000000}"/>
    <cellStyle name="Comma 4" xfId="101" xr:uid="{00000000-0005-0000-0000-000064000000}"/>
    <cellStyle name="Comma 4 2" xfId="102" xr:uid="{00000000-0005-0000-0000-000065000000}"/>
    <cellStyle name="comma zerodec" xfId="103" xr:uid="{00000000-0005-0000-0000-000066000000}"/>
    <cellStyle name="comma zerodec 2" xfId="104" xr:uid="{00000000-0005-0000-0000-000067000000}"/>
    <cellStyle name="Currency1" xfId="105" xr:uid="{00000000-0005-0000-0000-000068000000}"/>
    <cellStyle name="Currency1 2" xfId="106" xr:uid="{00000000-0005-0000-0000-000069000000}"/>
    <cellStyle name="Dollar (zero dec)" xfId="107" xr:uid="{00000000-0005-0000-0000-00006A000000}"/>
    <cellStyle name="Dollar (zero dec) 2" xfId="108" xr:uid="{00000000-0005-0000-0000-00006B000000}"/>
    <cellStyle name="Grey" xfId="109" xr:uid="{00000000-0005-0000-0000-00006C000000}"/>
    <cellStyle name="Grey 2" xfId="110" xr:uid="{00000000-0005-0000-0000-00006D000000}"/>
    <cellStyle name="Input [yellow]" xfId="111" xr:uid="{00000000-0005-0000-0000-00006E000000}"/>
    <cellStyle name="Input [yellow] 2" xfId="112" xr:uid="{00000000-0005-0000-0000-00006F000000}"/>
    <cellStyle name="no dec" xfId="113" xr:uid="{00000000-0005-0000-0000-000070000000}"/>
    <cellStyle name="Normal" xfId="0" builtinId="0"/>
    <cellStyle name="Normal - Style1" xfId="114" xr:uid="{00000000-0005-0000-0000-000072000000}"/>
    <cellStyle name="Normal 10 10" xfId="115" xr:uid="{00000000-0005-0000-0000-000073000000}"/>
    <cellStyle name="Normal 10 11" xfId="116" xr:uid="{00000000-0005-0000-0000-000074000000}"/>
    <cellStyle name="Normal 10 12" xfId="117" xr:uid="{00000000-0005-0000-0000-000075000000}"/>
    <cellStyle name="Normal 10 13" xfId="118" xr:uid="{00000000-0005-0000-0000-000076000000}"/>
    <cellStyle name="Normal 10 14" xfId="119" xr:uid="{00000000-0005-0000-0000-000077000000}"/>
    <cellStyle name="Normal 10 15" xfId="120" xr:uid="{00000000-0005-0000-0000-000078000000}"/>
    <cellStyle name="Normal 10 16" xfId="121" xr:uid="{00000000-0005-0000-0000-000079000000}"/>
    <cellStyle name="Normal 10 17" xfId="122" xr:uid="{00000000-0005-0000-0000-00007A000000}"/>
    <cellStyle name="Normal 10 18" xfId="123" xr:uid="{00000000-0005-0000-0000-00007B000000}"/>
    <cellStyle name="Normal 10 19" xfId="124" xr:uid="{00000000-0005-0000-0000-00007C000000}"/>
    <cellStyle name="Normal 10 2" xfId="125" xr:uid="{00000000-0005-0000-0000-00007D000000}"/>
    <cellStyle name="Normal 10 20" xfId="126" xr:uid="{00000000-0005-0000-0000-00007E000000}"/>
    <cellStyle name="Normal 10 21" xfId="127" xr:uid="{00000000-0005-0000-0000-00007F000000}"/>
    <cellStyle name="Normal 10 22" xfId="128" xr:uid="{00000000-0005-0000-0000-000080000000}"/>
    <cellStyle name="Normal 10 23" xfId="129" xr:uid="{00000000-0005-0000-0000-000081000000}"/>
    <cellStyle name="Normal 10 24" xfId="130" xr:uid="{00000000-0005-0000-0000-000082000000}"/>
    <cellStyle name="Normal 10 25" xfId="131" xr:uid="{00000000-0005-0000-0000-000083000000}"/>
    <cellStyle name="Normal 10 26" xfId="132" xr:uid="{00000000-0005-0000-0000-000084000000}"/>
    <cellStyle name="Normal 10 27" xfId="133" xr:uid="{00000000-0005-0000-0000-000085000000}"/>
    <cellStyle name="Normal 10 28" xfId="134" xr:uid="{00000000-0005-0000-0000-000086000000}"/>
    <cellStyle name="Normal 10 29" xfId="135" xr:uid="{00000000-0005-0000-0000-000087000000}"/>
    <cellStyle name="Normal 10 3" xfId="136" xr:uid="{00000000-0005-0000-0000-000088000000}"/>
    <cellStyle name="Normal 10 30" xfId="137" xr:uid="{00000000-0005-0000-0000-000089000000}"/>
    <cellStyle name="Normal 10 31" xfId="138" xr:uid="{00000000-0005-0000-0000-00008A000000}"/>
    <cellStyle name="Normal 10 32" xfId="139" xr:uid="{00000000-0005-0000-0000-00008B000000}"/>
    <cellStyle name="Normal 10 33" xfId="140" xr:uid="{00000000-0005-0000-0000-00008C000000}"/>
    <cellStyle name="Normal 10 34" xfId="141" xr:uid="{00000000-0005-0000-0000-00008D000000}"/>
    <cellStyle name="Normal 10 35" xfId="142" xr:uid="{00000000-0005-0000-0000-00008E000000}"/>
    <cellStyle name="Normal 10 36" xfId="143" xr:uid="{00000000-0005-0000-0000-00008F000000}"/>
    <cellStyle name="Normal 10 37" xfId="144" xr:uid="{00000000-0005-0000-0000-000090000000}"/>
    <cellStyle name="Normal 10 38" xfId="145" xr:uid="{00000000-0005-0000-0000-000091000000}"/>
    <cellStyle name="Normal 10 39" xfId="146" xr:uid="{00000000-0005-0000-0000-000092000000}"/>
    <cellStyle name="Normal 10 4" xfId="147" xr:uid="{00000000-0005-0000-0000-000093000000}"/>
    <cellStyle name="Normal 10 40" xfId="148" xr:uid="{00000000-0005-0000-0000-000094000000}"/>
    <cellStyle name="Normal 10 41" xfId="149" xr:uid="{00000000-0005-0000-0000-000095000000}"/>
    <cellStyle name="Normal 10 42" xfId="150" xr:uid="{00000000-0005-0000-0000-000096000000}"/>
    <cellStyle name="Normal 10 43" xfId="151" xr:uid="{00000000-0005-0000-0000-000097000000}"/>
    <cellStyle name="Normal 10 44" xfId="152" xr:uid="{00000000-0005-0000-0000-000098000000}"/>
    <cellStyle name="Normal 10 45" xfId="153" xr:uid="{00000000-0005-0000-0000-000099000000}"/>
    <cellStyle name="Normal 10 46" xfId="154" xr:uid="{00000000-0005-0000-0000-00009A000000}"/>
    <cellStyle name="Normal 10 47" xfId="155" xr:uid="{00000000-0005-0000-0000-00009B000000}"/>
    <cellStyle name="Normal 10 48" xfId="156" xr:uid="{00000000-0005-0000-0000-00009C000000}"/>
    <cellStyle name="Normal 10 49" xfId="157" xr:uid="{00000000-0005-0000-0000-00009D000000}"/>
    <cellStyle name="Normal 10 5" xfId="158" xr:uid="{00000000-0005-0000-0000-00009E000000}"/>
    <cellStyle name="Normal 10 6" xfId="159" xr:uid="{00000000-0005-0000-0000-00009F000000}"/>
    <cellStyle name="Normal 10 7" xfId="160" xr:uid="{00000000-0005-0000-0000-0000A0000000}"/>
    <cellStyle name="Normal 10 8" xfId="161" xr:uid="{00000000-0005-0000-0000-0000A1000000}"/>
    <cellStyle name="Normal 10 9" xfId="162" xr:uid="{00000000-0005-0000-0000-0000A2000000}"/>
    <cellStyle name="Normal 11 10" xfId="163" xr:uid="{00000000-0005-0000-0000-0000A3000000}"/>
    <cellStyle name="Normal 11 11" xfId="164" xr:uid="{00000000-0005-0000-0000-0000A4000000}"/>
    <cellStyle name="Normal 11 12" xfId="165" xr:uid="{00000000-0005-0000-0000-0000A5000000}"/>
    <cellStyle name="Normal 11 13" xfId="166" xr:uid="{00000000-0005-0000-0000-0000A6000000}"/>
    <cellStyle name="Normal 11 14" xfId="167" xr:uid="{00000000-0005-0000-0000-0000A7000000}"/>
    <cellStyle name="Normal 11 15" xfId="168" xr:uid="{00000000-0005-0000-0000-0000A8000000}"/>
    <cellStyle name="Normal 11 16" xfId="169" xr:uid="{00000000-0005-0000-0000-0000A9000000}"/>
    <cellStyle name="Normal 11 17" xfId="170" xr:uid="{00000000-0005-0000-0000-0000AA000000}"/>
    <cellStyle name="Normal 11 18" xfId="171" xr:uid="{00000000-0005-0000-0000-0000AB000000}"/>
    <cellStyle name="Normal 11 19" xfId="172" xr:uid="{00000000-0005-0000-0000-0000AC000000}"/>
    <cellStyle name="Normal 11 2" xfId="173" xr:uid="{00000000-0005-0000-0000-0000AD000000}"/>
    <cellStyle name="Normal 11 20" xfId="174" xr:uid="{00000000-0005-0000-0000-0000AE000000}"/>
    <cellStyle name="Normal 11 21" xfId="175" xr:uid="{00000000-0005-0000-0000-0000AF000000}"/>
    <cellStyle name="Normal 11 22" xfId="176" xr:uid="{00000000-0005-0000-0000-0000B0000000}"/>
    <cellStyle name="Normal 11 23" xfId="177" xr:uid="{00000000-0005-0000-0000-0000B1000000}"/>
    <cellStyle name="Normal 11 24" xfId="178" xr:uid="{00000000-0005-0000-0000-0000B2000000}"/>
    <cellStyle name="Normal 11 25" xfId="179" xr:uid="{00000000-0005-0000-0000-0000B3000000}"/>
    <cellStyle name="Normal 11 26" xfId="180" xr:uid="{00000000-0005-0000-0000-0000B4000000}"/>
    <cellStyle name="Normal 11 27" xfId="181" xr:uid="{00000000-0005-0000-0000-0000B5000000}"/>
    <cellStyle name="Normal 11 28" xfId="182" xr:uid="{00000000-0005-0000-0000-0000B6000000}"/>
    <cellStyle name="Normal 11 29" xfId="183" xr:uid="{00000000-0005-0000-0000-0000B7000000}"/>
    <cellStyle name="Normal 11 3" xfId="184" xr:uid="{00000000-0005-0000-0000-0000B8000000}"/>
    <cellStyle name="Normal 11 30" xfId="185" xr:uid="{00000000-0005-0000-0000-0000B9000000}"/>
    <cellStyle name="Normal 11 31" xfId="186" xr:uid="{00000000-0005-0000-0000-0000BA000000}"/>
    <cellStyle name="Normal 11 32" xfId="187" xr:uid="{00000000-0005-0000-0000-0000BB000000}"/>
    <cellStyle name="Normal 11 33" xfId="188" xr:uid="{00000000-0005-0000-0000-0000BC000000}"/>
    <cellStyle name="Normal 11 34" xfId="189" xr:uid="{00000000-0005-0000-0000-0000BD000000}"/>
    <cellStyle name="Normal 11 35" xfId="190" xr:uid="{00000000-0005-0000-0000-0000BE000000}"/>
    <cellStyle name="Normal 11 36" xfId="191" xr:uid="{00000000-0005-0000-0000-0000BF000000}"/>
    <cellStyle name="Normal 11 37" xfId="192" xr:uid="{00000000-0005-0000-0000-0000C0000000}"/>
    <cellStyle name="Normal 11 38" xfId="193" xr:uid="{00000000-0005-0000-0000-0000C1000000}"/>
    <cellStyle name="Normal 11 39" xfId="194" xr:uid="{00000000-0005-0000-0000-0000C2000000}"/>
    <cellStyle name="Normal 11 4" xfId="195" xr:uid="{00000000-0005-0000-0000-0000C3000000}"/>
    <cellStyle name="Normal 11 40" xfId="196" xr:uid="{00000000-0005-0000-0000-0000C4000000}"/>
    <cellStyle name="Normal 11 41" xfId="197" xr:uid="{00000000-0005-0000-0000-0000C5000000}"/>
    <cellStyle name="Normal 11 42" xfId="198" xr:uid="{00000000-0005-0000-0000-0000C6000000}"/>
    <cellStyle name="Normal 11 43" xfId="199" xr:uid="{00000000-0005-0000-0000-0000C7000000}"/>
    <cellStyle name="Normal 11 44" xfId="200" xr:uid="{00000000-0005-0000-0000-0000C8000000}"/>
    <cellStyle name="Normal 11 45" xfId="201" xr:uid="{00000000-0005-0000-0000-0000C9000000}"/>
    <cellStyle name="Normal 11 46" xfId="202" xr:uid="{00000000-0005-0000-0000-0000CA000000}"/>
    <cellStyle name="Normal 11 47" xfId="203" xr:uid="{00000000-0005-0000-0000-0000CB000000}"/>
    <cellStyle name="Normal 11 48" xfId="204" xr:uid="{00000000-0005-0000-0000-0000CC000000}"/>
    <cellStyle name="Normal 11 49" xfId="205" xr:uid="{00000000-0005-0000-0000-0000CD000000}"/>
    <cellStyle name="Normal 11 5" xfId="206" xr:uid="{00000000-0005-0000-0000-0000CE000000}"/>
    <cellStyle name="Normal 11 6" xfId="207" xr:uid="{00000000-0005-0000-0000-0000CF000000}"/>
    <cellStyle name="Normal 11 7" xfId="208" xr:uid="{00000000-0005-0000-0000-0000D0000000}"/>
    <cellStyle name="Normal 11 8" xfId="209" xr:uid="{00000000-0005-0000-0000-0000D1000000}"/>
    <cellStyle name="Normal 11 9" xfId="210" xr:uid="{00000000-0005-0000-0000-0000D2000000}"/>
    <cellStyle name="Normal 12 10" xfId="211" xr:uid="{00000000-0005-0000-0000-0000D3000000}"/>
    <cellStyle name="Normal 12 11" xfId="212" xr:uid="{00000000-0005-0000-0000-0000D4000000}"/>
    <cellStyle name="Normal 12 12" xfId="213" xr:uid="{00000000-0005-0000-0000-0000D5000000}"/>
    <cellStyle name="Normal 12 13" xfId="214" xr:uid="{00000000-0005-0000-0000-0000D6000000}"/>
    <cellStyle name="Normal 12 14" xfId="215" xr:uid="{00000000-0005-0000-0000-0000D7000000}"/>
    <cellStyle name="Normal 12 15" xfId="216" xr:uid="{00000000-0005-0000-0000-0000D8000000}"/>
    <cellStyle name="Normal 12 16" xfId="217" xr:uid="{00000000-0005-0000-0000-0000D9000000}"/>
    <cellStyle name="Normal 12 17" xfId="218" xr:uid="{00000000-0005-0000-0000-0000DA000000}"/>
    <cellStyle name="Normal 12 18" xfId="219" xr:uid="{00000000-0005-0000-0000-0000DB000000}"/>
    <cellStyle name="Normal 12 19" xfId="220" xr:uid="{00000000-0005-0000-0000-0000DC000000}"/>
    <cellStyle name="Normal 12 2" xfId="221" xr:uid="{00000000-0005-0000-0000-0000DD000000}"/>
    <cellStyle name="Normal 12 20" xfId="222" xr:uid="{00000000-0005-0000-0000-0000DE000000}"/>
    <cellStyle name="Normal 12 21" xfId="223" xr:uid="{00000000-0005-0000-0000-0000DF000000}"/>
    <cellStyle name="Normal 12 22" xfId="224" xr:uid="{00000000-0005-0000-0000-0000E0000000}"/>
    <cellStyle name="Normal 12 23" xfId="225" xr:uid="{00000000-0005-0000-0000-0000E1000000}"/>
    <cellStyle name="Normal 12 24" xfId="226" xr:uid="{00000000-0005-0000-0000-0000E2000000}"/>
    <cellStyle name="Normal 12 25" xfId="227" xr:uid="{00000000-0005-0000-0000-0000E3000000}"/>
    <cellStyle name="Normal 12 26" xfId="228" xr:uid="{00000000-0005-0000-0000-0000E4000000}"/>
    <cellStyle name="Normal 12 27" xfId="229" xr:uid="{00000000-0005-0000-0000-0000E5000000}"/>
    <cellStyle name="Normal 12 28" xfId="230" xr:uid="{00000000-0005-0000-0000-0000E6000000}"/>
    <cellStyle name="Normal 12 29" xfId="231" xr:uid="{00000000-0005-0000-0000-0000E7000000}"/>
    <cellStyle name="Normal 12 3" xfId="232" xr:uid="{00000000-0005-0000-0000-0000E8000000}"/>
    <cellStyle name="Normal 12 30" xfId="233" xr:uid="{00000000-0005-0000-0000-0000E9000000}"/>
    <cellStyle name="Normal 12 31" xfId="234" xr:uid="{00000000-0005-0000-0000-0000EA000000}"/>
    <cellStyle name="Normal 12 32" xfId="235" xr:uid="{00000000-0005-0000-0000-0000EB000000}"/>
    <cellStyle name="Normal 12 33" xfId="236" xr:uid="{00000000-0005-0000-0000-0000EC000000}"/>
    <cellStyle name="Normal 12 34" xfId="237" xr:uid="{00000000-0005-0000-0000-0000ED000000}"/>
    <cellStyle name="Normal 12 35" xfId="238" xr:uid="{00000000-0005-0000-0000-0000EE000000}"/>
    <cellStyle name="Normal 12 36" xfId="239" xr:uid="{00000000-0005-0000-0000-0000EF000000}"/>
    <cellStyle name="Normal 12 37" xfId="240" xr:uid="{00000000-0005-0000-0000-0000F0000000}"/>
    <cellStyle name="Normal 12 38" xfId="241" xr:uid="{00000000-0005-0000-0000-0000F1000000}"/>
    <cellStyle name="Normal 12 39" xfId="242" xr:uid="{00000000-0005-0000-0000-0000F2000000}"/>
    <cellStyle name="Normal 12 4" xfId="243" xr:uid="{00000000-0005-0000-0000-0000F3000000}"/>
    <cellStyle name="Normal 12 40" xfId="244" xr:uid="{00000000-0005-0000-0000-0000F4000000}"/>
    <cellStyle name="Normal 12 41" xfId="245" xr:uid="{00000000-0005-0000-0000-0000F5000000}"/>
    <cellStyle name="Normal 12 42" xfId="246" xr:uid="{00000000-0005-0000-0000-0000F6000000}"/>
    <cellStyle name="Normal 12 43" xfId="247" xr:uid="{00000000-0005-0000-0000-0000F7000000}"/>
    <cellStyle name="Normal 12 44" xfId="248" xr:uid="{00000000-0005-0000-0000-0000F8000000}"/>
    <cellStyle name="Normal 12 45" xfId="249" xr:uid="{00000000-0005-0000-0000-0000F9000000}"/>
    <cellStyle name="Normal 12 46" xfId="250" xr:uid="{00000000-0005-0000-0000-0000FA000000}"/>
    <cellStyle name="Normal 12 47" xfId="251" xr:uid="{00000000-0005-0000-0000-0000FB000000}"/>
    <cellStyle name="Normal 12 48" xfId="252" xr:uid="{00000000-0005-0000-0000-0000FC000000}"/>
    <cellStyle name="Normal 12 49" xfId="253" xr:uid="{00000000-0005-0000-0000-0000FD000000}"/>
    <cellStyle name="Normal 12 5" xfId="254" xr:uid="{00000000-0005-0000-0000-0000FE000000}"/>
    <cellStyle name="Normal 12 6" xfId="255" xr:uid="{00000000-0005-0000-0000-0000FF000000}"/>
    <cellStyle name="Normal 12 7" xfId="256" xr:uid="{00000000-0005-0000-0000-000000010000}"/>
    <cellStyle name="Normal 12 8" xfId="257" xr:uid="{00000000-0005-0000-0000-000001010000}"/>
    <cellStyle name="Normal 12 9" xfId="258" xr:uid="{00000000-0005-0000-0000-000002010000}"/>
    <cellStyle name="Normal 13 10" xfId="259" xr:uid="{00000000-0005-0000-0000-000003010000}"/>
    <cellStyle name="Normal 13 11" xfId="260" xr:uid="{00000000-0005-0000-0000-000004010000}"/>
    <cellStyle name="Normal 13 12" xfId="261" xr:uid="{00000000-0005-0000-0000-000005010000}"/>
    <cellStyle name="Normal 13 13" xfId="262" xr:uid="{00000000-0005-0000-0000-000006010000}"/>
    <cellStyle name="Normal 13 14" xfId="263" xr:uid="{00000000-0005-0000-0000-000007010000}"/>
    <cellStyle name="Normal 13 15" xfId="264" xr:uid="{00000000-0005-0000-0000-000008010000}"/>
    <cellStyle name="Normal 13 16" xfId="265" xr:uid="{00000000-0005-0000-0000-000009010000}"/>
    <cellStyle name="Normal 13 17" xfId="266" xr:uid="{00000000-0005-0000-0000-00000A010000}"/>
    <cellStyle name="Normal 13 18" xfId="267" xr:uid="{00000000-0005-0000-0000-00000B010000}"/>
    <cellStyle name="Normal 13 19" xfId="268" xr:uid="{00000000-0005-0000-0000-00000C010000}"/>
    <cellStyle name="Normal 13 2" xfId="269" xr:uid="{00000000-0005-0000-0000-00000D010000}"/>
    <cellStyle name="Normal 13 20" xfId="270" xr:uid="{00000000-0005-0000-0000-00000E010000}"/>
    <cellStyle name="Normal 13 21" xfId="271" xr:uid="{00000000-0005-0000-0000-00000F010000}"/>
    <cellStyle name="Normal 13 22" xfId="272" xr:uid="{00000000-0005-0000-0000-000010010000}"/>
    <cellStyle name="Normal 13 23" xfId="273" xr:uid="{00000000-0005-0000-0000-000011010000}"/>
    <cellStyle name="Normal 13 24" xfId="274" xr:uid="{00000000-0005-0000-0000-000012010000}"/>
    <cellStyle name="Normal 13 25" xfId="275" xr:uid="{00000000-0005-0000-0000-000013010000}"/>
    <cellStyle name="Normal 13 26" xfId="276" xr:uid="{00000000-0005-0000-0000-000014010000}"/>
    <cellStyle name="Normal 13 27" xfId="277" xr:uid="{00000000-0005-0000-0000-000015010000}"/>
    <cellStyle name="Normal 13 28" xfId="278" xr:uid="{00000000-0005-0000-0000-000016010000}"/>
    <cellStyle name="Normal 13 29" xfId="279" xr:uid="{00000000-0005-0000-0000-000017010000}"/>
    <cellStyle name="Normal 13 3" xfId="280" xr:uid="{00000000-0005-0000-0000-000018010000}"/>
    <cellStyle name="Normal 13 30" xfId="281" xr:uid="{00000000-0005-0000-0000-000019010000}"/>
    <cellStyle name="Normal 13 31" xfId="282" xr:uid="{00000000-0005-0000-0000-00001A010000}"/>
    <cellStyle name="Normal 13 32" xfId="283" xr:uid="{00000000-0005-0000-0000-00001B010000}"/>
    <cellStyle name="Normal 13 33" xfId="284" xr:uid="{00000000-0005-0000-0000-00001C010000}"/>
    <cellStyle name="Normal 13 34" xfId="285" xr:uid="{00000000-0005-0000-0000-00001D010000}"/>
    <cellStyle name="Normal 13 35" xfId="286" xr:uid="{00000000-0005-0000-0000-00001E010000}"/>
    <cellStyle name="Normal 13 36" xfId="287" xr:uid="{00000000-0005-0000-0000-00001F010000}"/>
    <cellStyle name="Normal 13 37" xfId="288" xr:uid="{00000000-0005-0000-0000-000020010000}"/>
    <cellStyle name="Normal 13 38" xfId="289" xr:uid="{00000000-0005-0000-0000-000021010000}"/>
    <cellStyle name="Normal 13 39" xfId="290" xr:uid="{00000000-0005-0000-0000-000022010000}"/>
    <cellStyle name="Normal 13 4" xfId="291" xr:uid="{00000000-0005-0000-0000-000023010000}"/>
    <cellStyle name="Normal 13 40" xfId="292" xr:uid="{00000000-0005-0000-0000-000024010000}"/>
    <cellStyle name="Normal 13 41" xfId="293" xr:uid="{00000000-0005-0000-0000-000025010000}"/>
    <cellStyle name="Normal 13 42" xfId="294" xr:uid="{00000000-0005-0000-0000-000026010000}"/>
    <cellStyle name="Normal 13 43" xfId="295" xr:uid="{00000000-0005-0000-0000-000027010000}"/>
    <cellStyle name="Normal 13 44" xfId="296" xr:uid="{00000000-0005-0000-0000-000028010000}"/>
    <cellStyle name="Normal 13 45" xfId="297" xr:uid="{00000000-0005-0000-0000-000029010000}"/>
    <cellStyle name="Normal 13 46" xfId="298" xr:uid="{00000000-0005-0000-0000-00002A010000}"/>
    <cellStyle name="Normal 13 47" xfId="299" xr:uid="{00000000-0005-0000-0000-00002B010000}"/>
    <cellStyle name="Normal 13 48" xfId="300" xr:uid="{00000000-0005-0000-0000-00002C010000}"/>
    <cellStyle name="Normal 13 49" xfId="301" xr:uid="{00000000-0005-0000-0000-00002D010000}"/>
    <cellStyle name="Normal 13 5" xfId="302" xr:uid="{00000000-0005-0000-0000-00002E010000}"/>
    <cellStyle name="Normal 13 6" xfId="303" xr:uid="{00000000-0005-0000-0000-00002F010000}"/>
    <cellStyle name="Normal 13 7" xfId="304" xr:uid="{00000000-0005-0000-0000-000030010000}"/>
    <cellStyle name="Normal 13 8" xfId="305" xr:uid="{00000000-0005-0000-0000-000031010000}"/>
    <cellStyle name="Normal 13 9" xfId="306" xr:uid="{00000000-0005-0000-0000-000032010000}"/>
    <cellStyle name="Normal 14 10" xfId="307" xr:uid="{00000000-0005-0000-0000-000033010000}"/>
    <cellStyle name="Normal 14 11" xfId="308" xr:uid="{00000000-0005-0000-0000-000034010000}"/>
    <cellStyle name="Normal 14 12" xfId="309" xr:uid="{00000000-0005-0000-0000-000035010000}"/>
    <cellStyle name="Normal 14 13" xfId="310" xr:uid="{00000000-0005-0000-0000-000036010000}"/>
    <cellStyle name="Normal 14 14" xfId="311" xr:uid="{00000000-0005-0000-0000-000037010000}"/>
    <cellStyle name="Normal 14 15" xfId="312" xr:uid="{00000000-0005-0000-0000-000038010000}"/>
    <cellStyle name="Normal 14 16" xfId="313" xr:uid="{00000000-0005-0000-0000-000039010000}"/>
    <cellStyle name="Normal 14 17" xfId="314" xr:uid="{00000000-0005-0000-0000-00003A010000}"/>
    <cellStyle name="Normal 14 18" xfId="315" xr:uid="{00000000-0005-0000-0000-00003B010000}"/>
    <cellStyle name="Normal 14 19" xfId="316" xr:uid="{00000000-0005-0000-0000-00003C010000}"/>
    <cellStyle name="Normal 14 2" xfId="317" xr:uid="{00000000-0005-0000-0000-00003D010000}"/>
    <cellStyle name="Normal 14 20" xfId="318" xr:uid="{00000000-0005-0000-0000-00003E010000}"/>
    <cellStyle name="Normal 14 21" xfId="319" xr:uid="{00000000-0005-0000-0000-00003F010000}"/>
    <cellStyle name="Normal 14 22" xfId="320" xr:uid="{00000000-0005-0000-0000-000040010000}"/>
    <cellStyle name="Normal 14 23" xfId="321" xr:uid="{00000000-0005-0000-0000-000041010000}"/>
    <cellStyle name="Normal 14 24" xfId="322" xr:uid="{00000000-0005-0000-0000-000042010000}"/>
    <cellStyle name="Normal 14 25" xfId="323" xr:uid="{00000000-0005-0000-0000-000043010000}"/>
    <cellStyle name="Normal 14 26" xfId="324" xr:uid="{00000000-0005-0000-0000-000044010000}"/>
    <cellStyle name="Normal 14 27" xfId="325" xr:uid="{00000000-0005-0000-0000-000045010000}"/>
    <cellStyle name="Normal 14 28" xfId="326" xr:uid="{00000000-0005-0000-0000-000046010000}"/>
    <cellStyle name="Normal 14 29" xfId="327" xr:uid="{00000000-0005-0000-0000-000047010000}"/>
    <cellStyle name="Normal 14 3" xfId="328" xr:uid="{00000000-0005-0000-0000-000048010000}"/>
    <cellStyle name="Normal 14 30" xfId="329" xr:uid="{00000000-0005-0000-0000-000049010000}"/>
    <cellStyle name="Normal 14 31" xfId="330" xr:uid="{00000000-0005-0000-0000-00004A010000}"/>
    <cellStyle name="Normal 14 32" xfId="331" xr:uid="{00000000-0005-0000-0000-00004B010000}"/>
    <cellStyle name="Normal 14 33" xfId="332" xr:uid="{00000000-0005-0000-0000-00004C010000}"/>
    <cellStyle name="Normal 14 34" xfId="333" xr:uid="{00000000-0005-0000-0000-00004D010000}"/>
    <cellStyle name="Normal 14 35" xfId="334" xr:uid="{00000000-0005-0000-0000-00004E010000}"/>
    <cellStyle name="Normal 14 36" xfId="335" xr:uid="{00000000-0005-0000-0000-00004F010000}"/>
    <cellStyle name="Normal 14 37" xfId="336" xr:uid="{00000000-0005-0000-0000-000050010000}"/>
    <cellStyle name="Normal 14 38" xfId="337" xr:uid="{00000000-0005-0000-0000-000051010000}"/>
    <cellStyle name="Normal 14 39" xfId="338" xr:uid="{00000000-0005-0000-0000-000052010000}"/>
    <cellStyle name="Normal 14 4" xfId="339" xr:uid="{00000000-0005-0000-0000-000053010000}"/>
    <cellStyle name="Normal 14 40" xfId="340" xr:uid="{00000000-0005-0000-0000-000054010000}"/>
    <cellStyle name="Normal 14 41" xfId="341" xr:uid="{00000000-0005-0000-0000-000055010000}"/>
    <cellStyle name="Normal 14 42" xfId="342" xr:uid="{00000000-0005-0000-0000-000056010000}"/>
    <cellStyle name="Normal 14 43" xfId="343" xr:uid="{00000000-0005-0000-0000-000057010000}"/>
    <cellStyle name="Normal 14 44" xfId="344" xr:uid="{00000000-0005-0000-0000-000058010000}"/>
    <cellStyle name="Normal 14 45" xfId="345" xr:uid="{00000000-0005-0000-0000-000059010000}"/>
    <cellStyle name="Normal 14 46" xfId="346" xr:uid="{00000000-0005-0000-0000-00005A010000}"/>
    <cellStyle name="Normal 14 47" xfId="347" xr:uid="{00000000-0005-0000-0000-00005B010000}"/>
    <cellStyle name="Normal 14 48" xfId="348" xr:uid="{00000000-0005-0000-0000-00005C010000}"/>
    <cellStyle name="Normal 14 49" xfId="349" xr:uid="{00000000-0005-0000-0000-00005D010000}"/>
    <cellStyle name="Normal 14 5" xfId="350" xr:uid="{00000000-0005-0000-0000-00005E010000}"/>
    <cellStyle name="Normal 14 6" xfId="351" xr:uid="{00000000-0005-0000-0000-00005F010000}"/>
    <cellStyle name="Normal 14 7" xfId="352" xr:uid="{00000000-0005-0000-0000-000060010000}"/>
    <cellStyle name="Normal 14 8" xfId="353" xr:uid="{00000000-0005-0000-0000-000061010000}"/>
    <cellStyle name="Normal 14 9" xfId="354" xr:uid="{00000000-0005-0000-0000-000062010000}"/>
    <cellStyle name="Normal 15 10" xfId="355" xr:uid="{00000000-0005-0000-0000-000063010000}"/>
    <cellStyle name="Normal 15 11" xfId="356" xr:uid="{00000000-0005-0000-0000-000064010000}"/>
    <cellStyle name="Normal 15 12" xfId="357" xr:uid="{00000000-0005-0000-0000-000065010000}"/>
    <cellStyle name="Normal 15 13" xfId="358" xr:uid="{00000000-0005-0000-0000-000066010000}"/>
    <cellStyle name="Normal 15 14" xfId="359" xr:uid="{00000000-0005-0000-0000-000067010000}"/>
    <cellStyle name="Normal 15 15" xfId="360" xr:uid="{00000000-0005-0000-0000-000068010000}"/>
    <cellStyle name="Normal 15 16" xfId="361" xr:uid="{00000000-0005-0000-0000-000069010000}"/>
    <cellStyle name="Normal 15 17" xfId="362" xr:uid="{00000000-0005-0000-0000-00006A010000}"/>
    <cellStyle name="Normal 15 18" xfId="363" xr:uid="{00000000-0005-0000-0000-00006B010000}"/>
    <cellStyle name="Normal 15 19" xfId="364" xr:uid="{00000000-0005-0000-0000-00006C010000}"/>
    <cellStyle name="Normal 15 2" xfId="365" xr:uid="{00000000-0005-0000-0000-00006D010000}"/>
    <cellStyle name="Normal 15 20" xfId="366" xr:uid="{00000000-0005-0000-0000-00006E010000}"/>
    <cellStyle name="Normal 15 21" xfId="367" xr:uid="{00000000-0005-0000-0000-00006F010000}"/>
    <cellStyle name="Normal 15 22" xfId="368" xr:uid="{00000000-0005-0000-0000-000070010000}"/>
    <cellStyle name="Normal 15 23" xfId="369" xr:uid="{00000000-0005-0000-0000-000071010000}"/>
    <cellStyle name="Normal 15 24" xfId="370" xr:uid="{00000000-0005-0000-0000-000072010000}"/>
    <cellStyle name="Normal 15 25" xfId="371" xr:uid="{00000000-0005-0000-0000-000073010000}"/>
    <cellStyle name="Normal 15 26" xfId="372" xr:uid="{00000000-0005-0000-0000-000074010000}"/>
    <cellStyle name="Normal 15 27" xfId="373" xr:uid="{00000000-0005-0000-0000-000075010000}"/>
    <cellStyle name="Normal 15 28" xfId="374" xr:uid="{00000000-0005-0000-0000-000076010000}"/>
    <cellStyle name="Normal 15 29" xfId="375" xr:uid="{00000000-0005-0000-0000-000077010000}"/>
    <cellStyle name="Normal 15 3" xfId="376" xr:uid="{00000000-0005-0000-0000-000078010000}"/>
    <cellStyle name="Normal 15 30" xfId="377" xr:uid="{00000000-0005-0000-0000-000079010000}"/>
    <cellStyle name="Normal 15 31" xfId="378" xr:uid="{00000000-0005-0000-0000-00007A010000}"/>
    <cellStyle name="Normal 15 32" xfId="379" xr:uid="{00000000-0005-0000-0000-00007B010000}"/>
    <cellStyle name="Normal 15 33" xfId="380" xr:uid="{00000000-0005-0000-0000-00007C010000}"/>
    <cellStyle name="Normal 15 34" xfId="381" xr:uid="{00000000-0005-0000-0000-00007D010000}"/>
    <cellStyle name="Normal 15 35" xfId="382" xr:uid="{00000000-0005-0000-0000-00007E010000}"/>
    <cellStyle name="Normal 15 36" xfId="383" xr:uid="{00000000-0005-0000-0000-00007F010000}"/>
    <cellStyle name="Normal 15 37" xfId="384" xr:uid="{00000000-0005-0000-0000-000080010000}"/>
    <cellStyle name="Normal 15 38" xfId="385" xr:uid="{00000000-0005-0000-0000-000081010000}"/>
    <cellStyle name="Normal 15 39" xfId="386" xr:uid="{00000000-0005-0000-0000-000082010000}"/>
    <cellStyle name="Normal 15 4" xfId="387" xr:uid="{00000000-0005-0000-0000-000083010000}"/>
    <cellStyle name="Normal 15 40" xfId="388" xr:uid="{00000000-0005-0000-0000-000084010000}"/>
    <cellStyle name="Normal 15 41" xfId="389" xr:uid="{00000000-0005-0000-0000-000085010000}"/>
    <cellStyle name="Normal 15 42" xfId="390" xr:uid="{00000000-0005-0000-0000-000086010000}"/>
    <cellStyle name="Normal 15 43" xfId="391" xr:uid="{00000000-0005-0000-0000-000087010000}"/>
    <cellStyle name="Normal 15 44" xfId="392" xr:uid="{00000000-0005-0000-0000-000088010000}"/>
    <cellStyle name="Normal 15 45" xfId="393" xr:uid="{00000000-0005-0000-0000-000089010000}"/>
    <cellStyle name="Normal 15 46" xfId="394" xr:uid="{00000000-0005-0000-0000-00008A010000}"/>
    <cellStyle name="Normal 15 47" xfId="395" xr:uid="{00000000-0005-0000-0000-00008B010000}"/>
    <cellStyle name="Normal 15 48" xfId="396" xr:uid="{00000000-0005-0000-0000-00008C010000}"/>
    <cellStyle name="Normal 15 49" xfId="397" xr:uid="{00000000-0005-0000-0000-00008D010000}"/>
    <cellStyle name="Normal 15 5" xfId="398" xr:uid="{00000000-0005-0000-0000-00008E010000}"/>
    <cellStyle name="Normal 15 6" xfId="399" xr:uid="{00000000-0005-0000-0000-00008F010000}"/>
    <cellStyle name="Normal 15 7" xfId="400" xr:uid="{00000000-0005-0000-0000-000090010000}"/>
    <cellStyle name="Normal 15 8" xfId="401" xr:uid="{00000000-0005-0000-0000-000091010000}"/>
    <cellStyle name="Normal 15 9" xfId="402" xr:uid="{00000000-0005-0000-0000-000092010000}"/>
    <cellStyle name="Normal 16 10" xfId="403" xr:uid="{00000000-0005-0000-0000-000093010000}"/>
    <cellStyle name="Normal 16 11" xfId="404" xr:uid="{00000000-0005-0000-0000-000094010000}"/>
    <cellStyle name="Normal 16 12" xfId="405" xr:uid="{00000000-0005-0000-0000-000095010000}"/>
    <cellStyle name="Normal 16 13" xfId="406" xr:uid="{00000000-0005-0000-0000-000096010000}"/>
    <cellStyle name="Normal 16 14" xfId="407" xr:uid="{00000000-0005-0000-0000-000097010000}"/>
    <cellStyle name="Normal 16 15" xfId="408" xr:uid="{00000000-0005-0000-0000-000098010000}"/>
    <cellStyle name="Normal 16 16" xfId="409" xr:uid="{00000000-0005-0000-0000-000099010000}"/>
    <cellStyle name="Normal 16 17" xfId="410" xr:uid="{00000000-0005-0000-0000-00009A010000}"/>
    <cellStyle name="Normal 16 18" xfId="411" xr:uid="{00000000-0005-0000-0000-00009B010000}"/>
    <cellStyle name="Normal 16 19" xfId="412" xr:uid="{00000000-0005-0000-0000-00009C010000}"/>
    <cellStyle name="Normal 16 2" xfId="413" xr:uid="{00000000-0005-0000-0000-00009D010000}"/>
    <cellStyle name="Normal 16 20" xfId="414" xr:uid="{00000000-0005-0000-0000-00009E010000}"/>
    <cellStyle name="Normal 16 21" xfId="415" xr:uid="{00000000-0005-0000-0000-00009F010000}"/>
    <cellStyle name="Normal 16 22" xfId="416" xr:uid="{00000000-0005-0000-0000-0000A0010000}"/>
    <cellStyle name="Normal 16 23" xfId="417" xr:uid="{00000000-0005-0000-0000-0000A1010000}"/>
    <cellStyle name="Normal 16 24" xfId="418" xr:uid="{00000000-0005-0000-0000-0000A2010000}"/>
    <cellStyle name="Normal 16 25" xfId="419" xr:uid="{00000000-0005-0000-0000-0000A3010000}"/>
    <cellStyle name="Normal 16 26" xfId="420" xr:uid="{00000000-0005-0000-0000-0000A4010000}"/>
    <cellStyle name="Normal 16 27" xfId="421" xr:uid="{00000000-0005-0000-0000-0000A5010000}"/>
    <cellStyle name="Normal 16 28" xfId="422" xr:uid="{00000000-0005-0000-0000-0000A6010000}"/>
    <cellStyle name="Normal 16 29" xfId="423" xr:uid="{00000000-0005-0000-0000-0000A7010000}"/>
    <cellStyle name="Normal 16 3" xfId="424" xr:uid="{00000000-0005-0000-0000-0000A8010000}"/>
    <cellStyle name="Normal 16 30" xfId="425" xr:uid="{00000000-0005-0000-0000-0000A9010000}"/>
    <cellStyle name="Normal 16 31" xfId="426" xr:uid="{00000000-0005-0000-0000-0000AA010000}"/>
    <cellStyle name="Normal 16 32" xfId="427" xr:uid="{00000000-0005-0000-0000-0000AB010000}"/>
    <cellStyle name="Normal 16 33" xfId="428" xr:uid="{00000000-0005-0000-0000-0000AC010000}"/>
    <cellStyle name="Normal 16 34" xfId="429" xr:uid="{00000000-0005-0000-0000-0000AD010000}"/>
    <cellStyle name="Normal 16 35" xfId="430" xr:uid="{00000000-0005-0000-0000-0000AE010000}"/>
    <cellStyle name="Normal 16 36" xfId="431" xr:uid="{00000000-0005-0000-0000-0000AF010000}"/>
    <cellStyle name="Normal 16 37" xfId="432" xr:uid="{00000000-0005-0000-0000-0000B0010000}"/>
    <cellStyle name="Normal 16 38" xfId="433" xr:uid="{00000000-0005-0000-0000-0000B1010000}"/>
    <cellStyle name="Normal 16 39" xfId="434" xr:uid="{00000000-0005-0000-0000-0000B2010000}"/>
    <cellStyle name="Normal 16 4" xfId="435" xr:uid="{00000000-0005-0000-0000-0000B3010000}"/>
    <cellStyle name="Normal 16 40" xfId="436" xr:uid="{00000000-0005-0000-0000-0000B4010000}"/>
    <cellStyle name="Normal 16 41" xfId="437" xr:uid="{00000000-0005-0000-0000-0000B5010000}"/>
    <cellStyle name="Normal 16 42" xfId="438" xr:uid="{00000000-0005-0000-0000-0000B6010000}"/>
    <cellStyle name="Normal 16 43" xfId="439" xr:uid="{00000000-0005-0000-0000-0000B7010000}"/>
    <cellStyle name="Normal 16 44" xfId="440" xr:uid="{00000000-0005-0000-0000-0000B8010000}"/>
    <cellStyle name="Normal 16 45" xfId="441" xr:uid="{00000000-0005-0000-0000-0000B9010000}"/>
    <cellStyle name="Normal 16 46" xfId="442" xr:uid="{00000000-0005-0000-0000-0000BA010000}"/>
    <cellStyle name="Normal 16 47" xfId="443" xr:uid="{00000000-0005-0000-0000-0000BB010000}"/>
    <cellStyle name="Normal 16 48" xfId="444" xr:uid="{00000000-0005-0000-0000-0000BC010000}"/>
    <cellStyle name="Normal 16 49" xfId="445" xr:uid="{00000000-0005-0000-0000-0000BD010000}"/>
    <cellStyle name="Normal 16 5" xfId="446" xr:uid="{00000000-0005-0000-0000-0000BE010000}"/>
    <cellStyle name="Normal 16 6" xfId="447" xr:uid="{00000000-0005-0000-0000-0000BF010000}"/>
    <cellStyle name="Normal 16 7" xfId="448" xr:uid="{00000000-0005-0000-0000-0000C0010000}"/>
    <cellStyle name="Normal 16 8" xfId="449" xr:uid="{00000000-0005-0000-0000-0000C1010000}"/>
    <cellStyle name="Normal 16 9" xfId="450" xr:uid="{00000000-0005-0000-0000-0000C2010000}"/>
    <cellStyle name="Normal 2" xfId="451" xr:uid="{00000000-0005-0000-0000-0000C3010000}"/>
    <cellStyle name="Normal 2 10" xfId="452" xr:uid="{00000000-0005-0000-0000-0000C4010000}"/>
    <cellStyle name="Normal 2 11" xfId="453" xr:uid="{00000000-0005-0000-0000-0000C5010000}"/>
    <cellStyle name="Normal 2 12" xfId="454" xr:uid="{00000000-0005-0000-0000-0000C6010000}"/>
    <cellStyle name="Normal 2 13" xfId="455" xr:uid="{00000000-0005-0000-0000-0000C7010000}"/>
    <cellStyle name="Normal 2 14" xfId="456" xr:uid="{00000000-0005-0000-0000-0000C8010000}"/>
    <cellStyle name="Normal 2 15" xfId="457" xr:uid="{00000000-0005-0000-0000-0000C9010000}"/>
    <cellStyle name="Normal 2 16" xfId="458" xr:uid="{00000000-0005-0000-0000-0000CA010000}"/>
    <cellStyle name="Normal 2 17" xfId="459" xr:uid="{00000000-0005-0000-0000-0000CB010000}"/>
    <cellStyle name="Normal 2 18" xfId="460" xr:uid="{00000000-0005-0000-0000-0000CC010000}"/>
    <cellStyle name="Normal 2 19" xfId="461" xr:uid="{00000000-0005-0000-0000-0000CD010000}"/>
    <cellStyle name="Normal 2 2" xfId="462" xr:uid="{00000000-0005-0000-0000-0000CE010000}"/>
    <cellStyle name="Normal 2 2 10" xfId="463" xr:uid="{00000000-0005-0000-0000-0000CF010000}"/>
    <cellStyle name="Normal 2 2 11" xfId="464" xr:uid="{00000000-0005-0000-0000-0000D0010000}"/>
    <cellStyle name="Normal 2 2 12" xfId="465" xr:uid="{00000000-0005-0000-0000-0000D1010000}"/>
    <cellStyle name="Normal 2 2 13" xfId="466" xr:uid="{00000000-0005-0000-0000-0000D2010000}"/>
    <cellStyle name="Normal 2 2 14" xfId="467" xr:uid="{00000000-0005-0000-0000-0000D3010000}"/>
    <cellStyle name="Normal 2 2 15" xfId="468" xr:uid="{00000000-0005-0000-0000-0000D4010000}"/>
    <cellStyle name="Normal 2 2 16" xfId="469" xr:uid="{00000000-0005-0000-0000-0000D5010000}"/>
    <cellStyle name="Normal 2 2 17" xfId="470" xr:uid="{00000000-0005-0000-0000-0000D6010000}"/>
    <cellStyle name="Normal 2 2 18" xfId="471" xr:uid="{00000000-0005-0000-0000-0000D7010000}"/>
    <cellStyle name="Normal 2 2 19" xfId="472" xr:uid="{00000000-0005-0000-0000-0000D8010000}"/>
    <cellStyle name="Normal 2 2 2" xfId="473" xr:uid="{00000000-0005-0000-0000-0000D9010000}"/>
    <cellStyle name="Normal 2 2 20" xfId="474" xr:uid="{00000000-0005-0000-0000-0000DA010000}"/>
    <cellStyle name="Normal 2 2 21" xfId="475" xr:uid="{00000000-0005-0000-0000-0000DB010000}"/>
    <cellStyle name="Normal 2 2 22" xfId="476" xr:uid="{00000000-0005-0000-0000-0000DC010000}"/>
    <cellStyle name="Normal 2 2 23" xfId="477" xr:uid="{00000000-0005-0000-0000-0000DD010000}"/>
    <cellStyle name="Normal 2 2 24" xfId="478" xr:uid="{00000000-0005-0000-0000-0000DE010000}"/>
    <cellStyle name="Normal 2 2 25" xfId="479" xr:uid="{00000000-0005-0000-0000-0000DF010000}"/>
    <cellStyle name="Normal 2 2 26" xfId="480" xr:uid="{00000000-0005-0000-0000-0000E0010000}"/>
    <cellStyle name="Normal 2 2 27" xfId="481" xr:uid="{00000000-0005-0000-0000-0000E1010000}"/>
    <cellStyle name="Normal 2 2 28" xfId="482" xr:uid="{00000000-0005-0000-0000-0000E2010000}"/>
    <cellStyle name="Normal 2 2 29" xfId="483" xr:uid="{00000000-0005-0000-0000-0000E3010000}"/>
    <cellStyle name="Normal 2 2 3" xfId="484" xr:uid="{00000000-0005-0000-0000-0000E4010000}"/>
    <cellStyle name="Normal 2 2 30" xfId="485" xr:uid="{00000000-0005-0000-0000-0000E5010000}"/>
    <cellStyle name="Normal 2 2 31" xfId="486" xr:uid="{00000000-0005-0000-0000-0000E6010000}"/>
    <cellStyle name="Normal 2 2 32" xfId="487" xr:uid="{00000000-0005-0000-0000-0000E7010000}"/>
    <cellStyle name="Normal 2 2 33" xfId="488" xr:uid="{00000000-0005-0000-0000-0000E8010000}"/>
    <cellStyle name="Normal 2 2 34" xfId="489" xr:uid="{00000000-0005-0000-0000-0000E9010000}"/>
    <cellStyle name="Normal 2 2 35" xfId="490" xr:uid="{00000000-0005-0000-0000-0000EA010000}"/>
    <cellStyle name="Normal 2 2 36" xfId="491" xr:uid="{00000000-0005-0000-0000-0000EB010000}"/>
    <cellStyle name="Normal 2 2 37" xfId="492" xr:uid="{00000000-0005-0000-0000-0000EC010000}"/>
    <cellStyle name="Normal 2 2 38" xfId="493" xr:uid="{00000000-0005-0000-0000-0000ED010000}"/>
    <cellStyle name="Normal 2 2 39" xfId="494" xr:uid="{00000000-0005-0000-0000-0000EE010000}"/>
    <cellStyle name="Normal 2 2 4" xfId="495" xr:uid="{00000000-0005-0000-0000-0000EF010000}"/>
    <cellStyle name="Normal 2 2 40" xfId="496" xr:uid="{00000000-0005-0000-0000-0000F0010000}"/>
    <cellStyle name="Normal 2 2 41" xfId="497" xr:uid="{00000000-0005-0000-0000-0000F1010000}"/>
    <cellStyle name="Normal 2 2 42" xfId="498" xr:uid="{00000000-0005-0000-0000-0000F2010000}"/>
    <cellStyle name="Normal 2 2 43" xfId="499" xr:uid="{00000000-0005-0000-0000-0000F3010000}"/>
    <cellStyle name="Normal 2 2 44" xfId="500" xr:uid="{00000000-0005-0000-0000-0000F4010000}"/>
    <cellStyle name="Normal 2 2 45" xfId="501" xr:uid="{00000000-0005-0000-0000-0000F5010000}"/>
    <cellStyle name="Normal 2 2 46" xfId="502" xr:uid="{00000000-0005-0000-0000-0000F6010000}"/>
    <cellStyle name="Normal 2 2 47" xfId="503" xr:uid="{00000000-0005-0000-0000-0000F7010000}"/>
    <cellStyle name="Normal 2 2 48" xfId="504" xr:uid="{00000000-0005-0000-0000-0000F8010000}"/>
    <cellStyle name="Normal 2 2 49" xfId="505" xr:uid="{00000000-0005-0000-0000-0000F9010000}"/>
    <cellStyle name="Normal 2 2 5" xfId="506" xr:uid="{00000000-0005-0000-0000-0000FA010000}"/>
    <cellStyle name="Normal 2 2 6" xfId="507" xr:uid="{00000000-0005-0000-0000-0000FB010000}"/>
    <cellStyle name="Normal 2 2 7" xfId="508" xr:uid="{00000000-0005-0000-0000-0000FC010000}"/>
    <cellStyle name="Normal 2 2 8" xfId="509" xr:uid="{00000000-0005-0000-0000-0000FD010000}"/>
    <cellStyle name="Normal 2 2 9" xfId="510" xr:uid="{00000000-0005-0000-0000-0000FE010000}"/>
    <cellStyle name="Normal 2 20" xfId="511" xr:uid="{00000000-0005-0000-0000-0000FF010000}"/>
    <cellStyle name="Normal 2 21" xfId="512" xr:uid="{00000000-0005-0000-0000-000000020000}"/>
    <cellStyle name="Normal 2 22" xfId="513" xr:uid="{00000000-0005-0000-0000-000001020000}"/>
    <cellStyle name="Normal 2 23" xfId="514" xr:uid="{00000000-0005-0000-0000-000002020000}"/>
    <cellStyle name="Normal 2 24" xfId="515" xr:uid="{00000000-0005-0000-0000-000003020000}"/>
    <cellStyle name="Normal 2 25" xfId="516" xr:uid="{00000000-0005-0000-0000-000004020000}"/>
    <cellStyle name="Normal 2 26" xfId="517" xr:uid="{00000000-0005-0000-0000-000005020000}"/>
    <cellStyle name="Normal 2 27" xfId="518" xr:uid="{00000000-0005-0000-0000-000006020000}"/>
    <cellStyle name="Normal 2 28" xfId="519" xr:uid="{00000000-0005-0000-0000-000007020000}"/>
    <cellStyle name="Normal 2 29" xfId="520" xr:uid="{00000000-0005-0000-0000-000008020000}"/>
    <cellStyle name="Normal 2 3" xfId="521" xr:uid="{00000000-0005-0000-0000-000009020000}"/>
    <cellStyle name="Normal 2 30" xfId="522" xr:uid="{00000000-0005-0000-0000-00000A020000}"/>
    <cellStyle name="Normal 2 31" xfId="523" xr:uid="{00000000-0005-0000-0000-00000B020000}"/>
    <cellStyle name="Normal 2 32" xfId="524" xr:uid="{00000000-0005-0000-0000-00000C020000}"/>
    <cellStyle name="Normal 2 33" xfId="525" xr:uid="{00000000-0005-0000-0000-00000D020000}"/>
    <cellStyle name="Normal 2 34" xfId="526" xr:uid="{00000000-0005-0000-0000-00000E020000}"/>
    <cellStyle name="Normal 2 35" xfId="527" xr:uid="{00000000-0005-0000-0000-00000F020000}"/>
    <cellStyle name="Normal 2 36" xfId="528" xr:uid="{00000000-0005-0000-0000-000010020000}"/>
    <cellStyle name="Normal 2 37" xfId="529" xr:uid="{00000000-0005-0000-0000-000011020000}"/>
    <cellStyle name="Normal 2 38" xfId="530" xr:uid="{00000000-0005-0000-0000-000012020000}"/>
    <cellStyle name="Normal 2 39" xfId="531" xr:uid="{00000000-0005-0000-0000-000013020000}"/>
    <cellStyle name="Normal 2 4" xfId="532" xr:uid="{00000000-0005-0000-0000-000014020000}"/>
    <cellStyle name="Normal 2 40" xfId="533" xr:uid="{00000000-0005-0000-0000-000015020000}"/>
    <cellStyle name="Normal 2 41" xfId="534" xr:uid="{00000000-0005-0000-0000-000016020000}"/>
    <cellStyle name="Normal 2 42" xfId="535" xr:uid="{00000000-0005-0000-0000-000017020000}"/>
    <cellStyle name="Normal 2 43" xfId="536" xr:uid="{00000000-0005-0000-0000-000018020000}"/>
    <cellStyle name="Normal 2 44" xfId="537" xr:uid="{00000000-0005-0000-0000-000019020000}"/>
    <cellStyle name="Normal 2 45" xfId="538" xr:uid="{00000000-0005-0000-0000-00001A020000}"/>
    <cellStyle name="Normal 2 46" xfId="539" xr:uid="{00000000-0005-0000-0000-00001B020000}"/>
    <cellStyle name="Normal 2 47" xfId="540" xr:uid="{00000000-0005-0000-0000-00001C020000}"/>
    <cellStyle name="Normal 2 48" xfId="541" xr:uid="{00000000-0005-0000-0000-00001D020000}"/>
    <cellStyle name="Normal 2 49" xfId="542" xr:uid="{00000000-0005-0000-0000-00001E020000}"/>
    <cellStyle name="Normal 2 5" xfId="543" xr:uid="{00000000-0005-0000-0000-00001F020000}"/>
    <cellStyle name="Normal 2 50" xfId="544" xr:uid="{00000000-0005-0000-0000-000020020000}"/>
    <cellStyle name="Normal 2 6" xfId="545" xr:uid="{00000000-0005-0000-0000-000021020000}"/>
    <cellStyle name="Normal 2 7" xfId="546" xr:uid="{00000000-0005-0000-0000-000022020000}"/>
    <cellStyle name="Normal 2 8" xfId="547" xr:uid="{00000000-0005-0000-0000-000023020000}"/>
    <cellStyle name="Normal 2 9" xfId="548" xr:uid="{00000000-0005-0000-0000-000024020000}"/>
    <cellStyle name="Normal 3" xfId="549" xr:uid="{00000000-0005-0000-0000-000025020000}"/>
    <cellStyle name="Normal 3 2" xfId="550" xr:uid="{00000000-0005-0000-0000-000026020000}"/>
    <cellStyle name="Normal 4" xfId="551" xr:uid="{00000000-0005-0000-0000-000027020000}"/>
    <cellStyle name="Normal 5" xfId="552" xr:uid="{00000000-0005-0000-0000-000028020000}"/>
    <cellStyle name="Normal 6" xfId="553" xr:uid="{00000000-0005-0000-0000-000029020000}"/>
    <cellStyle name="Normal 7" xfId="554" xr:uid="{00000000-0005-0000-0000-00002A020000}"/>
    <cellStyle name="Normal 7 10" xfId="555" xr:uid="{00000000-0005-0000-0000-00002B020000}"/>
    <cellStyle name="Normal 7 11" xfId="556" xr:uid="{00000000-0005-0000-0000-00002C020000}"/>
    <cellStyle name="Normal 7 12" xfId="557" xr:uid="{00000000-0005-0000-0000-00002D020000}"/>
    <cellStyle name="Normal 7 13" xfId="558" xr:uid="{00000000-0005-0000-0000-00002E020000}"/>
    <cellStyle name="Normal 7 14" xfId="559" xr:uid="{00000000-0005-0000-0000-00002F020000}"/>
    <cellStyle name="Normal 7 15" xfId="560" xr:uid="{00000000-0005-0000-0000-000030020000}"/>
    <cellStyle name="Normal 7 16" xfId="561" xr:uid="{00000000-0005-0000-0000-000031020000}"/>
    <cellStyle name="Normal 7 17" xfId="562" xr:uid="{00000000-0005-0000-0000-000032020000}"/>
    <cellStyle name="Normal 7 18" xfId="563" xr:uid="{00000000-0005-0000-0000-000033020000}"/>
    <cellStyle name="Normal 7 19" xfId="564" xr:uid="{00000000-0005-0000-0000-000034020000}"/>
    <cellStyle name="Normal 7 2" xfId="565" xr:uid="{00000000-0005-0000-0000-000035020000}"/>
    <cellStyle name="Normal 7 20" xfId="566" xr:uid="{00000000-0005-0000-0000-000036020000}"/>
    <cellStyle name="Normal 7 21" xfId="567" xr:uid="{00000000-0005-0000-0000-000037020000}"/>
    <cellStyle name="Normal 7 22" xfId="568" xr:uid="{00000000-0005-0000-0000-000038020000}"/>
    <cellStyle name="Normal 7 23" xfId="569" xr:uid="{00000000-0005-0000-0000-000039020000}"/>
    <cellStyle name="Normal 7 24" xfId="570" xr:uid="{00000000-0005-0000-0000-00003A020000}"/>
    <cellStyle name="Normal 7 25" xfId="571" xr:uid="{00000000-0005-0000-0000-00003B020000}"/>
    <cellStyle name="Normal 7 26" xfId="572" xr:uid="{00000000-0005-0000-0000-00003C020000}"/>
    <cellStyle name="Normal 7 27" xfId="573" xr:uid="{00000000-0005-0000-0000-00003D020000}"/>
    <cellStyle name="Normal 7 28" xfId="574" xr:uid="{00000000-0005-0000-0000-00003E020000}"/>
    <cellStyle name="Normal 7 29" xfId="575" xr:uid="{00000000-0005-0000-0000-00003F020000}"/>
    <cellStyle name="Normal 7 3" xfId="576" xr:uid="{00000000-0005-0000-0000-000040020000}"/>
    <cellStyle name="Normal 7 30" xfId="577" xr:uid="{00000000-0005-0000-0000-000041020000}"/>
    <cellStyle name="Normal 7 31" xfId="578" xr:uid="{00000000-0005-0000-0000-000042020000}"/>
    <cellStyle name="Normal 7 32" xfId="579" xr:uid="{00000000-0005-0000-0000-000043020000}"/>
    <cellStyle name="Normal 7 33" xfId="580" xr:uid="{00000000-0005-0000-0000-000044020000}"/>
    <cellStyle name="Normal 7 34" xfId="581" xr:uid="{00000000-0005-0000-0000-000045020000}"/>
    <cellStyle name="Normal 7 35" xfId="582" xr:uid="{00000000-0005-0000-0000-000046020000}"/>
    <cellStyle name="Normal 7 36" xfId="583" xr:uid="{00000000-0005-0000-0000-000047020000}"/>
    <cellStyle name="Normal 7 37" xfId="584" xr:uid="{00000000-0005-0000-0000-000048020000}"/>
    <cellStyle name="Normal 7 38" xfId="585" xr:uid="{00000000-0005-0000-0000-000049020000}"/>
    <cellStyle name="Normal 7 39" xfId="586" xr:uid="{00000000-0005-0000-0000-00004A020000}"/>
    <cellStyle name="Normal 7 4" xfId="587" xr:uid="{00000000-0005-0000-0000-00004B020000}"/>
    <cellStyle name="Normal 7 40" xfId="588" xr:uid="{00000000-0005-0000-0000-00004C020000}"/>
    <cellStyle name="Normal 7 41" xfId="589" xr:uid="{00000000-0005-0000-0000-00004D020000}"/>
    <cellStyle name="Normal 7 42" xfId="590" xr:uid="{00000000-0005-0000-0000-00004E020000}"/>
    <cellStyle name="Normal 7 43" xfId="591" xr:uid="{00000000-0005-0000-0000-00004F020000}"/>
    <cellStyle name="Normal 7 44" xfId="592" xr:uid="{00000000-0005-0000-0000-000050020000}"/>
    <cellStyle name="Normal 7 45" xfId="593" xr:uid="{00000000-0005-0000-0000-000051020000}"/>
    <cellStyle name="Normal 7 46" xfId="594" xr:uid="{00000000-0005-0000-0000-000052020000}"/>
    <cellStyle name="Normal 7 47" xfId="595" xr:uid="{00000000-0005-0000-0000-000053020000}"/>
    <cellStyle name="Normal 7 48" xfId="596" xr:uid="{00000000-0005-0000-0000-000054020000}"/>
    <cellStyle name="Normal 7 49" xfId="597" xr:uid="{00000000-0005-0000-0000-000055020000}"/>
    <cellStyle name="Normal 7 5" xfId="598" xr:uid="{00000000-0005-0000-0000-000056020000}"/>
    <cellStyle name="Normal 7 6" xfId="599" xr:uid="{00000000-0005-0000-0000-000057020000}"/>
    <cellStyle name="Normal 7 7" xfId="600" xr:uid="{00000000-0005-0000-0000-000058020000}"/>
    <cellStyle name="Normal 7 8" xfId="601" xr:uid="{00000000-0005-0000-0000-000059020000}"/>
    <cellStyle name="Normal 7 9" xfId="602" xr:uid="{00000000-0005-0000-0000-00005A020000}"/>
    <cellStyle name="Normal 8 10" xfId="603" xr:uid="{00000000-0005-0000-0000-00005B020000}"/>
    <cellStyle name="Normal 8 11" xfId="604" xr:uid="{00000000-0005-0000-0000-00005C020000}"/>
    <cellStyle name="Normal 8 12" xfId="605" xr:uid="{00000000-0005-0000-0000-00005D020000}"/>
    <cellStyle name="Normal 8 13" xfId="606" xr:uid="{00000000-0005-0000-0000-00005E020000}"/>
    <cellStyle name="Normal 8 14" xfId="607" xr:uid="{00000000-0005-0000-0000-00005F020000}"/>
    <cellStyle name="Normal 8 15" xfId="608" xr:uid="{00000000-0005-0000-0000-000060020000}"/>
    <cellStyle name="Normal 8 16" xfId="609" xr:uid="{00000000-0005-0000-0000-000061020000}"/>
    <cellStyle name="Normal 8 17" xfId="610" xr:uid="{00000000-0005-0000-0000-000062020000}"/>
    <cellStyle name="Normal 8 18" xfId="611" xr:uid="{00000000-0005-0000-0000-000063020000}"/>
    <cellStyle name="Normal 8 19" xfId="612" xr:uid="{00000000-0005-0000-0000-000064020000}"/>
    <cellStyle name="Normal 8 2" xfId="613" xr:uid="{00000000-0005-0000-0000-000065020000}"/>
    <cellStyle name="Normal 8 20" xfId="614" xr:uid="{00000000-0005-0000-0000-000066020000}"/>
    <cellStyle name="Normal 8 21" xfId="615" xr:uid="{00000000-0005-0000-0000-000067020000}"/>
    <cellStyle name="Normal 8 22" xfId="616" xr:uid="{00000000-0005-0000-0000-000068020000}"/>
    <cellStyle name="Normal 8 23" xfId="617" xr:uid="{00000000-0005-0000-0000-000069020000}"/>
    <cellStyle name="Normal 8 24" xfId="618" xr:uid="{00000000-0005-0000-0000-00006A020000}"/>
    <cellStyle name="Normal 8 25" xfId="619" xr:uid="{00000000-0005-0000-0000-00006B020000}"/>
    <cellStyle name="Normal 8 26" xfId="620" xr:uid="{00000000-0005-0000-0000-00006C020000}"/>
    <cellStyle name="Normal 8 27" xfId="621" xr:uid="{00000000-0005-0000-0000-00006D020000}"/>
    <cellStyle name="Normal 8 28" xfId="622" xr:uid="{00000000-0005-0000-0000-00006E020000}"/>
    <cellStyle name="Normal 8 29" xfId="623" xr:uid="{00000000-0005-0000-0000-00006F020000}"/>
    <cellStyle name="Normal 8 3" xfId="624" xr:uid="{00000000-0005-0000-0000-000070020000}"/>
    <cellStyle name="Normal 8 30" xfId="625" xr:uid="{00000000-0005-0000-0000-000071020000}"/>
    <cellStyle name="Normal 8 31" xfId="626" xr:uid="{00000000-0005-0000-0000-000072020000}"/>
    <cellStyle name="Normal 8 32" xfId="627" xr:uid="{00000000-0005-0000-0000-000073020000}"/>
    <cellStyle name="Normal 8 33" xfId="628" xr:uid="{00000000-0005-0000-0000-000074020000}"/>
    <cellStyle name="Normal 8 34" xfId="629" xr:uid="{00000000-0005-0000-0000-000075020000}"/>
    <cellStyle name="Normal 8 35" xfId="630" xr:uid="{00000000-0005-0000-0000-000076020000}"/>
    <cellStyle name="Normal 8 36" xfId="631" xr:uid="{00000000-0005-0000-0000-000077020000}"/>
    <cellStyle name="Normal 8 37" xfId="632" xr:uid="{00000000-0005-0000-0000-000078020000}"/>
    <cellStyle name="Normal 8 38" xfId="633" xr:uid="{00000000-0005-0000-0000-000079020000}"/>
    <cellStyle name="Normal 8 39" xfId="634" xr:uid="{00000000-0005-0000-0000-00007A020000}"/>
    <cellStyle name="Normal 8 4" xfId="635" xr:uid="{00000000-0005-0000-0000-00007B020000}"/>
    <cellStyle name="Normal 8 40" xfId="636" xr:uid="{00000000-0005-0000-0000-00007C020000}"/>
    <cellStyle name="Normal 8 41" xfId="637" xr:uid="{00000000-0005-0000-0000-00007D020000}"/>
    <cellStyle name="Normal 8 42" xfId="638" xr:uid="{00000000-0005-0000-0000-00007E020000}"/>
    <cellStyle name="Normal 8 43" xfId="639" xr:uid="{00000000-0005-0000-0000-00007F020000}"/>
    <cellStyle name="Normal 8 44" xfId="640" xr:uid="{00000000-0005-0000-0000-000080020000}"/>
    <cellStyle name="Normal 8 45" xfId="641" xr:uid="{00000000-0005-0000-0000-000081020000}"/>
    <cellStyle name="Normal 8 46" xfId="642" xr:uid="{00000000-0005-0000-0000-000082020000}"/>
    <cellStyle name="Normal 8 47" xfId="643" xr:uid="{00000000-0005-0000-0000-000083020000}"/>
    <cellStyle name="Normal 8 48" xfId="644" xr:uid="{00000000-0005-0000-0000-000084020000}"/>
    <cellStyle name="Normal 8 49" xfId="645" xr:uid="{00000000-0005-0000-0000-000085020000}"/>
    <cellStyle name="Normal 8 5" xfId="646" xr:uid="{00000000-0005-0000-0000-000086020000}"/>
    <cellStyle name="Normal 8 6" xfId="647" xr:uid="{00000000-0005-0000-0000-000087020000}"/>
    <cellStyle name="Normal 8 7" xfId="648" xr:uid="{00000000-0005-0000-0000-000088020000}"/>
    <cellStyle name="Normal 8 8" xfId="649" xr:uid="{00000000-0005-0000-0000-000089020000}"/>
    <cellStyle name="Normal 8 9" xfId="650" xr:uid="{00000000-0005-0000-0000-00008A020000}"/>
    <cellStyle name="Normal 9 10" xfId="651" xr:uid="{00000000-0005-0000-0000-00008B020000}"/>
    <cellStyle name="Normal 9 11" xfId="652" xr:uid="{00000000-0005-0000-0000-00008C020000}"/>
    <cellStyle name="Normal 9 12" xfId="653" xr:uid="{00000000-0005-0000-0000-00008D020000}"/>
    <cellStyle name="Normal 9 13" xfId="654" xr:uid="{00000000-0005-0000-0000-00008E020000}"/>
    <cellStyle name="Normal 9 14" xfId="655" xr:uid="{00000000-0005-0000-0000-00008F020000}"/>
    <cellStyle name="Normal 9 15" xfId="656" xr:uid="{00000000-0005-0000-0000-000090020000}"/>
    <cellStyle name="Normal 9 16" xfId="657" xr:uid="{00000000-0005-0000-0000-000091020000}"/>
    <cellStyle name="Normal 9 17" xfId="658" xr:uid="{00000000-0005-0000-0000-000092020000}"/>
    <cellStyle name="Normal 9 18" xfId="659" xr:uid="{00000000-0005-0000-0000-000093020000}"/>
    <cellStyle name="Normal 9 19" xfId="660" xr:uid="{00000000-0005-0000-0000-000094020000}"/>
    <cellStyle name="Normal 9 2" xfId="661" xr:uid="{00000000-0005-0000-0000-000095020000}"/>
    <cellStyle name="Normal 9 20" xfId="662" xr:uid="{00000000-0005-0000-0000-000096020000}"/>
    <cellStyle name="Normal 9 21" xfId="663" xr:uid="{00000000-0005-0000-0000-000097020000}"/>
    <cellStyle name="Normal 9 22" xfId="664" xr:uid="{00000000-0005-0000-0000-000098020000}"/>
    <cellStyle name="Normal 9 23" xfId="665" xr:uid="{00000000-0005-0000-0000-000099020000}"/>
    <cellStyle name="Normal 9 24" xfId="666" xr:uid="{00000000-0005-0000-0000-00009A020000}"/>
    <cellStyle name="Normal 9 25" xfId="667" xr:uid="{00000000-0005-0000-0000-00009B020000}"/>
    <cellStyle name="Normal 9 26" xfId="668" xr:uid="{00000000-0005-0000-0000-00009C020000}"/>
    <cellStyle name="Normal 9 27" xfId="669" xr:uid="{00000000-0005-0000-0000-00009D020000}"/>
    <cellStyle name="Normal 9 28" xfId="670" xr:uid="{00000000-0005-0000-0000-00009E020000}"/>
    <cellStyle name="Normal 9 29" xfId="671" xr:uid="{00000000-0005-0000-0000-00009F020000}"/>
    <cellStyle name="Normal 9 3" xfId="672" xr:uid="{00000000-0005-0000-0000-0000A0020000}"/>
    <cellStyle name="Normal 9 30" xfId="673" xr:uid="{00000000-0005-0000-0000-0000A1020000}"/>
    <cellStyle name="Normal 9 31" xfId="674" xr:uid="{00000000-0005-0000-0000-0000A2020000}"/>
    <cellStyle name="Normal 9 32" xfId="675" xr:uid="{00000000-0005-0000-0000-0000A3020000}"/>
    <cellStyle name="Normal 9 33" xfId="676" xr:uid="{00000000-0005-0000-0000-0000A4020000}"/>
    <cellStyle name="Normal 9 34" xfId="677" xr:uid="{00000000-0005-0000-0000-0000A5020000}"/>
    <cellStyle name="Normal 9 35" xfId="678" xr:uid="{00000000-0005-0000-0000-0000A6020000}"/>
    <cellStyle name="Normal 9 36" xfId="679" xr:uid="{00000000-0005-0000-0000-0000A7020000}"/>
    <cellStyle name="Normal 9 37" xfId="680" xr:uid="{00000000-0005-0000-0000-0000A8020000}"/>
    <cellStyle name="Normal 9 38" xfId="681" xr:uid="{00000000-0005-0000-0000-0000A9020000}"/>
    <cellStyle name="Normal 9 39" xfId="682" xr:uid="{00000000-0005-0000-0000-0000AA020000}"/>
    <cellStyle name="Normal 9 4" xfId="683" xr:uid="{00000000-0005-0000-0000-0000AB020000}"/>
    <cellStyle name="Normal 9 40" xfId="684" xr:uid="{00000000-0005-0000-0000-0000AC020000}"/>
    <cellStyle name="Normal 9 41" xfId="685" xr:uid="{00000000-0005-0000-0000-0000AD020000}"/>
    <cellStyle name="Normal 9 42" xfId="686" xr:uid="{00000000-0005-0000-0000-0000AE020000}"/>
    <cellStyle name="Normal 9 43" xfId="687" xr:uid="{00000000-0005-0000-0000-0000AF020000}"/>
    <cellStyle name="Normal 9 44" xfId="688" xr:uid="{00000000-0005-0000-0000-0000B0020000}"/>
    <cellStyle name="Normal 9 45" xfId="689" xr:uid="{00000000-0005-0000-0000-0000B1020000}"/>
    <cellStyle name="Normal 9 46" xfId="690" xr:uid="{00000000-0005-0000-0000-0000B2020000}"/>
    <cellStyle name="Normal 9 47" xfId="691" xr:uid="{00000000-0005-0000-0000-0000B3020000}"/>
    <cellStyle name="Normal 9 48" xfId="692" xr:uid="{00000000-0005-0000-0000-0000B4020000}"/>
    <cellStyle name="Normal 9 49" xfId="693" xr:uid="{00000000-0005-0000-0000-0000B5020000}"/>
    <cellStyle name="Normal 9 5" xfId="694" xr:uid="{00000000-0005-0000-0000-0000B6020000}"/>
    <cellStyle name="Normal 9 6" xfId="695" xr:uid="{00000000-0005-0000-0000-0000B7020000}"/>
    <cellStyle name="Normal 9 7" xfId="696" xr:uid="{00000000-0005-0000-0000-0000B8020000}"/>
    <cellStyle name="Normal 9 8" xfId="697" xr:uid="{00000000-0005-0000-0000-0000B9020000}"/>
    <cellStyle name="Normal 9 9" xfId="698" xr:uid="{00000000-0005-0000-0000-0000BA020000}"/>
    <cellStyle name="Normal_CEE" xfId="699" xr:uid="{00000000-0005-0000-0000-0000BB020000}"/>
    <cellStyle name="Normal_EWT2" xfId="700" xr:uid="{00000000-0005-0000-0000-0000BC020000}"/>
    <cellStyle name="Percent [2]" xfId="701" xr:uid="{00000000-0005-0000-0000-0000BD020000}"/>
    <cellStyle name="Percent [2] 2" xfId="702" xr:uid="{00000000-0005-0000-0000-0000BE020000}"/>
    <cellStyle name="Percent 2" xfId="703" xr:uid="{00000000-0005-0000-0000-0000BF020000}"/>
    <cellStyle name="pwstyle" xfId="704" xr:uid="{00000000-0005-0000-0000-0000C0020000}"/>
    <cellStyle name="Quantity" xfId="705" xr:uid="{00000000-0005-0000-0000-0000C1020000}"/>
    <cellStyle name="Quantity 2" xfId="706" xr:uid="{00000000-0005-0000-0000-0000C2020000}"/>
    <cellStyle name="ปกติ_EW invest+gw" xfId="707" xr:uid="{00000000-0005-0000-0000-0000C302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3917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2049" name="Text 22">
          <a:extLst>
            <a:ext uri="{FF2B5EF4-FFF2-40B4-BE49-F238E27FC236}">
              <a16:creationId xmlns:a16="http://schemas.microsoft.com/office/drawing/2014/main" id="{C7980019-2AEA-420E-837D-859255B8DC6C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725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</xdr:txBody>
    </xdr:sp>
    <xdr:clientData/>
  </xdr:twoCellAnchor>
  <xdr:twoCellAnchor>
    <xdr:from>
      <xdr:col>0</xdr:col>
      <xdr:colOff>3917</xdr:colOff>
      <xdr:row>0</xdr:row>
      <xdr:rowOff>0</xdr:rowOff>
    </xdr:from>
    <xdr:to>
      <xdr:col>14</xdr:col>
      <xdr:colOff>20</xdr:colOff>
      <xdr:row>0</xdr:row>
      <xdr:rowOff>0</xdr:rowOff>
    </xdr:to>
    <xdr:sp macro="" textlink="">
      <xdr:nvSpPr>
        <xdr:cNvPr id="2050" name="Text 66">
          <a:extLst>
            <a:ext uri="{FF2B5EF4-FFF2-40B4-BE49-F238E27FC236}">
              <a16:creationId xmlns:a16="http://schemas.microsoft.com/office/drawing/2014/main" id="{FAA10EB9-25A2-428E-91F1-D73928802B43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8858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3917</xdr:colOff>
      <xdr:row>0</xdr:row>
      <xdr:rowOff>0</xdr:rowOff>
    </xdr:from>
    <xdr:to>
      <xdr:col>14</xdr:col>
      <xdr:colOff>20</xdr:colOff>
      <xdr:row>0</xdr:row>
      <xdr:rowOff>0</xdr:rowOff>
    </xdr:to>
    <xdr:sp macro="" textlink="">
      <xdr:nvSpPr>
        <xdr:cNvPr id="2051" name="Text 67">
          <a:extLst>
            <a:ext uri="{FF2B5EF4-FFF2-40B4-BE49-F238E27FC236}">
              <a16:creationId xmlns:a16="http://schemas.microsoft.com/office/drawing/2014/main" id="{6ACC7A57-718E-4DBD-A831-FC450438579A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88392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3917</xdr:colOff>
      <xdr:row>0</xdr:row>
      <xdr:rowOff>0</xdr:rowOff>
    </xdr:from>
    <xdr:to>
      <xdr:col>14</xdr:col>
      <xdr:colOff>20</xdr:colOff>
      <xdr:row>0</xdr:row>
      <xdr:rowOff>0</xdr:rowOff>
    </xdr:to>
    <xdr:sp macro="" textlink="">
      <xdr:nvSpPr>
        <xdr:cNvPr id="2052" name="Text 71">
          <a:extLst>
            <a:ext uri="{FF2B5EF4-FFF2-40B4-BE49-F238E27FC236}">
              <a16:creationId xmlns:a16="http://schemas.microsoft.com/office/drawing/2014/main" id="{6FE1A803-387D-43C9-AB2D-D37A072C50C7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8858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3917</xdr:colOff>
      <xdr:row>0</xdr:row>
      <xdr:rowOff>0</xdr:rowOff>
    </xdr:from>
    <xdr:to>
      <xdr:col>14</xdr:col>
      <xdr:colOff>945</xdr:colOff>
      <xdr:row>0</xdr:row>
      <xdr:rowOff>0</xdr:rowOff>
    </xdr:to>
    <xdr:sp macro="" textlink="">
      <xdr:nvSpPr>
        <xdr:cNvPr id="4097" name="Text 22">
          <a:extLst>
            <a:ext uri="{FF2B5EF4-FFF2-40B4-BE49-F238E27FC236}">
              <a16:creationId xmlns:a16="http://schemas.microsoft.com/office/drawing/2014/main" id="{CABF49DF-AC4F-476F-9659-45B7CB54146A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85915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7092</xdr:colOff>
      <xdr:row>0</xdr:row>
      <xdr:rowOff>0</xdr:rowOff>
    </xdr:from>
    <xdr:to>
      <xdr:col>13</xdr:col>
      <xdr:colOff>592915</xdr:colOff>
      <xdr:row>0</xdr:row>
      <xdr:rowOff>0</xdr:rowOff>
    </xdr:to>
    <xdr:sp macro="" textlink="">
      <xdr:nvSpPr>
        <xdr:cNvPr id="4098" name="Text 66">
          <a:extLst>
            <a:ext uri="{FF2B5EF4-FFF2-40B4-BE49-F238E27FC236}">
              <a16:creationId xmlns:a16="http://schemas.microsoft.com/office/drawing/2014/main" id="{DE8CF926-9483-424B-8647-C10269686C54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82772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7092</xdr:colOff>
      <xdr:row>0</xdr:row>
      <xdr:rowOff>0</xdr:rowOff>
    </xdr:from>
    <xdr:to>
      <xdr:col>13</xdr:col>
      <xdr:colOff>590525</xdr:colOff>
      <xdr:row>0</xdr:row>
      <xdr:rowOff>0</xdr:rowOff>
    </xdr:to>
    <xdr:sp macro="" textlink="">
      <xdr:nvSpPr>
        <xdr:cNvPr id="4099" name="Text 67">
          <a:extLst>
            <a:ext uri="{FF2B5EF4-FFF2-40B4-BE49-F238E27FC236}">
              <a16:creationId xmlns:a16="http://schemas.microsoft.com/office/drawing/2014/main" id="{0B7BBBD5-F44A-4295-8336-B8224B26E85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82581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7092</xdr:colOff>
      <xdr:row>0</xdr:row>
      <xdr:rowOff>0</xdr:rowOff>
    </xdr:from>
    <xdr:to>
      <xdr:col>13</xdr:col>
      <xdr:colOff>592915</xdr:colOff>
      <xdr:row>0</xdr:row>
      <xdr:rowOff>0</xdr:rowOff>
    </xdr:to>
    <xdr:sp macro="" textlink="">
      <xdr:nvSpPr>
        <xdr:cNvPr id="4100" name="Text 71">
          <a:extLst>
            <a:ext uri="{FF2B5EF4-FFF2-40B4-BE49-F238E27FC236}">
              <a16:creationId xmlns:a16="http://schemas.microsoft.com/office/drawing/2014/main" id="{57E39C38-7654-4494-9454-4289313936F7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82772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4"/>
  <sheetViews>
    <sheetView tabSelected="1" zoomScaleNormal="100" zoomScaleSheetLayoutView="130" workbookViewId="0">
      <selection activeCell="M155" sqref="M155"/>
    </sheetView>
  </sheetViews>
  <sheetFormatPr defaultColWidth="10.6640625" defaultRowHeight="16.5" customHeight="1"/>
  <cols>
    <col min="1" max="2" width="1.44140625" style="21" customWidth="1"/>
    <col min="3" max="3" width="9.33203125" style="21" customWidth="1"/>
    <col min="4" max="4" width="23" style="21" customWidth="1"/>
    <col min="5" max="5" width="5.5546875" style="31" customWidth="1"/>
    <col min="6" max="6" width="0.6640625" style="21" customWidth="1"/>
    <col min="7" max="7" width="13.44140625" style="32" customWidth="1"/>
    <col min="8" max="8" width="0.6640625" style="32" customWidth="1"/>
    <col min="9" max="9" width="13.44140625" style="32" customWidth="1"/>
    <col min="10" max="10" width="0.6640625" style="32" customWidth="1"/>
    <col min="11" max="11" width="13.44140625" style="32" customWidth="1"/>
    <col min="12" max="12" width="0.6640625" style="32" customWidth="1"/>
    <col min="13" max="13" width="13.44140625" style="32" customWidth="1"/>
    <col min="14" max="16384" width="10.6640625" style="21"/>
  </cols>
  <sheetData>
    <row r="1" spans="1:13" ht="16.5" customHeight="1">
      <c r="A1" s="17" t="s">
        <v>0</v>
      </c>
      <c r="B1" s="17"/>
      <c r="C1" s="17"/>
      <c r="D1" s="18"/>
      <c r="E1" s="19"/>
      <c r="F1" s="18"/>
      <c r="G1" s="20"/>
      <c r="H1" s="20"/>
      <c r="I1" s="20"/>
      <c r="J1" s="20"/>
      <c r="K1" s="20"/>
      <c r="L1" s="20"/>
      <c r="M1" s="20"/>
    </row>
    <row r="2" spans="1:13" ht="16.5" customHeight="1">
      <c r="A2" s="17" t="s">
        <v>1</v>
      </c>
      <c r="B2" s="17"/>
      <c r="C2" s="17"/>
      <c r="D2" s="18"/>
      <c r="E2" s="19"/>
      <c r="F2" s="18"/>
      <c r="G2" s="20"/>
      <c r="H2" s="20"/>
      <c r="I2" s="20"/>
      <c r="J2" s="20"/>
      <c r="K2" s="20"/>
      <c r="L2" s="20"/>
      <c r="M2" s="20"/>
    </row>
    <row r="3" spans="1:13" ht="16.5" customHeight="1">
      <c r="A3" s="22" t="s">
        <v>2</v>
      </c>
      <c r="B3" s="22"/>
      <c r="C3" s="22"/>
      <c r="D3" s="23"/>
      <c r="E3" s="24"/>
      <c r="F3" s="23"/>
      <c r="G3" s="25"/>
      <c r="H3" s="25"/>
      <c r="I3" s="25"/>
      <c r="J3" s="25"/>
      <c r="K3" s="25"/>
      <c r="L3" s="25"/>
      <c r="M3" s="25"/>
    </row>
    <row r="4" spans="1:13" ht="16.2" customHeight="1">
      <c r="A4" s="17"/>
      <c r="B4" s="17"/>
      <c r="C4" s="17"/>
      <c r="D4" s="18"/>
      <c r="E4" s="19"/>
      <c r="F4" s="18"/>
      <c r="G4" s="20"/>
      <c r="H4" s="20"/>
      <c r="I4" s="20"/>
      <c r="J4" s="20"/>
      <c r="K4" s="20"/>
      <c r="L4" s="20"/>
      <c r="M4" s="20"/>
    </row>
    <row r="5" spans="1:13" ht="16.2" customHeight="1">
      <c r="A5" s="17"/>
      <c r="B5" s="17"/>
      <c r="C5" s="26"/>
      <c r="D5" s="18"/>
      <c r="E5" s="19"/>
      <c r="F5" s="18"/>
      <c r="G5" s="20"/>
      <c r="H5" s="20"/>
      <c r="I5" s="20"/>
      <c r="J5" s="20"/>
      <c r="K5" s="20"/>
      <c r="L5" s="20"/>
      <c r="M5" s="20"/>
    </row>
    <row r="6" spans="1:13" ht="16.2" customHeight="1">
      <c r="A6" s="26"/>
      <c r="B6" s="26"/>
      <c r="C6" s="26"/>
      <c r="D6" s="26"/>
      <c r="E6" s="19"/>
      <c r="F6" s="18"/>
      <c r="G6" s="20"/>
      <c r="H6" s="20"/>
      <c r="I6" s="20"/>
      <c r="J6" s="17"/>
      <c r="K6" s="27"/>
      <c r="L6" s="17"/>
      <c r="M6" s="27" t="s">
        <v>3</v>
      </c>
    </row>
    <row r="7" spans="1:13" ht="16.2" customHeight="1">
      <c r="A7" s="26"/>
      <c r="B7" s="26"/>
      <c r="C7" s="26"/>
      <c r="D7" s="26"/>
      <c r="E7" s="19"/>
      <c r="F7" s="18"/>
      <c r="G7" s="190" t="s">
        <v>4</v>
      </c>
      <c r="H7" s="190"/>
      <c r="I7" s="190"/>
      <c r="J7" s="28"/>
      <c r="K7" s="190" t="s">
        <v>5</v>
      </c>
      <c r="L7" s="190"/>
      <c r="M7" s="190"/>
    </row>
    <row r="8" spans="1:13" ht="16.2" customHeight="1">
      <c r="A8" s="26"/>
      <c r="B8" s="26"/>
      <c r="C8" s="26"/>
      <c r="D8" s="26"/>
      <c r="E8" s="19"/>
      <c r="F8" s="18"/>
      <c r="G8" s="191" t="s">
        <v>6</v>
      </c>
      <c r="H8" s="191"/>
      <c r="I8" s="191"/>
      <c r="J8" s="28"/>
      <c r="K8" s="191" t="s">
        <v>6</v>
      </c>
      <c r="L8" s="191"/>
      <c r="M8" s="191"/>
    </row>
    <row r="9" spans="1:13" ht="16.2" customHeight="1">
      <c r="E9" s="29" t="s">
        <v>7</v>
      </c>
      <c r="G9" s="30" t="s">
        <v>8</v>
      </c>
      <c r="H9" s="27"/>
      <c r="I9" s="30" t="s">
        <v>9</v>
      </c>
      <c r="J9" s="27"/>
      <c r="K9" s="30" t="s">
        <v>8</v>
      </c>
      <c r="L9" s="27"/>
      <c r="M9" s="30" t="s">
        <v>9</v>
      </c>
    </row>
    <row r="10" spans="1:13" ht="16.2" customHeight="1">
      <c r="A10" s="17" t="s">
        <v>10</v>
      </c>
      <c r="B10" s="17"/>
      <c r="C10" s="17"/>
    </row>
    <row r="11" spans="1:13" ht="10.35" customHeight="1">
      <c r="A11" s="17"/>
      <c r="B11" s="17"/>
      <c r="C11" s="17"/>
    </row>
    <row r="12" spans="1:13" ht="16.2" customHeight="1">
      <c r="A12" s="17" t="s">
        <v>11</v>
      </c>
      <c r="B12" s="17"/>
      <c r="C12" s="17"/>
    </row>
    <row r="13" spans="1:13" ht="10.35" customHeight="1">
      <c r="A13" s="17"/>
      <c r="B13" s="17"/>
      <c r="C13" s="17"/>
      <c r="E13" s="33"/>
    </row>
    <row r="14" spans="1:13" ht="16.2" customHeight="1">
      <c r="A14" s="31" t="s">
        <v>12</v>
      </c>
      <c r="B14" s="31"/>
      <c r="C14" s="31"/>
      <c r="E14" s="33">
        <v>10</v>
      </c>
      <c r="F14" s="34"/>
      <c r="G14" s="6">
        <v>126303542</v>
      </c>
      <c r="H14" s="35"/>
      <c r="I14" s="7">
        <v>261981861</v>
      </c>
      <c r="J14" s="35"/>
      <c r="K14" s="7">
        <v>75049009</v>
      </c>
      <c r="L14" s="36"/>
      <c r="M14" s="7">
        <v>150638381</v>
      </c>
    </row>
    <row r="15" spans="1:13" ht="16.2" customHeight="1">
      <c r="A15" s="31" t="s">
        <v>13</v>
      </c>
      <c r="B15" s="31"/>
      <c r="C15" s="31"/>
      <c r="E15" s="33"/>
      <c r="F15" s="34"/>
      <c r="G15" s="7"/>
      <c r="H15" s="35"/>
      <c r="I15" s="7"/>
      <c r="J15" s="35"/>
      <c r="K15" s="7"/>
      <c r="L15" s="36"/>
      <c r="M15" s="7"/>
    </row>
    <row r="16" spans="1:13" ht="16.2" customHeight="1">
      <c r="A16" s="31"/>
      <c r="B16" s="21" t="s">
        <v>14</v>
      </c>
      <c r="C16" s="31"/>
      <c r="E16" s="33">
        <v>11</v>
      </c>
      <c r="F16" s="34"/>
      <c r="G16" s="7">
        <v>713039035</v>
      </c>
      <c r="H16" s="35"/>
      <c r="I16" s="7">
        <v>1496050358</v>
      </c>
      <c r="J16" s="35"/>
      <c r="K16" s="7">
        <v>160202888</v>
      </c>
      <c r="L16" s="36"/>
      <c r="M16" s="7">
        <v>730081352</v>
      </c>
    </row>
    <row r="17" spans="1:13" ht="16.2" customHeight="1">
      <c r="A17" s="31" t="s">
        <v>15</v>
      </c>
      <c r="B17" s="31"/>
      <c r="C17" s="31"/>
      <c r="E17" s="33">
        <v>12</v>
      </c>
      <c r="F17" s="34"/>
      <c r="G17" s="8">
        <v>426974521</v>
      </c>
      <c r="H17" s="35"/>
      <c r="I17" s="8">
        <v>437099342</v>
      </c>
      <c r="J17" s="35"/>
      <c r="K17" s="8">
        <v>270115261</v>
      </c>
      <c r="L17" s="36"/>
      <c r="M17" s="8">
        <v>292739199</v>
      </c>
    </row>
    <row r="18" spans="1:13" ht="16.2" customHeight="1">
      <c r="A18" s="31" t="s">
        <v>16</v>
      </c>
      <c r="B18" s="31"/>
      <c r="C18" s="31"/>
      <c r="E18" s="33">
        <v>14</v>
      </c>
      <c r="F18" s="34"/>
      <c r="G18" s="2">
        <v>87822233</v>
      </c>
      <c r="H18" s="35"/>
      <c r="I18" s="2">
        <v>86065587</v>
      </c>
      <c r="J18" s="35"/>
      <c r="K18" s="2">
        <v>72901882</v>
      </c>
      <c r="L18" s="37"/>
      <c r="M18" s="2">
        <v>71260485</v>
      </c>
    </row>
    <row r="19" spans="1:13" ht="16.2" customHeight="1">
      <c r="A19" s="31" t="s">
        <v>17</v>
      </c>
      <c r="B19" s="31"/>
      <c r="C19" s="31"/>
      <c r="E19" s="33">
        <v>15</v>
      </c>
      <c r="F19" s="34"/>
      <c r="G19" s="38">
        <v>207222876</v>
      </c>
      <c r="H19" s="39"/>
      <c r="I19" s="38">
        <v>215334357</v>
      </c>
      <c r="J19" s="39"/>
      <c r="K19" s="38">
        <v>192595244</v>
      </c>
      <c r="L19" s="39"/>
      <c r="M19" s="38">
        <v>197262239</v>
      </c>
    </row>
    <row r="20" spans="1:13" ht="10.35" customHeight="1">
      <c r="A20" s="31"/>
      <c r="B20" s="31"/>
      <c r="C20" s="31"/>
      <c r="E20" s="33"/>
      <c r="F20" s="34"/>
      <c r="G20" s="36"/>
      <c r="H20" s="39"/>
      <c r="I20" s="36"/>
      <c r="J20" s="39"/>
      <c r="K20" s="36"/>
      <c r="L20" s="36"/>
      <c r="M20" s="36"/>
    </row>
    <row r="21" spans="1:13" ht="16.2" customHeight="1">
      <c r="A21" s="17" t="s">
        <v>18</v>
      </c>
      <c r="B21" s="17"/>
      <c r="C21" s="17"/>
      <c r="E21" s="33"/>
      <c r="F21" s="34"/>
      <c r="G21" s="38">
        <f>SUM(G14:G19)</f>
        <v>1561362207</v>
      </c>
      <c r="H21" s="35"/>
      <c r="I21" s="38">
        <f>SUM(I14:I19)</f>
        <v>2496531505</v>
      </c>
      <c r="J21" s="35"/>
      <c r="K21" s="38">
        <f>SUM(K14:K19)</f>
        <v>770864284</v>
      </c>
      <c r="L21" s="35"/>
      <c r="M21" s="38">
        <f>SUM(M14:M19)</f>
        <v>1441981656</v>
      </c>
    </row>
    <row r="22" spans="1:13" ht="16.2" customHeight="1">
      <c r="A22" s="17"/>
      <c r="B22" s="17"/>
      <c r="C22" s="17"/>
      <c r="E22" s="33"/>
      <c r="F22" s="34"/>
      <c r="G22" s="36"/>
      <c r="H22" s="35"/>
      <c r="I22" s="36"/>
      <c r="J22" s="35"/>
      <c r="K22" s="36"/>
      <c r="L22" s="35"/>
      <c r="M22" s="36"/>
    </row>
    <row r="23" spans="1:13" ht="16.2" customHeight="1">
      <c r="A23" s="17" t="s">
        <v>19</v>
      </c>
      <c r="B23" s="17"/>
      <c r="C23" s="17"/>
      <c r="E23" s="33"/>
      <c r="F23" s="34"/>
      <c r="G23" s="36"/>
      <c r="H23" s="35"/>
      <c r="I23" s="36"/>
      <c r="J23" s="35"/>
      <c r="K23" s="36"/>
      <c r="L23" s="35"/>
      <c r="M23" s="36"/>
    </row>
    <row r="24" spans="1:13" ht="10.35" customHeight="1">
      <c r="A24" s="17"/>
      <c r="B24" s="17"/>
      <c r="C24" s="17"/>
      <c r="E24" s="33"/>
      <c r="F24" s="34"/>
      <c r="G24" s="35"/>
      <c r="H24" s="35"/>
      <c r="I24" s="35"/>
      <c r="J24" s="35"/>
      <c r="K24" s="35"/>
      <c r="L24" s="35"/>
      <c r="M24" s="35"/>
    </row>
    <row r="25" spans="1:13" ht="16.2" customHeight="1">
      <c r="A25" s="31" t="s">
        <v>20</v>
      </c>
      <c r="B25" s="31"/>
      <c r="C25" s="31"/>
      <c r="E25" s="33"/>
      <c r="F25" s="34"/>
      <c r="G25" s="2">
        <v>5092222</v>
      </c>
      <c r="H25" s="40"/>
      <c r="I25" s="2">
        <v>5047373</v>
      </c>
      <c r="J25" s="40"/>
      <c r="K25" s="2">
        <v>0</v>
      </c>
      <c r="L25" s="35"/>
      <c r="M25" s="2">
        <v>0</v>
      </c>
    </row>
    <row r="26" spans="1:13" ht="16.2" customHeight="1">
      <c r="A26" s="31" t="s">
        <v>21</v>
      </c>
      <c r="B26" s="31"/>
      <c r="C26" s="31"/>
      <c r="E26" s="33">
        <v>16.100000000000001</v>
      </c>
      <c r="F26" s="34"/>
      <c r="G26" s="2">
        <v>0</v>
      </c>
      <c r="H26" s="35"/>
      <c r="I26" s="2">
        <v>0</v>
      </c>
      <c r="J26" s="35"/>
      <c r="K26" s="36">
        <v>510000000</v>
      </c>
      <c r="L26" s="35"/>
      <c r="M26" s="36">
        <v>510000000</v>
      </c>
    </row>
    <row r="27" spans="1:13" ht="16.2" customHeight="1">
      <c r="A27" s="41" t="s">
        <v>212</v>
      </c>
      <c r="B27" s="31"/>
      <c r="C27" s="31"/>
      <c r="E27" s="33">
        <v>16.2</v>
      </c>
      <c r="F27" s="34"/>
      <c r="G27" s="2">
        <v>26472720</v>
      </c>
      <c r="H27" s="35"/>
      <c r="I27" s="2">
        <v>0</v>
      </c>
      <c r="J27" s="35"/>
      <c r="K27" s="36">
        <v>26535000</v>
      </c>
      <c r="L27" s="35"/>
      <c r="M27" s="36">
        <v>0</v>
      </c>
    </row>
    <row r="28" spans="1:13" ht="16.2" customHeight="1">
      <c r="A28" s="31" t="s">
        <v>22</v>
      </c>
      <c r="B28" s="31"/>
      <c r="C28" s="31"/>
      <c r="E28" s="33">
        <v>17</v>
      </c>
      <c r="F28" s="34"/>
      <c r="G28" s="2">
        <v>164136742</v>
      </c>
      <c r="H28" s="35"/>
      <c r="I28" s="2">
        <v>169924910</v>
      </c>
      <c r="J28" s="35"/>
      <c r="K28" s="35">
        <v>130550183</v>
      </c>
      <c r="L28" s="35"/>
      <c r="M28" s="35">
        <v>136844750</v>
      </c>
    </row>
    <row r="29" spans="1:13" ht="16.2" customHeight="1">
      <c r="A29" s="31" t="s">
        <v>23</v>
      </c>
      <c r="B29" s="31"/>
      <c r="C29" s="31"/>
      <c r="E29" s="33">
        <v>18</v>
      </c>
      <c r="F29" s="34"/>
      <c r="G29" s="35">
        <v>23052047286</v>
      </c>
      <c r="H29" s="35"/>
      <c r="I29" s="35">
        <v>23544428624</v>
      </c>
      <c r="J29" s="35"/>
      <c r="K29" s="35">
        <v>22914966617</v>
      </c>
      <c r="L29" s="35"/>
      <c r="M29" s="35">
        <v>23345363552</v>
      </c>
    </row>
    <row r="30" spans="1:13" ht="16.2" customHeight="1">
      <c r="A30" s="31" t="s">
        <v>24</v>
      </c>
      <c r="B30" s="31"/>
      <c r="C30" s="31"/>
      <c r="E30" s="33">
        <v>19</v>
      </c>
      <c r="F30" s="34"/>
      <c r="G30" s="35">
        <v>275883454</v>
      </c>
      <c r="H30" s="35"/>
      <c r="I30" s="35">
        <v>298079385</v>
      </c>
      <c r="J30" s="35"/>
      <c r="K30" s="35">
        <v>263021463</v>
      </c>
      <c r="L30" s="35"/>
      <c r="M30" s="35">
        <v>275023360</v>
      </c>
    </row>
    <row r="31" spans="1:13" ht="16.2" customHeight="1">
      <c r="A31" s="31" t="s">
        <v>25</v>
      </c>
      <c r="B31" s="31"/>
      <c r="C31" s="31"/>
      <c r="E31" s="33">
        <v>20</v>
      </c>
      <c r="F31" s="34"/>
      <c r="G31" s="35">
        <v>103283004</v>
      </c>
      <c r="H31" s="35"/>
      <c r="I31" s="35">
        <v>103283004</v>
      </c>
      <c r="J31" s="35"/>
      <c r="K31" s="35">
        <v>0</v>
      </c>
      <c r="L31" s="35"/>
      <c r="M31" s="35">
        <v>0</v>
      </c>
    </row>
    <row r="32" spans="1:13" ht="16.2" customHeight="1">
      <c r="A32" s="31" t="s">
        <v>26</v>
      </c>
      <c r="B32" s="31"/>
      <c r="C32" s="31"/>
      <c r="E32" s="33">
        <v>21</v>
      </c>
      <c r="F32" s="34"/>
      <c r="G32" s="35">
        <v>1950107163</v>
      </c>
      <c r="H32" s="35"/>
      <c r="I32" s="35">
        <v>2302332208</v>
      </c>
      <c r="J32" s="35"/>
      <c r="K32" s="35">
        <v>114973783</v>
      </c>
      <c r="L32" s="35"/>
      <c r="M32" s="35">
        <v>125707974</v>
      </c>
    </row>
    <row r="33" spans="1:13" ht="16.2" customHeight="1">
      <c r="A33" s="31" t="s">
        <v>27</v>
      </c>
      <c r="B33" s="31"/>
      <c r="C33" s="31"/>
      <c r="E33" s="33">
        <v>22</v>
      </c>
      <c r="F33" s="34"/>
      <c r="G33" s="35">
        <v>96823307</v>
      </c>
      <c r="H33" s="35"/>
      <c r="I33" s="35">
        <v>30545579</v>
      </c>
      <c r="J33" s="35"/>
      <c r="K33" s="35">
        <v>58304153</v>
      </c>
      <c r="L33" s="35"/>
      <c r="M33" s="35">
        <v>0</v>
      </c>
    </row>
    <row r="34" spans="1:13" ht="16.2" customHeight="1">
      <c r="A34" s="31" t="s">
        <v>205</v>
      </c>
      <c r="B34" s="31"/>
      <c r="C34" s="31"/>
      <c r="E34" s="33">
        <v>23</v>
      </c>
      <c r="F34" s="34"/>
      <c r="G34" s="38">
        <v>557349260</v>
      </c>
      <c r="H34" s="35"/>
      <c r="I34" s="38">
        <v>623927951</v>
      </c>
      <c r="J34" s="35"/>
      <c r="K34" s="38">
        <v>468168876</v>
      </c>
      <c r="L34" s="35"/>
      <c r="M34" s="38">
        <v>605389342</v>
      </c>
    </row>
    <row r="35" spans="1:13" ht="10.35" customHeight="1">
      <c r="A35" s="31"/>
      <c r="B35" s="31"/>
      <c r="C35" s="31"/>
      <c r="E35" s="42"/>
      <c r="F35" s="34"/>
      <c r="G35" s="35"/>
      <c r="H35" s="35"/>
      <c r="I35" s="35"/>
      <c r="J35" s="35"/>
      <c r="K35" s="35"/>
      <c r="L35" s="35"/>
      <c r="M35" s="35"/>
    </row>
    <row r="36" spans="1:13" ht="16.2" customHeight="1">
      <c r="A36" s="17" t="s">
        <v>29</v>
      </c>
      <c r="B36" s="17"/>
      <c r="C36" s="17"/>
      <c r="E36" s="42"/>
      <c r="F36" s="34"/>
      <c r="G36" s="38">
        <f>SUM(G25:G34)</f>
        <v>26231195158</v>
      </c>
      <c r="H36" s="35"/>
      <c r="I36" s="38">
        <f>SUM(I25:I34)</f>
        <v>27077569034</v>
      </c>
      <c r="J36" s="35"/>
      <c r="K36" s="38">
        <f>SUM(K25:K34)</f>
        <v>24486520075</v>
      </c>
      <c r="L36" s="35"/>
      <c r="M36" s="38">
        <f>SUM(M25:M34)</f>
        <v>24998328978</v>
      </c>
    </row>
    <row r="37" spans="1:13" ht="10.35" customHeight="1">
      <c r="A37" s="17"/>
      <c r="B37" s="17"/>
      <c r="C37" s="17"/>
      <c r="E37" s="42"/>
      <c r="F37" s="34"/>
      <c r="G37" s="35"/>
      <c r="H37" s="35"/>
      <c r="I37" s="35"/>
      <c r="J37" s="35"/>
      <c r="K37" s="35"/>
      <c r="L37" s="35"/>
      <c r="M37" s="35"/>
    </row>
    <row r="38" spans="1:13" ht="16.2" customHeight="1" thickBot="1">
      <c r="A38" s="17" t="s">
        <v>30</v>
      </c>
      <c r="B38" s="17"/>
      <c r="C38" s="17"/>
      <c r="E38" s="42"/>
      <c r="F38" s="34"/>
      <c r="G38" s="43">
        <f>SUM(G21+G36)</f>
        <v>27792557365</v>
      </c>
      <c r="H38" s="35"/>
      <c r="I38" s="43">
        <f>SUM(I21+I36)</f>
        <v>29574100539</v>
      </c>
      <c r="J38" s="35"/>
      <c r="K38" s="43">
        <f>SUM(K21+K36)</f>
        <v>25257384359</v>
      </c>
      <c r="L38" s="35"/>
      <c r="M38" s="43">
        <f>SUM(M21+M36)</f>
        <v>26440310634</v>
      </c>
    </row>
    <row r="39" spans="1:13" ht="16.2" customHeight="1" thickTop="1">
      <c r="A39" s="17"/>
      <c r="B39" s="17"/>
      <c r="C39" s="17"/>
      <c r="E39" s="42"/>
      <c r="F39" s="34"/>
      <c r="G39" s="35"/>
      <c r="H39" s="35"/>
      <c r="I39" s="35"/>
      <c r="J39" s="35"/>
      <c r="K39" s="35"/>
      <c r="L39" s="35"/>
      <c r="M39" s="35"/>
    </row>
    <row r="40" spans="1:13" ht="16.2" customHeight="1">
      <c r="A40" s="17"/>
      <c r="B40" s="17"/>
      <c r="C40" s="17"/>
      <c r="E40" s="42"/>
      <c r="F40" s="34"/>
      <c r="G40" s="35"/>
      <c r="H40" s="35"/>
      <c r="I40" s="35"/>
      <c r="J40" s="35"/>
      <c r="K40" s="35"/>
      <c r="L40" s="35"/>
      <c r="M40" s="35"/>
    </row>
    <row r="41" spans="1:13" ht="16.2" customHeight="1">
      <c r="A41" s="17"/>
      <c r="B41" s="17"/>
      <c r="C41" s="17"/>
      <c r="E41" s="42"/>
      <c r="F41" s="34"/>
      <c r="G41" s="35"/>
      <c r="H41" s="35"/>
      <c r="I41" s="35"/>
      <c r="J41" s="35"/>
      <c r="K41" s="35"/>
      <c r="L41" s="35"/>
      <c r="M41" s="35"/>
    </row>
    <row r="42" spans="1:13" ht="16.2" customHeight="1">
      <c r="A42" s="17"/>
      <c r="B42" s="17"/>
      <c r="C42" s="17"/>
      <c r="E42" s="42"/>
      <c r="F42" s="34"/>
      <c r="G42" s="35"/>
      <c r="H42" s="35"/>
      <c r="I42" s="35"/>
      <c r="J42" s="35"/>
      <c r="K42" s="35"/>
      <c r="L42" s="35"/>
      <c r="M42" s="35"/>
    </row>
    <row r="43" spans="1:13" ht="15" customHeight="1">
      <c r="A43" s="17"/>
      <c r="B43" s="17"/>
      <c r="C43" s="17"/>
      <c r="E43" s="42"/>
      <c r="F43" s="34"/>
      <c r="G43" s="40"/>
      <c r="H43" s="40"/>
      <c r="I43" s="40"/>
      <c r="J43" s="40"/>
      <c r="K43" s="40"/>
      <c r="L43" s="40"/>
      <c r="M43" s="40"/>
    </row>
    <row r="44" spans="1:13" ht="18" customHeight="1">
      <c r="A44" s="17"/>
      <c r="B44" s="17"/>
      <c r="C44" s="17"/>
      <c r="E44" s="42"/>
      <c r="F44" s="34"/>
      <c r="G44" s="40"/>
      <c r="H44" s="40"/>
      <c r="I44" s="40"/>
      <c r="J44" s="40"/>
      <c r="K44" s="40"/>
      <c r="L44" s="40"/>
      <c r="M44" s="40"/>
    </row>
    <row r="45" spans="1:13" ht="16.2" customHeight="1">
      <c r="D45" s="192" t="s">
        <v>31</v>
      </c>
      <c r="E45" s="192"/>
      <c r="F45" s="192"/>
      <c r="G45" s="1"/>
      <c r="H45" s="1"/>
      <c r="I45" s="193" t="s">
        <v>31</v>
      </c>
      <c r="J45" s="193"/>
      <c r="K45" s="193"/>
      <c r="L45" s="193"/>
      <c r="M45" s="193"/>
    </row>
    <row r="46" spans="1:13" ht="16.2" customHeight="1">
      <c r="D46" s="192" t="s">
        <v>32</v>
      </c>
      <c r="E46" s="192"/>
      <c r="F46" s="192"/>
      <c r="G46" s="1"/>
      <c r="H46" s="1"/>
      <c r="I46" s="194" t="s">
        <v>32</v>
      </c>
      <c r="J46" s="194"/>
      <c r="K46" s="194"/>
      <c r="L46" s="194"/>
      <c r="M46" s="194"/>
    </row>
    <row r="47" spans="1:13" ht="16.2" customHeight="1">
      <c r="D47" s="33"/>
      <c r="E47" s="33"/>
      <c r="F47" s="33"/>
      <c r="G47" s="1"/>
      <c r="H47" s="1"/>
      <c r="I47" s="4"/>
      <c r="J47" s="4"/>
      <c r="K47" s="4"/>
      <c r="L47" s="4"/>
      <c r="M47" s="4"/>
    </row>
    <row r="48" spans="1:13" ht="16.2" customHeight="1">
      <c r="D48" s="33"/>
      <c r="E48" s="33"/>
      <c r="F48" s="33"/>
      <c r="G48" s="1"/>
      <c r="H48" s="1"/>
      <c r="I48" s="4"/>
      <c r="J48" s="4"/>
      <c r="K48" s="4"/>
      <c r="L48" s="4"/>
      <c r="M48" s="4"/>
    </row>
    <row r="49" spans="1:13" ht="22.2" customHeight="1">
      <c r="A49" s="45" t="s">
        <v>33</v>
      </c>
      <c r="B49" s="45"/>
      <c r="C49" s="45"/>
      <c r="D49" s="45"/>
      <c r="E49" s="46"/>
      <c r="F49" s="45"/>
      <c r="G49" s="47"/>
      <c r="H49" s="47"/>
      <c r="I49" s="47"/>
      <c r="J49" s="47"/>
      <c r="K49" s="47"/>
      <c r="L49" s="47"/>
      <c r="M49" s="47"/>
    </row>
    <row r="50" spans="1:13" ht="16.5" customHeight="1">
      <c r="A50" s="17" t="str">
        <f>+A1</f>
        <v>Eastern Water Resources Development and Management Public Company Limited</v>
      </c>
      <c r="B50" s="17"/>
      <c r="C50" s="17"/>
      <c r="D50" s="18"/>
      <c r="E50" s="19"/>
      <c r="F50" s="18"/>
      <c r="G50" s="20"/>
      <c r="H50" s="20"/>
      <c r="I50" s="20"/>
      <c r="J50" s="20"/>
      <c r="K50" s="20"/>
      <c r="L50" s="20"/>
      <c r="M50" s="20"/>
    </row>
    <row r="51" spans="1:13" ht="16.5" customHeight="1">
      <c r="A51" s="17" t="s">
        <v>34</v>
      </c>
      <c r="B51" s="17"/>
      <c r="C51" s="17"/>
      <c r="D51" s="18"/>
      <c r="E51" s="19"/>
      <c r="F51" s="18"/>
      <c r="G51" s="20"/>
      <c r="H51" s="20"/>
      <c r="I51" s="20"/>
      <c r="J51" s="20"/>
      <c r="K51" s="20"/>
      <c r="L51" s="20"/>
      <c r="M51" s="20"/>
    </row>
    <row r="52" spans="1:13" ht="16.5" customHeight="1">
      <c r="A52" s="22" t="str">
        <f>+A3</f>
        <v>As at 31 December 2025</v>
      </c>
      <c r="B52" s="22"/>
      <c r="C52" s="22"/>
      <c r="D52" s="23"/>
      <c r="E52" s="24"/>
      <c r="F52" s="23"/>
      <c r="G52" s="25"/>
      <c r="H52" s="25"/>
      <c r="I52" s="25"/>
      <c r="J52" s="25"/>
      <c r="K52" s="25"/>
      <c r="L52" s="25"/>
      <c r="M52" s="25"/>
    </row>
    <row r="53" spans="1:13" ht="16.5" customHeight="1">
      <c r="A53" s="26"/>
      <c r="B53" s="26"/>
      <c r="C53" s="26"/>
      <c r="D53" s="26"/>
      <c r="E53" s="19"/>
      <c r="F53" s="18"/>
      <c r="G53" s="20"/>
      <c r="H53" s="20"/>
      <c r="I53" s="20"/>
      <c r="J53" s="20"/>
      <c r="K53" s="40"/>
      <c r="L53" s="20"/>
      <c r="M53" s="40"/>
    </row>
    <row r="54" spans="1:13" ht="16.5" customHeight="1">
      <c r="A54" s="26"/>
      <c r="B54" s="26"/>
      <c r="C54" s="26"/>
      <c r="D54" s="26"/>
      <c r="E54" s="19"/>
      <c r="F54" s="18"/>
      <c r="G54" s="20"/>
      <c r="H54" s="20"/>
      <c r="I54" s="20"/>
      <c r="J54" s="20"/>
      <c r="K54" s="40"/>
      <c r="L54" s="20"/>
      <c r="M54" s="40"/>
    </row>
    <row r="55" spans="1:13" ht="16.5" customHeight="1">
      <c r="A55" s="26"/>
      <c r="B55" s="26"/>
      <c r="C55" s="26"/>
      <c r="D55" s="26"/>
      <c r="E55" s="19"/>
      <c r="F55" s="18"/>
      <c r="G55" s="20"/>
      <c r="H55" s="20"/>
      <c r="I55" s="20"/>
      <c r="J55" s="17"/>
      <c r="K55" s="27"/>
      <c r="L55" s="17"/>
      <c r="M55" s="27" t="s">
        <v>3</v>
      </c>
    </row>
    <row r="56" spans="1:13" ht="16.5" customHeight="1">
      <c r="A56" s="26"/>
      <c r="B56" s="26"/>
      <c r="C56" s="26"/>
      <c r="D56" s="26"/>
      <c r="E56" s="19"/>
      <c r="F56" s="18"/>
      <c r="G56" s="190" t="s">
        <v>4</v>
      </c>
      <c r="H56" s="190"/>
      <c r="I56" s="190"/>
      <c r="J56" s="28"/>
      <c r="K56" s="190" t="s">
        <v>5</v>
      </c>
      <c r="L56" s="190"/>
      <c r="M56" s="190"/>
    </row>
    <row r="57" spans="1:13" ht="16.5" customHeight="1">
      <c r="A57" s="26"/>
      <c r="B57" s="26"/>
      <c r="C57" s="26"/>
      <c r="D57" s="26"/>
      <c r="E57" s="19"/>
      <c r="F57" s="18"/>
      <c r="G57" s="191" t="s">
        <v>6</v>
      </c>
      <c r="H57" s="191"/>
      <c r="I57" s="191"/>
      <c r="J57" s="28"/>
      <c r="K57" s="191" t="s">
        <v>6</v>
      </c>
      <c r="L57" s="191"/>
      <c r="M57" s="191"/>
    </row>
    <row r="58" spans="1:13" ht="16.5" customHeight="1">
      <c r="E58" s="29" t="s">
        <v>7</v>
      </c>
      <c r="G58" s="30" t="s">
        <v>8</v>
      </c>
      <c r="H58" s="27"/>
      <c r="I58" s="30" t="s">
        <v>9</v>
      </c>
      <c r="J58" s="27"/>
      <c r="K58" s="30" t="s">
        <v>8</v>
      </c>
      <c r="L58" s="27"/>
      <c r="M58" s="30" t="s">
        <v>9</v>
      </c>
    </row>
    <row r="59" spans="1:13" ht="16.5" customHeight="1">
      <c r="A59" s="17" t="s">
        <v>35</v>
      </c>
      <c r="B59" s="17"/>
      <c r="C59" s="17"/>
    </row>
    <row r="60" spans="1:13" ht="12.45" customHeight="1">
      <c r="A60" s="17"/>
      <c r="B60" s="17"/>
      <c r="C60" s="17"/>
    </row>
    <row r="61" spans="1:13" ht="16.5" customHeight="1">
      <c r="A61" s="17" t="s">
        <v>36</v>
      </c>
      <c r="B61" s="17"/>
      <c r="C61" s="17"/>
      <c r="E61" s="42"/>
      <c r="F61" s="34"/>
    </row>
    <row r="62" spans="1:13" ht="12.45" customHeight="1">
      <c r="A62" s="17"/>
      <c r="B62" s="17"/>
      <c r="C62" s="17"/>
      <c r="E62" s="42"/>
      <c r="F62" s="34"/>
    </row>
    <row r="63" spans="1:13" ht="16.5" customHeight="1">
      <c r="A63" s="48" t="s">
        <v>37</v>
      </c>
      <c r="B63" s="48"/>
      <c r="C63" s="48"/>
      <c r="G63" s="21"/>
      <c r="H63" s="21"/>
      <c r="I63" s="21"/>
      <c r="J63" s="21"/>
      <c r="K63" s="21"/>
      <c r="L63" s="21"/>
      <c r="M63" s="21"/>
    </row>
    <row r="64" spans="1:13" ht="16.5" customHeight="1">
      <c r="A64" s="48"/>
      <c r="B64" s="41" t="s">
        <v>38</v>
      </c>
      <c r="C64" s="48"/>
      <c r="E64" s="33">
        <v>24.1</v>
      </c>
      <c r="F64" s="34"/>
      <c r="G64" s="35">
        <v>2044000000</v>
      </c>
      <c r="H64" s="35"/>
      <c r="I64" s="35">
        <v>115000000</v>
      </c>
      <c r="J64" s="35"/>
      <c r="K64" s="35">
        <v>1599000000</v>
      </c>
      <c r="L64" s="35"/>
      <c r="M64" s="35">
        <v>0</v>
      </c>
    </row>
    <row r="65" spans="1:13" ht="16.5" customHeight="1">
      <c r="A65" s="48" t="s">
        <v>39</v>
      </c>
      <c r="B65" s="48"/>
      <c r="C65" s="48"/>
      <c r="E65" s="33">
        <v>25</v>
      </c>
      <c r="F65" s="34"/>
      <c r="G65" s="35">
        <v>256496782</v>
      </c>
      <c r="H65" s="35"/>
      <c r="I65" s="35">
        <v>1449609521</v>
      </c>
      <c r="J65" s="35"/>
      <c r="K65" s="35">
        <v>230124725</v>
      </c>
      <c r="L65" s="35"/>
      <c r="M65" s="35">
        <v>1416585162</v>
      </c>
    </row>
    <row r="66" spans="1:13" ht="16.5" customHeight="1">
      <c r="A66" s="48" t="s">
        <v>200</v>
      </c>
      <c r="B66" s="48"/>
      <c r="C66" s="48"/>
      <c r="D66" s="41"/>
      <c r="E66" s="33">
        <v>39.4</v>
      </c>
      <c r="F66" s="34"/>
      <c r="G66" s="35">
        <v>0</v>
      </c>
      <c r="H66" s="35"/>
      <c r="I66" s="35">
        <v>0</v>
      </c>
      <c r="J66" s="35"/>
      <c r="K66" s="35">
        <v>955000000</v>
      </c>
      <c r="L66" s="35"/>
      <c r="M66" s="35">
        <v>0</v>
      </c>
    </row>
    <row r="67" spans="1:13" ht="16.5" customHeight="1">
      <c r="A67" s="48" t="s">
        <v>40</v>
      </c>
      <c r="B67" s="48"/>
      <c r="C67" s="48"/>
      <c r="E67" s="33"/>
      <c r="F67" s="34"/>
      <c r="G67" s="35"/>
      <c r="H67" s="35"/>
      <c r="I67" s="35"/>
      <c r="J67" s="35"/>
      <c r="K67" s="35"/>
      <c r="L67" s="35"/>
      <c r="M67" s="35"/>
    </row>
    <row r="68" spans="1:13" ht="16.5" customHeight="1">
      <c r="A68" s="41"/>
      <c r="B68" s="48" t="s">
        <v>41</v>
      </c>
      <c r="C68" s="48"/>
      <c r="E68" s="33">
        <v>24.2</v>
      </c>
      <c r="F68" s="34"/>
      <c r="G68" s="35">
        <v>2518000000</v>
      </c>
      <c r="H68" s="35"/>
      <c r="I68" s="35">
        <v>2262500000</v>
      </c>
      <c r="J68" s="35"/>
      <c r="K68" s="35">
        <v>2248000000</v>
      </c>
      <c r="L68" s="35"/>
      <c r="M68" s="35">
        <v>2092500000</v>
      </c>
    </row>
    <row r="69" spans="1:13" ht="16.5" customHeight="1">
      <c r="A69" s="41" t="s">
        <v>42</v>
      </c>
      <c r="B69" s="48"/>
      <c r="C69" s="48"/>
      <c r="E69" s="33">
        <v>24.3</v>
      </c>
      <c r="F69" s="34"/>
      <c r="G69" s="35">
        <v>0</v>
      </c>
      <c r="H69" s="35"/>
      <c r="I69" s="35">
        <v>1549742417</v>
      </c>
      <c r="J69" s="35"/>
      <c r="K69" s="35">
        <v>0</v>
      </c>
      <c r="L69" s="35"/>
      <c r="M69" s="35">
        <v>1549742417</v>
      </c>
    </row>
    <row r="70" spans="1:13" ht="16.5" customHeight="1">
      <c r="A70" s="48" t="s">
        <v>43</v>
      </c>
      <c r="B70" s="48"/>
      <c r="C70" s="48"/>
      <c r="E70" s="33">
        <v>24.4</v>
      </c>
      <c r="F70" s="34"/>
      <c r="G70" s="35">
        <v>13324935</v>
      </c>
      <c r="H70" s="35"/>
      <c r="I70" s="35">
        <v>15378680</v>
      </c>
      <c r="J70" s="35"/>
      <c r="K70" s="35">
        <v>8399215</v>
      </c>
      <c r="L70" s="35"/>
      <c r="M70" s="35">
        <v>3935687</v>
      </c>
    </row>
    <row r="71" spans="1:13" ht="16.5" customHeight="1">
      <c r="A71" s="48" t="s">
        <v>44</v>
      </c>
      <c r="B71" s="48"/>
      <c r="C71" s="48"/>
      <c r="E71" s="33"/>
      <c r="F71" s="34"/>
      <c r="G71" s="35">
        <v>32723821</v>
      </c>
      <c r="H71" s="35"/>
      <c r="I71" s="35">
        <v>33713356</v>
      </c>
      <c r="J71" s="35"/>
      <c r="K71" s="35">
        <v>0</v>
      </c>
      <c r="L71" s="35"/>
      <c r="M71" s="35">
        <v>0</v>
      </c>
    </row>
    <row r="72" spans="1:13" ht="16.5" customHeight="1">
      <c r="A72" s="49" t="s">
        <v>45</v>
      </c>
      <c r="B72" s="49"/>
      <c r="C72" s="49"/>
      <c r="E72" s="33">
        <v>26</v>
      </c>
      <c r="F72" s="34"/>
      <c r="G72" s="35">
        <v>161209481</v>
      </c>
      <c r="H72" s="35"/>
      <c r="I72" s="35">
        <v>179068146</v>
      </c>
      <c r="J72" s="35"/>
      <c r="K72" s="35">
        <v>141688196</v>
      </c>
      <c r="L72" s="35"/>
      <c r="M72" s="35">
        <v>149218960</v>
      </c>
    </row>
    <row r="73" spans="1:13" ht="16.5" customHeight="1">
      <c r="A73" s="48" t="s">
        <v>46</v>
      </c>
      <c r="B73" s="48"/>
      <c r="C73" s="48"/>
      <c r="E73" s="33">
        <v>27</v>
      </c>
      <c r="F73" s="34"/>
      <c r="G73" s="38">
        <v>173300660</v>
      </c>
      <c r="H73" s="35"/>
      <c r="I73" s="38">
        <v>179717373</v>
      </c>
      <c r="J73" s="35"/>
      <c r="K73" s="38">
        <v>106954277</v>
      </c>
      <c r="L73" s="35"/>
      <c r="M73" s="38">
        <v>119861002</v>
      </c>
    </row>
    <row r="74" spans="1:13" ht="12.45" customHeight="1">
      <c r="A74" s="31"/>
      <c r="B74" s="31"/>
      <c r="C74" s="31"/>
      <c r="E74" s="33"/>
      <c r="F74" s="34"/>
      <c r="G74" s="35"/>
      <c r="H74" s="35"/>
      <c r="I74" s="35"/>
      <c r="J74" s="35"/>
      <c r="K74" s="35"/>
      <c r="L74" s="35"/>
      <c r="M74" s="35"/>
    </row>
    <row r="75" spans="1:13" ht="16.5" customHeight="1">
      <c r="A75" s="17" t="s">
        <v>47</v>
      </c>
      <c r="B75" s="17"/>
      <c r="C75" s="17"/>
      <c r="E75" s="33"/>
      <c r="F75" s="34"/>
      <c r="G75" s="38">
        <f>SUM(G64:G73)</f>
        <v>5199055679</v>
      </c>
      <c r="H75" s="35"/>
      <c r="I75" s="38">
        <f>SUM(I64:I73)</f>
        <v>5784729493</v>
      </c>
      <c r="J75" s="35"/>
      <c r="K75" s="38">
        <f>SUM(K64:K73)</f>
        <v>5289166413</v>
      </c>
      <c r="L75" s="35"/>
      <c r="M75" s="38">
        <f>SUM(M64:M73)</f>
        <v>5331843228</v>
      </c>
    </row>
    <row r="76" spans="1:13" ht="15" customHeight="1">
      <c r="A76" s="17"/>
      <c r="B76" s="17"/>
      <c r="C76" s="17"/>
      <c r="E76" s="33"/>
      <c r="F76" s="34"/>
      <c r="G76" s="35"/>
      <c r="H76" s="35"/>
      <c r="I76" s="35"/>
      <c r="J76" s="35"/>
      <c r="K76" s="35"/>
      <c r="L76" s="35"/>
      <c r="M76" s="35"/>
    </row>
    <row r="77" spans="1:13" ht="16.5" customHeight="1">
      <c r="A77" s="17" t="s">
        <v>48</v>
      </c>
      <c r="B77" s="17"/>
      <c r="C77" s="17"/>
      <c r="E77" s="33"/>
      <c r="F77" s="34"/>
      <c r="G77" s="35"/>
      <c r="H77" s="35"/>
      <c r="I77" s="35"/>
      <c r="J77" s="35"/>
      <c r="K77" s="35"/>
      <c r="L77" s="35"/>
      <c r="M77" s="35"/>
    </row>
    <row r="78" spans="1:13" ht="12.45" customHeight="1">
      <c r="A78" s="17"/>
      <c r="B78" s="17"/>
      <c r="C78" s="17"/>
      <c r="E78" s="33"/>
      <c r="F78" s="34"/>
      <c r="G78" s="35"/>
      <c r="H78" s="35"/>
      <c r="I78" s="35"/>
      <c r="J78" s="35"/>
      <c r="K78" s="35"/>
      <c r="L78" s="35"/>
      <c r="M78" s="35"/>
    </row>
    <row r="79" spans="1:13" ht="16.5" customHeight="1">
      <c r="A79" s="31" t="s">
        <v>49</v>
      </c>
      <c r="B79" s="31"/>
      <c r="C79" s="31"/>
    </row>
    <row r="80" spans="1:13" ht="16.5" customHeight="1">
      <c r="A80" s="31"/>
      <c r="B80" s="21" t="s">
        <v>38</v>
      </c>
      <c r="C80" s="31"/>
      <c r="E80" s="33">
        <v>24.2</v>
      </c>
      <c r="F80" s="34"/>
      <c r="G80" s="36">
        <v>1707215289</v>
      </c>
      <c r="H80" s="36"/>
      <c r="I80" s="36">
        <v>3508358449</v>
      </c>
      <c r="J80" s="36"/>
      <c r="K80" s="36">
        <v>1347215289</v>
      </c>
      <c r="L80" s="36"/>
      <c r="M80" s="36">
        <v>3178358449</v>
      </c>
    </row>
    <row r="81" spans="1:13" ht="16.5" customHeight="1">
      <c r="A81" s="31" t="s">
        <v>50</v>
      </c>
      <c r="B81" s="31"/>
      <c r="C81" s="31"/>
      <c r="E81" s="33">
        <v>24.3</v>
      </c>
      <c r="F81" s="34"/>
      <c r="G81" s="36">
        <v>8400693428</v>
      </c>
      <c r="H81" s="36"/>
      <c r="I81" s="36">
        <v>7691008615</v>
      </c>
      <c r="J81" s="36"/>
      <c r="K81" s="36">
        <v>8400693428</v>
      </c>
      <c r="L81" s="36"/>
      <c r="M81" s="36">
        <v>7691008615</v>
      </c>
    </row>
    <row r="82" spans="1:13" ht="16.5" customHeight="1">
      <c r="A82" s="31" t="s">
        <v>51</v>
      </c>
      <c r="B82" s="31"/>
      <c r="C82" s="31"/>
      <c r="E82" s="33">
        <v>24.4</v>
      </c>
      <c r="F82" s="34"/>
      <c r="G82" s="35">
        <v>315728323</v>
      </c>
      <c r="H82" s="36"/>
      <c r="I82" s="35">
        <v>322953029</v>
      </c>
      <c r="J82" s="36"/>
      <c r="K82" s="35">
        <v>304789930</v>
      </c>
      <c r="L82" s="36"/>
      <c r="M82" s="35">
        <v>309511328</v>
      </c>
    </row>
    <row r="83" spans="1:13" ht="16.5" customHeight="1">
      <c r="A83" s="31" t="s">
        <v>52</v>
      </c>
      <c r="B83" s="31"/>
      <c r="C83" s="31"/>
      <c r="E83" s="33">
        <v>22</v>
      </c>
      <c r="F83" s="34"/>
      <c r="G83" s="36">
        <v>135940551</v>
      </c>
      <c r="H83" s="36"/>
      <c r="I83" s="36">
        <v>190196240</v>
      </c>
      <c r="J83" s="36"/>
      <c r="K83" s="36">
        <v>0</v>
      </c>
      <c r="L83" s="36"/>
      <c r="M83" s="36">
        <v>27788355</v>
      </c>
    </row>
    <row r="84" spans="1:13" ht="16.5" customHeight="1">
      <c r="A84" s="31" t="s">
        <v>53</v>
      </c>
      <c r="B84" s="31"/>
      <c r="C84" s="31"/>
      <c r="E84" s="33">
        <v>28</v>
      </c>
      <c r="F84" s="34"/>
      <c r="G84" s="36">
        <v>257000500</v>
      </c>
      <c r="H84" s="36"/>
      <c r="I84" s="36">
        <v>230091957</v>
      </c>
      <c r="J84" s="36"/>
      <c r="K84" s="36">
        <v>164051666</v>
      </c>
      <c r="L84" s="36"/>
      <c r="M84" s="36">
        <v>149930842</v>
      </c>
    </row>
    <row r="85" spans="1:13" ht="16.5" customHeight="1">
      <c r="A85" s="31" t="s">
        <v>54</v>
      </c>
      <c r="B85" s="31"/>
      <c r="C85" s="31"/>
      <c r="E85" s="33">
        <v>29</v>
      </c>
      <c r="F85" s="34"/>
      <c r="G85" s="36">
        <v>60657200</v>
      </c>
      <c r="H85" s="36"/>
      <c r="I85" s="36">
        <v>57232190</v>
      </c>
      <c r="J85" s="36"/>
      <c r="K85" s="36">
        <v>0</v>
      </c>
      <c r="L85" s="36"/>
      <c r="M85" s="36">
        <v>0</v>
      </c>
    </row>
    <row r="86" spans="1:13" ht="16.5" customHeight="1">
      <c r="A86" s="31" t="s">
        <v>55</v>
      </c>
      <c r="B86" s="31"/>
      <c r="C86" s="31"/>
      <c r="E86" s="33">
        <v>30</v>
      </c>
      <c r="F86" s="34"/>
      <c r="G86" s="50">
        <v>165713866</v>
      </c>
      <c r="H86" s="36"/>
      <c r="I86" s="50">
        <v>220626136</v>
      </c>
      <c r="J86" s="36"/>
      <c r="K86" s="50">
        <v>156239526</v>
      </c>
      <c r="L86" s="36"/>
      <c r="M86" s="50">
        <v>209333487</v>
      </c>
    </row>
    <row r="87" spans="1:13" ht="12.45" customHeight="1">
      <c r="A87" s="31"/>
      <c r="B87" s="31"/>
      <c r="C87" s="31"/>
      <c r="E87" s="33"/>
      <c r="F87" s="34"/>
      <c r="G87" s="51"/>
      <c r="H87" s="36"/>
      <c r="I87" s="51"/>
      <c r="J87" s="36"/>
      <c r="K87" s="51"/>
      <c r="L87" s="36"/>
      <c r="M87" s="51"/>
    </row>
    <row r="88" spans="1:13" ht="16.5" customHeight="1">
      <c r="A88" s="17" t="s">
        <v>56</v>
      </c>
      <c r="B88" s="17"/>
      <c r="C88" s="17"/>
      <c r="E88" s="33"/>
      <c r="F88" s="34"/>
      <c r="G88" s="50">
        <f>SUM(G79:G87)</f>
        <v>11042949157</v>
      </c>
      <c r="H88" s="36"/>
      <c r="I88" s="50">
        <f>SUM(I79:I87)</f>
        <v>12220466616</v>
      </c>
      <c r="J88" s="36"/>
      <c r="K88" s="50">
        <f>SUM(K79:K87)</f>
        <v>10372989839</v>
      </c>
      <c r="L88" s="36"/>
      <c r="M88" s="50">
        <f>SUM(M79:M87)</f>
        <v>11565931076</v>
      </c>
    </row>
    <row r="89" spans="1:13" ht="12.45" customHeight="1">
      <c r="A89" s="17"/>
      <c r="B89" s="17"/>
      <c r="C89" s="17"/>
      <c r="E89" s="33"/>
      <c r="F89" s="34"/>
      <c r="G89" s="36"/>
      <c r="H89" s="36"/>
      <c r="I89" s="36"/>
      <c r="J89" s="36"/>
      <c r="K89" s="36"/>
      <c r="L89" s="36"/>
      <c r="M89" s="36"/>
    </row>
    <row r="90" spans="1:13" ht="16.5" customHeight="1">
      <c r="A90" s="17" t="s">
        <v>57</v>
      </c>
      <c r="B90" s="17"/>
      <c r="C90" s="17"/>
      <c r="E90" s="33"/>
      <c r="F90" s="34"/>
      <c r="G90" s="50">
        <f>SUM(G75+G88)</f>
        <v>16242004836</v>
      </c>
      <c r="H90" s="36"/>
      <c r="I90" s="50">
        <f>SUM(I75+I88)</f>
        <v>18005196109</v>
      </c>
      <c r="J90" s="36"/>
      <c r="K90" s="50">
        <f>SUM(K75+K88)</f>
        <v>15662156252</v>
      </c>
      <c r="L90" s="36"/>
      <c r="M90" s="50">
        <f>SUM(M75+M88)</f>
        <v>16897774304</v>
      </c>
    </row>
    <row r="91" spans="1:13" ht="16.5" customHeight="1">
      <c r="A91" s="17"/>
      <c r="B91" s="17"/>
      <c r="C91" s="17"/>
      <c r="E91" s="33"/>
      <c r="F91" s="34"/>
      <c r="G91" s="36"/>
      <c r="H91" s="36"/>
      <c r="I91" s="36"/>
      <c r="J91" s="36"/>
      <c r="K91" s="36"/>
      <c r="L91" s="36"/>
      <c r="M91" s="36"/>
    </row>
    <row r="92" spans="1:13" ht="16.5" customHeight="1">
      <c r="A92" s="17"/>
      <c r="B92" s="17"/>
      <c r="C92" s="17"/>
      <c r="E92" s="33"/>
      <c r="F92" s="34"/>
      <c r="G92" s="36"/>
      <c r="H92" s="36"/>
      <c r="I92" s="36"/>
      <c r="J92" s="36"/>
      <c r="K92" s="36"/>
      <c r="L92" s="36"/>
      <c r="M92" s="36"/>
    </row>
    <row r="93" spans="1:13" ht="16.5" customHeight="1">
      <c r="A93" s="17"/>
      <c r="B93" s="17"/>
      <c r="C93" s="17"/>
      <c r="E93" s="33"/>
      <c r="F93" s="34"/>
      <c r="G93" s="36"/>
      <c r="H93" s="36"/>
      <c r="I93" s="36"/>
      <c r="J93" s="36"/>
      <c r="K93" s="36"/>
      <c r="L93" s="36"/>
      <c r="M93" s="36"/>
    </row>
    <row r="94" spans="1:13" ht="16.5" customHeight="1">
      <c r="A94" s="17"/>
      <c r="B94" s="17"/>
      <c r="C94" s="17"/>
      <c r="E94" s="33"/>
      <c r="F94" s="34"/>
      <c r="G94" s="36"/>
      <c r="H94" s="36"/>
      <c r="I94" s="36"/>
      <c r="J94" s="36"/>
      <c r="K94" s="36"/>
      <c r="L94" s="36"/>
      <c r="M94" s="36"/>
    </row>
    <row r="95" spans="1:13" ht="15" customHeight="1">
      <c r="A95" s="17"/>
      <c r="B95" s="17"/>
      <c r="C95" s="17"/>
      <c r="E95" s="33"/>
      <c r="F95" s="34"/>
      <c r="G95" s="36"/>
      <c r="H95" s="36"/>
      <c r="I95" s="36"/>
      <c r="J95" s="36"/>
      <c r="K95" s="36"/>
      <c r="L95" s="36"/>
      <c r="M95" s="36"/>
    </row>
    <row r="96" spans="1:13" ht="9.75" customHeight="1">
      <c r="A96" s="31"/>
      <c r="B96" s="31"/>
      <c r="C96" s="31"/>
      <c r="E96" s="33"/>
      <c r="F96" s="34"/>
      <c r="G96" s="36"/>
      <c r="H96" s="36"/>
      <c r="I96" s="36"/>
      <c r="J96" s="36"/>
      <c r="K96" s="36"/>
      <c r="L96" s="36"/>
      <c r="M96" s="36"/>
    </row>
    <row r="97" spans="1:13" ht="22.2" customHeight="1">
      <c r="A97" s="45" t="str">
        <f>+A49</f>
        <v>The accompanying notes are an integral part of these consolidated and separate financial statements.</v>
      </c>
      <c r="B97" s="45"/>
      <c r="C97" s="45"/>
      <c r="D97" s="45"/>
      <c r="E97" s="46"/>
      <c r="F97" s="45"/>
      <c r="G97" s="47"/>
      <c r="H97" s="47"/>
      <c r="I97" s="47"/>
      <c r="J97" s="47"/>
      <c r="K97" s="47"/>
      <c r="L97" s="47"/>
      <c r="M97" s="47"/>
    </row>
    <row r="98" spans="1:13" ht="16.5" customHeight="1">
      <c r="A98" s="17" t="str">
        <f>+A50</f>
        <v>Eastern Water Resources Development and Management Public Company Limited</v>
      </c>
      <c r="B98" s="17"/>
      <c r="C98" s="17"/>
      <c r="D98" s="18"/>
      <c r="E98" s="19"/>
      <c r="F98" s="18"/>
      <c r="G98" s="20"/>
      <c r="H98" s="20"/>
      <c r="I98" s="20"/>
      <c r="J98" s="20"/>
      <c r="K98" s="20"/>
      <c r="L98" s="20"/>
      <c r="M98" s="20"/>
    </row>
    <row r="99" spans="1:13" ht="16.5" customHeight="1">
      <c r="A99" s="17" t="s">
        <v>34</v>
      </c>
      <c r="B99" s="17"/>
      <c r="C99" s="17"/>
      <c r="D99" s="18"/>
      <c r="E99" s="19"/>
      <c r="F99" s="18"/>
      <c r="G99" s="20"/>
      <c r="H99" s="20"/>
      <c r="I99" s="20"/>
      <c r="J99" s="20"/>
      <c r="K99" s="20"/>
      <c r="L99" s="20"/>
      <c r="M99" s="20"/>
    </row>
    <row r="100" spans="1:13" ht="16.5" customHeight="1">
      <c r="A100" s="22" t="str">
        <f>+A52</f>
        <v>As at 31 December 2025</v>
      </c>
      <c r="B100" s="22"/>
      <c r="C100" s="22"/>
      <c r="D100" s="23"/>
      <c r="E100" s="24"/>
      <c r="F100" s="23"/>
      <c r="G100" s="25"/>
      <c r="H100" s="25"/>
      <c r="I100" s="25"/>
      <c r="J100" s="25"/>
      <c r="K100" s="25"/>
      <c r="L100" s="25"/>
      <c r="M100" s="25"/>
    </row>
    <row r="101" spans="1:13" ht="16.5" customHeight="1">
      <c r="A101" s="26"/>
      <c r="B101" s="26"/>
      <c r="C101" s="26"/>
      <c r="D101" s="26"/>
      <c r="E101" s="19"/>
      <c r="F101" s="18"/>
      <c r="G101" s="20"/>
      <c r="H101" s="20"/>
      <c r="I101" s="20"/>
      <c r="J101" s="20"/>
      <c r="K101" s="40"/>
      <c r="L101" s="20"/>
      <c r="M101" s="40"/>
    </row>
    <row r="102" spans="1:13" ht="16.5" customHeight="1">
      <c r="A102" s="26"/>
      <c r="B102" s="26"/>
      <c r="C102" s="26"/>
      <c r="D102" s="26"/>
      <c r="E102" s="19"/>
      <c r="F102" s="18"/>
      <c r="G102" s="20"/>
      <c r="H102" s="20"/>
      <c r="I102" s="20"/>
      <c r="J102" s="20"/>
      <c r="K102" s="40"/>
      <c r="L102" s="20"/>
      <c r="M102" s="40"/>
    </row>
    <row r="103" spans="1:13" ht="16.5" customHeight="1">
      <c r="A103" s="26"/>
      <c r="B103" s="26"/>
      <c r="C103" s="26"/>
      <c r="D103" s="26"/>
      <c r="E103" s="19"/>
      <c r="F103" s="18"/>
      <c r="G103" s="20"/>
      <c r="H103" s="20"/>
      <c r="I103" s="20"/>
      <c r="J103" s="17"/>
      <c r="K103" s="27"/>
      <c r="L103" s="17"/>
      <c r="M103" s="27" t="s">
        <v>3</v>
      </c>
    </row>
    <row r="104" spans="1:13" ht="16.5" customHeight="1">
      <c r="A104" s="26"/>
      <c r="B104" s="26"/>
      <c r="C104" s="26"/>
      <c r="D104" s="26"/>
      <c r="E104" s="19"/>
      <c r="F104" s="18"/>
      <c r="G104" s="190" t="s">
        <v>4</v>
      </c>
      <c r="H104" s="190"/>
      <c r="I104" s="190"/>
      <c r="J104" s="28"/>
      <c r="K104" s="190" t="s">
        <v>5</v>
      </c>
      <c r="L104" s="190"/>
      <c r="M104" s="190"/>
    </row>
    <row r="105" spans="1:13" ht="16.5" customHeight="1">
      <c r="A105" s="26"/>
      <c r="B105" s="26"/>
      <c r="C105" s="26"/>
      <c r="D105" s="26"/>
      <c r="E105" s="19"/>
      <c r="F105" s="18"/>
      <c r="G105" s="191" t="s">
        <v>6</v>
      </c>
      <c r="H105" s="191"/>
      <c r="I105" s="191"/>
      <c r="J105" s="28"/>
      <c r="K105" s="191" t="s">
        <v>6</v>
      </c>
      <c r="L105" s="191"/>
      <c r="M105" s="191"/>
    </row>
    <row r="106" spans="1:13" ht="16.5" customHeight="1">
      <c r="E106" s="29" t="s">
        <v>58</v>
      </c>
      <c r="G106" s="30" t="s">
        <v>8</v>
      </c>
      <c r="H106" s="27"/>
      <c r="I106" s="30" t="s">
        <v>9</v>
      </c>
      <c r="J106" s="27"/>
      <c r="K106" s="30" t="s">
        <v>8</v>
      </c>
      <c r="L106" s="27"/>
      <c r="M106" s="30" t="s">
        <v>9</v>
      </c>
    </row>
    <row r="107" spans="1:13" ht="16.5" customHeight="1">
      <c r="A107" s="17" t="s">
        <v>59</v>
      </c>
      <c r="B107" s="17"/>
      <c r="C107" s="17"/>
    </row>
    <row r="108" spans="1:13" ht="16.5" customHeight="1">
      <c r="A108" s="17"/>
      <c r="B108" s="17"/>
      <c r="C108" s="17"/>
    </row>
    <row r="109" spans="1:13" ht="16.5" customHeight="1">
      <c r="A109" s="17" t="s">
        <v>60</v>
      </c>
      <c r="B109" s="17"/>
      <c r="C109" s="17"/>
      <c r="E109" s="33"/>
      <c r="F109" s="34"/>
      <c r="G109" s="36"/>
      <c r="H109" s="36"/>
      <c r="I109" s="36"/>
      <c r="J109" s="36"/>
      <c r="K109" s="36"/>
      <c r="L109" s="36"/>
      <c r="M109" s="36"/>
    </row>
    <row r="110" spans="1:13" ht="16.5" customHeight="1">
      <c r="A110" s="17"/>
      <c r="B110" s="17"/>
      <c r="C110" s="17"/>
      <c r="E110" s="33"/>
      <c r="F110" s="34"/>
      <c r="G110" s="36"/>
      <c r="H110" s="36"/>
      <c r="I110" s="36"/>
      <c r="J110" s="36"/>
      <c r="K110" s="36"/>
      <c r="L110" s="36"/>
      <c r="M110" s="36"/>
    </row>
    <row r="111" spans="1:13" ht="16.5" customHeight="1">
      <c r="A111" s="31" t="s">
        <v>61</v>
      </c>
      <c r="B111" s="31"/>
      <c r="C111" s="31"/>
      <c r="E111" s="33"/>
      <c r="F111" s="34"/>
      <c r="G111" s="36"/>
      <c r="H111" s="36"/>
      <c r="I111" s="36"/>
      <c r="J111" s="36"/>
      <c r="K111" s="36"/>
      <c r="L111" s="36"/>
      <c r="M111" s="36"/>
    </row>
    <row r="112" spans="1:13" ht="16.5" customHeight="1">
      <c r="B112" s="21" t="s">
        <v>62</v>
      </c>
      <c r="E112" s="33"/>
      <c r="F112" s="34"/>
      <c r="G112" s="36"/>
      <c r="H112" s="36"/>
      <c r="I112" s="36"/>
      <c r="J112" s="36"/>
      <c r="K112" s="36"/>
      <c r="L112" s="36"/>
      <c r="M112" s="36"/>
    </row>
    <row r="113" spans="1:13" ht="16.5" customHeight="1">
      <c r="C113" s="31" t="s">
        <v>63</v>
      </c>
      <c r="E113" s="33"/>
      <c r="F113" s="34"/>
      <c r="G113" s="36"/>
      <c r="H113" s="36"/>
      <c r="I113" s="36"/>
      <c r="J113" s="36"/>
      <c r="K113" s="36"/>
      <c r="L113" s="36"/>
      <c r="M113" s="36"/>
    </row>
    <row r="114" spans="1:13" ht="16.5" customHeight="1" thickBot="1">
      <c r="A114" s="31"/>
      <c r="C114" s="21" t="s">
        <v>64</v>
      </c>
      <c r="E114" s="33"/>
      <c r="F114" s="34"/>
      <c r="G114" s="43">
        <v>1663725149</v>
      </c>
      <c r="H114" s="35"/>
      <c r="I114" s="43">
        <v>1663725149</v>
      </c>
      <c r="J114" s="35"/>
      <c r="K114" s="43">
        <v>1663725149</v>
      </c>
      <c r="L114" s="35"/>
      <c r="M114" s="43">
        <v>1663725149</v>
      </c>
    </row>
    <row r="115" spans="1:13" ht="16.5" customHeight="1" thickTop="1">
      <c r="A115" s="31"/>
      <c r="B115" s="31"/>
      <c r="C115" s="31"/>
      <c r="E115" s="33"/>
      <c r="F115" s="34"/>
      <c r="G115" s="36"/>
      <c r="H115" s="36"/>
      <c r="I115" s="36"/>
      <c r="J115" s="36"/>
      <c r="K115" s="36"/>
      <c r="L115" s="36"/>
      <c r="M115" s="36"/>
    </row>
    <row r="116" spans="1:13" ht="16.5" customHeight="1">
      <c r="B116" s="31" t="s">
        <v>65</v>
      </c>
      <c r="C116" s="31"/>
      <c r="E116" s="33"/>
      <c r="F116" s="34"/>
      <c r="G116" s="36"/>
      <c r="H116" s="36"/>
      <c r="I116" s="36"/>
      <c r="J116" s="36"/>
      <c r="K116" s="36"/>
      <c r="L116" s="36"/>
      <c r="M116" s="36"/>
    </row>
    <row r="117" spans="1:13" ht="16.5" customHeight="1">
      <c r="C117" s="31" t="s">
        <v>63</v>
      </c>
      <c r="G117" s="36"/>
      <c r="H117" s="36"/>
      <c r="I117" s="36"/>
      <c r="J117" s="36"/>
      <c r="K117" s="36"/>
      <c r="L117" s="36"/>
      <c r="M117" s="36"/>
    </row>
    <row r="118" spans="1:13" ht="16.5" customHeight="1">
      <c r="A118" s="31"/>
      <c r="C118" s="21" t="s">
        <v>64</v>
      </c>
      <c r="E118" s="33"/>
      <c r="F118" s="34"/>
      <c r="G118" s="35">
        <v>1663725149</v>
      </c>
      <c r="H118" s="35"/>
      <c r="I118" s="35">
        <v>1663725149</v>
      </c>
      <c r="J118" s="35"/>
      <c r="K118" s="35">
        <v>1663725149</v>
      </c>
      <c r="L118" s="52"/>
      <c r="M118" s="35">
        <v>1663725149</v>
      </c>
    </row>
    <row r="119" spans="1:13" ht="16.5" customHeight="1">
      <c r="A119" s="31" t="s">
        <v>66</v>
      </c>
      <c r="B119" s="31"/>
      <c r="C119" s="31"/>
      <c r="E119" s="33"/>
      <c r="F119" s="34"/>
      <c r="G119" s="35">
        <v>2138522279</v>
      </c>
      <c r="H119" s="35"/>
      <c r="I119" s="35">
        <v>2138522279</v>
      </c>
      <c r="J119" s="35"/>
      <c r="K119" s="35">
        <v>2138522279</v>
      </c>
      <c r="L119" s="52"/>
      <c r="M119" s="35">
        <v>2138522279</v>
      </c>
    </row>
    <row r="120" spans="1:13" ht="16.5" customHeight="1">
      <c r="A120" s="31" t="s">
        <v>67</v>
      </c>
      <c r="B120" s="31"/>
      <c r="C120" s="31"/>
      <c r="E120" s="33"/>
      <c r="F120" s="34"/>
      <c r="G120" s="35"/>
      <c r="H120" s="35"/>
      <c r="I120" s="35"/>
      <c r="J120" s="35"/>
      <c r="K120" s="35"/>
      <c r="L120" s="35"/>
      <c r="M120" s="35"/>
    </row>
    <row r="121" spans="1:13" ht="16.5" customHeight="1">
      <c r="A121" s="31" t="s">
        <v>68</v>
      </c>
      <c r="B121" s="31"/>
      <c r="C121" s="31"/>
      <c r="D121" s="53" t="s">
        <v>69</v>
      </c>
      <c r="E121" s="33">
        <v>31</v>
      </c>
      <c r="F121" s="34"/>
      <c r="G121" s="35">
        <v>166500000</v>
      </c>
      <c r="H121" s="35"/>
      <c r="I121" s="35">
        <v>166500000</v>
      </c>
      <c r="J121" s="35"/>
      <c r="K121" s="35">
        <v>166500000</v>
      </c>
      <c r="L121" s="52"/>
      <c r="M121" s="35">
        <v>166500000</v>
      </c>
    </row>
    <row r="122" spans="1:13" ht="16.5" customHeight="1">
      <c r="B122" s="31"/>
      <c r="C122" s="31"/>
      <c r="D122" s="54" t="s">
        <v>70</v>
      </c>
      <c r="E122" s="33">
        <v>31</v>
      </c>
      <c r="F122" s="34"/>
      <c r="G122" s="35">
        <v>591747567</v>
      </c>
      <c r="H122" s="35"/>
      <c r="I122" s="35">
        <v>555160505</v>
      </c>
      <c r="J122" s="35"/>
      <c r="K122" s="35">
        <v>68186810</v>
      </c>
      <c r="L122" s="52"/>
      <c r="M122" s="35">
        <v>64958305</v>
      </c>
    </row>
    <row r="123" spans="1:13" ht="16.5" customHeight="1">
      <c r="A123" s="31" t="s">
        <v>71</v>
      </c>
      <c r="B123" s="31"/>
      <c r="C123" s="31"/>
      <c r="E123" s="42"/>
      <c r="F123" s="34"/>
      <c r="G123" s="38">
        <v>6859601465</v>
      </c>
      <c r="H123" s="35"/>
      <c r="I123" s="38">
        <v>6906754282</v>
      </c>
      <c r="J123" s="35"/>
      <c r="K123" s="38">
        <v>5558293869</v>
      </c>
      <c r="L123" s="35"/>
      <c r="M123" s="38">
        <v>5508830597</v>
      </c>
    </row>
    <row r="124" spans="1:13" ht="16.5" customHeight="1">
      <c r="A124" s="31"/>
      <c r="B124" s="31"/>
      <c r="C124" s="31"/>
      <c r="E124" s="42"/>
      <c r="F124" s="34"/>
      <c r="G124" s="39"/>
      <c r="H124" s="35"/>
      <c r="I124" s="39"/>
      <c r="J124" s="35"/>
      <c r="K124" s="39"/>
      <c r="L124" s="35"/>
      <c r="M124" s="39"/>
    </row>
    <row r="125" spans="1:13" ht="16.5" customHeight="1">
      <c r="A125" s="31" t="s">
        <v>72</v>
      </c>
      <c r="B125" s="31"/>
      <c r="C125" s="31"/>
      <c r="E125" s="42"/>
      <c r="F125" s="34"/>
      <c r="G125" s="9">
        <f>SUM(G118:G123)</f>
        <v>11420096460</v>
      </c>
      <c r="H125" s="35"/>
      <c r="I125" s="9">
        <f>SUM(I118:I123)</f>
        <v>11430662215</v>
      </c>
      <c r="J125" s="35"/>
      <c r="K125" s="9">
        <f>SUM(K118:K123)</f>
        <v>9595228107</v>
      </c>
      <c r="L125" s="35"/>
      <c r="M125" s="9">
        <f>SUM(M118:M123)</f>
        <v>9542536330</v>
      </c>
    </row>
    <row r="126" spans="1:13" ht="16.5" customHeight="1">
      <c r="A126" s="31" t="s">
        <v>73</v>
      </c>
      <c r="B126" s="31"/>
      <c r="C126" s="31"/>
      <c r="E126" s="42"/>
      <c r="F126" s="34"/>
      <c r="G126" s="38">
        <v>130456069</v>
      </c>
      <c r="H126" s="35"/>
      <c r="I126" s="38">
        <v>138242215</v>
      </c>
      <c r="J126" s="35"/>
      <c r="K126" s="38">
        <v>0</v>
      </c>
      <c r="L126" s="35"/>
      <c r="M126" s="38">
        <v>0</v>
      </c>
    </row>
    <row r="127" spans="1:13" ht="16.5" customHeight="1">
      <c r="A127" s="31"/>
      <c r="B127" s="31"/>
      <c r="C127" s="31"/>
      <c r="E127" s="42"/>
      <c r="F127" s="34"/>
      <c r="G127" s="35"/>
      <c r="H127" s="35"/>
      <c r="I127" s="35"/>
      <c r="J127" s="35"/>
      <c r="K127" s="35"/>
      <c r="L127" s="35"/>
      <c r="M127" s="35"/>
    </row>
    <row r="128" spans="1:13" ht="16.5" customHeight="1">
      <c r="A128" s="17" t="s">
        <v>74</v>
      </c>
      <c r="B128" s="17"/>
      <c r="C128" s="17"/>
      <c r="E128" s="42"/>
      <c r="F128" s="34"/>
      <c r="G128" s="38">
        <f>SUM(G125:G126)</f>
        <v>11550552529</v>
      </c>
      <c r="H128" s="35"/>
      <c r="I128" s="38">
        <f>SUM(I125:I126)</f>
        <v>11568904430</v>
      </c>
      <c r="J128" s="35"/>
      <c r="K128" s="38">
        <f>SUM(K125:K126)</f>
        <v>9595228107</v>
      </c>
      <c r="L128" s="35"/>
      <c r="M128" s="38">
        <f>SUM(M125:M126)</f>
        <v>9542536330</v>
      </c>
    </row>
    <row r="129" spans="1:13" ht="16.5" customHeight="1">
      <c r="A129" s="17"/>
      <c r="B129" s="17"/>
      <c r="C129" s="17"/>
      <c r="E129" s="42"/>
      <c r="F129" s="34"/>
      <c r="G129" s="35"/>
      <c r="H129" s="35"/>
      <c r="I129" s="35"/>
      <c r="J129" s="35"/>
      <c r="K129" s="35"/>
      <c r="L129" s="35"/>
      <c r="M129" s="35"/>
    </row>
    <row r="130" spans="1:13" ht="16.5" customHeight="1" thickBot="1">
      <c r="A130" s="17" t="s">
        <v>75</v>
      </c>
      <c r="B130" s="17"/>
      <c r="C130" s="17"/>
      <c r="E130" s="42"/>
      <c r="F130" s="34"/>
      <c r="G130" s="43">
        <f>SUM(G90+G128)</f>
        <v>27792557365</v>
      </c>
      <c r="H130" s="35"/>
      <c r="I130" s="43">
        <f>SUM(I90+I128)</f>
        <v>29574100539</v>
      </c>
      <c r="J130" s="35"/>
      <c r="K130" s="43">
        <f>SUM(K90+K128)</f>
        <v>25257384359</v>
      </c>
      <c r="L130" s="35"/>
      <c r="M130" s="43">
        <f>SUM(M90+M128)</f>
        <v>26440310634</v>
      </c>
    </row>
    <row r="131" spans="1:13" ht="16.5" customHeight="1" thickTop="1">
      <c r="A131" s="17"/>
      <c r="B131" s="17"/>
      <c r="C131" s="17"/>
      <c r="E131" s="42"/>
      <c r="F131" s="34"/>
      <c r="G131" s="35"/>
      <c r="H131" s="35"/>
      <c r="I131" s="35"/>
      <c r="J131" s="35"/>
      <c r="K131" s="35"/>
      <c r="L131" s="35"/>
      <c r="M131" s="35"/>
    </row>
    <row r="132" spans="1:13" ht="16.5" customHeight="1">
      <c r="A132" s="17"/>
      <c r="B132" s="17"/>
      <c r="C132" s="17"/>
      <c r="E132" s="42"/>
      <c r="F132" s="34"/>
      <c r="G132" s="35"/>
      <c r="H132" s="35"/>
      <c r="I132" s="35"/>
      <c r="J132" s="35"/>
      <c r="K132" s="35"/>
      <c r="L132" s="35"/>
      <c r="M132" s="35"/>
    </row>
    <row r="133" spans="1:13" ht="16.5" customHeight="1">
      <c r="A133" s="17"/>
      <c r="B133" s="17"/>
      <c r="C133" s="17"/>
      <c r="E133" s="42"/>
      <c r="F133" s="34"/>
      <c r="G133" s="35"/>
      <c r="H133" s="35"/>
      <c r="I133" s="35"/>
      <c r="J133" s="35"/>
      <c r="K133" s="35"/>
      <c r="L133" s="35"/>
      <c r="M133" s="35"/>
    </row>
    <row r="134" spans="1:13" ht="16.5" customHeight="1">
      <c r="A134" s="17"/>
      <c r="B134" s="17"/>
      <c r="C134" s="17"/>
      <c r="E134" s="42"/>
      <c r="F134" s="34"/>
      <c r="G134" s="35"/>
      <c r="H134" s="35"/>
      <c r="I134" s="35"/>
      <c r="J134" s="35"/>
      <c r="K134" s="35"/>
      <c r="L134" s="35"/>
      <c r="M134" s="35"/>
    </row>
    <row r="135" spans="1:13" ht="16.5" customHeight="1">
      <c r="A135" s="17"/>
      <c r="B135" s="17"/>
      <c r="C135" s="17"/>
      <c r="E135" s="42"/>
      <c r="F135" s="34"/>
      <c r="G135" s="35"/>
      <c r="H135" s="35"/>
      <c r="I135" s="35"/>
      <c r="J135" s="35"/>
      <c r="K135" s="35"/>
      <c r="L135" s="35"/>
      <c r="M135" s="35"/>
    </row>
    <row r="136" spans="1:13" ht="16.5" customHeight="1">
      <c r="A136" s="17"/>
      <c r="B136" s="17"/>
      <c r="C136" s="17"/>
      <c r="E136" s="42"/>
      <c r="F136" s="34"/>
      <c r="G136" s="35"/>
      <c r="H136" s="35"/>
      <c r="I136" s="35"/>
      <c r="J136" s="35"/>
      <c r="K136" s="35"/>
      <c r="L136" s="35"/>
      <c r="M136" s="35"/>
    </row>
    <row r="137" spans="1:13" ht="16.5" customHeight="1">
      <c r="A137" s="17"/>
      <c r="B137" s="17"/>
      <c r="C137" s="17"/>
      <c r="E137" s="42"/>
      <c r="F137" s="34"/>
      <c r="G137" s="35"/>
      <c r="H137" s="35"/>
      <c r="I137" s="35"/>
      <c r="J137" s="35"/>
      <c r="K137" s="35"/>
      <c r="L137" s="35"/>
      <c r="M137" s="35"/>
    </row>
    <row r="138" spans="1:13" ht="16.5" customHeight="1">
      <c r="A138" s="17"/>
      <c r="B138" s="17"/>
      <c r="C138" s="17"/>
      <c r="E138" s="42"/>
      <c r="F138" s="34"/>
      <c r="G138" s="35"/>
      <c r="H138" s="35"/>
      <c r="I138" s="35"/>
      <c r="J138" s="35"/>
      <c r="K138" s="35"/>
      <c r="L138" s="35"/>
      <c r="M138" s="35"/>
    </row>
    <row r="139" spans="1:13" ht="16.5" customHeight="1">
      <c r="A139" s="17"/>
      <c r="B139" s="17"/>
      <c r="C139" s="17"/>
      <c r="E139" s="42"/>
      <c r="F139" s="34"/>
      <c r="G139" s="35"/>
      <c r="H139" s="35"/>
      <c r="I139" s="35"/>
      <c r="J139" s="35"/>
      <c r="K139" s="35"/>
      <c r="L139" s="35"/>
      <c r="M139" s="35"/>
    </row>
    <row r="140" spans="1:13" ht="15" customHeight="1">
      <c r="A140" s="17"/>
      <c r="B140" s="17"/>
      <c r="C140" s="17"/>
      <c r="E140" s="42"/>
      <c r="F140" s="34"/>
      <c r="G140" s="35"/>
      <c r="H140" s="35"/>
      <c r="I140" s="35"/>
      <c r="J140" s="35"/>
      <c r="K140" s="35"/>
      <c r="L140" s="35"/>
      <c r="M140" s="35"/>
    </row>
    <row r="141" spans="1:13" ht="16.5" customHeight="1">
      <c r="A141" s="17"/>
      <c r="B141" s="17"/>
      <c r="C141" s="17"/>
      <c r="E141" s="42"/>
      <c r="F141" s="34"/>
      <c r="G141" s="35"/>
      <c r="H141" s="35"/>
      <c r="I141" s="35"/>
      <c r="J141" s="35"/>
      <c r="K141" s="35"/>
      <c r="L141" s="35"/>
      <c r="M141" s="35"/>
    </row>
    <row r="142" spans="1:13" ht="6.75" customHeight="1">
      <c r="A142" s="17"/>
      <c r="B142" s="17"/>
      <c r="C142" s="17"/>
      <c r="E142" s="42"/>
      <c r="F142" s="34"/>
      <c r="G142" s="35"/>
      <c r="H142" s="35"/>
      <c r="I142" s="35"/>
      <c r="J142" s="35"/>
      <c r="K142" s="35"/>
      <c r="L142" s="35"/>
      <c r="M142" s="35"/>
    </row>
    <row r="143" spans="1:13" ht="7.5" customHeight="1">
      <c r="A143" s="17"/>
      <c r="B143" s="17"/>
      <c r="C143" s="17"/>
      <c r="E143" s="42"/>
      <c r="F143" s="34"/>
      <c r="G143" s="35"/>
      <c r="H143" s="35"/>
      <c r="I143" s="35"/>
      <c r="J143" s="35"/>
      <c r="K143" s="35"/>
      <c r="L143" s="35"/>
      <c r="M143" s="35"/>
    </row>
    <row r="144" spans="1:13" ht="22.2" customHeight="1">
      <c r="A144" s="45" t="str">
        <f>A49</f>
        <v>The accompanying notes are an integral part of these consolidated and separate financial statements.</v>
      </c>
      <c r="B144" s="45"/>
      <c r="C144" s="45"/>
      <c r="D144" s="45"/>
      <c r="E144" s="46"/>
      <c r="F144" s="45"/>
      <c r="G144" s="47"/>
      <c r="H144" s="47"/>
      <c r="I144" s="47"/>
      <c r="J144" s="47"/>
      <c r="K144" s="47"/>
      <c r="L144" s="47"/>
      <c r="M144" s="47"/>
    </row>
  </sheetData>
  <mergeCells count="16">
    <mergeCell ref="K7:M7"/>
    <mergeCell ref="G7:I7"/>
    <mergeCell ref="D45:F45"/>
    <mergeCell ref="I45:M45"/>
    <mergeCell ref="D46:F46"/>
    <mergeCell ref="I46:M46"/>
    <mergeCell ref="G104:I104"/>
    <mergeCell ref="K104:M104"/>
    <mergeCell ref="G105:I105"/>
    <mergeCell ref="K105:M105"/>
    <mergeCell ref="G8:I8"/>
    <mergeCell ref="K8:M8"/>
    <mergeCell ref="G56:I56"/>
    <mergeCell ref="K56:M56"/>
    <mergeCell ref="G57:I57"/>
    <mergeCell ref="K57:M57"/>
  </mergeCells>
  <phoneticPr fontId="0" type="noConversion"/>
  <pageMargins left="0.8" right="0.5" top="0.5" bottom="0.6" header="0.49" footer="0.4"/>
  <pageSetup paperSize="9" scale="95" firstPageNumber="5" fitToHeight="0" orientation="portrait" useFirstPageNumber="1" horizontalDpi="1200" verticalDpi="1200" r:id="rId1"/>
  <headerFooter>
    <oddFooter>&amp;R&amp;"Arial,Regular"&amp;9&amp;P</oddFooter>
  </headerFooter>
  <rowBreaks count="2" manualBreakCount="2">
    <brk id="49" max="10" man="1"/>
    <brk id="97" max="10" man="1"/>
  </rowBreaks>
  <ignoredErrors>
    <ignoredError sqref="J9 L9 H9 J58 L58 H58 J106 L106 H10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5"/>
  <sheetViews>
    <sheetView zoomScaleNormal="100" zoomScaleSheetLayoutView="120" workbookViewId="0">
      <selection activeCell="M155" sqref="M155"/>
    </sheetView>
  </sheetViews>
  <sheetFormatPr defaultColWidth="10.6640625" defaultRowHeight="16.5" customHeight="1"/>
  <cols>
    <col min="1" max="1" width="1.33203125" style="21" customWidth="1"/>
    <col min="2" max="2" width="45" style="21" customWidth="1"/>
    <col min="3" max="3" width="5.44140625" style="21" customWidth="1"/>
    <col min="4" max="4" width="0.6640625" style="21" customWidth="1"/>
    <col min="5" max="5" width="13.5546875" style="32" customWidth="1"/>
    <col min="6" max="6" width="0.6640625" style="32" customWidth="1"/>
    <col min="7" max="7" width="13.5546875" style="32" customWidth="1"/>
    <col min="8" max="8" width="0.6640625" style="32" customWidth="1"/>
    <col min="9" max="9" width="13.5546875" style="32" customWidth="1"/>
    <col min="10" max="10" width="0.6640625" style="32" customWidth="1"/>
    <col min="11" max="11" width="13.5546875" style="32" customWidth="1"/>
    <col min="12" max="16384" width="10.6640625" style="21"/>
  </cols>
  <sheetData>
    <row r="1" spans="1:11" ht="16.5" customHeight="1">
      <c r="A1" s="17" t="str">
        <f>'BS YE12 EN 5-7'!A1</f>
        <v>Eastern Water Resources Development and Management Public Company Limited</v>
      </c>
      <c r="B1" s="18"/>
      <c r="C1" s="18"/>
      <c r="D1" s="18"/>
      <c r="E1" s="20"/>
      <c r="F1" s="20"/>
      <c r="G1" s="20"/>
      <c r="H1" s="20"/>
      <c r="I1" s="20"/>
      <c r="J1" s="20"/>
      <c r="K1" s="20"/>
    </row>
    <row r="2" spans="1:11" ht="16.5" customHeight="1">
      <c r="A2" s="17" t="s">
        <v>76</v>
      </c>
      <c r="B2" s="18"/>
      <c r="C2" s="18"/>
      <c r="D2" s="18"/>
      <c r="E2" s="20"/>
      <c r="F2" s="20"/>
      <c r="G2" s="20"/>
      <c r="H2" s="20"/>
      <c r="I2" s="20"/>
      <c r="J2" s="20"/>
      <c r="K2" s="20"/>
    </row>
    <row r="3" spans="1:11" ht="16.5" customHeight="1">
      <c r="A3" s="22" t="s">
        <v>77</v>
      </c>
      <c r="B3" s="23"/>
      <c r="C3" s="23"/>
      <c r="D3" s="23"/>
      <c r="E3" s="25"/>
      <c r="F3" s="25"/>
      <c r="G3" s="25"/>
      <c r="H3" s="25"/>
      <c r="I3" s="25"/>
      <c r="J3" s="25"/>
      <c r="K3" s="25"/>
    </row>
    <row r="4" spans="1:11" ht="12" customHeight="1">
      <c r="A4" s="17"/>
      <c r="B4" s="18"/>
      <c r="C4" s="18"/>
      <c r="D4" s="18"/>
      <c r="E4" s="20"/>
      <c r="F4" s="20"/>
      <c r="G4" s="20"/>
      <c r="H4" s="20"/>
      <c r="I4" s="20"/>
      <c r="J4" s="20"/>
      <c r="K4" s="20"/>
    </row>
    <row r="5" spans="1:11" ht="12" customHeight="1">
      <c r="A5" s="17"/>
      <c r="B5" s="18"/>
      <c r="C5" s="18"/>
      <c r="D5" s="18"/>
      <c r="E5" s="20"/>
      <c r="F5" s="20"/>
      <c r="G5" s="20"/>
      <c r="H5" s="20"/>
      <c r="I5" s="20"/>
      <c r="J5" s="20"/>
      <c r="K5" s="20"/>
    </row>
    <row r="6" spans="1:11" ht="16.2" customHeight="1">
      <c r="A6" s="26"/>
      <c r="B6" s="26"/>
      <c r="C6" s="18"/>
      <c r="D6" s="18"/>
      <c r="E6" s="20"/>
      <c r="F6" s="20"/>
      <c r="G6" s="20"/>
      <c r="H6" s="17"/>
      <c r="I6" s="27"/>
      <c r="J6" s="17"/>
      <c r="K6" s="27" t="s">
        <v>3</v>
      </c>
    </row>
    <row r="7" spans="1:11" ht="16.2" customHeight="1">
      <c r="A7" s="26"/>
      <c r="B7" s="26"/>
      <c r="C7" s="18"/>
      <c r="D7" s="18"/>
      <c r="E7" s="190" t="s">
        <v>4</v>
      </c>
      <c r="F7" s="190"/>
      <c r="G7" s="190"/>
      <c r="H7" s="28"/>
      <c r="I7" s="190" t="s">
        <v>5</v>
      </c>
      <c r="J7" s="190"/>
      <c r="K7" s="190"/>
    </row>
    <row r="8" spans="1:11" ht="16.2" customHeight="1">
      <c r="A8" s="26"/>
      <c r="B8" s="26"/>
      <c r="C8" s="18"/>
      <c r="D8" s="18"/>
      <c r="E8" s="191" t="s">
        <v>6</v>
      </c>
      <c r="F8" s="191"/>
      <c r="G8" s="191"/>
      <c r="H8" s="28"/>
      <c r="I8" s="191" t="s">
        <v>6</v>
      </c>
      <c r="J8" s="191"/>
      <c r="K8" s="191"/>
    </row>
    <row r="9" spans="1:11" ht="16.2" customHeight="1">
      <c r="C9" s="96" t="s">
        <v>7</v>
      </c>
      <c r="D9" s="172"/>
      <c r="E9" s="30" t="s">
        <v>8</v>
      </c>
      <c r="F9" s="27"/>
      <c r="G9" s="30" t="s">
        <v>9</v>
      </c>
      <c r="H9" s="27"/>
      <c r="I9" s="30" t="s">
        <v>8</v>
      </c>
      <c r="J9" s="27"/>
      <c r="K9" s="30" t="s">
        <v>9</v>
      </c>
    </row>
    <row r="10" spans="1:11" ht="6" customHeight="1">
      <c r="C10" s="173"/>
      <c r="D10" s="172"/>
      <c r="E10" s="174"/>
      <c r="F10" s="27"/>
      <c r="G10" s="174"/>
      <c r="H10" s="27"/>
      <c r="I10" s="174"/>
      <c r="J10" s="27"/>
      <c r="K10" s="174"/>
    </row>
    <row r="11" spans="1:11" ht="15.6" customHeight="1">
      <c r="A11" s="17" t="s">
        <v>78</v>
      </c>
      <c r="C11" s="175">
        <v>39.200000000000003</v>
      </c>
      <c r="E11" s="36"/>
      <c r="F11" s="36"/>
      <c r="G11" s="36"/>
      <c r="H11" s="36"/>
      <c r="I11" s="36"/>
      <c r="J11" s="36"/>
      <c r="K11" s="36"/>
    </row>
    <row r="12" spans="1:11" ht="6" customHeight="1">
      <c r="A12" s="17"/>
      <c r="C12" s="176"/>
      <c r="E12" s="36"/>
      <c r="F12" s="36"/>
      <c r="G12" s="36"/>
      <c r="H12" s="36"/>
      <c r="I12" s="36"/>
      <c r="J12" s="36"/>
      <c r="K12" s="36"/>
    </row>
    <row r="13" spans="1:11" ht="15.6" customHeight="1">
      <c r="A13" s="48" t="s">
        <v>79</v>
      </c>
      <c r="B13" s="41"/>
      <c r="C13" s="176"/>
      <c r="D13" s="34"/>
      <c r="E13" s="36">
        <v>1504514816</v>
      </c>
      <c r="F13" s="36"/>
      <c r="G13" s="36">
        <v>2073397868</v>
      </c>
      <c r="H13" s="36"/>
      <c r="I13" s="36">
        <v>1551356721</v>
      </c>
      <c r="J13" s="36"/>
      <c r="K13" s="36">
        <v>2135369958</v>
      </c>
    </row>
    <row r="14" spans="1:11" ht="15.6" customHeight="1">
      <c r="A14" s="48" t="s">
        <v>80</v>
      </c>
      <c r="B14" s="41"/>
      <c r="C14" s="176"/>
      <c r="D14" s="34"/>
      <c r="E14" s="36">
        <v>1571678138</v>
      </c>
      <c r="F14" s="36"/>
      <c r="G14" s="36">
        <v>1569162865</v>
      </c>
      <c r="H14" s="36"/>
      <c r="I14" s="36">
        <v>434601625</v>
      </c>
      <c r="J14" s="36"/>
      <c r="K14" s="36">
        <v>424024820</v>
      </c>
    </row>
    <row r="15" spans="1:11" ht="15.6" customHeight="1">
      <c r="A15" s="48" t="s">
        <v>81</v>
      </c>
      <c r="B15" s="41"/>
      <c r="C15" s="176"/>
      <c r="D15" s="34"/>
      <c r="E15" s="36">
        <v>272843790</v>
      </c>
      <c r="F15" s="36"/>
      <c r="G15" s="36">
        <v>239921165</v>
      </c>
      <c r="H15" s="36"/>
      <c r="I15" s="36">
        <v>272843790</v>
      </c>
      <c r="J15" s="36"/>
      <c r="K15" s="36">
        <v>239921165</v>
      </c>
    </row>
    <row r="16" spans="1:11" ht="15.6" customHeight="1">
      <c r="A16" s="31" t="s">
        <v>82</v>
      </c>
      <c r="C16" s="176"/>
      <c r="D16" s="34"/>
      <c r="E16" s="36">
        <v>21146167</v>
      </c>
      <c r="F16" s="36"/>
      <c r="G16" s="36">
        <v>38081071</v>
      </c>
      <c r="H16" s="36"/>
      <c r="I16" s="36">
        <v>0</v>
      </c>
      <c r="J16" s="36"/>
      <c r="K16" s="36">
        <v>0</v>
      </c>
    </row>
    <row r="17" spans="1:11" ht="15.6" customHeight="1">
      <c r="A17" s="31" t="s">
        <v>83</v>
      </c>
      <c r="C17" s="176"/>
      <c r="D17" s="34"/>
      <c r="E17" s="50">
        <v>182314633</v>
      </c>
      <c r="F17" s="36"/>
      <c r="G17" s="50">
        <v>141997179</v>
      </c>
      <c r="H17" s="36"/>
      <c r="I17" s="50">
        <v>135447786</v>
      </c>
      <c r="J17" s="36"/>
      <c r="K17" s="50">
        <v>103647486</v>
      </c>
    </row>
    <row r="18" spans="1:11" ht="6" customHeight="1">
      <c r="A18" s="31"/>
      <c r="C18" s="177"/>
      <c r="D18" s="34"/>
      <c r="E18" s="36"/>
      <c r="F18" s="36"/>
      <c r="G18" s="36"/>
      <c r="H18" s="36"/>
      <c r="I18" s="36"/>
      <c r="J18" s="36"/>
      <c r="K18" s="36"/>
    </row>
    <row r="19" spans="1:11" ht="15.6" customHeight="1">
      <c r="A19" s="178" t="s">
        <v>84</v>
      </c>
      <c r="C19" s="173"/>
      <c r="D19" s="172"/>
      <c r="E19" s="10">
        <f>SUM(E13:E17)</f>
        <v>3552497544</v>
      </c>
      <c r="F19" s="3"/>
      <c r="G19" s="10">
        <f>SUM(G13:G17)</f>
        <v>4062560148</v>
      </c>
      <c r="H19" s="3"/>
      <c r="I19" s="10">
        <f>SUM(I13:I17)</f>
        <v>2394249922</v>
      </c>
      <c r="J19" s="3"/>
      <c r="K19" s="10">
        <f>SUM(K13:K17)</f>
        <v>2902963429</v>
      </c>
    </row>
    <row r="20" spans="1:11" ht="15.6" customHeight="1">
      <c r="A20" s="31" t="s">
        <v>85</v>
      </c>
      <c r="C20" s="176">
        <v>33</v>
      </c>
      <c r="D20" s="34"/>
      <c r="E20" s="50">
        <v>54521943</v>
      </c>
      <c r="F20" s="36"/>
      <c r="G20" s="50">
        <v>110134427</v>
      </c>
      <c r="H20" s="36"/>
      <c r="I20" s="38">
        <v>400320847</v>
      </c>
      <c r="J20" s="36"/>
      <c r="K20" s="38">
        <v>156421322</v>
      </c>
    </row>
    <row r="21" spans="1:11" ht="6" customHeight="1">
      <c r="A21" s="31"/>
      <c r="C21" s="177"/>
      <c r="D21" s="34"/>
      <c r="E21" s="35"/>
      <c r="F21" s="36"/>
      <c r="G21" s="35"/>
      <c r="H21" s="36"/>
      <c r="I21" s="35"/>
      <c r="J21" s="36"/>
      <c r="K21" s="35"/>
    </row>
    <row r="22" spans="1:11" ht="15.6" customHeight="1">
      <c r="A22" s="178" t="s">
        <v>86</v>
      </c>
      <c r="C22" s="173"/>
      <c r="D22" s="172"/>
      <c r="E22" s="11">
        <f>SUM(E19:E20)</f>
        <v>3607019487</v>
      </c>
      <c r="F22" s="3"/>
      <c r="G22" s="11">
        <f>SUM(G19:G20)</f>
        <v>4172694575</v>
      </c>
      <c r="H22" s="3"/>
      <c r="I22" s="11">
        <f>SUM(I19:I20)</f>
        <v>2794570769</v>
      </c>
      <c r="J22" s="3"/>
      <c r="K22" s="11">
        <f>SUM(K19:K20)</f>
        <v>3059384751</v>
      </c>
    </row>
    <row r="23" spans="1:11" ht="10.199999999999999" customHeight="1">
      <c r="A23" s="17"/>
      <c r="C23" s="176"/>
      <c r="D23" s="34"/>
      <c r="E23" s="36"/>
      <c r="F23" s="36"/>
      <c r="G23" s="36"/>
      <c r="H23" s="36"/>
      <c r="I23" s="36"/>
      <c r="J23" s="36"/>
      <c r="K23" s="36"/>
    </row>
    <row r="24" spans="1:11" ht="15.6" customHeight="1">
      <c r="A24" s="17" t="s">
        <v>87</v>
      </c>
      <c r="C24" s="175">
        <v>39.200000000000003</v>
      </c>
      <c r="D24" s="34"/>
      <c r="E24" s="36"/>
      <c r="F24" s="36"/>
      <c r="G24" s="36"/>
      <c r="H24" s="36"/>
      <c r="I24" s="36"/>
      <c r="J24" s="36"/>
      <c r="K24" s="36"/>
    </row>
    <row r="25" spans="1:11" ht="6" customHeight="1">
      <c r="A25" s="17"/>
      <c r="C25" s="176"/>
      <c r="D25" s="34"/>
      <c r="E25" s="36"/>
      <c r="F25" s="36"/>
      <c r="G25" s="36"/>
      <c r="H25" s="36"/>
      <c r="I25" s="36"/>
      <c r="J25" s="36"/>
      <c r="K25" s="36"/>
    </row>
    <row r="26" spans="1:11" ht="15.6" customHeight="1">
      <c r="A26" s="31" t="s">
        <v>88</v>
      </c>
      <c r="C26" s="176"/>
      <c r="D26" s="34"/>
      <c r="E26" s="35">
        <v>-1085074896</v>
      </c>
      <c r="F26" s="35"/>
      <c r="G26" s="35">
        <v>-1651148733</v>
      </c>
      <c r="H26" s="35"/>
      <c r="I26" s="35">
        <v>-1116747132</v>
      </c>
      <c r="J26" s="35"/>
      <c r="K26" s="35">
        <v>-1700052321</v>
      </c>
    </row>
    <row r="27" spans="1:11" ht="15.6" customHeight="1">
      <c r="A27" s="31" t="s">
        <v>89</v>
      </c>
      <c r="C27" s="176"/>
      <c r="D27" s="34"/>
      <c r="E27" s="35">
        <v>-1138559769</v>
      </c>
      <c r="F27" s="35"/>
      <c r="G27" s="35">
        <v>-1152266855</v>
      </c>
      <c r="H27" s="35"/>
      <c r="I27" s="35">
        <v>-507020438</v>
      </c>
      <c r="J27" s="35"/>
      <c r="K27" s="35">
        <v>-480917992</v>
      </c>
    </row>
    <row r="28" spans="1:11" ht="15.6" customHeight="1">
      <c r="A28" s="31" t="s">
        <v>90</v>
      </c>
      <c r="C28" s="176"/>
      <c r="D28" s="34"/>
      <c r="E28" s="35">
        <v>-222682965</v>
      </c>
      <c r="F28" s="35"/>
      <c r="G28" s="35">
        <v>-259654689</v>
      </c>
      <c r="H28" s="35"/>
      <c r="I28" s="35">
        <v>-245748952</v>
      </c>
      <c r="J28" s="35"/>
      <c r="K28" s="35">
        <v>-290904502</v>
      </c>
    </row>
    <row r="29" spans="1:11" ht="15.6" customHeight="1">
      <c r="A29" s="31" t="s">
        <v>91</v>
      </c>
      <c r="C29" s="176"/>
      <c r="D29" s="34"/>
      <c r="E29" s="35">
        <v>-21146167</v>
      </c>
      <c r="F29" s="35"/>
      <c r="G29" s="35">
        <v>-38081071</v>
      </c>
      <c r="H29" s="35"/>
      <c r="I29" s="35">
        <v>0</v>
      </c>
      <c r="J29" s="35"/>
      <c r="K29" s="35">
        <v>0</v>
      </c>
    </row>
    <row r="30" spans="1:11" ht="15.6" customHeight="1">
      <c r="A30" s="31" t="s">
        <v>92</v>
      </c>
      <c r="C30" s="176"/>
      <c r="D30" s="34"/>
      <c r="E30" s="38">
        <v>-145220362</v>
      </c>
      <c r="F30" s="35"/>
      <c r="G30" s="38">
        <v>-117918168</v>
      </c>
      <c r="H30" s="35"/>
      <c r="I30" s="38">
        <v>-125601306</v>
      </c>
      <c r="J30" s="35"/>
      <c r="K30" s="38">
        <v>-92350727</v>
      </c>
    </row>
    <row r="31" spans="1:11" ht="6" customHeight="1">
      <c r="A31" s="31"/>
      <c r="C31" s="176"/>
      <c r="D31" s="34"/>
      <c r="E31" s="35"/>
      <c r="F31" s="35"/>
      <c r="G31" s="35"/>
      <c r="H31" s="35"/>
      <c r="I31" s="35"/>
      <c r="J31" s="35"/>
      <c r="K31" s="35"/>
    </row>
    <row r="32" spans="1:11" ht="15.6" customHeight="1">
      <c r="A32" s="178" t="s">
        <v>93</v>
      </c>
      <c r="C32" s="173"/>
      <c r="D32" s="172"/>
      <c r="E32" s="35">
        <f>SUM(E26:E30)</f>
        <v>-2612684159</v>
      </c>
      <c r="F32" s="3"/>
      <c r="G32" s="35">
        <f>SUM(G26:G30)</f>
        <v>-3219069516</v>
      </c>
      <c r="H32" s="3"/>
      <c r="I32" s="35">
        <f>SUM(I26:I30)</f>
        <v>-1995117828</v>
      </c>
      <c r="J32" s="3"/>
      <c r="K32" s="35">
        <f>SUM(K26:K30)</f>
        <v>-2564225542</v>
      </c>
    </row>
    <row r="33" spans="1:11" ht="15.6" customHeight="1">
      <c r="A33" s="31" t="s">
        <v>94</v>
      </c>
      <c r="C33" s="176"/>
      <c r="D33" s="34"/>
      <c r="E33" s="35">
        <v>-12140420</v>
      </c>
      <c r="F33" s="35"/>
      <c r="G33" s="35">
        <v>-15703007</v>
      </c>
      <c r="H33" s="35"/>
      <c r="I33" s="35">
        <v>-11221317</v>
      </c>
      <c r="J33" s="35"/>
      <c r="K33" s="35">
        <v>-14702192</v>
      </c>
    </row>
    <row r="34" spans="1:11" ht="15.6" customHeight="1">
      <c r="A34" s="31" t="s">
        <v>95</v>
      </c>
      <c r="C34" s="176"/>
      <c r="D34" s="34"/>
      <c r="E34" s="35">
        <v>-455129349</v>
      </c>
      <c r="F34" s="35"/>
      <c r="G34" s="35">
        <v>-505247817</v>
      </c>
      <c r="H34" s="35"/>
      <c r="I34" s="35">
        <v>-301439652</v>
      </c>
      <c r="J34" s="35"/>
      <c r="K34" s="35">
        <v>-359062838</v>
      </c>
    </row>
    <row r="35" spans="1:11" ht="15.6" customHeight="1">
      <c r="A35" s="31" t="s">
        <v>96</v>
      </c>
      <c r="C35" s="176">
        <v>34</v>
      </c>
      <c r="D35" s="34"/>
      <c r="E35" s="50">
        <v>-517677785</v>
      </c>
      <c r="F35" s="36"/>
      <c r="G35" s="50">
        <v>-372688974</v>
      </c>
      <c r="H35" s="36"/>
      <c r="I35" s="50">
        <v>-501017311</v>
      </c>
      <c r="J35" s="36"/>
      <c r="K35" s="50">
        <v>-356092784</v>
      </c>
    </row>
    <row r="36" spans="1:11" ht="6" customHeight="1">
      <c r="C36" s="177"/>
      <c r="D36" s="34"/>
      <c r="E36" s="36"/>
      <c r="F36" s="36"/>
      <c r="G36" s="36"/>
      <c r="H36" s="36"/>
      <c r="I36" s="36"/>
      <c r="J36" s="36"/>
      <c r="K36" s="36"/>
    </row>
    <row r="37" spans="1:11" ht="15.6" customHeight="1">
      <c r="A37" s="178" t="s">
        <v>97</v>
      </c>
      <c r="C37" s="173"/>
      <c r="D37" s="172"/>
      <c r="E37" s="50">
        <f>SUM(E32:E35)</f>
        <v>-3597631713</v>
      </c>
      <c r="F37" s="3"/>
      <c r="G37" s="50">
        <f>SUM(G32:G35)</f>
        <v>-4112709314</v>
      </c>
      <c r="H37" s="3"/>
      <c r="I37" s="50">
        <f>SUM(I32:I35)</f>
        <v>-2808796108</v>
      </c>
      <c r="J37" s="3"/>
      <c r="K37" s="50">
        <f>SUM(K32:K35)</f>
        <v>-3294083356</v>
      </c>
    </row>
    <row r="38" spans="1:11" ht="12">
      <c r="A38" s="17"/>
      <c r="C38" s="176"/>
      <c r="D38" s="34"/>
      <c r="E38" s="36"/>
      <c r="F38" s="36"/>
      <c r="G38" s="36"/>
      <c r="H38" s="36"/>
      <c r="I38" s="36"/>
      <c r="J38" s="36"/>
      <c r="K38" s="36"/>
    </row>
    <row r="39" spans="1:11" ht="15.6" customHeight="1">
      <c r="A39" s="178" t="s">
        <v>98</v>
      </c>
      <c r="C39" s="176"/>
      <c r="D39" s="34"/>
      <c r="E39" s="36"/>
      <c r="F39" s="36"/>
      <c r="G39" s="36"/>
      <c r="H39" s="36"/>
      <c r="I39" s="36"/>
      <c r="J39" s="36"/>
      <c r="K39" s="36"/>
    </row>
    <row r="40" spans="1:11" s="178" customFormat="1" ht="15.6" customHeight="1">
      <c r="A40" s="17"/>
      <c r="B40" s="178" t="s">
        <v>206</v>
      </c>
      <c r="C40" s="173"/>
      <c r="D40" s="179"/>
      <c r="E40" s="36">
        <f>E22+E37</f>
        <v>9387774</v>
      </c>
      <c r="F40" s="64"/>
      <c r="G40" s="36">
        <f>G22+G37</f>
        <v>59985261</v>
      </c>
      <c r="H40" s="36"/>
      <c r="I40" s="36">
        <f>I22+I37</f>
        <v>-14225339</v>
      </c>
      <c r="J40" s="36"/>
      <c r="K40" s="36">
        <f>K22+K37</f>
        <v>-234698605</v>
      </c>
    </row>
    <row r="41" spans="1:11" ht="15.6" customHeight="1">
      <c r="A41" s="31" t="s">
        <v>99</v>
      </c>
      <c r="C41" s="176"/>
      <c r="D41" s="34"/>
      <c r="E41" s="50">
        <v>-62280</v>
      </c>
      <c r="F41" s="36"/>
      <c r="G41" s="50">
        <v>0</v>
      </c>
      <c r="H41" s="36"/>
      <c r="I41" s="50">
        <v>0</v>
      </c>
      <c r="J41" s="36"/>
      <c r="K41" s="50">
        <v>0</v>
      </c>
    </row>
    <row r="42" spans="1:11" ht="12">
      <c r="A42" s="17"/>
      <c r="C42" s="176"/>
      <c r="D42" s="34"/>
      <c r="E42" s="36"/>
      <c r="F42" s="36"/>
      <c r="G42" s="36"/>
      <c r="H42" s="36"/>
      <c r="I42" s="36"/>
      <c r="J42" s="36"/>
      <c r="K42" s="36"/>
    </row>
    <row r="43" spans="1:11" ht="15.6" customHeight="1">
      <c r="A43" s="178" t="s">
        <v>100</v>
      </c>
      <c r="C43" s="173"/>
      <c r="D43" s="172"/>
      <c r="E43" s="36">
        <f>SUM(E40:E41)</f>
        <v>9325494</v>
      </c>
      <c r="F43" s="36"/>
      <c r="G43" s="36">
        <f>SUM(G40:G41)</f>
        <v>59985261</v>
      </c>
      <c r="H43" s="36"/>
      <c r="I43" s="36">
        <f>SUM(I40:I41)</f>
        <v>-14225339</v>
      </c>
      <c r="J43" s="36"/>
      <c r="K43" s="36">
        <f>SUM(K40:K41)</f>
        <v>-234698605</v>
      </c>
    </row>
    <row r="44" spans="1:11" ht="15.6" customHeight="1">
      <c r="A44" s="31" t="s">
        <v>207</v>
      </c>
      <c r="C44" s="176">
        <v>36</v>
      </c>
      <c r="D44" s="34"/>
      <c r="E44" s="50">
        <v>11418252</v>
      </c>
      <c r="F44" s="36"/>
      <c r="G44" s="50">
        <v>-2224881</v>
      </c>
      <c r="H44" s="36"/>
      <c r="I44" s="50">
        <v>85584880</v>
      </c>
      <c r="J44" s="36"/>
      <c r="K44" s="50">
        <v>68739423</v>
      </c>
    </row>
    <row r="45" spans="1:11" ht="6" customHeight="1">
      <c r="A45" s="31"/>
      <c r="C45" s="176"/>
      <c r="D45" s="34"/>
      <c r="E45" s="36"/>
      <c r="F45" s="36"/>
      <c r="G45" s="36"/>
      <c r="H45" s="36"/>
      <c r="I45" s="36"/>
      <c r="J45" s="36"/>
      <c r="K45" s="36"/>
    </row>
    <row r="46" spans="1:11" ht="15.6" customHeight="1">
      <c r="A46" s="178" t="s">
        <v>101</v>
      </c>
      <c r="C46" s="173"/>
      <c r="D46" s="172"/>
      <c r="E46" s="11">
        <f>SUM(E43:E44)</f>
        <v>20743746</v>
      </c>
      <c r="F46" s="3"/>
      <c r="G46" s="11">
        <f>SUM(G43:G44)</f>
        <v>57760380</v>
      </c>
      <c r="H46" s="3"/>
      <c r="I46" s="50">
        <f>SUM(I43:I44)</f>
        <v>71359541</v>
      </c>
      <c r="J46" s="3"/>
      <c r="K46" s="50">
        <f>SUM(K43:K44)</f>
        <v>-165959182</v>
      </c>
    </row>
    <row r="47" spans="1:11" ht="10.199999999999999" customHeight="1">
      <c r="A47" s="31"/>
      <c r="C47" s="176"/>
      <c r="D47" s="34"/>
      <c r="E47" s="36"/>
      <c r="F47" s="36"/>
      <c r="G47" s="36"/>
      <c r="H47" s="36"/>
      <c r="I47" s="36"/>
      <c r="J47" s="36"/>
      <c r="K47" s="36"/>
    </row>
    <row r="48" spans="1:11" ht="15.6" customHeight="1">
      <c r="A48" s="17" t="s">
        <v>102</v>
      </c>
      <c r="C48" s="176"/>
      <c r="D48" s="34"/>
      <c r="E48" s="36"/>
      <c r="F48" s="36"/>
      <c r="G48" s="36"/>
      <c r="H48" s="36"/>
      <c r="I48" s="36"/>
      <c r="J48" s="36"/>
      <c r="K48" s="36"/>
    </row>
    <row r="49" spans="1:11" ht="15.6" customHeight="1">
      <c r="A49" s="17"/>
      <c r="B49" s="180" t="s">
        <v>103</v>
      </c>
      <c r="C49" s="176"/>
      <c r="D49" s="34"/>
      <c r="E49" s="36"/>
      <c r="F49" s="36"/>
      <c r="G49" s="36"/>
      <c r="H49" s="36"/>
      <c r="I49" s="36"/>
      <c r="J49" s="36"/>
      <c r="K49" s="36"/>
    </row>
    <row r="50" spans="1:11" ht="15.6" customHeight="1">
      <c r="A50" s="17"/>
      <c r="B50" s="180" t="s">
        <v>104</v>
      </c>
      <c r="C50" s="176"/>
      <c r="D50" s="34"/>
      <c r="E50" s="36"/>
      <c r="F50" s="36"/>
      <c r="G50" s="36"/>
      <c r="H50" s="36"/>
      <c r="I50" s="36"/>
      <c r="J50" s="36"/>
      <c r="K50" s="36"/>
    </row>
    <row r="51" spans="1:11" ht="15.6" customHeight="1">
      <c r="A51" s="17"/>
      <c r="B51" s="31" t="s">
        <v>105</v>
      </c>
      <c r="E51" s="21"/>
      <c r="F51" s="21"/>
      <c r="G51" s="21"/>
      <c r="H51" s="21"/>
      <c r="I51" s="21"/>
      <c r="J51" s="21"/>
      <c r="K51" s="21"/>
    </row>
    <row r="52" spans="1:11" ht="15.6" customHeight="1">
      <c r="A52" s="17"/>
      <c r="B52" s="31" t="s">
        <v>217</v>
      </c>
      <c r="C52" s="176">
        <v>28</v>
      </c>
      <c r="D52" s="34"/>
      <c r="E52" s="36">
        <v>-4285948</v>
      </c>
      <c r="G52" s="36">
        <v>-10928128.200000001</v>
      </c>
      <c r="I52" s="36">
        <v>-2538142</v>
      </c>
      <c r="K52" s="36">
        <v>-1490518</v>
      </c>
    </row>
    <row r="53" spans="1:11" ht="15.6" customHeight="1">
      <c r="A53" s="17"/>
      <c r="B53" s="31" t="s">
        <v>106</v>
      </c>
      <c r="C53" s="176"/>
      <c r="D53" s="34"/>
      <c r="E53" s="36"/>
      <c r="G53" s="36"/>
      <c r="I53" s="36"/>
      <c r="K53" s="36"/>
    </row>
    <row r="54" spans="1:11" ht="15.6" customHeight="1">
      <c r="A54" s="17"/>
      <c r="B54" s="31" t="s">
        <v>107</v>
      </c>
      <c r="C54" s="176">
        <v>36</v>
      </c>
      <c r="D54" s="34"/>
      <c r="E54" s="50">
        <v>857190</v>
      </c>
      <c r="F54" s="36"/>
      <c r="G54" s="50">
        <v>2185626</v>
      </c>
      <c r="H54" s="36"/>
      <c r="I54" s="50">
        <v>507628</v>
      </c>
      <c r="J54" s="36"/>
      <c r="K54" s="50">
        <v>298104</v>
      </c>
    </row>
    <row r="55" spans="1:11" ht="6" customHeight="1">
      <c r="C55" s="177"/>
      <c r="D55" s="34"/>
      <c r="E55" s="36"/>
      <c r="F55" s="36"/>
      <c r="G55" s="36"/>
      <c r="H55" s="36"/>
      <c r="I55" s="36"/>
      <c r="J55" s="36"/>
      <c r="K55" s="36"/>
    </row>
    <row r="56" spans="1:11" ht="15.6" customHeight="1">
      <c r="A56" s="17"/>
      <c r="B56" s="21" t="s">
        <v>108</v>
      </c>
      <c r="C56" s="176"/>
      <c r="D56" s="34"/>
      <c r="E56" s="21"/>
      <c r="F56" s="21"/>
      <c r="G56" s="21"/>
      <c r="H56" s="21"/>
      <c r="I56" s="21"/>
      <c r="J56" s="21"/>
      <c r="K56" s="21"/>
    </row>
    <row r="57" spans="1:11" ht="15.6" customHeight="1">
      <c r="A57" s="17"/>
      <c r="B57" s="21" t="s">
        <v>109</v>
      </c>
      <c r="C57" s="176"/>
      <c r="D57" s="34"/>
      <c r="E57" s="50">
        <f>SUM(E52:E54)</f>
        <v>-3428758</v>
      </c>
      <c r="F57" s="36"/>
      <c r="G57" s="50">
        <f>SUM(G52:G54)</f>
        <v>-8742502.2000000011</v>
      </c>
      <c r="H57" s="36"/>
      <c r="I57" s="50">
        <f>SUM(I52:I54)</f>
        <v>-2030514</v>
      </c>
      <c r="J57" s="36"/>
      <c r="K57" s="50">
        <f>SUM(K52:K54)</f>
        <v>-1192414</v>
      </c>
    </row>
    <row r="58" spans="1:11" ht="6" customHeight="1">
      <c r="A58" s="17"/>
      <c r="C58" s="176"/>
      <c r="D58" s="34"/>
      <c r="E58" s="36"/>
      <c r="F58" s="36"/>
      <c r="G58" s="36"/>
      <c r="H58" s="36"/>
      <c r="I58" s="36"/>
      <c r="J58" s="36"/>
      <c r="K58" s="36"/>
    </row>
    <row r="59" spans="1:11" ht="15.6" customHeight="1">
      <c r="A59" s="178" t="s">
        <v>110</v>
      </c>
      <c r="C59" s="173"/>
      <c r="D59" s="172"/>
      <c r="E59" s="50">
        <f>SUM(E57)</f>
        <v>-3428758</v>
      </c>
      <c r="F59" s="3"/>
      <c r="G59" s="50">
        <f>SUM(G57)</f>
        <v>-8742502.2000000011</v>
      </c>
      <c r="H59" s="36"/>
      <c r="I59" s="50">
        <f>SUM(I57)</f>
        <v>-2030514</v>
      </c>
      <c r="J59" s="36"/>
      <c r="K59" s="50">
        <f>SUM(K57)</f>
        <v>-1192414</v>
      </c>
    </row>
    <row r="60" spans="1:11" ht="6" customHeight="1">
      <c r="A60" s="31"/>
      <c r="B60" s="31"/>
      <c r="C60" s="176"/>
      <c r="D60" s="34"/>
      <c r="E60" s="36"/>
      <c r="F60" s="36"/>
      <c r="G60" s="36"/>
      <c r="H60" s="36"/>
      <c r="I60" s="36"/>
      <c r="J60" s="36"/>
      <c r="K60" s="36"/>
    </row>
    <row r="61" spans="1:11" ht="15.6" customHeight="1" thickBot="1">
      <c r="A61" s="17" t="s">
        <v>111</v>
      </c>
      <c r="B61" s="17"/>
      <c r="C61" s="176"/>
      <c r="D61" s="34"/>
      <c r="E61" s="181">
        <f>E46+E59</f>
        <v>17314988</v>
      </c>
      <c r="F61" s="36"/>
      <c r="G61" s="181">
        <f>G46+G59</f>
        <v>49017877.799999997</v>
      </c>
      <c r="H61" s="36"/>
      <c r="I61" s="181">
        <f>I46+I59</f>
        <v>69329027</v>
      </c>
      <c r="J61" s="36"/>
      <c r="K61" s="181">
        <f>K46+K59</f>
        <v>-167151596</v>
      </c>
    </row>
    <row r="62" spans="1:11" ht="8.25" customHeight="1" thickTop="1">
      <c r="A62" s="17"/>
      <c r="B62" s="17"/>
      <c r="C62" s="176"/>
      <c r="D62" s="34"/>
      <c r="E62" s="36"/>
      <c r="F62" s="36"/>
      <c r="G62" s="36"/>
      <c r="H62" s="36"/>
      <c r="I62" s="36"/>
      <c r="J62" s="36"/>
      <c r="K62" s="36"/>
    </row>
    <row r="63" spans="1:11" ht="22.2" customHeight="1">
      <c r="A63" s="45" t="str">
        <f>'BS YE12 EN 5-7'!A49</f>
        <v>The accompanying notes are an integral part of these consolidated and separate financial statements.</v>
      </c>
      <c r="B63" s="22"/>
      <c r="C63" s="182"/>
      <c r="D63" s="183"/>
      <c r="E63" s="50"/>
      <c r="F63" s="50"/>
      <c r="G63" s="50"/>
      <c r="H63" s="50"/>
      <c r="I63" s="50"/>
      <c r="J63" s="50"/>
      <c r="K63" s="50"/>
    </row>
    <row r="64" spans="1:11" ht="16.5" customHeight="1">
      <c r="A64" s="17" t="str">
        <f>+A1</f>
        <v>Eastern Water Resources Development and Management Public Company Limited</v>
      </c>
      <c r="B64" s="18"/>
      <c r="C64" s="18"/>
      <c r="D64" s="18"/>
      <c r="E64" s="20"/>
      <c r="F64" s="20"/>
      <c r="G64" s="20"/>
      <c r="H64" s="20"/>
      <c r="I64" s="20"/>
      <c r="J64" s="20"/>
      <c r="K64" s="20"/>
    </row>
    <row r="65" spans="1:11" ht="16.5" customHeight="1">
      <c r="A65" s="17" t="s">
        <v>112</v>
      </c>
      <c r="B65" s="18"/>
      <c r="C65" s="18"/>
      <c r="D65" s="18"/>
      <c r="E65" s="20"/>
      <c r="F65" s="20"/>
      <c r="G65" s="20"/>
      <c r="H65" s="20"/>
      <c r="I65" s="20"/>
      <c r="J65" s="20"/>
      <c r="K65" s="20"/>
    </row>
    <row r="66" spans="1:11" ht="16.5" customHeight="1">
      <c r="A66" s="22" t="str">
        <f>A3</f>
        <v>For the year ended 31 December 2025</v>
      </c>
      <c r="B66" s="23"/>
      <c r="C66" s="23"/>
      <c r="D66" s="23"/>
      <c r="E66" s="25"/>
      <c r="F66" s="25"/>
      <c r="G66" s="25"/>
      <c r="H66" s="25"/>
      <c r="I66" s="25"/>
      <c r="J66" s="25"/>
      <c r="K66" s="25"/>
    </row>
    <row r="67" spans="1:11" ht="16.5" customHeight="1">
      <c r="A67" s="17"/>
      <c r="B67" s="18"/>
      <c r="C67" s="18"/>
      <c r="D67" s="18"/>
      <c r="E67" s="20"/>
      <c r="F67" s="20"/>
      <c r="G67" s="20"/>
      <c r="H67" s="20"/>
      <c r="I67" s="20"/>
      <c r="J67" s="20"/>
      <c r="K67" s="20"/>
    </row>
    <row r="68" spans="1:11" ht="16.5" customHeight="1">
      <c r="A68" s="17"/>
      <c r="B68" s="18"/>
      <c r="C68" s="18"/>
      <c r="D68" s="18"/>
      <c r="E68" s="20"/>
      <c r="F68" s="20"/>
      <c r="G68" s="20"/>
      <c r="H68" s="20"/>
      <c r="I68" s="20"/>
      <c r="J68" s="20"/>
      <c r="K68" s="20"/>
    </row>
    <row r="69" spans="1:11" ht="16.5" customHeight="1">
      <c r="A69" s="26"/>
      <c r="B69" s="26"/>
      <c r="C69" s="18"/>
      <c r="D69" s="18"/>
      <c r="E69" s="20"/>
      <c r="F69" s="20"/>
      <c r="G69" s="20"/>
      <c r="H69" s="17"/>
      <c r="I69" s="27"/>
      <c r="J69" s="17"/>
      <c r="K69" s="27" t="s">
        <v>3</v>
      </c>
    </row>
    <row r="70" spans="1:11" ht="16.5" customHeight="1">
      <c r="A70" s="26"/>
      <c r="B70" s="26"/>
      <c r="C70" s="18"/>
      <c r="D70" s="18"/>
      <c r="E70" s="190" t="s">
        <v>4</v>
      </c>
      <c r="F70" s="190"/>
      <c r="G70" s="190"/>
      <c r="H70" s="28"/>
      <c r="I70" s="190" t="s">
        <v>5</v>
      </c>
      <c r="J70" s="190"/>
      <c r="K70" s="190"/>
    </row>
    <row r="71" spans="1:11" ht="16.5" customHeight="1">
      <c r="A71" s="26"/>
      <c r="B71" s="26"/>
      <c r="C71" s="18"/>
      <c r="D71" s="18"/>
      <c r="E71" s="191" t="s">
        <v>6</v>
      </c>
      <c r="F71" s="191"/>
      <c r="G71" s="191"/>
      <c r="H71" s="28"/>
      <c r="I71" s="191" t="s">
        <v>6</v>
      </c>
      <c r="J71" s="191"/>
      <c r="K71" s="191"/>
    </row>
    <row r="72" spans="1:11" ht="16.5" customHeight="1">
      <c r="C72" s="96" t="s">
        <v>58</v>
      </c>
      <c r="D72" s="172"/>
      <c r="E72" s="30" t="s">
        <v>8</v>
      </c>
      <c r="F72" s="27"/>
      <c r="G72" s="30" t="s">
        <v>9</v>
      </c>
      <c r="H72" s="27"/>
      <c r="I72" s="30" t="s">
        <v>8</v>
      </c>
      <c r="J72" s="27"/>
      <c r="K72" s="30" t="s">
        <v>9</v>
      </c>
    </row>
    <row r="73" spans="1:11" ht="16.5" customHeight="1">
      <c r="C73" s="173"/>
      <c r="D73" s="172"/>
      <c r="E73" s="174"/>
      <c r="F73" s="27"/>
      <c r="G73" s="174"/>
      <c r="H73" s="27"/>
      <c r="I73" s="174"/>
      <c r="J73" s="27"/>
      <c r="K73" s="174"/>
    </row>
    <row r="74" spans="1:11" ht="16.5" customHeight="1">
      <c r="A74" s="178" t="s">
        <v>215</v>
      </c>
      <c r="C74" s="173"/>
      <c r="D74" s="172"/>
      <c r="E74" s="174"/>
      <c r="F74" s="27"/>
      <c r="G74" s="174"/>
      <c r="H74" s="27"/>
      <c r="I74" s="174"/>
      <c r="J74" s="27"/>
      <c r="K74" s="174"/>
    </row>
    <row r="75" spans="1:11" ht="16.5" customHeight="1">
      <c r="A75" s="21" t="s">
        <v>113</v>
      </c>
      <c r="C75" s="176"/>
      <c r="D75" s="34"/>
      <c r="E75" s="184">
        <v>9500253</v>
      </c>
      <c r="F75" s="36"/>
      <c r="G75" s="36">
        <v>46605394</v>
      </c>
      <c r="H75" s="36"/>
      <c r="I75" s="36">
        <v>71359541</v>
      </c>
      <c r="J75" s="36"/>
      <c r="K75" s="36">
        <v>-165959182</v>
      </c>
    </row>
    <row r="76" spans="1:11" ht="16.5" customHeight="1">
      <c r="A76" s="31" t="s">
        <v>73</v>
      </c>
      <c r="C76" s="176"/>
      <c r="D76" s="34"/>
      <c r="E76" s="50">
        <v>11243493</v>
      </c>
      <c r="F76" s="36"/>
      <c r="G76" s="50">
        <v>11154986</v>
      </c>
      <c r="H76" s="36"/>
      <c r="I76" s="50">
        <v>0</v>
      </c>
      <c r="J76" s="36"/>
      <c r="K76" s="50">
        <v>0</v>
      </c>
    </row>
    <row r="77" spans="1:11" ht="16.5" customHeight="1">
      <c r="A77" s="31"/>
      <c r="B77" s="31"/>
      <c r="C77" s="176"/>
      <c r="D77" s="34"/>
      <c r="E77" s="36"/>
      <c r="F77" s="36"/>
      <c r="G77" s="36"/>
      <c r="H77" s="36"/>
      <c r="I77" s="36"/>
      <c r="J77" s="36"/>
      <c r="K77" s="36"/>
    </row>
    <row r="78" spans="1:11" ht="16.5" customHeight="1" thickBot="1">
      <c r="A78" s="31"/>
      <c r="C78" s="176"/>
      <c r="D78" s="34"/>
      <c r="E78" s="181">
        <f>SUM(E75:E76)</f>
        <v>20743746</v>
      </c>
      <c r="F78" s="36"/>
      <c r="G78" s="181">
        <f>SUM(G75:G76)</f>
        <v>57760380</v>
      </c>
      <c r="H78" s="36"/>
      <c r="I78" s="181">
        <f>SUM(I75:I76)</f>
        <v>71359541</v>
      </c>
      <c r="J78" s="36"/>
      <c r="K78" s="181">
        <f>SUM(K75:K76)</f>
        <v>-165959182</v>
      </c>
    </row>
    <row r="79" spans="1:11" ht="16.5" customHeight="1" thickTop="1">
      <c r="A79" s="31"/>
      <c r="C79" s="176"/>
      <c r="D79" s="34"/>
      <c r="E79" s="36"/>
      <c r="F79" s="36"/>
      <c r="G79" s="36"/>
      <c r="H79" s="36"/>
      <c r="I79" s="36"/>
      <c r="J79" s="36"/>
      <c r="K79" s="36"/>
    </row>
    <row r="80" spans="1:11" ht="16.5" customHeight="1">
      <c r="A80" s="17" t="s">
        <v>216</v>
      </c>
      <c r="C80" s="176"/>
      <c r="D80" s="34"/>
      <c r="E80" s="36"/>
      <c r="F80" s="36"/>
      <c r="G80" s="36"/>
      <c r="H80" s="36"/>
      <c r="I80" s="36"/>
      <c r="J80" s="36"/>
      <c r="K80" s="36"/>
    </row>
    <row r="81" spans="1:11" ht="16.5" customHeight="1">
      <c r="A81" s="21" t="s">
        <v>113</v>
      </c>
      <c r="C81" s="176"/>
      <c r="D81" s="34"/>
      <c r="E81" s="36">
        <v>6071495</v>
      </c>
      <c r="F81" s="36"/>
      <c r="G81" s="36">
        <v>37862891.579999998</v>
      </c>
      <c r="H81" s="36"/>
      <c r="I81" s="36">
        <v>69329027</v>
      </c>
      <c r="J81" s="36"/>
      <c r="K81" s="36">
        <v>-167151596</v>
      </c>
    </row>
    <row r="82" spans="1:11" ht="16.5" customHeight="1">
      <c r="A82" s="31" t="s">
        <v>73</v>
      </c>
      <c r="C82" s="176"/>
      <c r="D82" s="34"/>
      <c r="E82" s="50">
        <v>11243493</v>
      </c>
      <c r="F82" s="36"/>
      <c r="G82" s="50">
        <v>11154986</v>
      </c>
      <c r="H82" s="36"/>
      <c r="I82" s="50">
        <v>0</v>
      </c>
      <c r="J82" s="36"/>
      <c r="K82" s="50">
        <v>0</v>
      </c>
    </row>
    <row r="83" spans="1:11" ht="16.5" customHeight="1">
      <c r="A83" s="31"/>
      <c r="B83" s="31"/>
      <c r="C83" s="176"/>
      <c r="D83" s="34"/>
      <c r="E83" s="36"/>
      <c r="F83" s="36"/>
      <c r="G83" s="36"/>
      <c r="H83" s="36"/>
      <c r="I83" s="36"/>
      <c r="J83" s="36"/>
      <c r="K83" s="36"/>
    </row>
    <row r="84" spans="1:11" ht="16.5" customHeight="1" thickBot="1">
      <c r="A84" s="31"/>
      <c r="C84" s="176"/>
      <c r="D84" s="34"/>
      <c r="E84" s="181">
        <f>SUM(E81:E82)</f>
        <v>17314988</v>
      </c>
      <c r="F84" s="36"/>
      <c r="G84" s="181">
        <f>SUM(G81:G82)</f>
        <v>49017877.579999998</v>
      </c>
      <c r="H84" s="36"/>
      <c r="I84" s="181">
        <f>SUM(I81:I82)</f>
        <v>69329027</v>
      </c>
      <c r="J84" s="36"/>
      <c r="K84" s="181">
        <f>SUM(K81:K82)</f>
        <v>-167151596</v>
      </c>
    </row>
    <row r="85" spans="1:11" ht="16.5" customHeight="1" thickTop="1">
      <c r="A85" s="31"/>
      <c r="C85" s="176"/>
      <c r="D85" s="34"/>
      <c r="E85" s="36"/>
      <c r="F85" s="36"/>
      <c r="G85" s="36"/>
      <c r="H85" s="36"/>
      <c r="I85" s="36"/>
      <c r="J85" s="36"/>
      <c r="K85" s="36"/>
    </row>
    <row r="86" spans="1:11" ht="16.5" customHeight="1">
      <c r="A86" s="31"/>
      <c r="C86" s="176"/>
      <c r="D86" s="34"/>
    </row>
    <row r="87" spans="1:11" ht="16.5" customHeight="1">
      <c r="A87" s="17" t="s">
        <v>114</v>
      </c>
      <c r="C87" s="176"/>
      <c r="D87" s="34"/>
    </row>
    <row r="88" spans="1:11" ht="16.5" customHeight="1">
      <c r="A88" s="17"/>
      <c r="B88" s="185" t="s">
        <v>115</v>
      </c>
      <c r="C88" s="176">
        <v>37</v>
      </c>
      <c r="D88" s="34"/>
    </row>
    <row r="89" spans="1:11" ht="16.5" customHeight="1" thickBot="1">
      <c r="A89" s="21" t="s">
        <v>116</v>
      </c>
      <c r="C89" s="34"/>
      <c r="D89" s="34"/>
      <c r="E89" s="186">
        <v>8.9999999999999993E-3</v>
      </c>
      <c r="F89" s="187"/>
      <c r="G89" s="186">
        <v>2.8000000000000001E-2</v>
      </c>
      <c r="H89" s="187"/>
      <c r="I89" s="186">
        <v>4.2999999999999997E-2</v>
      </c>
      <c r="J89" s="187"/>
      <c r="K89" s="188">
        <v>-0.1</v>
      </c>
    </row>
    <row r="90" spans="1:11" ht="16.5" customHeight="1" thickTop="1">
      <c r="C90" s="34"/>
      <c r="D90" s="34"/>
      <c r="E90" s="187"/>
      <c r="F90" s="189"/>
      <c r="G90" s="187"/>
      <c r="H90" s="189"/>
      <c r="I90" s="189"/>
      <c r="J90" s="189"/>
      <c r="K90" s="189"/>
    </row>
    <row r="91" spans="1:11" ht="16.5" customHeight="1">
      <c r="C91" s="34"/>
      <c r="D91" s="34"/>
      <c r="E91" s="187"/>
      <c r="F91" s="189"/>
      <c r="G91" s="187"/>
      <c r="H91" s="189"/>
      <c r="I91" s="189"/>
      <c r="J91" s="189"/>
      <c r="K91" s="189"/>
    </row>
    <row r="92" spans="1:11" ht="16.5" customHeight="1">
      <c r="C92" s="34"/>
      <c r="D92" s="34"/>
      <c r="E92" s="187"/>
      <c r="F92" s="189"/>
      <c r="G92" s="187"/>
      <c r="H92" s="189"/>
      <c r="I92" s="189"/>
      <c r="J92" s="189"/>
      <c r="K92" s="189"/>
    </row>
    <row r="93" spans="1:11" ht="16.5" customHeight="1">
      <c r="C93" s="34"/>
      <c r="D93" s="34"/>
      <c r="E93" s="187"/>
      <c r="F93" s="189"/>
      <c r="G93" s="187"/>
      <c r="H93" s="189"/>
      <c r="I93" s="189"/>
      <c r="J93" s="189"/>
      <c r="K93" s="189"/>
    </row>
    <row r="94" spans="1:11" ht="16.5" customHeight="1">
      <c r="C94" s="34"/>
      <c r="D94" s="34"/>
      <c r="E94" s="187"/>
      <c r="F94" s="189"/>
      <c r="G94" s="187"/>
      <c r="H94" s="189"/>
      <c r="I94" s="189"/>
      <c r="J94" s="189"/>
      <c r="K94" s="189"/>
    </row>
    <row r="95" spans="1:11" ht="16.5" customHeight="1">
      <c r="C95" s="34"/>
      <c r="D95" s="34"/>
      <c r="E95" s="187"/>
      <c r="F95" s="189"/>
      <c r="G95" s="187"/>
      <c r="H95" s="189"/>
      <c r="I95" s="189"/>
      <c r="J95" s="189"/>
      <c r="K95" s="189"/>
    </row>
    <row r="96" spans="1:11" ht="16.5" customHeight="1">
      <c r="C96" s="34"/>
      <c r="D96" s="34"/>
      <c r="E96" s="187"/>
      <c r="F96" s="189"/>
      <c r="G96" s="187"/>
      <c r="H96" s="189"/>
      <c r="I96" s="189"/>
      <c r="J96" s="189"/>
      <c r="K96" s="189"/>
    </row>
    <row r="97" spans="3:11" ht="16.5" customHeight="1">
      <c r="C97" s="34"/>
      <c r="D97" s="34"/>
      <c r="E97" s="187"/>
      <c r="F97" s="189"/>
      <c r="G97" s="187"/>
      <c r="H97" s="189"/>
      <c r="I97" s="189"/>
      <c r="J97" s="189"/>
      <c r="K97" s="189"/>
    </row>
    <row r="98" spans="3:11" ht="16.5" customHeight="1">
      <c r="C98" s="34"/>
      <c r="D98" s="34"/>
      <c r="E98" s="187"/>
      <c r="F98" s="189"/>
      <c r="G98" s="187"/>
      <c r="H98" s="189"/>
      <c r="I98" s="189"/>
      <c r="J98" s="189"/>
      <c r="K98" s="189"/>
    </row>
    <row r="99" spans="3:11" ht="16.5" customHeight="1">
      <c r="C99" s="34"/>
      <c r="D99" s="34"/>
      <c r="E99" s="187"/>
      <c r="F99" s="189"/>
      <c r="G99" s="187"/>
      <c r="H99" s="189"/>
      <c r="I99" s="189"/>
      <c r="J99" s="189"/>
      <c r="K99" s="189"/>
    </row>
    <row r="100" spans="3:11" ht="16.5" customHeight="1">
      <c r="C100" s="34"/>
      <c r="D100" s="34"/>
      <c r="E100" s="187"/>
      <c r="F100" s="189"/>
      <c r="G100" s="187"/>
      <c r="H100" s="189"/>
      <c r="I100" s="189"/>
      <c r="J100" s="189"/>
      <c r="K100" s="189"/>
    </row>
    <row r="101" spans="3:11" ht="16.5" customHeight="1">
      <c r="C101" s="34"/>
      <c r="D101" s="34"/>
      <c r="E101" s="187"/>
      <c r="F101" s="189"/>
      <c r="G101" s="187"/>
      <c r="H101" s="189"/>
      <c r="I101" s="189"/>
      <c r="J101" s="189"/>
      <c r="K101" s="189"/>
    </row>
    <row r="102" spans="3:11" ht="16.5" customHeight="1">
      <c r="C102" s="34"/>
      <c r="D102" s="34"/>
      <c r="E102" s="187"/>
      <c r="F102" s="189"/>
      <c r="G102" s="187"/>
      <c r="H102" s="189"/>
      <c r="I102" s="189"/>
      <c r="J102" s="189"/>
      <c r="K102" s="189"/>
    </row>
    <row r="103" spans="3:11" ht="16.5" customHeight="1">
      <c r="C103" s="34"/>
      <c r="D103" s="34"/>
      <c r="E103" s="187"/>
      <c r="F103" s="189"/>
      <c r="G103" s="187"/>
      <c r="H103" s="189"/>
      <c r="I103" s="189"/>
      <c r="J103" s="189"/>
      <c r="K103" s="189"/>
    </row>
    <row r="104" spans="3:11" ht="17.7" customHeight="1">
      <c r="C104" s="34"/>
      <c r="D104" s="34"/>
      <c r="E104" s="187"/>
      <c r="F104" s="189"/>
      <c r="G104" s="187"/>
      <c r="H104" s="189"/>
      <c r="I104" s="189"/>
      <c r="J104" s="189"/>
      <c r="K104" s="189"/>
    </row>
    <row r="105" spans="3:11" ht="16.5" customHeight="1">
      <c r="C105" s="34"/>
      <c r="D105" s="34"/>
      <c r="E105" s="187"/>
      <c r="F105" s="189"/>
      <c r="G105" s="187"/>
      <c r="H105" s="189"/>
      <c r="I105" s="189"/>
      <c r="J105" s="189"/>
      <c r="K105" s="189"/>
    </row>
    <row r="106" spans="3:11" ht="16.5" customHeight="1">
      <c r="C106" s="34"/>
      <c r="D106" s="34"/>
      <c r="E106" s="187"/>
      <c r="F106" s="189"/>
      <c r="G106" s="187"/>
      <c r="H106" s="189"/>
      <c r="I106" s="189"/>
      <c r="J106" s="189"/>
      <c r="K106" s="189"/>
    </row>
    <row r="107" spans="3:11" ht="16.5" customHeight="1">
      <c r="C107" s="34"/>
      <c r="D107" s="34"/>
      <c r="E107" s="187"/>
      <c r="F107" s="189"/>
      <c r="G107" s="187"/>
      <c r="H107" s="189"/>
      <c r="I107" s="189"/>
      <c r="J107" s="189"/>
      <c r="K107" s="189"/>
    </row>
    <row r="108" spans="3:11" ht="16.5" customHeight="1">
      <c r="C108" s="34"/>
      <c r="D108" s="34"/>
      <c r="E108" s="187"/>
      <c r="F108" s="189"/>
      <c r="G108" s="187"/>
      <c r="H108" s="189"/>
      <c r="I108" s="189"/>
      <c r="J108" s="189"/>
      <c r="K108" s="189"/>
    </row>
    <row r="109" spans="3:11" ht="16.5" customHeight="1">
      <c r="C109" s="34"/>
      <c r="D109" s="34"/>
      <c r="E109" s="187"/>
      <c r="F109" s="189"/>
      <c r="G109" s="187"/>
      <c r="H109" s="189"/>
      <c r="I109" s="189"/>
      <c r="J109" s="189"/>
      <c r="K109" s="189"/>
    </row>
    <row r="110" spans="3:11" ht="16.5" customHeight="1">
      <c r="C110" s="34"/>
      <c r="D110" s="34"/>
      <c r="E110" s="187"/>
      <c r="F110" s="189"/>
      <c r="G110" s="187"/>
      <c r="H110" s="189"/>
      <c r="I110" s="189"/>
      <c r="J110" s="189"/>
      <c r="K110" s="189"/>
    </row>
    <row r="111" spans="3:11" ht="16.5" customHeight="1">
      <c r="C111" s="34"/>
      <c r="D111" s="34"/>
      <c r="E111" s="187"/>
      <c r="F111" s="189"/>
      <c r="G111" s="187"/>
      <c r="H111" s="189"/>
      <c r="I111" s="189"/>
      <c r="J111" s="189"/>
      <c r="K111" s="189"/>
    </row>
    <row r="112" spans="3:11" ht="15.75" customHeight="1">
      <c r="C112" s="34"/>
      <c r="D112" s="34"/>
      <c r="E112" s="187"/>
      <c r="F112" s="189"/>
      <c r="G112" s="187"/>
      <c r="H112" s="189"/>
      <c r="I112" s="189"/>
      <c r="J112" s="189"/>
      <c r="K112" s="189"/>
    </row>
    <row r="113" spans="1:11" ht="12.75" customHeight="1">
      <c r="C113" s="34"/>
      <c r="D113" s="34"/>
      <c r="E113" s="187"/>
      <c r="F113" s="189"/>
      <c r="G113" s="187"/>
      <c r="H113" s="189"/>
      <c r="I113" s="189"/>
      <c r="J113" s="189"/>
      <c r="K113" s="189"/>
    </row>
    <row r="114" spans="1:11" ht="8.25" customHeight="1">
      <c r="C114" s="34"/>
      <c r="D114" s="34"/>
      <c r="E114" s="187"/>
      <c r="F114" s="189"/>
      <c r="G114" s="187"/>
      <c r="H114" s="189"/>
      <c r="I114" s="189"/>
      <c r="J114" s="189"/>
      <c r="K114" s="189"/>
    </row>
    <row r="115" spans="1:11" ht="22.2" customHeight="1">
      <c r="A115" s="45" t="str">
        <f>'BS YE12 EN 5-7'!A144</f>
        <v>The accompanying notes are an integral part of these consolidated and separate financial statements.</v>
      </c>
      <c r="B115" s="45"/>
      <c r="C115" s="45"/>
      <c r="D115" s="45"/>
      <c r="E115" s="47"/>
      <c r="F115" s="47"/>
      <c r="G115" s="47"/>
      <c r="H115" s="47"/>
      <c r="I115" s="47"/>
      <c r="J115" s="47"/>
      <c r="K115" s="47"/>
    </row>
  </sheetData>
  <mergeCells count="8">
    <mergeCell ref="E71:G71"/>
    <mergeCell ref="I71:K71"/>
    <mergeCell ref="E7:G7"/>
    <mergeCell ref="I7:K7"/>
    <mergeCell ref="E8:G8"/>
    <mergeCell ref="I8:K8"/>
    <mergeCell ref="E70:G70"/>
    <mergeCell ref="I70:K70"/>
  </mergeCells>
  <pageMargins left="0.8" right="0.5" top="0.5" bottom="0.6" header="0.49" footer="0.4"/>
  <pageSetup paperSize="9" scale="85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63" max="10" man="1"/>
  </rowBreaks>
  <ignoredErrors>
    <ignoredError sqref="H9 J9 F9 H72 J72 F7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3"/>
  <sheetViews>
    <sheetView zoomScaleNormal="100" zoomScaleSheetLayoutView="115" workbookViewId="0">
      <selection activeCell="M155" sqref="M155"/>
    </sheetView>
  </sheetViews>
  <sheetFormatPr defaultColWidth="10.6640625" defaultRowHeight="16.5" customHeight="1"/>
  <cols>
    <col min="1" max="2" width="1.44140625" style="117" customWidth="1"/>
    <col min="3" max="3" width="32.44140625" style="117" customWidth="1"/>
    <col min="4" max="4" width="4.5546875" style="117" customWidth="1"/>
    <col min="5" max="5" width="0.5546875" style="170" customWidth="1"/>
    <col min="6" max="6" width="11.5546875" style="171" customWidth="1"/>
    <col min="7" max="7" width="0.5546875" style="171" customWidth="1"/>
    <col min="8" max="8" width="11.5546875" style="171" customWidth="1"/>
    <col min="9" max="9" width="0.5546875" style="171" customWidth="1"/>
    <col min="10" max="10" width="11.5546875" style="171" customWidth="1"/>
    <col min="11" max="11" width="0.5546875" style="170" customWidth="1"/>
    <col min="12" max="12" width="15.6640625" style="171" customWidth="1"/>
    <col min="13" max="13" width="0.5546875" style="171" customWidth="1"/>
    <col min="14" max="14" width="12.6640625" style="171" customWidth="1"/>
    <col min="15" max="15" width="0.5546875" style="171" customWidth="1"/>
    <col min="16" max="16" width="12.5546875" style="171" customWidth="1"/>
    <col min="17" max="17" width="0.5546875" style="171" customWidth="1"/>
    <col min="18" max="18" width="12.5546875" style="171" customWidth="1"/>
    <col min="19" max="19" width="0.5546875" style="171" customWidth="1"/>
    <col min="20" max="20" width="12" style="171" customWidth="1"/>
    <col min="21" max="16384" width="10.6640625" style="117"/>
  </cols>
  <sheetData>
    <row r="1" spans="1:20" s="33" customFormat="1" ht="16.5" customHeight="1">
      <c r="A1" s="17" t="s">
        <v>0</v>
      </c>
      <c r="B1" s="17"/>
      <c r="C1" s="17"/>
      <c r="D1" s="17"/>
      <c r="E1" s="122"/>
      <c r="F1" s="123"/>
      <c r="G1" s="123"/>
      <c r="H1" s="123"/>
      <c r="I1" s="123"/>
      <c r="J1" s="123"/>
      <c r="K1" s="122"/>
      <c r="L1" s="123"/>
      <c r="M1" s="123"/>
      <c r="N1" s="123"/>
      <c r="O1" s="123"/>
      <c r="P1" s="123"/>
      <c r="Q1" s="123"/>
      <c r="R1" s="123"/>
      <c r="S1" s="123"/>
      <c r="T1" s="124"/>
    </row>
    <row r="2" spans="1:20" s="33" customFormat="1" ht="16.5" customHeight="1">
      <c r="A2" s="17" t="s">
        <v>117</v>
      </c>
      <c r="B2" s="17"/>
      <c r="C2" s="17"/>
      <c r="D2" s="17"/>
      <c r="E2" s="122"/>
      <c r="F2" s="123"/>
      <c r="G2" s="123"/>
      <c r="H2" s="123"/>
      <c r="I2" s="123"/>
      <c r="J2" s="123"/>
      <c r="K2" s="122"/>
      <c r="L2" s="123"/>
      <c r="M2" s="123"/>
      <c r="N2" s="123"/>
      <c r="O2" s="123"/>
      <c r="P2" s="123"/>
      <c r="Q2" s="123"/>
      <c r="R2" s="123"/>
      <c r="S2" s="123"/>
      <c r="T2" s="124"/>
    </row>
    <row r="3" spans="1:20" s="31" customFormat="1" ht="16.5" customHeight="1">
      <c r="A3" s="22" t="str">
        <f>'PLYE12 EN 8-9'!A3</f>
        <v>For the year ended 31 December 2025</v>
      </c>
      <c r="B3" s="22"/>
      <c r="C3" s="22"/>
      <c r="D3" s="22"/>
      <c r="E3" s="125"/>
      <c r="F3" s="126"/>
      <c r="G3" s="126"/>
      <c r="H3" s="126"/>
      <c r="I3" s="126"/>
      <c r="J3" s="126"/>
      <c r="K3" s="125"/>
      <c r="L3" s="126"/>
      <c r="M3" s="126"/>
      <c r="N3" s="126"/>
      <c r="O3" s="126"/>
      <c r="P3" s="126"/>
      <c r="Q3" s="126"/>
      <c r="R3" s="126"/>
      <c r="S3" s="126"/>
      <c r="T3" s="127"/>
    </row>
    <row r="4" spans="1:20" s="31" customFormat="1" ht="16.5" customHeight="1">
      <c r="A4" s="17"/>
      <c r="B4" s="17"/>
      <c r="C4" s="17"/>
      <c r="D4" s="17"/>
      <c r="E4" s="122"/>
      <c r="F4" s="123"/>
      <c r="G4" s="123"/>
      <c r="H4" s="123"/>
      <c r="I4" s="123"/>
      <c r="J4" s="123"/>
      <c r="K4" s="122"/>
      <c r="L4" s="123"/>
      <c r="M4" s="123"/>
      <c r="N4" s="123"/>
      <c r="O4" s="123"/>
      <c r="P4" s="123"/>
      <c r="Q4" s="123"/>
      <c r="R4" s="123"/>
      <c r="S4" s="123"/>
      <c r="T4" s="128"/>
    </row>
    <row r="5" spans="1:20" s="134" customFormat="1" ht="16.5" customHeight="1">
      <c r="A5" s="129"/>
      <c r="B5" s="129"/>
      <c r="C5" s="130"/>
      <c r="D5" s="129"/>
      <c r="E5" s="131"/>
      <c r="F5" s="132"/>
      <c r="G5" s="132"/>
      <c r="H5" s="132"/>
      <c r="I5" s="132"/>
      <c r="J5" s="132"/>
      <c r="K5" s="131"/>
      <c r="L5" s="132"/>
      <c r="M5" s="132"/>
      <c r="N5" s="132"/>
      <c r="O5" s="132"/>
      <c r="P5" s="132"/>
      <c r="Q5" s="132"/>
      <c r="R5" s="132"/>
      <c r="S5" s="132"/>
      <c r="T5" s="133"/>
    </row>
    <row r="6" spans="1:20" s="130" customFormat="1" ht="16.5" customHeight="1">
      <c r="D6" s="135"/>
      <c r="E6" s="136"/>
      <c r="F6" s="137"/>
      <c r="G6" s="137"/>
      <c r="H6" s="137"/>
      <c r="I6" s="137"/>
      <c r="J6" s="137"/>
      <c r="K6" s="138"/>
      <c r="L6" s="137"/>
      <c r="M6" s="137"/>
      <c r="N6" s="137"/>
      <c r="O6" s="137"/>
      <c r="P6" s="137"/>
      <c r="Q6" s="137"/>
      <c r="R6" s="137"/>
      <c r="S6" s="137"/>
      <c r="T6" s="139" t="s">
        <v>3</v>
      </c>
    </row>
    <row r="7" spans="1:20" s="130" customFormat="1" ht="16.5" customHeight="1">
      <c r="D7" s="135"/>
      <c r="E7" s="135"/>
      <c r="F7" s="196" t="s">
        <v>118</v>
      </c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</row>
    <row r="8" spans="1:20" s="130" customFormat="1" ht="16.5" customHeight="1">
      <c r="D8" s="135"/>
      <c r="E8" s="135"/>
      <c r="F8" s="195" t="s">
        <v>119</v>
      </c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40"/>
      <c r="R8" s="140"/>
      <c r="S8" s="140"/>
      <c r="T8" s="140"/>
    </row>
    <row r="9" spans="1:20" s="135" customFormat="1" ht="16.5" customHeight="1">
      <c r="A9" s="130"/>
      <c r="B9" s="130"/>
      <c r="C9" s="130"/>
      <c r="E9" s="141"/>
      <c r="F9" s="142" t="s">
        <v>120</v>
      </c>
      <c r="G9" s="142"/>
      <c r="H9" s="142"/>
      <c r="I9" s="142"/>
      <c r="J9" s="196" t="s">
        <v>121</v>
      </c>
      <c r="K9" s="196"/>
      <c r="L9" s="196"/>
      <c r="M9" s="196"/>
      <c r="N9" s="196"/>
      <c r="O9" s="142"/>
      <c r="P9" s="142" t="s">
        <v>122</v>
      </c>
      <c r="Q9" s="142"/>
      <c r="R9" s="137"/>
      <c r="S9" s="142"/>
      <c r="T9" s="142"/>
    </row>
    <row r="10" spans="1:20" s="135" customFormat="1" ht="16.5" customHeight="1">
      <c r="E10" s="141"/>
      <c r="F10" s="142" t="s">
        <v>123</v>
      </c>
      <c r="G10" s="142"/>
      <c r="H10" s="142" t="s">
        <v>124</v>
      </c>
      <c r="I10" s="142"/>
      <c r="J10" s="142" t="s">
        <v>125</v>
      </c>
      <c r="K10" s="143"/>
      <c r="L10" s="142" t="s">
        <v>125</v>
      </c>
      <c r="M10" s="142"/>
      <c r="N10" s="142"/>
      <c r="O10" s="142"/>
      <c r="P10" s="139" t="s">
        <v>126</v>
      </c>
      <c r="Q10" s="142"/>
      <c r="R10" s="142" t="s">
        <v>127</v>
      </c>
      <c r="S10" s="142"/>
      <c r="T10" s="142" t="s">
        <v>122</v>
      </c>
    </row>
    <row r="11" spans="1:20" s="135" customFormat="1" ht="16.5" customHeight="1">
      <c r="D11" s="144" t="s">
        <v>7</v>
      </c>
      <c r="E11" s="141"/>
      <c r="F11" s="145" t="s">
        <v>128</v>
      </c>
      <c r="G11" s="142"/>
      <c r="H11" s="145" t="s">
        <v>128</v>
      </c>
      <c r="I11" s="142"/>
      <c r="J11" s="146" t="s">
        <v>69</v>
      </c>
      <c r="K11" s="143"/>
      <c r="L11" s="146" t="s">
        <v>70</v>
      </c>
      <c r="M11" s="142"/>
      <c r="N11" s="145" t="s">
        <v>129</v>
      </c>
      <c r="O11" s="142"/>
      <c r="P11" s="145" t="s">
        <v>130</v>
      </c>
      <c r="Q11" s="142"/>
      <c r="R11" s="145" t="s">
        <v>131</v>
      </c>
      <c r="S11" s="142"/>
      <c r="T11" s="145" t="s">
        <v>132</v>
      </c>
    </row>
    <row r="12" spans="1:20" s="135" customFormat="1" ht="16.5" customHeight="1">
      <c r="D12" s="147"/>
      <c r="E12" s="148"/>
      <c r="F12" s="149"/>
      <c r="G12" s="149"/>
      <c r="H12" s="149"/>
      <c r="I12" s="149"/>
      <c r="J12" s="149"/>
      <c r="K12" s="150"/>
      <c r="L12" s="149"/>
      <c r="M12" s="151"/>
      <c r="N12" s="149"/>
      <c r="O12" s="149"/>
      <c r="P12" s="149"/>
      <c r="Q12" s="149"/>
      <c r="R12" s="149"/>
      <c r="S12" s="149"/>
      <c r="T12" s="149"/>
    </row>
    <row r="13" spans="1:20" s="135" customFormat="1" ht="16.5" customHeight="1">
      <c r="A13" s="152" t="s">
        <v>133</v>
      </c>
      <c r="B13" s="153"/>
      <c r="C13" s="153"/>
      <c r="E13" s="154"/>
      <c r="F13" s="155">
        <v>1663725149</v>
      </c>
      <c r="G13" s="155"/>
      <c r="H13" s="155">
        <v>2138522279</v>
      </c>
      <c r="I13" s="155"/>
      <c r="J13" s="155">
        <v>166500000</v>
      </c>
      <c r="K13" s="156"/>
      <c r="L13" s="155">
        <v>520286821</v>
      </c>
      <c r="M13" s="155"/>
      <c r="N13" s="155">
        <v>7003587606</v>
      </c>
      <c r="O13" s="155"/>
      <c r="P13" s="155">
        <f t="shared" ref="P13:P16" si="0">SUM(F13:N13)</f>
        <v>11492621855</v>
      </c>
      <c r="Q13" s="155"/>
      <c r="R13" s="155">
        <v>145722927</v>
      </c>
      <c r="S13" s="155"/>
      <c r="T13" s="137">
        <f>P13+R13</f>
        <v>11638344782</v>
      </c>
    </row>
    <row r="14" spans="1:20" s="135" customFormat="1" ht="16.5" customHeight="1">
      <c r="A14" s="157" t="s">
        <v>134</v>
      </c>
      <c r="D14" s="135">
        <v>32</v>
      </c>
      <c r="E14" s="154"/>
      <c r="F14" s="158">
        <v>0</v>
      </c>
      <c r="G14" s="155"/>
      <c r="H14" s="158">
        <v>0</v>
      </c>
      <c r="I14" s="155"/>
      <c r="J14" s="158">
        <v>0</v>
      </c>
      <c r="K14" s="156"/>
      <c r="L14" s="158">
        <v>0</v>
      </c>
      <c r="M14" s="155"/>
      <c r="N14" s="155">
        <v>-99822532</v>
      </c>
      <c r="O14" s="155"/>
      <c r="P14" s="155">
        <f t="shared" si="0"/>
        <v>-99822532</v>
      </c>
      <c r="Q14" s="155"/>
      <c r="R14" s="155">
        <v>-18635698</v>
      </c>
      <c r="S14" s="155"/>
      <c r="T14" s="137">
        <f t="shared" ref="T14:T16" si="1">P14+R14</f>
        <v>-118458230</v>
      </c>
    </row>
    <row r="15" spans="1:20" s="135" customFormat="1" ht="16.5" customHeight="1">
      <c r="A15" s="157" t="s">
        <v>135</v>
      </c>
      <c r="D15" s="135">
        <v>31</v>
      </c>
      <c r="E15" s="154"/>
      <c r="F15" s="158">
        <v>0</v>
      </c>
      <c r="G15" s="155"/>
      <c r="H15" s="158">
        <v>0</v>
      </c>
      <c r="I15" s="155"/>
      <c r="J15" s="158">
        <v>0</v>
      </c>
      <c r="K15" s="156"/>
      <c r="L15" s="155">
        <v>34873684</v>
      </c>
      <c r="M15" s="155"/>
      <c r="N15" s="155">
        <v>-34873684</v>
      </c>
      <c r="O15" s="155"/>
      <c r="P15" s="158">
        <f t="shared" si="0"/>
        <v>0</v>
      </c>
      <c r="Q15" s="155"/>
      <c r="R15" s="158">
        <v>0</v>
      </c>
      <c r="S15" s="155"/>
      <c r="T15" s="158">
        <f t="shared" ref="T15" si="2">SUM(J15:R15)</f>
        <v>0</v>
      </c>
    </row>
    <row r="16" spans="1:20" s="135" customFormat="1" ht="16.5" customHeight="1">
      <c r="A16" s="157" t="s">
        <v>111</v>
      </c>
      <c r="E16" s="154"/>
      <c r="F16" s="159">
        <v>0</v>
      </c>
      <c r="G16" s="155"/>
      <c r="H16" s="159">
        <v>0</v>
      </c>
      <c r="I16" s="155"/>
      <c r="J16" s="159">
        <v>0</v>
      </c>
      <c r="K16" s="160"/>
      <c r="L16" s="159">
        <v>0</v>
      </c>
      <c r="M16" s="161"/>
      <c r="N16" s="162">
        <v>37862892</v>
      </c>
      <c r="O16" s="161"/>
      <c r="P16" s="163">
        <f t="shared" si="0"/>
        <v>37862892</v>
      </c>
      <c r="Q16" s="161"/>
      <c r="R16" s="163">
        <v>11154986</v>
      </c>
      <c r="S16" s="155"/>
      <c r="T16" s="162">
        <f t="shared" si="1"/>
        <v>49017878</v>
      </c>
    </row>
    <row r="17" spans="1:20" s="135" customFormat="1" ht="16.5" customHeight="1">
      <c r="A17" s="164"/>
      <c r="D17" s="147"/>
      <c r="E17" s="136"/>
      <c r="F17" s="137"/>
      <c r="G17" s="137"/>
      <c r="H17" s="137"/>
      <c r="I17" s="137"/>
      <c r="J17" s="137"/>
      <c r="K17" s="138"/>
      <c r="L17" s="137"/>
      <c r="M17" s="137"/>
      <c r="N17" s="137"/>
      <c r="O17" s="137"/>
      <c r="P17" s="137"/>
      <c r="Q17" s="137"/>
      <c r="R17" s="137"/>
      <c r="S17" s="137"/>
      <c r="T17" s="137"/>
    </row>
    <row r="18" spans="1:20" s="135" customFormat="1" ht="16.5" customHeight="1" thickBot="1">
      <c r="A18" s="152" t="s">
        <v>136</v>
      </c>
      <c r="D18" s="147"/>
      <c r="E18" s="136"/>
      <c r="F18" s="165">
        <f>SUM(F13:F16)</f>
        <v>1663725149</v>
      </c>
      <c r="G18" s="137"/>
      <c r="H18" s="165">
        <f>SUM(H13:H16)</f>
        <v>2138522279</v>
      </c>
      <c r="I18" s="137"/>
      <c r="J18" s="165">
        <f>SUM(J13:J16)</f>
        <v>166500000</v>
      </c>
      <c r="K18" s="138"/>
      <c r="L18" s="165">
        <f>SUM(L13:L16)</f>
        <v>555160505</v>
      </c>
      <c r="M18" s="137"/>
      <c r="N18" s="165">
        <f>SUM(N13:N16)</f>
        <v>6906754282</v>
      </c>
      <c r="O18" s="137"/>
      <c r="P18" s="165">
        <f>SUM(P13:P16)</f>
        <v>11430662215</v>
      </c>
      <c r="Q18" s="137"/>
      <c r="R18" s="165">
        <f>SUM(R13:R16)</f>
        <v>138242215</v>
      </c>
      <c r="S18" s="137"/>
      <c r="T18" s="165">
        <f>SUM(T13:T16)</f>
        <v>11568904430</v>
      </c>
    </row>
    <row r="19" spans="1:20" s="135" customFormat="1" ht="16.5" customHeight="1" thickTop="1">
      <c r="A19" s="152"/>
      <c r="D19" s="147"/>
      <c r="E19" s="136"/>
      <c r="F19" s="137"/>
      <c r="G19" s="137"/>
      <c r="H19" s="137"/>
      <c r="I19" s="137"/>
      <c r="J19" s="137"/>
      <c r="K19" s="138"/>
      <c r="L19" s="137"/>
      <c r="M19" s="137"/>
      <c r="N19" s="137"/>
      <c r="O19" s="137"/>
      <c r="P19" s="137"/>
      <c r="Q19" s="137"/>
      <c r="R19" s="137"/>
      <c r="S19" s="137"/>
      <c r="T19" s="137"/>
    </row>
    <row r="20" spans="1:20" s="135" customFormat="1" ht="16.5" customHeight="1">
      <c r="A20" s="152"/>
      <c r="D20" s="147"/>
      <c r="E20" s="136"/>
      <c r="F20" s="137"/>
      <c r="G20" s="137"/>
      <c r="H20" s="137"/>
      <c r="I20" s="137"/>
      <c r="J20" s="137"/>
      <c r="K20" s="138"/>
      <c r="L20" s="137"/>
      <c r="M20" s="137"/>
      <c r="N20" s="137"/>
      <c r="O20" s="137"/>
      <c r="P20" s="137"/>
      <c r="Q20" s="137"/>
      <c r="R20" s="137"/>
      <c r="S20" s="137"/>
      <c r="T20" s="137"/>
    </row>
    <row r="21" spans="1:20" s="135" customFormat="1" ht="16.5" customHeight="1">
      <c r="A21" s="152" t="s">
        <v>137</v>
      </c>
      <c r="B21" s="153"/>
      <c r="C21" s="153"/>
      <c r="E21" s="154"/>
      <c r="F21" s="155">
        <v>1663725149</v>
      </c>
      <c r="G21" s="155"/>
      <c r="H21" s="155">
        <v>2138522279</v>
      </c>
      <c r="I21" s="155"/>
      <c r="J21" s="155">
        <v>166500000</v>
      </c>
      <c r="K21" s="156"/>
      <c r="L21" s="155">
        <v>555160505</v>
      </c>
      <c r="M21" s="155"/>
      <c r="N21" s="155">
        <v>6906754281.5799999</v>
      </c>
      <c r="O21" s="155"/>
      <c r="P21" s="155">
        <v>11430662215</v>
      </c>
      <c r="Q21" s="155"/>
      <c r="R21" s="155">
        <v>138242215</v>
      </c>
      <c r="S21" s="155"/>
      <c r="T21" s="137">
        <f>P21+R21</f>
        <v>11568904430</v>
      </c>
    </row>
    <row r="22" spans="1:20" s="135" customFormat="1" ht="16.5" customHeight="1">
      <c r="A22" s="157" t="s">
        <v>134</v>
      </c>
      <c r="D22" s="135">
        <v>32</v>
      </c>
      <c r="E22" s="154"/>
      <c r="F22" s="158">
        <v>0</v>
      </c>
      <c r="G22" s="155"/>
      <c r="H22" s="158">
        <v>0</v>
      </c>
      <c r="I22" s="155"/>
      <c r="J22" s="158">
        <v>0</v>
      </c>
      <c r="K22" s="156"/>
      <c r="L22" s="158">
        <v>0</v>
      </c>
      <c r="M22" s="155"/>
      <c r="N22" s="155">
        <v>-16637250</v>
      </c>
      <c r="O22" s="155"/>
      <c r="P22" s="155">
        <v>-16637250</v>
      </c>
      <c r="Q22" s="155"/>
      <c r="R22" s="158">
        <v>-19029639</v>
      </c>
      <c r="S22" s="155"/>
      <c r="T22" s="137">
        <f t="shared" ref="T22:T23" si="3">P22+R22</f>
        <v>-35666889</v>
      </c>
    </row>
    <row r="23" spans="1:20" s="135" customFormat="1" ht="16.5" customHeight="1">
      <c r="A23" s="157" t="s">
        <v>135</v>
      </c>
      <c r="D23" s="135">
        <v>31</v>
      </c>
      <c r="E23" s="154"/>
      <c r="F23" s="158">
        <v>0</v>
      </c>
      <c r="G23" s="155"/>
      <c r="H23" s="158">
        <v>0</v>
      </c>
      <c r="I23" s="155"/>
      <c r="J23" s="158">
        <v>0</v>
      </c>
      <c r="K23" s="156"/>
      <c r="L23" s="155">
        <v>36587062</v>
      </c>
      <c r="M23" s="155"/>
      <c r="N23" s="155">
        <v>-36587062</v>
      </c>
      <c r="O23" s="155"/>
      <c r="P23" s="158">
        <f t="shared" ref="P23" si="4">SUM(F23:N23)</f>
        <v>0</v>
      </c>
      <c r="Q23" s="155"/>
      <c r="R23" s="158">
        <v>0</v>
      </c>
      <c r="S23" s="155"/>
      <c r="T23" s="158">
        <f t="shared" si="3"/>
        <v>0</v>
      </c>
    </row>
    <row r="24" spans="1:20" s="135" customFormat="1" ht="16.5" customHeight="1">
      <c r="A24" s="157" t="s">
        <v>111</v>
      </c>
      <c r="E24" s="154"/>
      <c r="F24" s="159">
        <v>0</v>
      </c>
      <c r="G24" s="155"/>
      <c r="H24" s="159">
        <v>0</v>
      </c>
      <c r="I24" s="155"/>
      <c r="J24" s="159">
        <v>0</v>
      </c>
      <c r="K24" s="160"/>
      <c r="L24" s="159">
        <v>0</v>
      </c>
      <c r="M24" s="161"/>
      <c r="N24" s="162">
        <v>6071495</v>
      </c>
      <c r="O24" s="161"/>
      <c r="P24" s="163">
        <v>6071495</v>
      </c>
      <c r="Q24" s="161"/>
      <c r="R24" s="159">
        <v>11243493</v>
      </c>
      <c r="S24" s="155"/>
      <c r="T24" s="162">
        <f t="shared" ref="T24" si="5">P24+R24</f>
        <v>17314988</v>
      </c>
    </row>
    <row r="25" spans="1:20" s="135" customFormat="1" ht="16.5" customHeight="1">
      <c r="A25" s="164"/>
      <c r="D25" s="147"/>
      <c r="E25" s="136"/>
      <c r="F25" s="137"/>
      <c r="G25" s="137"/>
      <c r="H25" s="137"/>
      <c r="I25" s="137"/>
      <c r="J25" s="137"/>
      <c r="K25" s="138"/>
      <c r="L25" s="137"/>
      <c r="M25" s="137"/>
      <c r="N25" s="137"/>
      <c r="O25" s="137"/>
      <c r="P25" s="137"/>
      <c r="Q25" s="137"/>
      <c r="R25" s="137"/>
      <c r="S25" s="137"/>
      <c r="T25" s="137"/>
    </row>
    <row r="26" spans="1:20" s="135" customFormat="1" ht="16.5" customHeight="1" thickBot="1">
      <c r="A26" s="152" t="s">
        <v>138</v>
      </c>
      <c r="D26" s="147"/>
      <c r="E26" s="136"/>
      <c r="F26" s="165">
        <f>SUM(F21:F24)</f>
        <v>1663725149</v>
      </c>
      <c r="G26" s="137"/>
      <c r="H26" s="165">
        <f>SUM(H21:H24)</f>
        <v>2138522279</v>
      </c>
      <c r="I26" s="137"/>
      <c r="J26" s="165">
        <f>SUM(J21:J24)</f>
        <v>166500000</v>
      </c>
      <c r="K26" s="138"/>
      <c r="L26" s="165">
        <f>SUM(L21:L24)</f>
        <v>591747567</v>
      </c>
      <c r="M26" s="137"/>
      <c r="N26" s="165">
        <f>SUM(N21:N24)</f>
        <v>6859601464.5799999</v>
      </c>
      <c r="O26" s="137"/>
      <c r="P26" s="165">
        <f>SUM(P21:P24)</f>
        <v>11420096460</v>
      </c>
      <c r="Q26" s="137"/>
      <c r="R26" s="165">
        <f>SUM(R21:R24)</f>
        <v>130456069</v>
      </c>
      <c r="S26" s="137"/>
      <c r="T26" s="165">
        <f>SUM(T21:T24)</f>
        <v>11550552529</v>
      </c>
    </row>
    <row r="27" spans="1:20" s="135" customFormat="1" ht="16.5" customHeight="1" thickTop="1">
      <c r="A27" s="152"/>
      <c r="D27" s="147"/>
      <c r="E27" s="136"/>
      <c r="F27" s="137"/>
      <c r="G27" s="137"/>
      <c r="H27" s="137"/>
      <c r="I27" s="137"/>
      <c r="J27" s="137"/>
      <c r="K27" s="138"/>
      <c r="L27" s="137"/>
      <c r="M27" s="137"/>
      <c r="N27" s="137"/>
      <c r="O27" s="137"/>
      <c r="P27" s="137"/>
      <c r="Q27" s="137"/>
      <c r="R27" s="137"/>
      <c r="S27" s="137"/>
      <c r="T27" s="137"/>
    </row>
    <row r="28" spans="1:20" s="90" customFormat="1" ht="6.75" customHeight="1">
      <c r="A28" s="103"/>
      <c r="D28" s="99"/>
      <c r="E28" s="166"/>
      <c r="F28" s="167"/>
      <c r="G28" s="167"/>
      <c r="H28" s="167"/>
      <c r="I28" s="167"/>
      <c r="J28" s="167"/>
      <c r="K28" s="168"/>
      <c r="L28" s="167"/>
      <c r="M28" s="167"/>
      <c r="N28" s="167"/>
      <c r="O28" s="167"/>
      <c r="P28" s="167"/>
      <c r="Q28" s="167"/>
      <c r="R28" s="167"/>
      <c r="S28" s="167"/>
      <c r="T28" s="167"/>
    </row>
    <row r="29" spans="1:20" s="90" customFormat="1" ht="15" customHeight="1">
      <c r="A29" s="103"/>
      <c r="D29" s="99"/>
      <c r="E29" s="166"/>
      <c r="F29" s="167"/>
      <c r="G29" s="167"/>
      <c r="H29" s="167"/>
      <c r="I29" s="167"/>
      <c r="J29" s="167"/>
      <c r="K29" s="168"/>
      <c r="L29" s="167"/>
      <c r="M29" s="167"/>
      <c r="N29" s="167"/>
      <c r="O29" s="167"/>
      <c r="P29" s="167"/>
      <c r="Q29" s="167"/>
      <c r="R29" s="167"/>
      <c r="S29" s="167"/>
      <c r="T29" s="167"/>
    </row>
    <row r="30" spans="1:20" s="31" customFormat="1" ht="22.2" customHeight="1">
      <c r="A30" s="45" t="str">
        <f>'BS YE12 EN 5-7'!A49</f>
        <v>The accompanying notes are an integral part of these consolidated and separate financial statements.</v>
      </c>
      <c r="B30" s="46"/>
      <c r="C30" s="46"/>
      <c r="D30" s="46"/>
      <c r="E30" s="169"/>
      <c r="F30" s="127"/>
      <c r="G30" s="127"/>
      <c r="H30" s="127"/>
      <c r="I30" s="127"/>
      <c r="J30" s="127"/>
      <c r="K30" s="169"/>
      <c r="L30" s="127"/>
      <c r="M30" s="127"/>
      <c r="N30" s="127"/>
      <c r="O30" s="127"/>
      <c r="P30" s="127"/>
      <c r="Q30" s="127"/>
      <c r="R30" s="127"/>
      <c r="S30" s="127"/>
      <c r="T30" s="127"/>
    </row>
    <row r="52" ht="17.100000000000001" customHeight="1"/>
    <row r="53" ht="16.350000000000001" customHeight="1"/>
  </sheetData>
  <mergeCells count="3">
    <mergeCell ref="F8:P8"/>
    <mergeCell ref="J9:N9"/>
    <mergeCell ref="F7:T7"/>
  </mergeCells>
  <phoneticPr fontId="7" type="noConversion"/>
  <pageMargins left="0.4" right="0.4" top="0.5" bottom="0.6" header="0.49" footer="0.4"/>
  <pageSetup paperSize="9" firstPageNumber="10" fitToHeight="0" orientation="landscape" useFirstPageNumber="1" horizontalDpi="1200" verticalDpi="1200" r:id="rId1"/>
  <headerFooter>
    <oddFooter>&amp;R&amp;"Arial,Regular"&amp;9&amp;P</oddFooter>
  </headerFooter>
  <ignoredErrors>
    <ignoredError sqref="T15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0"/>
  <sheetViews>
    <sheetView zoomScaleNormal="100" zoomScaleSheetLayoutView="100" workbookViewId="0">
      <selection activeCell="M155" sqref="M155"/>
    </sheetView>
  </sheetViews>
  <sheetFormatPr defaultColWidth="10.6640625" defaultRowHeight="16.5" customHeight="1"/>
  <cols>
    <col min="1" max="2" width="1.44140625" style="117" customWidth="1"/>
    <col min="3" max="3" width="39.109375" style="117" customWidth="1"/>
    <col min="4" max="4" width="5.6640625" style="117" customWidth="1"/>
    <col min="5" max="5" width="0.6640625" style="117" customWidth="1"/>
    <col min="6" max="6" width="14.5546875" style="118" customWidth="1"/>
    <col min="7" max="7" width="0.6640625" style="118" customWidth="1"/>
    <col min="8" max="8" width="14.5546875" style="118" customWidth="1"/>
    <col min="9" max="9" width="0.6640625" style="118" customWidth="1"/>
    <col min="10" max="10" width="14.5546875" style="118" customWidth="1"/>
    <col min="11" max="11" width="0.6640625" style="118" customWidth="1"/>
    <col min="12" max="12" width="17.44140625" style="118" customWidth="1"/>
    <col min="13" max="13" width="0.6640625" style="118" customWidth="1"/>
    <col min="14" max="14" width="14.5546875" style="118" customWidth="1"/>
    <col min="15" max="15" width="0.6640625" style="119" customWidth="1"/>
    <col min="16" max="16" width="14.5546875" style="119" customWidth="1"/>
    <col min="17" max="16384" width="10.6640625" style="117"/>
  </cols>
  <sheetData>
    <row r="1" spans="1:16" s="33" customFormat="1" ht="16.5" customHeight="1">
      <c r="A1" s="17" t="s">
        <v>0</v>
      </c>
      <c r="B1" s="17"/>
      <c r="C1" s="17"/>
      <c r="D1" s="17"/>
      <c r="E1" s="17"/>
      <c r="F1" s="80"/>
      <c r="G1" s="80"/>
      <c r="H1" s="80"/>
      <c r="I1" s="80"/>
      <c r="J1" s="80"/>
      <c r="K1" s="80"/>
      <c r="L1" s="80"/>
      <c r="M1" s="80"/>
      <c r="N1" s="80"/>
      <c r="O1" s="81"/>
      <c r="P1" s="44"/>
    </row>
    <row r="2" spans="1:16" s="33" customFormat="1" ht="16.5" customHeight="1">
      <c r="A2" s="17" t="s">
        <v>139</v>
      </c>
      <c r="B2" s="17"/>
      <c r="C2" s="17"/>
      <c r="D2" s="17"/>
      <c r="E2" s="17"/>
      <c r="F2" s="80"/>
      <c r="G2" s="80"/>
      <c r="H2" s="80"/>
      <c r="I2" s="80"/>
      <c r="J2" s="80"/>
      <c r="K2" s="80"/>
      <c r="L2" s="80"/>
      <c r="M2" s="80"/>
      <c r="N2" s="80"/>
      <c r="O2" s="81"/>
      <c r="P2" s="44"/>
    </row>
    <row r="3" spans="1:16" s="33" customFormat="1" ht="16.5" customHeight="1">
      <c r="A3" s="22" t="str">
        <f>'ce-conso YE12 EN 10'!A3</f>
        <v>For the year ended 31 December 2025</v>
      </c>
      <c r="B3" s="22"/>
      <c r="C3" s="22"/>
      <c r="D3" s="22"/>
      <c r="E3" s="22"/>
      <c r="F3" s="82"/>
      <c r="G3" s="82"/>
      <c r="H3" s="82"/>
      <c r="I3" s="82"/>
      <c r="J3" s="82"/>
      <c r="K3" s="82"/>
      <c r="L3" s="82"/>
      <c r="M3" s="82"/>
      <c r="N3" s="82"/>
      <c r="O3" s="83"/>
      <c r="P3" s="84"/>
    </row>
    <row r="4" spans="1:16" s="33" customFormat="1" ht="16.5" customHeight="1">
      <c r="A4" s="17"/>
      <c r="B4" s="17"/>
      <c r="C4" s="17"/>
      <c r="D4" s="17"/>
      <c r="E4" s="17"/>
      <c r="F4" s="80"/>
      <c r="G4" s="80"/>
      <c r="H4" s="80"/>
      <c r="I4" s="80"/>
      <c r="J4" s="80"/>
      <c r="K4" s="80"/>
      <c r="L4" s="80"/>
      <c r="M4" s="80"/>
      <c r="N4" s="80"/>
      <c r="O4" s="81"/>
      <c r="P4" s="44"/>
    </row>
    <row r="5" spans="1:16" s="33" customFormat="1" ht="16.5" customHeight="1">
      <c r="A5" s="17"/>
      <c r="B5" s="17"/>
      <c r="C5" s="17"/>
      <c r="D5" s="17"/>
      <c r="E5" s="17"/>
      <c r="F5" s="80"/>
      <c r="G5" s="80"/>
      <c r="H5" s="80"/>
      <c r="I5" s="80"/>
      <c r="J5" s="80"/>
      <c r="K5" s="80"/>
      <c r="L5" s="80"/>
      <c r="M5" s="80"/>
      <c r="N5" s="80"/>
      <c r="O5" s="81"/>
      <c r="P5" s="44"/>
    </row>
    <row r="6" spans="1:16" s="31" customFormat="1" ht="16.5" customHeight="1">
      <c r="C6" s="17"/>
      <c r="D6" s="85"/>
      <c r="E6" s="85"/>
      <c r="F6" s="86"/>
      <c r="G6" s="87"/>
      <c r="H6" s="87"/>
      <c r="I6" s="87"/>
      <c r="J6" s="87"/>
      <c r="K6" s="87"/>
      <c r="L6" s="87"/>
      <c r="M6" s="87"/>
      <c r="N6" s="87"/>
      <c r="O6" s="88"/>
      <c r="P6" s="27" t="s">
        <v>3</v>
      </c>
    </row>
    <row r="7" spans="1:16" s="89" customFormat="1" ht="16.5" customHeight="1">
      <c r="D7" s="90"/>
      <c r="E7" s="90"/>
      <c r="F7" s="198" t="s">
        <v>140</v>
      </c>
      <c r="G7" s="198"/>
      <c r="H7" s="198"/>
      <c r="I7" s="198"/>
      <c r="J7" s="198"/>
      <c r="K7" s="198"/>
      <c r="L7" s="198"/>
      <c r="M7" s="198"/>
      <c r="N7" s="198"/>
      <c r="O7" s="198"/>
      <c r="P7" s="198"/>
    </row>
    <row r="8" spans="1:16" s="89" customFormat="1" ht="16.5" customHeight="1">
      <c r="D8" s="90"/>
      <c r="E8" s="90"/>
      <c r="F8" s="91" t="s">
        <v>120</v>
      </c>
      <c r="G8" s="92"/>
      <c r="H8" s="93"/>
      <c r="I8" s="92"/>
      <c r="J8" s="197" t="s">
        <v>121</v>
      </c>
      <c r="K8" s="197"/>
      <c r="L8" s="197"/>
      <c r="M8" s="197"/>
      <c r="N8" s="197"/>
      <c r="O8" s="94"/>
      <c r="P8" s="94"/>
    </row>
    <row r="9" spans="1:16" s="90" customFormat="1" ht="16.5" customHeight="1">
      <c r="F9" s="91" t="s">
        <v>123</v>
      </c>
      <c r="G9" s="92"/>
      <c r="H9" s="91" t="s">
        <v>124</v>
      </c>
      <c r="I9" s="92"/>
      <c r="J9" s="91" t="s">
        <v>125</v>
      </c>
      <c r="K9" s="92"/>
      <c r="L9" s="91" t="s">
        <v>125</v>
      </c>
      <c r="M9" s="92"/>
      <c r="N9" s="92"/>
      <c r="O9" s="94"/>
      <c r="P9" s="95" t="s">
        <v>122</v>
      </c>
    </row>
    <row r="10" spans="1:16" s="90" customFormat="1" ht="16.5" customHeight="1">
      <c r="D10" s="96" t="s">
        <v>7</v>
      </c>
      <c r="F10" s="97" t="s">
        <v>128</v>
      </c>
      <c r="G10" s="92"/>
      <c r="H10" s="97" t="s">
        <v>128</v>
      </c>
      <c r="I10" s="92"/>
      <c r="J10" s="97" t="s">
        <v>69</v>
      </c>
      <c r="K10" s="92"/>
      <c r="L10" s="97" t="s">
        <v>70</v>
      </c>
      <c r="M10" s="92"/>
      <c r="N10" s="97" t="s">
        <v>129</v>
      </c>
      <c r="O10" s="94"/>
      <c r="P10" s="98" t="s">
        <v>132</v>
      </c>
    </row>
    <row r="11" spans="1:16" s="90" customFormat="1" ht="16.5" customHeight="1">
      <c r="D11" s="99"/>
      <c r="F11" s="100"/>
      <c r="G11" s="100"/>
      <c r="H11" s="100"/>
      <c r="I11" s="100"/>
      <c r="J11" s="100"/>
      <c r="K11" s="101"/>
      <c r="L11" s="91"/>
      <c r="M11" s="101"/>
      <c r="N11" s="100"/>
      <c r="O11" s="102"/>
      <c r="P11" s="102"/>
    </row>
    <row r="12" spans="1:16" s="90" customFormat="1" ht="16.5" customHeight="1">
      <c r="A12" s="103" t="s">
        <v>133</v>
      </c>
      <c r="B12" s="104"/>
      <c r="C12" s="104"/>
      <c r="F12" s="105">
        <v>1663725149</v>
      </c>
      <c r="G12" s="105"/>
      <c r="H12" s="105">
        <v>2138522279</v>
      </c>
      <c r="I12" s="105"/>
      <c r="J12" s="105">
        <v>166500000</v>
      </c>
      <c r="K12" s="105"/>
      <c r="L12" s="105">
        <v>62580519</v>
      </c>
      <c r="M12" s="105"/>
      <c r="N12" s="105">
        <v>5778182511</v>
      </c>
      <c r="O12" s="106"/>
      <c r="P12" s="106">
        <f t="shared" ref="P12:P15" si="0">SUM(F12:N12)</f>
        <v>9809510458</v>
      </c>
    </row>
    <row r="13" spans="1:16" s="90" customFormat="1" ht="16.5" customHeight="1">
      <c r="A13" s="31" t="s">
        <v>134</v>
      </c>
      <c r="D13" s="90">
        <v>32</v>
      </c>
      <c r="F13" s="107">
        <v>0</v>
      </c>
      <c r="G13" s="107"/>
      <c r="H13" s="107">
        <v>0</v>
      </c>
      <c r="I13" s="107"/>
      <c r="J13" s="107">
        <v>0</v>
      </c>
      <c r="K13" s="108"/>
      <c r="L13" s="107">
        <v>0</v>
      </c>
      <c r="M13" s="108"/>
      <c r="N13" s="109">
        <v>-99822532</v>
      </c>
      <c r="O13" s="40"/>
      <c r="P13" s="106">
        <f t="shared" si="0"/>
        <v>-99822532</v>
      </c>
    </row>
    <row r="14" spans="1:16" s="90" customFormat="1" ht="16.5" customHeight="1">
      <c r="A14" s="31" t="s">
        <v>135</v>
      </c>
      <c r="D14" s="90">
        <v>31</v>
      </c>
      <c r="F14" s="107">
        <v>0</v>
      </c>
      <c r="G14" s="109"/>
      <c r="H14" s="107">
        <v>0</v>
      </c>
      <c r="I14" s="107"/>
      <c r="J14" s="107">
        <v>0</v>
      </c>
      <c r="K14" s="108"/>
      <c r="L14" s="109">
        <v>2377786</v>
      </c>
      <c r="M14" s="108"/>
      <c r="N14" s="109">
        <v>-2377786</v>
      </c>
      <c r="O14" s="40"/>
      <c r="P14" s="35">
        <f t="shared" si="0"/>
        <v>0</v>
      </c>
    </row>
    <row r="15" spans="1:16" s="90" customFormat="1" ht="16.5" customHeight="1">
      <c r="A15" s="110" t="s">
        <v>111</v>
      </c>
      <c r="B15" s="111"/>
      <c r="F15" s="112">
        <v>0</v>
      </c>
      <c r="G15" s="109"/>
      <c r="H15" s="112">
        <v>0</v>
      </c>
      <c r="I15" s="107"/>
      <c r="J15" s="112">
        <v>0</v>
      </c>
      <c r="K15" s="108"/>
      <c r="L15" s="112">
        <v>0</v>
      </c>
      <c r="M15" s="108"/>
      <c r="N15" s="113">
        <v>-167151596</v>
      </c>
      <c r="O15" s="40"/>
      <c r="P15" s="114">
        <f t="shared" si="0"/>
        <v>-167151596</v>
      </c>
    </row>
    <row r="16" spans="1:16" s="90" customFormat="1" ht="16.5" customHeight="1">
      <c r="A16" s="17"/>
      <c r="D16" s="99"/>
      <c r="F16" s="105"/>
      <c r="G16" s="105"/>
      <c r="H16" s="105"/>
      <c r="I16" s="105"/>
      <c r="J16" s="105"/>
      <c r="K16" s="105"/>
      <c r="L16" s="105"/>
      <c r="M16" s="105"/>
      <c r="N16" s="105"/>
      <c r="O16" s="106"/>
      <c r="P16" s="106"/>
    </row>
    <row r="17" spans="1:16" s="90" customFormat="1" ht="16.5" customHeight="1" thickBot="1">
      <c r="A17" s="103" t="s">
        <v>136</v>
      </c>
      <c r="D17" s="99"/>
      <c r="F17" s="115">
        <f>SUM(F12:F15)</f>
        <v>1663725149</v>
      </c>
      <c r="G17" s="105"/>
      <c r="H17" s="115">
        <f>SUM(H12:H15)</f>
        <v>2138522279</v>
      </c>
      <c r="I17" s="105"/>
      <c r="J17" s="115">
        <f>SUM(J12:J15)</f>
        <v>166500000</v>
      </c>
      <c r="K17" s="105"/>
      <c r="L17" s="115">
        <f>SUM(L12:L15)</f>
        <v>64958305</v>
      </c>
      <c r="M17" s="105"/>
      <c r="N17" s="115">
        <f>SUM(N12:N15)</f>
        <v>5508830597</v>
      </c>
      <c r="O17" s="106"/>
      <c r="P17" s="116">
        <f>SUM(P12:P15)</f>
        <v>9542536330</v>
      </c>
    </row>
    <row r="18" spans="1:16" s="90" customFormat="1" ht="16.5" customHeight="1" thickTop="1">
      <c r="A18" s="103"/>
      <c r="D18" s="99"/>
      <c r="F18" s="105"/>
      <c r="G18" s="105"/>
      <c r="H18" s="105"/>
      <c r="I18" s="105"/>
      <c r="J18" s="105"/>
      <c r="K18" s="105"/>
      <c r="L18" s="105"/>
      <c r="M18" s="105"/>
      <c r="N18" s="105"/>
      <c r="O18" s="106"/>
      <c r="P18" s="106"/>
    </row>
    <row r="19" spans="1:16" s="90" customFormat="1" ht="16.5" customHeight="1">
      <c r="A19" s="103"/>
      <c r="D19" s="99"/>
      <c r="F19" s="105"/>
      <c r="G19" s="105"/>
      <c r="H19" s="105"/>
      <c r="I19" s="105"/>
      <c r="J19" s="105"/>
      <c r="K19" s="105"/>
      <c r="L19" s="105"/>
      <c r="M19" s="105"/>
      <c r="N19" s="105"/>
      <c r="O19" s="106"/>
      <c r="P19" s="106"/>
    </row>
    <row r="20" spans="1:16" s="90" customFormat="1" ht="16.5" customHeight="1">
      <c r="A20" s="103" t="s">
        <v>137</v>
      </c>
      <c r="B20" s="104"/>
      <c r="C20" s="104"/>
      <c r="F20" s="105">
        <v>1663725149</v>
      </c>
      <c r="G20" s="105"/>
      <c r="H20" s="105">
        <v>2138522279</v>
      </c>
      <c r="I20" s="105"/>
      <c r="J20" s="105">
        <v>166500000</v>
      </c>
      <c r="K20" s="105"/>
      <c r="L20" s="105">
        <v>64958305</v>
      </c>
      <c r="M20" s="105"/>
      <c r="N20" s="105">
        <v>5508830597</v>
      </c>
      <c r="O20" s="106"/>
      <c r="P20" s="106">
        <f t="shared" ref="P20:P23" si="1">SUM(F20:N20)</f>
        <v>9542536330</v>
      </c>
    </row>
    <row r="21" spans="1:16" s="90" customFormat="1" ht="16.5" customHeight="1">
      <c r="A21" s="31" t="s">
        <v>134</v>
      </c>
      <c r="D21" s="90">
        <v>32</v>
      </c>
      <c r="F21" s="107">
        <v>0</v>
      </c>
      <c r="G21" s="107"/>
      <c r="H21" s="107">
        <v>0</v>
      </c>
      <c r="I21" s="107"/>
      <c r="J21" s="107">
        <v>0</v>
      </c>
      <c r="K21" s="108"/>
      <c r="L21" s="107">
        <v>0</v>
      </c>
      <c r="M21" s="108"/>
      <c r="N21" s="109">
        <v>-16637250</v>
      </c>
      <c r="O21" s="40"/>
      <c r="P21" s="35">
        <f t="shared" si="1"/>
        <v>-16637250</v>
      </c>
    </row>
    <row r="22" spans="1:16" s="90" customFormat="1" ht="16.5" customHeight="1">
      <c r="A22" s="31" t="s">
        <v>135</v>
      </c>
      <c r="D22" s="90">
        <v>31</v>
      </c>
      <c r="F22" s="107">
        <v>0</v>
      </c>
      <c r="G22" s="109"/>
      <c r="H22" s="107">
        <v>0</v>
      </c>
      <c r="I22" s="107"/>
      <c r="J22" s="107">
        <v>0</v>
      </c>
      <c r="K22" s="108"/>
      <c r="L22" s="109">
        <v>3228504.6700000018</v>
      </c>
      <c r="M22" s="108"/>
      <c r="N22" s="109">
        <v>-3228504.6700000018</v>
      </c>
      <c r="O22" s="40"/>
      <c r="P22" s="35">
        <f t="shared" si="1"/>
        <v>0</v>
      </c>
    </row>
    <row r="23" spans="1:16" s="90" customFormat="1" ht="16.5" customHeight="1">
      <c r="A23" s="110" t="s">
        <v>111</v>
      </c>
      <c r="B23" s="111"/>
      <c r="F23" s="112">
        <v>0</v>
      </c>
      <c r="G23" s="109"/>
      <c r="H23" s="112">
        <v>0</v>
      </c>
      <c r="I23" s="107"/>
      <c r="J23" s="112">
        <v>0</v>
      </c>
      <c r="K23" s="108"/>
      <c r="L23" s="112">
        <v>0</v>
      </c>
      <c r="M23" s="108"/>
      <c r="N23" s="113">
        <v>69329027</v>
      </c>
      <c r="O23" s="40"/>
      <c r="P23" s="38">
        <f t="shared" si="1"/>
        <v>69329027</v>
      </c>
    </row>
    <row r="24" spans="1:16" s="90" customFormat="1" ht="16.5" customHeight="1">
      <c r="A24" s="17"/>
      <c r="D24" s="99"/>
      <c r="F24" s="105"/>
      <c r="G24" s="105"/>
      <c r="H24" s="105"/>
      <c r="I24" s="105"/>
      <c r="J24" s="105"/>
      <c r="K24" s="105"/>
      <c r="L24" s="105"/>
      <c r="M24" s="105"/>
      <c r="N24" s="105"/>
      <c r="O24" s="106"/>
      <c r="P24" s="106"/>
    </row>
    <row r="25" spans="1:16" s="90" customFormat="1" ht="16.5" customHeight="1" thickBot="1">
      <c r="A25" s="103" t="s">
        <v>141</v>
      </c>
      <c r="D25" s="99"/>
      <c r="F25" s="115">
        <f>SUM(F20:F23)</f>
        <v>1663725149</v>
      </c>
      <c r="G25" s="105"/>
      <c r="H25" s="115">
        <f>SUM(H20:H23)</f>
        <v>2138522279</v>
      </c>
      <c r="I25" s="105"/>
      <c r="J25" s="115">
        <f>SUM(J20:J23)</f>
        <v>166500000</v>
      </c>
      <c r="K25" s="105"/>
      <c r="L25" s="115">
        <f>SUM(L20:L23)</f>
        <v>68186809.670000002</v>
      </c>
      <c r="M25" s="105"/>
      <c r="N25" s="115">
        <f>SUM(N20:N23)</f>
        <v>5558293869.3299999</v>
      </c>
      <c r="O25" s="106"/>
      <c r="P25" s="116">
        <f>SUM(P20:P23)</f>
        <v>9595228107</v>
      </c>
    </row>
    <row r="26" spans="1:16" s="90" customFormat="1" ht="16.5" customHeight="1" thickTop="1">
      <c r="A26" s="103"/>
      <c r="D26" s="99"/>
      <c r="F26" s="105"/>
      <c r="G26" s="105"/>
      <c r="H26" s="105"/>
      <c r="I26" s="105"/>
      <c r="J26" s="105"/>
      <c r="K26" s="105"/>
      <c r="L26" s="105"/>
      <c r="M26" s="105"/>
      <c r="N26" s="105"/>
      <c r="O26" s="106"/>
      <c r="P26" s="106"/>
    </row>
    <row r="27" spans="1:16" ht="15" customHeight="1"/>
    <row r="28" spans="1:16" ht="15.75" customHeight="1"/>
    <row r="29" spans="1:16" s="90" customFormat="1" ht="7.5" customHeight="1">
      <c r="A29" s="103"/>
      <c r="D29" s="99"/>
      <c r="F29" s="105"/>
      <c r="G29" s="105"/>
      <c r="H29" s="105"/>
      <c r="I29" s="105"/>
      <c r="J29" s="105"/>
      <c r="K29" s="105"/>
      <c r="L29" s="105"/>
      <c r="M29" s="105"/>
      <c r="N29" s="105"/>
      <c r="O29" s="106"/>
      <c r="P29" s="106"/>
    </row>
    <row r="30" spans="1:16" s="31" customFormat="1" ht="22.2" customHeight="1">
      <c r="A30" s="120" t="str">
        <f>'BS YE12 EN 5-7'!A49</f>
        <v>The accompanying notes are an integral part of these consolidated and separate financial statements.</v>
      </c>
      <c r="B30" s="46"/>
      <c r="C30" s="46"/>
      <c r="D30" s="46"/>
      <c r="E30" s="46"/>
      <c r="F30" s="121"/>
      <c r="G30" s="121"/>
      <c r="H30" s="121"/>
      <c r="I30" s="121"/>
      <c r="J30" s="121"/>
      <c r="K30" s="121"/>
      <c r="L30" s="121"/>
      <c r="M30" s="121"/>
      <c r="N30" s="121"/>
      <c r="O30" s="47"/>
      <c r="P30" s="47"/>
    </row>
  </sheetData>
  <mergeCells count="2">
    <mergeCell ref="J8:N8"/>
    <mergeCell ref="F7:P7"/>
  </mergeCells>
  <phoneticPr fontId="7" type="noConversion"/>
  <pageMargins left="0.5" right="0.5" top="0.5" bottom="0.6" header="0.49" footer="0.4"/>
  <pageSetup paperSize="9" firstPageNumber="11" fitToHeight="0" orientation="landscape" useFirstPageNumber="1" horizontalDpi="1200" verticalDpi="1200" r:id="rId1"/>
  <headerFooter>
    <oddFooter>&amp;R&amp;"Arial,Regular"&amp;9&amp;P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9"/>
  <sheetViews>
    <sheetView zoomScaleNormal="100" zoomScaleSheetLayoutView="130" workbookViewId="0">
      <selection activeCell="M155" sqref="M155"/>
    </sheetView>
  </sheetViews>
  <sheetFormatPr defaultColWidth="10.6640625" defaultRowHeight="16.5" customHeight="1"/>
  <cols>
    <col min="1" max="2" width="1.44140625" style="41" customWidth="1"/>
    <col min="3" max="3" width="46" style="41" customWidth="1"/>
    <col min="4" max="4" width="8.6640625" style="57" bestFit="1" customWidth="1"/>
    <col min="5" max="5" width="0.6640625" style="21" customWidth="1"/>
    <col min="6" max="6" width="14.44140625" style="15" bestFit="1" customWidth="1"/>
    <col min="7" max="7" width="0.6640625" style="36" customWidth="1"/>
    <col min="8" max="8" width="13.5546875" style="15" customWidth="1"/>
    <col min="9" max="9" width="0.6640625" style="36" customWidth="1"/>
    <col min="10" max="10" width="13.5546875" style="35" customWidth="1"/>
    <col min="11" max="11" width="0.6640625" style="36" customWidth="1"/>
    <col min="12" max="12" width="13.5546875" style="35" customWidth="1"/>
    <col min="13" max="16384" width="10.6640625" style="21"/>
  </cols>
  <sheetData>
    <row r="1" spans="1:12" ht="16.5" customHeight="1">
      <c r="A1" s="55" t="str">
        <f>'ce-separate YE12 EN 11'!A1</f>
        <v>Eastern Water Resources Development and Management Public Company Limited</v>
      </c>
      <c r="B1" s="56"/>
      <c r="C1" s="56"/>
      <c r="E1" s="18"/>
      <c r="G1" s="58"/>
      <c r="I1" s="58"/>
      <c r="K1" s="58"/>
    </row>
    <row r="2" spans="1:12" ht="16.5" customHeight="1">
      <c r="A2" s="199" t="s">
        <v>142</v>
      </c>
      <c r="B2" s="199"/>
      <c r="C2" s="199"/>
      <c r="E2" s="18"/>
      <c r="G2" s="58"/>
      <c r="I2" s="58"/>
      <c r="K2" s="58"/>
    </row>
    <row r="3" spans="1:12" ht="16.5" customHeight="1">
      <c r="A3" s="59" t="str">
        <f>'ce-separate YE12 EN 11'!A3</f>
        <v>For the year ended 31 December 2025</v>
      </c>
      <c r="B3" s="60"/>
      <c r="C3" s="60"/>
      <c r="D3" s="61"/>
      <c r="E3" s="23"/>
      <c r="F3" s="16"/>
      <c r="G3" s="62"/>
      <c r="H3" s="16"/>
      <c r="I3" s="62"/>
      <c r="J3" s="38"/>
      <c r="K3" s="62"/>
      <c r="L3" s="38"/>
    </row>
    <row r="4" spans="1:12" ht="16.2" customHeight="1">
      <c r="A4" s="55"/>
      <c r="B4" s="56"/>
      <c r="C4" s="56"/>
      <c r="E4" s="18"/>
      <c r="F4" s="9"/>
      <c r="G4" s="58"/>
      <c r="H4" s="9"/>
      <c r="I4" s="58"/>
      <c r="K4" s="58"/>
    </row>
    <row r="5" spans="1:12" ht="16.2" customHeight="1">
      <c r="A5" s="55"/>
      <c r="B5" s="56"/>
      <c r="C5" s="56"/>
      <c r="E5" s="18"/>
      <c r="G5" s="58"/>
      <c r="I5" s="58"/>
      <c r="K5" s="58"/>
    </row>
    <row r="6" spans="1:12" ht="16.2" customHeight="1">
      <c r="A6" s="63"/>
      <c r="B6" s="63"/>
      <c r="C6" s="63"/>
      <c r="E6" s="18"/>
      <c r="F6" s="58"/>
      <c r="G6" s="58"/>
      <c r="H6" s="58"/>
      <c r="I6" s="64"/>
      <c r="J6" s="65"/>
      <c r="K6" s="64"/>
      <c r="L6" s="65" t="s">
        <v>3</v>
      </c>
    </row>
    <row r="7" spans="1:12" ht="16.2" customHeight="1">
      <c r="A7" s="63"/>
      <c r="B7" s="63"/>
      <c r="C7" s="63"/>
      <c r="E7" s="18"/>
      <c r="F7" s="200" t="s">
        <v>4</v>
      </c>
      <c r="G7" s="200"/>
      <c r="H7" s="200"/>
      <c r="I7" s="65"/>
      <c r="J7" s="200" t="s">
        <v>5</v>
      </c>
      <c r="K7" s="200"/>
      <c r="L7" s="200"/>
    </row>
    <row r="8" spans="1:12" ht="16.2" customHeight="1">
      <c r="A8" s="63"/>
      <c r="B8" s="63"/>
      <c r="C8" s="63"/>
      <c r="E8" s="18"/>
      <c r="F8" s="202" t="s">
        <v>6</v>
      </c>
      <c r="G8" s="202"/>
      <c r="H8" s="202"/>
      <c r="I8" s="65"/>
      <c r="J8" s="202" t="s">
        <v>6</v>
      </c>
      <c r="K8" s="202"/>
      <c r="L8" s="202"/>
    </row>
    <row r="9" spans="1:12" ht="16.2" customHeight="1">
      <c r="D9" s="66" t="s">
        <v>7</v>
      </c>
      <c r="E9" s="67"/>
      <c r="F9" s="68" t="s">
        <v>8</v>
      </c>
      <c r="G9" s="65"/>
      <c r="H9" s="68" t="s">
        <v>9</v>
      </c>
      <c r="I9" s="65"/>
      <c r="J9" s="68" t="s">
        <v>8</v>
      </c>
      <c r="K9" s="65"/>
      <c r="L9" s="68" t="s">
        <v>9</v>
      </c>
    </row>
    <row r="10" spans="1:12" ht="16.2" customHeight="1">
      <c r="A10" s="69" t="s">
        <v>143</v>
      </c>
      <c r="B10" s="69"/>
      <c r="C10" s="69"/>
      <c r="F10" s="9"/>
      <c r="H10" s="9"/>
      <c r="J10" s="9"/>
      <c r="L10" s="9"/>
    </row>
    <row r="11" spans="1:12" ht="16.2" customHeight="1">
      <c r="A11" s="70" t="s">
        <v>100</v>
      </c>
      <c r="B11" s="70"/>
      <c r="C11" s="70"/>
      <c r="F11" s="35">
        <v>9325494</v>
      </c>
      <c r="G11" s="5"/>
      <c r="H11" s="35">
        <v>59985261</v>
      </c>
      <c r="I11" s="5"/>
      <c r="J11" s="35">
        <v>-14225339</v>
      </c>
      <c r="K11" s="5"/>
      <c r="L11" s="35">
        <v>-234698605</v>
      </c>
    </row>
    <row r="12" spans="1:12" ht="16.2" customHeight="1">
      <c r="A12" s="71" t="s">
        <v>144</v>
      </c>
      <c r="B12" s="71"/>
      <c r="C12" s="71"/>
      <c r="F12" s="5"/>
      <c r="G12" s="5"/>
      <c r="H12" s="5"/>
      <c r="I12" s="5"/>
      <c r="J12" s="5"/>
      <c r="K12" s="5"/>
      <c r="L12" s="5"/>
    </row>
    <row r="13" spans="1:12" ht="16.2" customHeight="1">
      <c r="A13" s="71"/>
      <c r="B13" s="72" t="s">
        <v>145</v>
      </c>
      <c r="C13" s="71"/>
      <c r="F13" s="5"/>
      <c r="G13" s="5"/>
      <c r="H13" s="5"/>
      <c r="I13" s="5"/>
      <c r="J13" s="5"/>
      <c r="K13" s="5"/>
      <c r="L13" s="5"/>
    </row>
    <row r="14" spans="1:12" ht="16.2" customHeight="1">
      <c r="B14" s="72" t="s">
        <v>146</v>
      </c>
      <c r="C14" s="71"/>
      <c r="F14" s="5"/>
      <c r="G14" s="5"/>
      <c r="H14" s="5"/>
      <c r="I14" s="5"/>
      <c r="J14" s="5"/>
      <c r="K14" s="5"/>
      <c r="L14" s="5"/>
    </row>
    <row r="15" spans="1:12" ht="16.2" customHeight="1">
      <c r="B15" s="72" t="s">
        <v>147</v>
      </c>
      <c r="C15" s="71"/>
      <c r="F15" s="35">
        <v>351339</v>
      </c>
      <c r="G15" s="5"/>
      <c r="H15" s="5">
        <v>482112</v>
      </c>
      <c r="I15" s="5"/>
      <c r="J15" s="5">
        <v>327574</v>
      </c>
      <c r="K15" s="5"/>
      <c r="L15" s="35">
        <v>459436</v>
      </c>
    </row>
    <row r="16" spans="1:12" ht="16.2" customHeight="1">
      <c r="A16" s="70"/>
      <c r="B16" s="201" t="s">
        <v>148</v>
      </c>
      <c r="C16" s="201"/>
      <c r="D16" s="57" t="s">
        <v>199</v>
      </c>
      <c r="E16" s="73"/>
      <c r="F16" s="35">
        <v>821329986</v>
      </c>
      <c r="G16" s="5"/>
      <c r="H16" s="15">
        <v>731254494</v>
      </c>
      <c r="I16" s="5"/>
      <c r="J16" s="5">
        <v>790776388</v>
      </c>
      <c r="K16" s="5"/>
      <c r="L16" s="5">
        <v>698044155</v>
      </c>
    </row>
    <row r="17" spans="1:12" ht="16.2" customHeight="1">
      <c r="A17" s="70"/>
      <c r="B17" s="201" t="s">
        <v>149</v>
      </c>
      <c r="C17" s="201"/>
      <c r="D17" s="57">
        <v>21</v>
      </c>
      <c r="E17" s="73"/>
      <c r="F17" s="35">
        <v>383887212</v>
      </c>
      <c r="G17" s="5"/>
      <c r="H17" s="5">
        <v>377993947</v>
      </c>
      <c r="I17" s="5"/>
      <c r="J17" s="5">
        <v>21250191</v>
      </c>
      <c r="K17" s="5"/>
      <c r="L17" s="5">
        <v>21153373</v>
      </c>
    </row>
    <row r="18" spans="1:12" ht="16.2" customHeight="1">
      <c r="A18" s="70"/>
      <c r="B18" s="70" t="s">
        <v>150</v>
      </c>
      <c r="C18" s="70"/>
      <c r="D18" s="57">
        <v>35</v>
      </c>
      <c r="F18" s="35">
        <v>-21598957</v>
      </c>
      <c r="G18" s="5"/>
      <c r="H18" s="5">
        <v>12468000</v>
      </c>
      <c r="I18" s="5"/>
      <c r="J18" s="5">
        <v>-21598957</v>
      </c>
      <c r="K18" s="5"/>
      <c r="L18" s="5">
        <v>12468000</v>
      </c>
    </row>
    <row r="19" spans="1:12" ht="16.2" customHeight="1">
      <c r="A19" s="70"/>
      <c r="B19" s="70" t="s">
        <v>213</v>
      </c>
      <c r="C19" s="70"/>
      <c r="D19" s="57">
        <v>35</v>
      </c>
      <c r="F19" s="35">
        <v>5975947</v>
      </c>
      <c r="G19" s="5"/>
      <c r="H19" s="5">
        <v>29021966</v>
      </c>
      <c r="I19" s="5"/>
      <c r="J19" s="5">
        <v>5927657</v>
      </c>
      <c r="K19" s="5"/>
      <c r="L19" s="5">
        <v>27578768</v>
      </c>
    </row>
    <row r="20" spans="1:12" ht="16.2" customHeight="1">
      <c r="A20" s="70"/>
      <c r="B20" s="70" t="s">
        <v>208</v>
      </c>
      <c r="C20" s="70"/>
      <c r="F20" s="5">
        <v>-638283</v>
      </c>
      <c r="G20" s="5"/>
      <c r="H20" s="5">
        <v>773796</v>
      </c>
      <c r="I20" s="5"/>
      <c r="J20" s="5">
        <v>-638283</v>
      </c>
      <c r="K20" s="5"/>
      <c r="L20" s="5">
        <v>773796</v>
      </c>
    </row>
    <row r="21" spans="1:12" ht="16.2" customHeight="1">
      <c r="A21" s="70"/>
      <c r="B21" s="48" t="s">
        <v>54</v>
      </c>
      <c r="C21" s="48"/>
      <c r="D21" s="57">
        <v>29</v>
      </c>
      <c r="E21" s="73"/>
      <c r="F21" s="35">
        <v>3425010</v>
      </c>
      <c r="G21" s="5"/>
      <c r="H21" s="5">
        <v>5515601</v>
      </c>
      <c r="I21" s="5"/>
      <c r="J21" s="5">
        <v>0</v>
      </c>
      <c r="K21" s="5"/>
      <c r="L21" s="5">
        <v>0</v>
      </c>
    </row>
    <row r="22" spans="1:12" ht="16.2" customHeight="1">
      <c r="A22" s="70"/>
      <c r="B22" s="201" t="s">
        <v>53</v>
      </c>
      <c r="C22" s="201"/>
      <c r="D22" s="57">
        <v>28</v>
      </c>
      <c r="E22" s="73"/>
      <c r="F22" s="35">
        <v>32647465</v>
      </c>
      <c r="G22" s="5"/>
      <c r="H22" s="5">
        <v>34977640</v>
      </c>
      <c r="I22" s="5"/>
      <c r="J22" s="5">
        <v>19291404</v>
      </c>
      <c r="K22" s="5"/>
      <c r="L22" s="5">
        <v>23746763</v>
      </c>
    </row>
    <row r="23" spans="1:12" ht="16.2" customHeight="1">
      <c r="A23" s="70"/>
      <c r="B23" s="201" t="s">
        <v>151</v>
      </c>
      <c r="C23" s="201"/>
      <c r="D23" s="57" t="s">
        <v>201</v>
      </c>
      <c r="E23" s="73"/>
      <c r="F23" s="5">
        <v>0</v>
      </c>
      <c r="G23" s="5"/>
      <c r="H23" s="5">
        <v>0</v>
      </c>
      <c r="I23" s="5"/>
      <c r="J23" s="5">
        <v>-365312950</v>
      </c>
      <c r="K23" s="5"/>
      <c r="L23" s="5">
        <v>-53753993</v>
      </c>
    </row>
    <row r="24" spans="1:12" ht="16.2" customHeight="1">
      <c r="A24" s="70"/>
      <c r="B24" s="201" t="s">
        <v>152</v>
      </c>
      <c r="C24" s="201"/>
      <c r="D24" s="57">
        <v>33</v>
      </c>
      <c r="E24" s="73"/>
      <c r="F24" s="35">
        <v>-26530635</v>
      </c>
      <c r="G24" s="5"/>
      <c r="H24" s="5">
        <v>-42047560</v>
      </c>
      <c r="I24" s="5"/>
      <c r="J24" s="5">
        <v>-12905761</v>
      </c>
      <c r="K24" s="5"/>
      <c r="L24" s="5">
        <v>-36926577</v>
      </c>
    </row>
    <row r="25" spans="1:12" ht="16.2" customHeight="1">
      <c r="A25" s="70"/>
      <c r="B25" s="74" t="s">
        <v>153</v>
      </c>
      <c r="C25" s="70"/>
      <c r="E25" s="73"/>
      <c r="F25" s="35">
        <v>519458104</v>
      </c>
      <c r="G25" s="5"/>
      <c r="H25" s="5">
        <v>355983574</v>
      </c>
      <c r="I25" s="5"/>
      <c r="J25" s="5">
        <v>503827462</v>
      </c>
      <c r="K25" s="5"/>
      <c r="L25" s="5">
        <v>340211159</v>
      </c>
    </row>
    <row r="26" spans="1:12" ht="16.2" customHeight="1">
      <c r="B26" s="74" t="s">
        <v>99</v>
      </c>
      <c r="C26" s="70"/>
      <c r="D26" s="57">
        <v>16.2</v>
      </c>
      <c r="E26" s="73"/>
      <c r="F26" s="38">
        <v>62280</v>
      </c>
      <c r="G26" s="5"/>
      <c r="H26" s="12">
        <v>0</v>
      </c>
      <c r="I26" s="5"/>
      <c r="J26" s="12">
        <v>0</v>
      </c>
      <c r="K26" s="5"/>
      <c r="L26" s="12" t="s">
        <v>198</v>
      </c>
    </row>
    <row r="27" spans="1:12" ht="16.2" customHeight="1">
      <c r="A27" s="70"/>
      <c r="B27" s="70"/>
      <c r="C27" s="70"/>
      <c r="F27" s="35"/>
      <c r="G27" s="35"/>
      <c r="H27" s="35"/>
      <c r="I27" s="35"/>
      <c r="K27" s="35"/>
    </row>
    <row r="28" spans="1:12" ht="16.2" customHeight="1">
      <c r="A28" s="75" t="s">
        <v>154</v>
      </c>
      <c r="B28" s="75"/>
      <c r="C28" s="75"/>
      <c r="F28" s="35"/>
      <c r="G28" s="35"/>
      <c r="H28" s="35"/>
      <c r="I28" s="35"/>
      <c r="K28" s="35"/>
    </row>
    <row r="29" spans="1:12" ht="16.2" customHeight="1">
      <c r="B29" s="75" t="s">
        <v>155</v>
      </c>
      <c r="C29" s="75"/>
      <c r="F29" s="2">
        <f>SUM(F11:F26)</f>
        <v>1727694962</v>
      </c>
      <c r="G29" s="2"/>
      <c r="H29" s="2">
        <f>SUM(H11:H26)</f>
        <v>1566408831</v>
      </c>
      <c r="I29" s="2"/>
      <c r="J29" s="2">
        <f>SUM(J11:J26)</f>
        <v>926719386</v>
      </c>
      <c r="K29" s="2"/>
      <c r="L29" s="2">
        <f>SUM(L11:L26)</f>
        <v>799056275</v>
      </c>
    </row>
    <row r="30" spans="1:12" ht="16.2" customHeight="1">
      <c r="A30" s="70" t="s">
        <v>156</v>
      </c>
      <c r="B30" s="70"/>
      <c r="C30" s="70"/>
      <c r="F30" s="2"/>
      <c r="G30" s="2"/>
      <c r="H30" s="2"/>
      <c r="I30" s="2"/>
      <c r="J30" s="2"/>
      <c r="K30" s="2"/>
      <c r="L30" s="2"/>
    </row>
    <row r="31" spans="1:12" ht="16.2" customHeight="1">
      <c r="A31" s="71"/>
      <c r="B31" s="48" t="s">
        <v>157</v>
      </c>
      <c r="C31" s="71"/>
      <c r="E31" s="73"/>
      <c r="F31" s="2">
        <v>9773482</v>
      </c>
      <c r="G31" s="2"/>
      <c r="H31" s="2">
        <v>11097703</v>
      </c>
      <c r="I31" s="2"/>
      <c r="J31" s="2">
        <v>22296364</v>
      </c>
      <c r="K31" s="2"/>
      <c r="L31" s="2">
        <v>7272177</v>
      </c>
    </row>
    <row r="32" spans="1:12" ht="16.2" customHeight="1">
      <c r="A32" s="72"/>
      <c r="B32" s="41" t="s">
        <v>158</v>
      </c>
      <c r="C32" s="48"/>
      <c r="E32" s="73"/>
      <c r="F32" s="2">
        <v>-1756646</v>
      </c>
      <c r="G32" s="2"/>
      <c r="H32" s="2">
        <v>2289126</v>
      </c>
      <c r="I32" s="2"/>
      <c r="J32" s="2">
        <v>-1641397</v>
      </c>
      <c r="K32" s="2"/>
      <c r="L32" s="2">
        <v>3039989</v>
      </c>
    </row>
    <row r="33" spans="1:12" ht="16.2" customHeight="1">
      <c r="A33" s="71"/>
      <c r="B33" s="48" t="s">
        <v>17</v>
      </c>
      <c r="C33" s="71"/>
      <c r="E33" s="73"/>
      <c r="F33" s="2">
        <v>-22389934</v>
      </c>
      <c r="G33" s="2"/>
      <c r="H33" s="2">
        <v>-23381812</v>
      </c>
      <c r="I33" s="2"/>
      <c r="J33" s="2">
        <v>8047753</v>
      </c>
      <c r="K33" s="2"/>
      <c r="L33" s="2">
        <v>-22996159</v>
      </c>
    </row>
    <row r="34" spans="1:12" ht="16.2" customHeight="1">
      <c r="A34" s="71"/>
      <c r="B34" s="48" t="s">
        <v>28</v>
      </c>
      <c r="C34" s="71"/>
      <c r="E34" s="73"/>
      <c r="F34" s="2">
        <v>-1850529</v>
      </c>
      <c r="G34" s="2"/>
      <c r="H34" s="2">
        <v>-134794139</v>
      </c>
      <c r="I34" s="2"/>
      <c r="J34" s="2">
        <v>-10506238</v>
      </c>
      <c r="K34" s="2"/>
      <c r="L34" s="2">
        <v>-136657281</v>
      </c>
    </row>
    <row r="35" spans="1:12" ht="16.2" customHeight="1">
      <c r="A35" s="72"/>
      <c r="B35" s="48" t="s">
        <v>39</v>
      </c>
      <c r="C35" s="72"/>
      <c r="E35" s="73"/>
      <c r="F35" s="2">
        <v>9536976</v>
      </c>
      <c r="G35" s="2"/>
      <c r="H35" s="2">
        <v>-50959861</v>
      </c>
      <c r="I35" s="2"/>
      <c r="J35" s="2">
        <v>9654276</v>
      </c>
      <c r="K35" s="2"/>
      <c r="L35" s="2">
        <v>-42641976</v>
      </c>
    </row>
    <row r="36" spans="1:12" ht="16.2" customHeight="1">
      <c r="A36" s="71"/>
      <c r="B36" s="48" t="s">
        <v>45</v>
      </c>
      <c r="C36" s="71"/>
      <c r="E36" s="73"/>
      <c r="F36" s="2">
        <v>-15759188</v>
      </c>
      <c r="G36" s="2"/>
      <c r="H36" s="2">
        <v>-140810965</v>
      </c>
      <c r="I36" s="2"/>
      <c r="J36" s="2">
        <v>-5431287</v>
      </c>
      <c r="K36" s="2"/>
      <c r="L36" s="2">
        <v>-133003375</v>
      </c>
    </row>
    <row r="37" spans="1:12" ht="16.2" customHeight="1">
      <c r="B37" s="48" t="s">
        <v>46</v>
      </c>
      <c r="C37" s="72"/>
      <c r="E37" s="73"/>
      <c r="F37" s="2">
        <v>-6360311</v>
      </c>
      <c r="G37" s="2"/>
      <c r="H37" s="2">
        <v>-58798635</v>
      </c>
      <c r="I37" s="2"/>
      <c r="J37" s="2">
        <v>-12851542</v>
      </c>
      <c r="K37" s="2"/>
      <c r="L37" s="2">
        <v>-56093234</v>
      </c>
    </row>
    <row r="38" spans="1:12" ht="16.2" customHeight="1">
      <c r="A38" s="48"/>
      <c r="B38" s="201" t="s">
        <v>159</v>
      </c>
      <c r="C38" s="201"/>
      <c r="E38" s="73"/>
      <c r="F38" s="2">
        <v>-10024871</v>
      </c>
      <c r="G38" s="2"/>
      <c r="H38" s="2">
        <v>-23813818</v>
      </c>
      <c r="I38" s="2"/>
      <c r="J38" s="2">
        <v>-7708722</v>
      </c>
      <c r="K38" s="2"/>
      <c r="L38" s="2">
        <v>-15817310</v>
      </c>
    </row>
    <row r="39" spans="1:12" ht="16.2" customHeight="1">
      <c r="A39" s="48"/>
      <c r="B39" s="48" t="s">
        <v>160</v>
      </c>
      <c r="C39" s="48"/>
      <c r="D39" s="57">
        <v>29</v>
      </c>
      <c r="E39" s="73"/>
      <c r="F39" s="2">
        <v>0</v>
      </c>
      <c r="G39" s="2"/>
      <c r="H39" s="2">
        <v>-2144500</v>
      </c>
      <c r="I39" s="2"/>
      <c r="J39" s="2">
        <v>0</v>
      </c>
      <c r="K39" s="2"/>
      <c r="L39" s="2">
        <v>0</v>
      </c>
    </row>
    <row r="40" spans="1:12" ht="16.2" customHeight="1">
      <c r="A40" s="71"/>
      <c r="B40" s="48" t="s">
        <v>55</v>
      </c>
      <c r="C40" s="72"/>
      <c r="E40" s="73"/>
      <c r="F40" s="13">
        <v>-54912270</v>
      </c>
      <c r="G40" s="2"/>
      <c r="H40" s="13">
        <v>58679373</v>
      </c>
      <c r="I40" s="2"/>
      <c r="J40" s="13">
        <v>-53093961</v>
      </c>
      <c r="K40" s="2"/>
      <c r="L40" s="13">
        <v>58876400</v>
      </c>
    </row>
    <row r="41" spans="1:12" ht="16.2" customHeight="1">
      <c r="A41" s="71"/>
      <c r="B41" s="72"/>
      <c r="C41" s="72"/>
      <c r="F41" s="35"/>
      <c r="G41" s="35"/>
      <c r="H41" s="35"/>
      <c r="I41" s="35"/>
      <c r="K41" s="35"/>
    </row>
    <row r="42" spans="1:12" ht="16.2" customHeight="1">
      <c r="A42" s="72" t="s">
        <v>161</v>
      </c>
      <c r="B42" s="72"/>
      <c r="C42" s="72"/>
      <c r="F42" s="2">
        <f>SUM(F29:F40)</f>
        <v>1633951671</v>
      </c>
      <c r="G42" s="2"/>
      <c r="H42" s="2">
        <f>SUM(H29:H40)</f>
        <v>1203771303</v>
      </c>
      <c r="I42" s="2"/>
      <c r="J42" s="2">
        <f>SUM(J29:J40)</f>
        <v>875484632</v>
      </c>
      <c r="K42" s="2"/>
      <c r="L42" s="2">
        <f>SUM(L29:L40)</f>
        <v>461035506</v>
      </c>
    </row>
    <row r="43" spans="1:12" ht="16.2" customHeight="1">
      <c r="B43" s="72" t="s">
        <v>162</v>
      </c>
      <c r="C43" s="72"/>
      <c r="F43" s="2">
        <v>-109247509</v>
      </c>
      <c r="G43" s="2"/>
      <c r="H43" s="2">
        <v>-120026339</v>
      </c>
      <c r="I43" s="2"/>
      <c r="J43" s="2">
        <v>-11879570</v>
      </c>
      <c r="K43" s="2"/>
      <c r="L43" s="2">
        <v>-15366535</v>
      </c>
    </row>
    <row r="44" spans="1:12" ht="16.2" customHeight="1">
      <c r="B44" s="72" t="s">
        <v>163</v>
      </c>
      <c r="C44" s="72"/>
      <c r="F44" s="13">
        <v>19252431</v>
      </c>
      <c r="G44" s="2"/>
      <c r="H44" s="13">
        <v>26378692</v>
      </c>
      <c r="I44" s="2"/>
      <c r="J44" s="13">
        <v>15366535</v>
      </c>
      <c r="K44" s="2"/>
      <c r="L44" s="13">
        <v>0</v>
      </c>
    </row>
    <row r="45" spans="1:12" ht="16.2" customHeight="1">
      <c r="A45" s="72"/>
      <c r="B45" s="72"/>
      <c r="C45" s="72"/>
      <c r="F45" s="35"/>
      <c r="G45" s="35"/>
      <c r="H45" s="35"/>
      <c r="I45" s="35"/>
      <c r="K45" s="35"/>
    </row>
    <row r="46" spans="1:12" ht="16.2" customHeight="1">
      <c r="A46" s="75" t="s">
        <v>209</v>
      </c>
      <c r="B46" s="71"/>
      <c r="C46" s="71"/>
      <c r="F46" s="38">
        <f>SUM(F42:F44)</f>
        <v>1543956593</v>
      </c>
      <c r="G46" s="35"/>
      <c r="H46" s="38">
        <f>SUM(H42:H44)</f>
        <v>1110123656</v>
      </c>
      <c r="I46" s="35"/>
      <c r="J46" s="38">
        <f>SUM(J42:J44)</f>
        <v>878971597</v>
      </c>
      <c r="K46" s="35"/>
      <c r="L46" s="38">
        <f>SUM(L42:L44)</f>
        <v>445668971</v>
      </c>
    </row>
    <row r="47" spans="1:12" ht="16.2" customHeight="1">
      <c r="A47" s="75"/>
      <c r="B47" s="71"/>
      <c r="C47" s="71"/>
      <c r="F47" s="35"/>
      <c r="G47" s="35"/>
      <c r="H47" s="35"/>
      <c r="I47" s="35"/>
      <c r="K47" s="35"/>
    </row>
    <row r="48" spans="1:12" ht="16.2" customHeight="1">
      <c r="A48" s="75"/>
      <c r="B48" s="71"/>
      <c r="C48" s="71"/>
      <c r="F48" s="35"/>
      <c r="G48" s="35"/>
      <c r="H48" s="35"/>
      <c r="I48" s="35"/>
      <c r="K48" s="35"/>
    </row>
    <row r="49" spans="1:12" ht="16.2" customHeight="1">
      <c r="A49" s="75"/>
      <c r="B49" s="71"/>
      <c r="C49" s="71"/>
      <c r="F49" s="35"/>
      <c r="G49" s="35"/>
      <c r="H49" s="35"/>
      <c r="I49" s="35"/>
      <c r="K49" s="35"/>
    </row>
    <row r="50" spans="1:12" ht="16.2" customHeight="1">
      <c r="A50" s="75"/>
      <c r="B50" s="71"/>
      <c r="C50" s="71"/>
      <c r="F50" s="35"/>
      <c r="G50" s="35"/>
      <c r="H50" s="35"/>
      <c r="I50" s="35"/>
      <c r="K50" s="35"/>
    </row>
    <row r="51" spans="1:12" ht="16.2" customHeight="1">
      <c r="A51" s="75"/>
      <c r="B51" s="71"/>
      <c r="C51" s="71"/>
      <c r="F51" s="35"/>
      <c r="G51" s="35"/>
      <c r="H51" s="35"/>
      <c r="I51" s="35"/>
      <c r="K51" s="35"/>
    </row>
    <row r="52" spans="1:12" ht="16.2" customHeight="1">
      <c r="A52" s="75"/>
      <c r="B52" s="71"/>
      <c r="C52" s="71"/>
      <c r="F52" s="35"/>
      <c r="G52" s="35"/>
      <c r="H52" s="35"/>
      <c r="I52" s="35"/>
      <c r="K52" s="35"/>
    </row>
    <row r="53" spans="1:12" ht="16.2" customHeight="1">
      <c r="A53" s="75"/>
      <c r="B53" s="71"/>
      <c r="C53" s="71"/>
      <c r="F53" s="35"/>
      <c r="G53" s="35"/>
      <c r="H53" s="35"/>
      <c r="I53" s="35"/>
      <c r="K53" s="35"/>
    </row>
    <row r="54" spans="1:12" ht="16.2" customHeight="1">
      <c r="A54" s="75"/>
      <c r="B54" s="71"/>
      <c r="C54" s="71"/>
      <c r="F54" s="35"/>
      <c r="G54" s="35"/>
      <c r="H54" s="35"/>
      <c r="I54" s="35"/>
      <c r="K54" s="35"/>
    </row>
    <row r="55" spans="1:12" ht="12.75" customHeight="1">
      <c r="A55" s="75"/>
      <c r="B55" s="71"/>
      <c r="C55" s="71"/>
      <c r="F55" s="35"/>
      <c r="G55" s="35"/>
      <c r="H55" s="35"/>
      <c r="I55" s="35"/>
      <c r="K55" s="35"/>
    </row>
    <row r="56" spans="1:12" ht="22.2" customHeight="1">
      <c r="A56" s="76" t="str">
        <f>'ce-separate YE12 EN 11'!A30</f>
        <v>The accompanying notes are an integral part of these consolidated and separate financial statements.</v>
      </c>
      <c r="B56" s="76"/>
      <c r="C56" s="76"/>
      <c r="D56" s="61"/>
      <c r="E56" s="45"/>
      <c r="F56" s="16"/>
      <c r="G56" s="50"/>
      <c r="H56" s="16"/>
      <c r="I56" s="50"/>
      <c r="J56" s="38"/>
      <c r="K56" s="38"/>
      <c r="L56" s="38"/>
    </row>
    <row r="57" spans="1:12" ht="16.5" customHeight="1">
      <c r="A57" s="55" t="s">
        <v>0</v>
      </c>
      <c r="B57" s="56"/>
      <c r="C57" s="56"/>
      <c r="E57" s="18"/>
      <c r="G57" s="58"/>
      <c r="I57" s="58"/>
      <c r="K57" s="58"/>
    </row>
    <row r="58" spans="1:12" ht="16.5" customHeight="1">
      <c r="A58" s="55" t="s">
        <v>203</v>
      </c>
      <c r="B58" s="56"/>
      <c r="C58" s="56"/>
      <c r="E58" s="18"/>
      <c r="G58" s="58"/>
      <c r="I58" s="58"/>
      <c r="K58" s="58"/>
    </row>
    <row r="59" spans="1:12" ht="16.5" customHeight="1">
      <c r="A59" s="59" t="str">
        <f>A3</f>
        <v>For the year ended 31 December 2025</v>
      </c>
      <c r="B59" s="60"/>
      <c r="C59" s="60"/>
      <c r="D59" s="61"/>
      <c r="E59" s="23"/>
      <c r="F59" s="16"/>
      <c r="G59" s="62"/>
      <c r="H59" s="16"/>
      <c r="I59" s="62"/>
      <c r="J59" s="38"/>
      <c r="K59" s="62"/>
      <c r="L59" s="38"/>
    </row>
    <row r="60" spans="1:12" ht="14.1" customHeight="1">
      <c r="A60" s="55"/>
      <c r="B60" s="56"/>
      <c r="C60" s="56"/>
      <c r="E60" s="18"/>
      <c r="F60" s="9"/>
      <c r="G60" s="58"/>
      <c r="H60" s="9"/>
      <c r="I60" s="58"/>
      <c r="K60" s="58"/>
    </row>
    <row r="61" spans="1:12" ht="14.1" customHeight="1">
      <c r="A61" s="55"/>
      <c r="B61" s="56"/>
      <c r="C61" s="56"/>
      <c r="E61" s="18"/>
      <c r="F61" s="9"/>
      <c r="G61" s="58"/>
      <c r="H61" s="9"/>
      <c r="I61" s="58"/>
      <c r="K61" s="58"/>
    </row>
    <row r="62" spans="1:12" ht="15" customHeight="1">
      <c r="A62" s="63"/>
      <c r="B62" s="63"/>
      <c r="C62" s="63"/>
      <c r="E62" s="18"/>
      <c r="F62" s="58"/>
      <c r="G62" s="58"/>
      <c r="H62" s="58"/>
      <c r="I62" s="64"/>
      <c r="J62" s="65"/>
      <c r="K62" s="64"/>
      <c r="L62" s="65" t="s">
        <v>3</v>
      </c>
    </row>
    <row r="63" spans="1:12" ht="15" customHeight="1">
      <c r="A63" s="63"/>
      <c r="B63" s="63"/>
      <c r="C63" s="63"/>
      <c r="E63" s="18"/>
      <c r="F63" s="200" t="s">
        <v>4</v>
      </c>
      <c r="G63" s="200"/>
      <c r="H63" s="200"/>
      <c r="I63" s="65"/>
      <c r="J63" s="200" t="s">
        <v>5</v>
      </c>
      <c r="K63" s="200"/>
      <c r="L63" s="200"/>
    </row>
    <row r="64" spans="1:12" ht="15" customHeight="1">
      <c r="A64" s="63"/>
      <c r="B64" s="63"/>
      <c r="C64" s="63"/>
      <c r="E64" s="18"/>
      <c r="F64" s="202" t="s">
        <v>6</v>
      </c>
      <c r="G64" s="202"/>
      <c r="H64" s="202"/>
      <c r="I64" s="65"/>
      <c r="J64" s="202" t="s">
        <v>6</v>
      </c>
      <c r="K64" s="202"/>
      <c r="L64" s="202"/>
    </row>
    <row r="65" spans="1:12" ht="15" customHeight="1">
      <c r="A65" s="63"/>
      <c r="B65" s="63"/>
      <c r="C65" s="63"/>
      <c r="D65" s="66" t="s">
        <v>7</v>
      </c>
      <c r="E65" s="18"/>
      <c r="F65" s="68" t="s">
        <v>8</v>
      </c>
      <c r="G65" s="65"/>
      <c r="H65" s="68" t="s">
        <v>9</v>
      </c>
      <c r="I65" s="65"/>
      <c r="J65" s="68" t="s">
        <v>8</v>
      </c>
      <c r="K65" s="65"/>
      <c r="L65" s="68" t="s">
        <v>9</v>
      </c>
    </row>
    <row r="66" spans="1:12" ht="15" customHeight="1">
      <c r="A66" s="77" t="s">
        <v>164</v>
      </c>
      <c r="B66" s="77"/>
      <c r="C66" s="77"/>
      <c r="F66" s="9"/>
      <c r="H66" s="9"/>
      <c r="J66" s="9"/>
      <c r="L66" s="9"/>
    </row>
    <row r="67" spans="1:12" ht="15" customHeight="1">
      <c r="A67" s="77"/>
      <c r="B67" s="70" t="s">
        <v>165</v>
      </c>
      <c r="C67" s="77"/>
      <c r="F67" s="2">
        <v>-44849</v>
      </c>
      <c r="G67" s="2"/>
      <c r="H67" s="2">
        <v>-30048</v>
      </c>
      <c r="I67" s="2"/>
      <c r="J67" s="2">
        <v>0</v>
      </c>
      <c r="K67" s="2"/>
      <c r="L67" s="2">
        <v>0</v>
      </c>
    </row>
    <row r="68" spans="1:12" ht="15" customHeight="1">
      <c r="A68" s="77"/>
      <c r="B68" s="70" t="s">
        <v>166</v>
      </c>
      <c r="C68" s="77"/>
      <c r="D68" s="57">
        <v>16.2</v>
      </c>
      <c r="F68" s="2">
        <v>-26535000</v>
      </c>
      <c r="G68" s="2"/>
      <c r="H68" s="2">
        <v>0</v>
      </c>
      <c r="I68" s="2"/>
      <c r="J68" s="2">
        <v>-26535000</v>
      </c>
      <c r="K68" s="2"/>
      <c r="L68" s="2">
        <v>0</v>
      </c>
    </row>
    <row r="69" spans="1:12" ht="15" customHeight="1">
      <c r="A69" s="77"/>
      <c r="B69" s="70" t="s">
        <v>167</v>
      </c>
      <c r="C69" s="77"/>
      <c r="F69" s="2">
        <v>-1691027050</v>
      </c>
      <c r="G69" s="2"/>
      <c r="H69" s="2">
        <v>-956692856</v>
      </c>
      <c r="I69" s="2"/>
      <c r="J69" s="35">
        <v>-720657169</v>
      </c>
      <c r="K69" s="2"/>
      <c r="L69" s="2">
        <v>-154899908</v>
      </c>
    </row>
    <row r="70" spans="1:12" ht="15" customHeight="1">
      <c r="B70" s="70" t="s">
        <v>168</v>
      </c>
      <c r="C70" s="70"/>
      <c r="F70" s="2"/>
      <c r="G70" s="2"/>
      <c r="H70" s="2"/>
      <c r="I70" s="2"/>
      <c r="J70" s="2"/>
      <c r="K70" s="2"/>
      <c r="L70" s="2"/>
    </row>
    <row r="71" spans="1:12" ht="15" customHeight="1">
      <c r="B71" s="72"/>
      <c r="C71" s="48" t="s">
        <v>169</v>
      </c>
      <c r="F71" s="2">
        <v>2474038373</v>
      </c>
      <c r="G71" s="2"/>
      <c r="H71" s="2">
        <v>1567699304</v>
      </c>
      <c r="I71" s="2"/>
      <c r="J71" s="2">
        <v>1290535633</v>
      </c>
      <c r="K71" s="2"/>
      <c r="L71" s="2">
        <v>846754647</v>
      </c>
    </row>
    <row r="72" spans="1:12" ht="15" customHeight="1">
      <c r="B72" s="72" t="s">
        <v>170</v>
      </c>
      <c r="C72" s="72"/>
      <c r="F72" s="2">
        <v>36279619</v>
      </c>
      <c r="G72" s="2"/>
      <c r="H72" s="2">
        <v>36858541</v>
      </c>
      <c r="I72" s="2"/>
      <c r="J72" s="2">
        <v>19904574</v>
      </c>
      <c r="K72" s="2"/>
      <c r="L72" s="2">
        <v>34288286</v>
      </c>
    </row>
    <row r="73" spans="1:12" ht="15" customHeight="1">
      <c r="B73" s="72" t="s">
        <v>171</v>
      </c>
      <c r="C73" s="72"/>
      <c r="D73" s="57">
        <v>39.200000000000003</v>
      </c>
      <c r="E73" s="73"/>
      <c r="F73" s="2">
        <v>0</v>
      </c>
      <c r="G73" s="2"/>
      <c r="H73" s="2">
        <v>0</v>
      </c>
      <c r="I73" s="2"/>
      <c r="J73" s="2">
        <v>365312950</v>
      </c>
      <c r="K73" s="2"/>
      <c r="L73" s="2">
        <v>53753993</v>
      </c>
    </row>
    <row r="74" spans="1:12" ht="15" customHeight="1">
      <c r="A74" s="72"/>
      <c r="B74" s="48" t="s">
        <v>172</v>
      </c>
      <c r="C74" s="72"/>
      <c r="E74" s="73"/>
      <c r="F74" s="2">
        <v>-1371423</v>
      </c>
      <c r="G74" s="2"/>
      <c r="H74" s="2">
        <v>-1040829</v>
      </c>
      <c r="I74" s="2"/>
      <c r="J74" s="2">
        <v>-1491407</v>
      </c>
      <c r="K74" s="2"/>
      <c r="L74" s="2">
        <v>-1131889</v>
      </c>
    </row>
    <row r="75" spans="1:12" ht="15" customHeight="1">
      <c r="B75" s="72" t="s">
        <v>173</v>
      </c>
      <c r="C75" s="72"/>
      <c r="E75" s="73"/>
      <c r="F75" s="2">
        <v>-1338429890</v>
      </c>
      <c r="G75" s="2"/>
      <c r="H75" s="2">
        <v>-1947590661</v>
      </c>
      <c r="I75" s="2"/>
      <c r="J75" s="2">
        <v>-1309190741</v>
      </c>
      <c r="K75" s="2"/>
      <c r="L75" s="2">
        <v>-1902815542</v>
      </c>
    </row>
    <row r="76" spans="1:12" ht="15" customHeight="1">
      <c r="B76" s="72" t="s">
        <v>174</v>
      </c>
      <c r="C76" s="72"/>
      <c r="E76" s="73"/>
      <c r="F76" s="2">
        <v>-31662167</v>
      </c>
      <c r="G76" s="2"/>
      <c r="H76" s="2">
        <v>-48029351</v>
      </c>
      <c r="I76" s="2"/>
      <c r="J76" s="2">
        <v>-10516000</v>
      </c>
      <c r="K76" s="2"/>
      <c r="L76" s="2">
        <v>-7517220</v>
      </c>
    </row>
    <row r="77" spans="1:12" ht="15" customHeight="1">
      <c r="B77" s="72" t="s">
        <v>175</v>
      </c>
      <c r="C77" s="72"/>
      <c r="F77" s="2">
        <v>0</v>
      </c>
      <c r="G77" s="2"/>
      <c r="H77" s="2">
        <v>0</v>
      </c>
      <c r="I77" s="2"/>
      <c r="J77" s="2">
        <v>0</v>
      </c>
      <c r="K77" s="2"/>
      <c r="L77" s="2">
        <v>400000000</v>
      </c>
    </row>
    <row r="78" spans="1:12" ht="15" customHeight="1">
      <c r="A78" s="72"/>
      <c r="B78" s="72" t="s">
        <v>176</v>
      </c>
      <c r="C78" s="72"/>
      <c r="E78" s="73"/>
      <c r="F78" s="13">
        <v>-68932866</v>
      </c>
      <c r="G78" s="2"/>
      <c r="H78" s="13">
        <v>-52764797</v>
      </c>
      <c r="I78" s="2"/>
      <c r="J78" s="13">
        <v>-68932866</v>
      </c>
      <c r="K78" s="2"/>
      <c r="L78" s="13">
        <v>-52764797</v>
      </c>
    </row>
    <row r="79" spans="1:12" ht="6" customHeight="1">
      <c r="B79" s="72"/>
      <c r="C79" s="72"/>
      <c r="E79" s="73"/>
      <c r="F79" s="35"/>
      <c r="G79" s="35"/>
      <c r="H79" s="35"/>
      <c r="I79" s="35"/>
      <c r="K79" s="35"/>
    </row>
    <row r="80" spans="1:12" ht="15" customHeight="1">
      <c r="A80" s="75" t="s">
        <v>177</v>
      </c>
      <c r="B80" s="72"/>
      <c r="C80" s="72"/>
      <c r="E80" s="73"/>
      <c r="F80" s="13">
        <f>SUM(F67:F78)</f>
        <v>-647685253</v>
      </c>
      <c r="G80" s="2"/>
      <c r="H80" s="13">
        <f>SUM(H67:H78)</f>
        <v>-1401590697</v>
      </c>
      <c r="I80" s="2"/>
      <c r="J80" s="13">
        <f>SUM(J67:J78)</f>
        <v>-461570026</v>
      </c>
      <c r="K80" s="2"/>
      <c r="L80" s="13">
        <f>SUM(L67:L78)</f>
        <v>-784332430</v>
      </c>
    </row>
    <row r="81" spans="1:12" ht="10.199999999999999" customHeight="1">
      <c r="A81" s="75"/>
      <c r="B81" s="72"/>
      <c r="C81" s="72"/>
      <c r="E81" s="73"/>
      <c r="F81" s="35"/>
      <c r="G81" s="35"/>
      <c r="H81" s="35"/>
      <c r="I81" s="35"/>
      <c r="K81" s="35"/>
    </row>
    <row r="82" spans="1:12" ht="15" customHeight="1">
      <c r="A82" s="77" t="s">
        <v>178</v>
      </c>
      <c r="B82" s="77"/>
      <c r="C82" s="77"/>
      <c r="E82" s="73"/>
      <c r="F82" s="35"/>
      <c r="G82" s="35"/>
      <c r="H82" s="35"/>
      <c r="I82" s="35"/>
      <c r="K82" s="35"/>
    </row>
    <row r="83" spans="1:12" ht="15" customHeight="1">
      <c r="A83" s="77"/>
      <c r="B83" s="72" t="s">
        <v>179</v>
      </c>
      <c r="C83" s="77"/>
      <c r="E83" s="73"/>
      <c r="F83" s="35"/>
      <c r="G83" s="35"/>
      <c r="H83" s="35"/>
      <c r="I83" s="35"/>
      <c r="K83" s="35"/>
    </row>
    <row r="84" spans="1:12" ht="15" customHeight="1">
      <c r="C84" s="72" t="s">
        <v>38</v>
      </c>
      <c r="D84" s="57">
        <v>24.1</v>
      </c>
      <c r="F84" s="35">
        <v>6262000000</v>
      </c>
      <c r="G84" s="2"/>
      <c r="H84" s="35">
        <v>2045000000</v>
      </c>
      <c r="I84" s="2"/>
      <c r="J84" s="35">
        <v>5387000000</v>
      </c>
      <c r="K84" s="2"/>
      <c r="L84" s="2">
        <v>705000000</v>
      </c>
    </row>
    <row r="85" spans="1:12" ht="15" customHeight="1">
      <c r="B85" s="72" t="s">
        <v>180</v>
      </c>
      <c r="C85" s="72"/>
      <c r="E85" s="73"/>
      <c r="F85" s="2"/>
      <c r="G85" s="2"/>
      <c r="H85" s="2"/>
      <c r="I85" s="2"/>
      <c r="J85" s="2"/>
      <c r="K85" s="2"/>
      <c r="L85" s="2"/>
    </row>
    <row r="86" spans="1:12" ht="15" customHeight="1">
      <c r="C86" s="72" t="s">
        <v>38</v>
      </c>
      <c r="D86" s="57">
        <v>24.1</v>
      </c>
      <c r="E86" s="73"/>
      <c r="F86" s="35">
        <v>-4333000000</v>
      </c>
      <c r="G86" s="2"/>
      <c r="H86" s="2">
        <v>-2520000000</v>
      </c>
      <c r="I86" s="2"/>
      <c r="J86" s="35">
        <v>-3788000000</v>
      </c>
      <c r="K86" s="2"/>
      <c r="L86" s="2">
        <v>-705000000</v>
      </c>
    </row>
    <row r="87" spans="1:12" ht="15" customHeight="1">
      <c r="B87" s="72" t="s">
        <v>179</v>
      </c>
      <c r="C87" s="77"/>
      <c r="E87" s="73"/>
      <c r="F87" s="35"/>
      <c r="G87" s="2"/>
      <c r="H87" s="2"/>
      <c r="I87" s="2"/>
      <c r="J87" s="2"/>
      <c r="K87" s="2"/>
      <c r="L87" s="2"/>
    </row>
    <row r="88" spans="1:12" ht="15" customHeight="1">
      <c r="C88" s="72" t="s">
        <v>204</v>
      </c>
      <c r="D88" s="57">
        <v>39.4</v>
      </c>
      <c r="E88" s="73"/>
      <c r="F88" s="35">
        <v>0</v>
      </c>
      <c r="G88" s="2"/>
      <c r="H88" s="2">
        <v>0</v>
      </c>
      <c r="I88" s="2"/>
      <c r="J88" s="35">
        <v>1366000000</v>
      </c>
      <c r="K88" s="2"/>
      <c r="L88" s="2">
        <v>0</v>
      </c>
    </row>
    <row r="89" spans="1:12" ht="15" customHeight="1">
      <c r="B89" s="72" t="s">
        <v>180</v>
      </c>
      <c r="C89" s="72"/>
      <c r="E89" s="73"/>
      <c r="F89" s="35"/>
      <c r="G89" s="2"/>
      <c r="H89" s="2"/>
      <c r="I89" s="2"/>
      <c r="J89" s="2"/>
      <c r="K89" s="2"/>
      <c r="L89" s="2"/>
    </row>
    <row r="90" spans="1:12" ht="15" customHeight="1">
      <c r="C90" s="72" t="s">
        <v>204</v>
      </c>
      <c r="D90" s="57">
        <v>39.4</v>
      </c>
      <c r="E90" s="73"/>
      <c r="F90" s="35">
        <v>0</v>
      </c>
      <c r="G90" s="2"/>
      <c r="H90" s="2">
        <v>0</v>
      </c>
      <c r="I90" s="2"/>
      <c r="J90" s="35">
        <v>-411000000</v>
      </c>
      <c r="K90" s="2"/>
      <c r="L90" s="2">
        <v>0</v>
      </c>
    </row>
    <row r="91" spans="1:12" ht="15" customHeight="1">
      <c r="B91" s="41" t="s">
        <v>181</v>
      </c>
      <c r="C91" s="72"/>
      <c r="E91" s="73"/>
      <c r="F91" s="35">
        <v>0</v>
      </c>
      <c r="G91" s="2"/>
      <c r="H91" s="2">
        <v>297845395</v>
      </c>
      <c r="I91" s="2"/>
      <c r="J91" s="35">
        <v>0</v>
      </c>
      <c r="K91" s="2"/>
      <c r="L91" s="35">
        <v>297845395</v>
      </c>
    </row>
    <row r="92" spans="1:12" ht="15" customHeight="1">
      <c r="B92" s="41" t="s">
        <v>182</v>
      </c>
      <c r="C92" s="72"/>
      <c r="E92" s="73"/>
      <c r="F92" s="35">
        <v>0</v>
      </c>
      <c r="G92" s="2"/>
      <c r="H92" s="2">
        <v>-300000000</v>
      </c>
      <c r="I92" s="2"/>
      <c r="J92" s="35">
        <v>0</v>
      </c>
      <c r="K92" s="2"/>
      <c r="L92" s="35">
        <v>-300000000</v>
      </c>
    </row>
    <row r="93" spans="1:12" ht="15" customHeight="1">
      <c r="B93" s="72" t="s">
        <v>202</v>
      </c>
      <c r="C93" s="72"/>
      <c r="D93" s="57">
        <v>24.3</v>
      </c>
      <c r="E93" s="73"/>
      <c r="F93" s="35">
        <v>-1550000000</v>
      </c>
      <c r="G93" s="2"/>
      <c r="H93" s="2">
        <v>0</v>
      </c>
      <c r="I93" s="2"/>
      <c r="J93" s="35">
        <v>-1550000000</v>
      </c>
      <c r="K93" s="2"/>
      <c r="L93" s="2">
        <v>0</v>
      </c>
    </row>
    <row r="94" spans="1:12" ht="15" customHeight="1">
      <c r="B94" s="72" t="s">
        <v>186</v>
      </c>
      <c r="C94" s="72"/>
      <c r="D94" s="57">
        <v>24.3</v>
      </c>
      <c r="E94" s="73"/>
      <c r="F94" s="2">
        <v>711678180</v>
      </c>
      <c r="G94" s="2"/>
      <c r="H94" s="2">
        <v>2000000000</v>
      </c>
      <c r="I94" s="2"/>
      <c r="J94" s="35">
        <v>711678180</v>
      </c>
      <c r="K94" s="2"/>
      <c r="L94" s="2">
        <v>2000000000</v>
      </c>
    </row>
    <row r="95" spans="1:12" ht="15" customHeight="1">
      <c r="B95" s="72" t="s">
        <v>187</v>
      </c>
      <c r="C95" s="72"/>
      <c r="D95" s="57">
        <v>24.3</v>
      </c>
      <c r="E95" s="73"/>
      <c r="F95" s="2">
        <v>-4830045</v>
      </c>
      <c r="G95" s="2"/>
      <c r="H95" s="2">
        <v>-2780389</v>
      </c>
      <c r="I95" s="2"/>
      <c r="J95" s="35">
        <v>-4830045</v>
      </c>
      <c r="K95" s="2"/>
      <c r="L95" s="2">
        <v>-2780389</v>
      </c>
    </row>
    <row r="96" spans="1:12" ht="15" customHeight="1">
      <c r="B96" s="72" t="s">
        <v>183</v>
      </c>
      <c r="C96" s="72"/>
      <c r="E96" s="73"/>
      <c r="F96" s="2"/>
      <c r="G96" s="2"/>
      <c r="H96" s="2"/>
      <c r="I96" s="2"/>
      <c r="J96" s="2"/>
      <c r="K96" s="2"/>
      <c r="L96" s="2"/>
    </row>
    <row r="97" spans="1:12" ht="15" customHeight="1">
      <c r="B97" s="72"/>
      <c r="C97" s="72" t="s">
        <v>38</v>
      </c>
      <c r="D97" s="57">
        <v>24.2</v>
      </c>
      <c r="E97" s="73"/>
      <c r="F97" s="2">
        <v>800000000</v>
      </c>
      <c r="G97" s="2"/>
      <c r="H97" s="2">
        <v>500000000</v>
      </c>
      <c r="I97" s="2"/>
      <c r="J97" s="35">
        <v>500000000</v>
      </c>
      <c r="K97" s="2"/>
      <c r="L97" s="2">
        <v>0</v>
      </c>
    </row>
    <row r="98" spans="1:12" ht="15" customHeight="1">
      <c r="B98" s="72" t="s">
        <v>184</v>
      </c>
      <c r="C98" s="72"/>
      <c r="D98" s="48"/>
      <c r="E98" s="73"/>
      <c r="F98" s="2"/>
      <c r="G98" s="2"/>
      <c r="H98" s="2"/>
      <c r="I98" s="2"/>
      <c r="J98" s="2"/>
      <c r="K98" s="2"/>
      <c r="L98" s="2"/>
    </row>
    <row r="99" spans="1:12" ht="15" customHeight="1">
      <c r="B99" s="72"/>
      <c r="C99" s="72" t="s">
        <v>38</v>
      </c>
      <c r="D99" s="57">
        <v>24.2</v>
      </c>
      <c r="E99" s="73"/>
      <c r="F99" s="2">
        <v>-2346500000</v>
      </c>
      <c r="G99" s="2"/>
      <c r="H99" s="2">
        <v>-1705000000</v>
      </c>
      <c r="I99" s="2"/>
      <c r="J99" s="35">
        <v>-2176500000</v>
      </c>
      <c r="K99" s="2"/>
      <c r="L99" s="2">
        <v>-1705000000</v>
      </c>
    </row>
    <row r="100" spans="1:12" ht="16.2" customHeight="1">
      <c r="B100" s="72" t="s">
        <v>185</v>
      </c>
      <c r="C100" s="72"/>
      <c r="D100" s="57">
        <v>24.2</v>
      </c>
      <c r="E100" s="73"/>
      <c r="F100" s="2">
        <v>0</v>
      </c>
      <c r="G100" s="2"/>
      <c r="H100" s="2">
        <v>-2500000</v>
      </c>
      <c r="I100" s="2"/>
      <c r="J100" s="35">
        <v>0</v>
      </c>
      <c r="K100" s="2"/>
      <c r="L100" s="2">
        <v>-2500000</v>
      </c>
    </row>
    <row r="101" spans="1:12" ht="15" customHeight="1">
      <c r="B101" s="72" t="s">
        <v>188</v>
      </c>
      <c r="C101" s="72"/>
      <c r="E101" s="73"/>
      <c r="F101" s="2">
        <v>-10308816</v>
      </c>
      <c r="G101" s="2"/>
      <c r="H101" s="2">
        <v>-27109018</v>
      </c>
      <c r="I101" s="2"/>
      <c r="J101" s="2">
        <v>-1011601</v>
      </c>
      <c r="K101" s="2"/>
      <c r="L101" s="2">
        <v>-18069794</v>
      </c>
    </row>
    <row r="102" spans="1:12" ht="15" customHeight="1">
      <c r="B102" s="41" t="s">
        <v>189</v>
      </c>
      <c r="C102" s="72"/>
      <c r="E102" s="73"/>
      <c r="F102" s="2">
        <v>-35723291</v>
      </c>
      <c r="G102" s="2"/>
      <c r="H102" s="2">
        <v>-118435924</v>
      </c>
      <c r="I102" s="2"/>
      <c r="J102" s="2">
        <v>-16692433</v>
      </c>
      <c r="K102" s="2"/>
      <c r="L102" s="2">
        <v>-99800397</v>
      </c>
    </row>
    <row r="103" spans="1:12" ht="15" customHeight="1">
      <c r="B103" s="41" t="s">
        <v>190</v>
      </c>
      <c r="C103" s="48"/>
      <c r="E103" s="73"/>
      <c r="F103" s="13">
        <v>-525265687</v>
      </c>
      <c r="G103" s="2"/>
      <c r="H103" s="13">
        <v>-257882292</v>
      </c>
      <c r="I103" s="2"/>
      <c r="J103" s="13">
        <v>-509635044</v>
      </c>
      <c r="K103" s="2"/>
      <c r="L103" s="13">
        <v>-241546386</v>
      </c>
    </row>
    <row r="104" spans="1:12" ht="6" customHeight="1">
      <c r="B104" s="72"/>
      <c r="C104" s="72"/>
      <c r="E104" s="73"/>
      <c r="F104" s="35"/>
      <c r="G104" s="35"/>
      <c r="H104" s="35"/>
      <c r="I104" s="35"/>
      <c r="K104" s="35"/>
    </row>
    <row r="105" spans="1:12" ht="15" customHeight="1">
      <c r="A105" s="75" t="s">
        <v>210</v>
      </c>
      <c r="B105" s="72"/>
      <c r="C105" s="72"/>
      <c r="E105" s="73"/>
      <c r="F105" s="13">
        <f>SUM(F84:F103)</f>
        <v>-1031949659</v>
      </c>
      <c r="G105" s="2"/>
      <c r="H105" s="13">
        <f>SUM(H84:H103)</f>
        <v>-90862228</v>
      </c>
      <c r="I105" s="2"/>
      <c r="J105" s="13">
        <f>SUM(J84:J103)</f>
        <v>-492990943</v>
      </c>
      <c r="K105" s="2"/>
      <c r="L105" s="13">
        <f>SUM(L84:L103)</f>
        <v>-71851571</v>
      </c>
    </row>
    <row r="106" spans="1:12" ht="6" customHeight="1">
      <c r="A106" s="75"/>
      <c r="B106" s="72"/>
      <c r="C106" s="72"/>
      <c r="E106" s="73"/>
      <c r="F106" s="35"/>
      <c r="G106" s="35"/>
      <c r="H106" s="35"/>
      <c r="I106" s="35"/>
      <c r="K106" s="35"/>
    </row>
    <row r="107" spans="1:12" ht="15" customHeight="1">
      <c r="A107" s="75" t="s">
        <v>211</v>
      </c>
      <c r="B107" s="72"/>
      <c r="C107" s="72"/>
      <c r="E107" s="73"/>
      <c r="F107" s="2">
        <v>-135678319</v>
      </c>
      <c r="G107" s="2"/>
      <c r="H107" s="2">
        <f>H105+H80+H46</f>
        <v>-382329269</v>
      </c>
      <c r="I107" s="2"/>
      <c r="J107" s="2">
        <f>J105+J80+J46</f>
        <v>-75589372</v>
      </c>
      <c r="K107" s="2"/>
      <c r="L107" s="2">
        <f>L105+L80+L46</f>
        <v>-410515030</v>
      </c>
    </row>
    <row r="108" spans="1:12" ht="15" customHeight="1">
      <c r="A108" s="70" t="s">
        <v>191</v>
      </c>
      <c r="B108" s="70"/>
      <c r="C108" s="70"/>
      <c r="E108" s="73"/>
      <c r="F108" s="13">
        <v>261981861</v>
      </c>
      <c r="G108" s="2"/>
      <c r="H108" s="13">
        <v>644311130</v>
      </c>
      <c r="I108" s="2"/>
      <c r="J108" s="13">
        <v>150638381</v>
      </c>
      <c r="K108" s="2"/>
      <c r="L108" s="13">
        <v>561153411</v>
      </c>
    </row>
    <row r="109" spans="1:12" ht="6" customHeight="1">
      <c r="B109" s="72"/>
      <c r="C109" s="72"/>
      <c r="E109" s="73"/>
      <c r="F109" s="35"/>
      <c r="G109" s="35"/>
      <c r="H109" s="35"/>
      <c r="I109" s="35"/>
      <c r="K109" s="35"/>
    </row>
    <row r="110" spans="1:12" ht="15" customHeight="1" thickBot="1">
      <c r="A110" s="75" t="s">
        <v>192</v>
      </c>
      <c r="B110" s="72"/>
      <c r="C110" s="72"/>
      <c r="D110" s="57">
        <v>10</v>
      </c>
      <c r="E110" s="73"/>
      <c r="F110" s="14">
        <f>SUM(F107:F108)</f>
        <v>126303542</v>
      </c>
      <c r="G110" s="2"/>
      <c r="H110" s="14">
        <f>SUM(H107:H108)</f>
        <v>261981861</v>
      </c>
      <c r="I110" s="2"/>
      <c r="J110" s="14">
        <f>SUM(J107:J108)</f>
        <v>75049009</v>
      </c>
      <c r="K110" s="2"/>
      <c r="L110" s="14">
        <f>SUM(L107:L108)</f>
        <v>150638381</v>
      </c>
    </row>
    <row r="111" spans="1:12" ht="6" customHeight="1" thickTop="1">
      <c r="A111" s="70"/>
      <c r="B111" s="70"/>
      <c r="C111" s="70"/>
      <c r="E111" s="73"/>
      <c r="G111" s="35"/>
      <c r="I111" s="35"/>
      <c r="J111" s="15"/>
      <c r="K111" s="35"/>
      <c r="L111" s="15"/>
    </row>
    <row r="112" spans="1:12" ht="15" customHeight="1">
      <c r="A112" s="77" t="s">
        <v>193</v>
      </c>
      <c r="B112" s="70"/>
      <c r="C112" s="70"/>
      <c r="E112" s="73"/>
      <c r="G112" s="35"/>
      <c r="I112" s="35"/>
      <c r="J112" s="15"/>
      <c r="K112" s="35"/>
      <c r="L112" s="15"/>
    </row>
    <row r="113" spans="1:12" ht="15" customHeight="1">
      <c r="A113" s="70" t="s">
        <v>194</v>
      </c>
      <c r="B113" s="70"/>
      <c r="C113" s="70"/>
      <c r="E113" s="73"/>
      <c r="G113" s="35"/>
      <c r="I113" s="35"/>
      <c r="J113" s="15"/>
      <c r="K113" s="35"/>
      <c r="L113" s="15"/>
    </row>
    <row r="114" spans="1:12" ht="15" customHeight="1">
      <c r="A114" s="70"/>
      <c r="B114" s="70" t="s">
        <v>195</v>
      </c>
      <c r="C114" s="70"/>
      <c r="E114" s="73"/>
      <c r="G114" s="35"/>
      <c r="I114" s="35"/>
      <c r="J114" s="15"/>
      <c r="K114" s="35"/>
      <c r="L114" s="15"/>
    </row>
    <row r="115" spans="1:12" ht="15" customHeight="1">
      <c r="B115" s="70"/>
      <c r="C115" s="70" t="s">
        <v>196</v>
      </c>
      <c r="E115" s="73"/>
      <c r="F115" s="2">
        <v>50674486</v>
      </c>
      <c r="G115" s="2"/>
      <c r="H115" s="2">
        <v>1065438865</v>
      </c>
      <c r="I115" s="2"/>
      <c r="J115" s="2">
        <v>44467668</v>
      </c>
      <c r="K115" s="2"/>
      <c r="L115" s="2">
        <v>1055998067</v>
      </c>
    </row>
    <row r="116" spans="1:12" ht="15" customHeight="1">
      <c r="B116" s="70" t="s">
        <v>197</v>
      </c>
      <c r="C116" s="48"/>
      <c r="D116" s="57">
        <v>19</v>
      </c>
      <c r="E116" s="73"/>
      <c r="F116" s="2">
        <v>4519645</v>
      </c>
      <c r="G116" s="2"/>
      <c r="H116" s="2">
        <v>106642350</v>
      </c>
      <c r="I116" s="2"/>
      <c r="J116" s="2">
        <v>4243010</v>
      </c>
      <c r="K116" s="2"/>
      <c r="L116" s="2">
        <v>105393721</v>
      </c>
    </row>
    <row r="117" spans="1:12" ht="15" customHeight="1">
      <c r="B117" s="70" t="s">
        <v>214</v>
      </c>
      <c r="C117" s="48"/>
      <c r="E117" s="73"/>
      <c r="F117" s="2">
        <v>-3489390</v>
      </c>
      <c r="G117" s="2"/>
      <c r="H117" s="2">
        <v>-3876751</v>
      </c>
      <c r="I117" s="2"/>
      <c r="J117" s="2">
        <v>-3489390</v>
      </c>
      <c r="K117" s="2"/>
      <c r="L117" s="2">
        <v>-3876751</v>
      </c>
    </row>
    <row r="118" spans="1:12" ht="11.25" customHeight="1">
      <c r="B118" s="70"/>
      <c r="C118" s="48"/>
      <c r="E118" s="73"/>
      <c r="F118" s="78"/>
      <c r="G118" s="35"/>
      <c r="H118" s="78"/>
      <c r="I118" s="35"/>
      <c r="J118" s="78"/>
      <c r="K118" s="35"/>
      <c r="L118" s="78"/>
    </row>
    <row r="119" spans="1:12" ht="22.2" customHeight="1">
      <c r="A119" s="79" t="str">
        <f>+A56</f>
        <v>The accompanying notes are an integral part of these consolidated and separate financial statements.</v>
      </c>
      <c r="B119" s="79"/>
      <c r="C119" s="79"/>
      <c r="D119" s="61"/>
      <c r="E119" s="45"/>
      <c r="F119" s="16"/>
      <c r="G119" s="50"/>
      <c r="H119" s="16"/>
      <c r="I119" s="50"/>
      <c r="J119" s="38"/>
      <c r="K119" s="50"/>
      <c r="L119" s="38"/>
    </row>
  </sheetData>
  <mergeCells count="15">
    <mergeCell ref="A2:C2"/>
    <mergeCell ref="F7:H7"/>
    <mergeCell ref="J7:L7"/>
    <mergeCell ref="B17:C17"/>
    <mergeCell ref="F64:H64"/>
    <mergeCell ref="J64:L64"/>
    <mergeCell ref="B22:C22"/>
    <mergeCell ref="B16:C16"/>
    <mergeCell ref="F8:H8"/>
    <mergeCell ref="J8:L8"/>
    <mergeCell ref="F63:H63"/>
    <mergeCell ref="J63:L63"/>
    <mergeCell ref="B23:C23"/>
    <mergeCell ref="B38:C38"/>
    <mergeCell ref="B24:C24"/>
  </mergeCells>
  <pageMargins left="0.8" right="0.5" top="0.5" bottom="0.6" header="0.49" footer="0.4"/>
  <pageSetup paperSize="9" scale="80" firstPageNumber="12" fitToHeight="0" orientation="portrait" useFirstPageNumber="1" horizontalDpi="1200" verticalDpi="1200" r:id="rId1"/>
  <headerFooter>
    <oddFooter>&amp;R&amp;"Arial,Regular"&amp;9&amp;P</oddFooter>
  </headerFooter>
  <rowBreaks count="1" manualBreakCount="1">
    <brk id="56" max="11" man="1"/>
  </rowBreaks>
  <ignoredErrors>
    <ignoredError sqref="F64:G64 I9 K9 G9 I65 K65 G65 I64:K6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efd173-feaa-46ff-82eb-b760b9f28990">
      <Terms xmlns="http://schemas.microsoft.com/office/infopath/2007/PartnerControls"/>
    </lcf76f155ced4ddcb4097134ff3c332f>
    <_x0037__x002e_19 xmlns="8befd173-feaa-46ff-82eb-b760b9f28990" xsi:nil="true"/>
    <ThisHere xmlns="8befd173-feaa-46ff-82eb-b760b9f28990">
      <Url xsi:nil="true"/>
      <Description xsi:nil="true"/>
    </ThisHere>
    <TaxCatchAll xmlns="e269f2d3-62a5-4ffd-bce4-322032f80e2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D9F281A5348B814FA1142304CA3" ma:contentTypeVersion="20" ma:contentTypeDescription="Create a new document." ma:contentTypeScope="" ma:versionID="f8c6ccf51baf81927853743f58965f64">
  <xsd:schema xmlns:xsd="http://www.w3.org/2001/XMLSchema" xmlns:xs="http://www.w3.org/2001/XMLSchema" xmlns:p="http://schemas.microsoft.com/office/2006/metadata/properties" xmlns:ns2="8befd173-feaa-46ff-82eb-b760b9f28990" xmlns:ns3="e269f2d3-62a5-4ffd-bce4-322032f80e29" targetNamespace="http://schemas.microsoft.com/office/2006/metadata/properties" ma:root="true" ma:fieldsID="46d5a59fd538650d0ad2a1a58cfe799e" ns2:_="" ns3:_="">
    <xsd:import namespace="8befd173-feaa-46ff-82eb-b760b9f28990"/>
    <xsd:import namespace="e269f2d3-62a5-4ffd-bce4-322032f80e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_x0037__x002e_19" minOccurs="0"/>
                <xsd:element ref="ns2:MediaServiceObjectDetectorVersions" minOccurs="0"/>
                <xsd:element ref="ns2:MediaServiceSearchProperties" minOccurs="0"/>
                <xsd:element ref="ns2:ThisHe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fd173-feaa-46ff-82eb-b760b9f289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cc44e14f-b7dc-4086-befe-53a089ed24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_x0037__x002e_19" ma:index="24" nillable="true" ma:displayName="7.19" ma:format="Dropdown" ma:internalName="_x0037__x002e_19">
      <xsd:simpleType>
        <xsd:restriction base="dms:Text">
          <xsd:maxLength value="255"/>
        </xsd:restriction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ThisHere" ma:index="27" nillable="true" ma:displayName="This Here" ma:format="Hyperlink" ma:internalName="ThisHer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9f2d3-62a5-4ffd-bce4-322032f80e2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961d745-f5cc-4098-beb1-7a3ecb6d0549}" ma:internalName="TaxCatchAll" ma:showField="CatchAllData" ma:web="e269f2d3-62a5-4ffd-bce4-322032f80e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1F3175-5EB4-4F9E-8768-F78E3C0CE4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A17AC8-B713-442E-B0C0-00B6C1169F07}">
  <ds:schemaRefs>
    <ds:schemaRef ds:uri="http://www.w3.org/XML/1998/namespace"/>
    <ds:schemaRef ds:uri="http://purl.org/dc/terms/"/>
    <ds:schemaRef ds:uri="829c52cd-1d05-491e-95be-1e4002f46b57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c8b31b8-7499-4de8-ae63-2358b09ba4e3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BF6E323-B94F-4A01-A33A-8C99E4C813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 YE12 EN 5-7</vt:lpstr>
      <vt:lpstr>PLYE12 EN 8-9</vt:lpstr>
      <vt:lpstr>ce-conso YE12 EN 10</vt:lpstr>
      <vt:lpstr>ce-separate YE12 EN 11</vt:lpstr>
      <vt:lpstr>BS YE12 EN 12-13</vt:lpstr>
      <vt:lpstr>'BS YE12 EN 12-13'!Print_Area</vt:lpstr>
      <vt:lpstr>'BS YE12 EN 5-7'!Print_Area</vt:lpstr>
      <vt:lpstr>'ce-separate YE12 EN 11'!Print_Area</vt:lpstr>
      <vt:lpstr>'PLYE12 EN 8-9'!Print_Area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ERNST &amp; YOUNG</dc:creator>
  <cp:keywords/>
  <dc:description/>
  <cp:lastModifiedBy>Chutikarn Trakarnkijvichit (TH)</cp:lastModifiedBy>
  <cp:revision/>
  <cp:lastPrinted>2026-02-25T11:13:07Z</cp:lastPrinted>
  <dcterms:created xsi:type="dcterms:W3CDTF">1997-08-09T11:52:15Z</dcterms:created>
  <dcterms:modified xsi:type="dcterms:W3CDTF">2026-02-26T00:03:31Z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0x0101007D8CAD9F281A5348B814FA1142304CA3</vt:lpwstr>
  </property>
</Properties>
</file>