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phada_kpmg_co_th/Documents/CPTREIT/YE25/Q3'25/Draft FS/CPTREIT- Set File Q3'25/TH/"/>
    </mc:Choice>
  </mc:AlternateContent>
  <xr:revisionPtr revIDLastSave="50" documentId="13_ncr:1_{40AD1732-8DBA-4BAD-BB45-BD2A009C0B28}" xr6:coauthVersionLast="47" xr6:coauthVersionMax="47" xr10:uidLastSave="{F89E66C9-13A1-420E-A81F-95A2AFAB438A}"/>
  <bookViews>
    <workbookView xWindow="-110" yWindow="-110" windowWidth="19420" windowHeight="11500" tabRatio="816" activeTab="1" xr2:uid="{00000000-000D-0000-FFFF-FFFF00000000}"/>
  </bookViews>
  <sheets>
    <sheet name="BS 3-4" sheetId="11" r:id="rId1"/>
    <sheet name="Investment 5-6" sheetId="12" r:id="rId2"/>
    <sheet name="PL" sheetId="1" state="hidden" r:id="rId3"/>
    <sheet name="PL 7" sheetId="16" r:id="rId4"/>
    <sheet name="PL 8" sheetId="13" r:id="rId5"/>
    <sheet name="changes 9" sheetId="14" r:id="rId6"/>
    <sheet name="changes" sheetId="6" state="hidden" r:id="rId7"/>
    <sheet name="Cash Flow 10" sheetId="15" r:id="rId8"/>
    <sheet name="cash flow" sheetId="3" state="hidden" r:id="rId9"/>
    <sheet name="DS_INTERNAL_SETTINGS_STORAGE" sheetId="17" state="veryHidden" r:id="rId10"/>
    <sheet name="DS_INTERNAL_DOCGROUP_STORAGE" sheetId="18" state="veryHidden" r:id="rId11"/>
    <sheet name="DS_INTERNAL_DOCUMENT_STORAGE" sheetId="19" state="veryHidden" r:id="rId12"/>
    <sheet name="DS_INTERNAL_SNIP_STORAGE" sheetId="20" state="veryHidden" r:id="rId13"/>
  </sheets>
  <externalReferences>
    <externalReference r:id="rId14"/>
    <externalReference r:id="rId15"/>
  </externalReferences>
  <definedNames>
    <definedName name="bAnt100perc">'[1]KSP-Planning'!$L$29</definedName>
    <definedName name="bAnt100PercExt">'[2]Planning Extension'!$L$29</definedName>
    <definedName name="bFound100PercLowerExt">'[2]Audit Results Ext'!$W$5</definedName>
    <definedName name="bFound100PercLowerInit">'[2]Audit Results'!$W$5</definedName>
    <definedName name="bFound100PercUpperExt">'[2]Audit Results Upper Stratum Ext'!$W$5</definedName>
    <definedName name="bFound100PercUpperInit">'[2]Audit Results Upper Stratum'!$W$5</definedName>
    <definedName name="bPopulationType">'[2]Population Characteristics'!$G$26</definedName>
    <definedName name="bSamplingNotRequired">ISNA(dSSF)</definedName>
    <definedName name="bStratification">'[1]KSP-Planning'!$L$22</definedName>
    <definedName name="dCutoffSignificant">'[1]KSP-Planning'!$H$33</definedName>
    <definedName name="dCutoffStratification">'[2]Population Characteristics'!$C$13</definedName>
    <definedName name="dExpectedExt">'[2]Planning Extension'!$L$33</definedName>
    <definedName name="dIndSigValue">'[2]Individually Significant Items'!$E$6</definedName>
    <definedName name="dLowerSampleValue">'[2]Population Characteristics'!$C$10</definedName>
    <definedName name="dOverstatementsExt">'[2]Audit Results Ext'!$Q$4</definedName>
    <definedName name="dOverstatementsInit">'[2]Audit Results'!$Q$4</definedName>
    <definedName name="dPMExtension">'[2]Planning Extension'!$H$29</definedName>
    <definedName name="dPMInit">'[1]KSP-Planning'!$H$29</definedName>
    <definedName name="dPopSampleValue">'[2]Population Characteristics'!$C$7</definedName>
    <definedName name="dPopSubjectToSampling">'[2]Population Characteristics'!$C$11</definedName>
    <definedName name="dPopTotValue">'[2]Population Characteristics'!$C$5</definedName>
    <definedName name="dSampleBV">'[2]Audit Results'!$Q$2</definedName>
    <definedName name="dSampleBVExt">'[2]Audit Results Ext'!$Q$2</definedName>
    <definedName name="dSampleBVUpper">'[2]Audit Results Upper Stratum'!$Q$2</definedName>
    <definedName name="dSampleBVUpperExt">'[2]Audit Results Upper Stratum Ext'!$Q$2</definedName>
    <definedName name="dSSF">'[1]KSP-Planning'!$H$27</definedName>
    <definedName name="dSSFExtension">'[2]Planning Extension'!$H$27</definedName>
    <definedName name="dUnderstatementsExt">'[2]Audit Results Ext'!$Q$5</definedName>
    <definedName name="dUnderstatementsInit">'[2]Audit Results'!$Q$5</definedName>
    <definedName name="dUpperSampleValue">'[2]Population Characteristics'!$C$9</definedName>
    <definedName name="ED">#N/A</definedName>
    <definedName name="iExpected">'[1]KSP-Planning'!$L$25</definedName>
    <definedName name="iExpectedExt">'[2]Planning Extension'!$L$25</definedName>
    <definedName name="lActPopSize">'[2]Population Characteristics'!$E$5</definedName>
    <definedName name="lIndSigNumber">'[2]Individually Significant Items'!$E$7</definedName>
    <definedName name="lKnownOverExt">'[2]Projection Extended Sample'!$J$10</definedName>
    <definedName name="lKnownOverInit">[2]Projection!$J$10</definedName>
    <definedName name="lLowerNumber">'[2]Population Characteristics'!$E$10</definedName>
    <definedName name="LowerAverageItem">dLowerSampleValue/lLowerNumber</definedName>
    <definedName name="lPopNumber">'[2]Population Characteristics'!$E$7</definedName>
    <definedName name="lPotentialPopSize">'[2]Population Characteristics'!$C$28</definedName>
    <definedName name="lSampleSizeExtendedLower">'[2]Planning Extension'!$F$39</definedName>
    <definedName name="lSampleSizeExtendedTotal">'[2]Planning Extension'!$F$40</definedName>
    <definedName name="lSampleSizeExtendedUpper">'[2]Planning Extension'!$F$38</definedName>
    <definedName name="lSampleSizeLower">'[2]Population Characteristics'!$C$18</definedName>
    <definedName name="lSampleSizeTotal">'[2]Population Characteristics'!$G$17</definedName>
    <definedName name="lSampleSizeUpper">'[2]Population Characteristics'!$C$17</definedName>
    <definedName name="lSFPMOverExt">'[2]Projection Extended Sample'!$J$19</definedName>
    <definedName name="lSFPMOverInit">[2]Projection!$J$19</definedName>
    <definedName name="lUpperNumber">'[2]Population Characteristics'!$E$9</definedName>
    <definedName name="lValidSampleExt">'[2]Audit Results Ext'!$L$4</definedName>
    <definedName name="lValidSampleInit">'[2]Audit Results'!$L$4</definedName>
    <definedName name="lValidSampleUpperExt">'[2]Audit Results Upper Stratum Ext'!$L$4</definedName>
    <definedName name="lValidSampleUpperInit">'[2]Audit Results Upper Stratum'!$L$4</definedName>
    <definedName name="_xlnm.Print_Area" localSheetId="8">'cash flow'!$A$1:$F$35</definedName>
    <definedName name="_xlnm.Print_Area" localSheetId="7">'Cash Flow 10'!$A$1:$I$36</definedName>
    <definedName name="_xlnm.Print_Area" localSheetId="6">changes!$A$1:$G$22</definedName>
    <definedName name="_xlnm.Print_Area" localSheetId="5">'changes 9'!$A$1:$I$22</definedName>
    <definedName name="_xlnm.Print_Area" localSheetId="2">PL!$A$1:$C$32</definedName>
    <definedName name="_xlnm.Print_Area" localSheetId="3">'PL 7'!$A$1:$I$31</definedName>
    <definedName name="_xlnm.Print_Area" localSheetId="4">'PL 8'!$A$1:$I$32</definedName>
    <definedName name="rngAuditDiffSignificant">'[2]Individually Significant Items'!$J$16:$J$215</definedName>
    <definedName name="rngFirstNumber">'[2]Population Characteristics'!$C$31:$C$230</definedName>
    <definedName name="rngLinesPerPage">'[2]Population Characteristics'!$E$31:$E$230</definedName>
    <definedName name="rngSequenceID">'[2]Population Characteristics'!$B$31:$B$230</definedName>
    <definedName name="rngSequenceStart">'[2]Population Characteristics'!$H$31:$H$230</definedName>
    <definedName name="sAnticipate100PercentExt">'[2]Planning Extension'!$H$25</definedName>
    <definedName name="sAnticipate100PercentInit">'[1]KSP-Planning'!$H$25</definedName>
    <definedName name="sExpAuditDiff">'[1]KSP-Planning'!$H$20</definedName>
    <definedName name="sFound100PercErrorsInit">[2]Projection!$J$21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7" i="12" l="1"/>
  <c r="P37" i="12"/>
  <c r="N37" i="12"/>
  <c r="R35" i="12"/>
  <c r="P35" i="12"/>
  <c r="N35" i="12"/>
  <c r="J35" i="12"/>
  <c r="H35" i="12" l="1"/>
  <c r="I22" i="16" l="1"/>
  <c r="I29" i="16"/>
  <c r="H20" i="12" l="1"/>
  <c r="H37" i="12" l="1"/>
  <c r="I13" i="16"/>
  <c r="I24" i="16" s="1"/>
  <c r="I31" i="16" l="1"/>
  <c r="I22" i="14"/>
  <c r="G46" i="11" l="1"/>
  <c r="I46" i="11" l="1"/>
  <c r="I23" i="13" l="1"/>
  <c r="I32" i="15" l="1"/>
  <c r="I30" i="13"/>
  <c r="I13" i="13"/>
  <c r="I25" i="13" s="1"/>
  <c r="I32" i="13" l="1"/>
  <c r="I13" i="14"/>
  <c r="I16" i="14" s="1"/>
  <c r="I18" i="14" s="1"/>
  <c r="G18" i="6"/>
  <c r="I24" i="3"/>
  <c r="I23" i="3"/>
  <c r="F23" i="3"/>
  <c r="I22" i="3"/>
  <c r="F22" i="3"/>
  <c r="I21" i="3"/>
  <c r="I17" i="3"/>
  <c r="I15" i="3"/>
  <c r="I18" i="3"/>
  <c r="I19" i="3"/>
  <c r="I20" i="3"/>
  <c r="I16" i="3"/>
  <c r="F20" i="3"/>
  <c r="F21" i="3"/>
  <c r="C30" i="1" l="1"/>
  <c r="G12" i="6" l="1"/>
  <c r="G17" i="11"/>
  <c r="G22" i="6" l="1"/>
  <c r="F14" i="3" l="1"/>
  <c r="G14" i="3" s="1"/>
  <c r="D29" i="1" l="1"/>
  <c r="H12" i="6"/>
  <c r="G34" i="3" l="1"/>
  <c r="F31" i="3"/>
  <c r="C23" i="1" l="1"/>
  <c r="C13" i="1"/>
  <c r="P20" i="12"/>
  <c r="N20" i="12"/>
  <c r="I27" i="15" s="1"/>
  <c r="I34" i="15" s="1"/>
  <c r="I36" i="15" s="1"/>
  <c r="J20" i="12"/>
  <c r="J37" i="12" l="1"/>
  <c r="C25" i="1"/>
  <c r="C32" i="1" s="1"/>
  <c r="F10" i="3" s="1"/>
  <c r="F26" i="3" s="1"/>
  <c r="I24" i="11"/>
  <c r="G24" i="11"/>
  <c r="G26" i="11" s="1"/>
  <c r="I17" i="11"/>
  <c r="I26" i="11" l="1"/>
  <c r="H17" i="6"/>
  <c r="L35" i="12" l="1"/>
  <c r="L20" i="12"/>
  <c r="L37" i="12" l="1"/>
  <c r="R20" i="12"/>
  <c r="H10" i="6"/>
  <c r="G13" i="6" l="1"/>
  <c r="G16" i="6" s="1"/>
  <c r="H18" i="6" l="1"/>
  <c r="F33" i="3" l="1"/>
  <c r="F35" i="3" s="1"/>
  <c r="G35" i="3" s="1"/>
  <c r="G10" i="3"/>
</calcChain>
</file>

<file path=xl/sharedStrings.xml><?xml version="1.0" encoding="utf-8"?>
<sst xmlns="http://schemas.openxmlformats.org/spreadsheetml/2006/main" count="343" uniqueCount="162">
  <si>
    <t>ทรัสต์เพื่อการลงทุนในสิทธิการเช่าอสังหาริมทรัพย์ ซี.พี.ทาวเวอร์</t>
  </si>
  <si>
    <t>งบแสดงฐานะการเงิน</t>
  </si>
  <si>
    <t>31 ธันวาคม</t>
  </si>
  <si>
    <t>หมายเหตุ</t>
  </si>
  <si>
    <t>(ไม่ได้ตรวจสอบ)</t>
  </si>
  <si>
    <t>(พันบาท)</t>
  </si>
  <si>
    <t>สินทรัพย์</t>
  </si>
  <si>
    <t>เงินลงทุนที่แสดงด้วยมูลค่ายุติธรรมผ่านกำไรหรือขาดทุน</t>
  </si>
  <si>
    <t>4, 13</t>
  </si>
  <si>
    <t>เงินลงทุนในสิทธิการเช่าอสังหาริมทรัพย์ตามมูลค่ายุติธรรม</t>
  </si>
  <si>
    <t>5, 13</t>
  </si>
  <si>
    <t>เงินสดและรายการเทียบเท่าเงินสด</t>
  </si>
  <si>
    <t>ลูกหนี้ค่าเช่าและบริการ</t>
  </si>
  <si>
    <t>3, 6</t>
  </si>
  <si>
    <t>ลูกหนี้อื่น</t>
  </si>
  <si>
    <t>ดอกเบี้ยค้างรับ</t>
  </si>
  <si>
    <t>ค่าใช้จ่ายจ่ายล่วงหน้า</t>
  </si>
  <si>
    <t>สินทรัพย์อื่น</t>
  </si>
  <si>
    <t>รวมสินทรัพย์</t>
  </si>
  <si>
    <t>หนี้สิน</t>
  </si>
  <si>
    <t>เจ้าหนี้อื่น</t>
  </si>
  <si>
    <t>ค่าใช้จ่ายค้างจ่าย</t>
  </si>
  <si>
    <t>รายได้ค่าเช่าและค่าบริการรับล่วงหน้า</t>
  </si>
  <si>
    <t>เงินประกันรับจากผู้เช่า</t>
  </si>
  <si>
    <t>รวมหนี้สิน</t>
  </si>
  <si>
    <t xml:space="preserve"> สินทรัพย์สุทธิ</t>
  </si>
  <si>
    <t>สินทรัพย์สุทธิ</t>
  </si>
  <si>
    <t>ทุนจดทะเบียน</t>
  </si>
  <si>
    <t xml:space="preserve">31 ธันวาคม 2567: หน่วยลงทุน 967,000,000 หน่วย </t>
  </si>
  <si>
    <t xml:space="preserve">    มูลค่าหน่วยละ 9.6550 บาท)</t>
  </si>
  <si>
    <t>ทุนที่ได้รับจากผู้ถือหน่วยทรัสต์</t>
  </si>
  <si>
    <t xml:space="preserve">   มูลค่าหน่วยละ 9.6550 บาท)</t>
  </si>
  <si>
    <t>กำไรสะสม</t>
  </si>
  <si>
    <r>
      <t xml:space="preserve">สินทรัพย์สุทธิต่อหน่วย </t>
    </r>
    <r>
      <rPr>
        <b/>
        <i/>
        <sz val="15"/>
        <rFont val="Angsana New"/>
        <family val="1"/>
      </rPr>
      <t>(บาท)</t>
    </r>
  </si>
  <si>
    <r>
      <t xml:space="preserve">จำนวนหน่วยทรัสต์ที่จำหน่ายแล้วทั้งหมด ณ วันสิ้นงวด/ปี </t>
    </r>
    <r>
      <rPr>
        <b/>
        <i/>
        <sz val="15"/>
        <rFont val="Angsana New"/>
        <family val="1"/>
      </rPr>
      <t>(พันหน่วย)</t>
    </r>
  </si>
  <si>
    <t>งบประกอบรายละเอียดเงินลงทุน</t>
  </si>
  <si>
    <t>การแสดงรายละเอียดเงินลงทุนใช้การจัดกลุ่มตามประเภทของเงินลงทุน</t>
  </si>
  <si>
    <t>31 ธันวาคม 2567</t>
  </si>
  <si>
    <t>ร้อยละของ</t>
  </si>
  <si>
    <t>ประเภทเงินลงทุน</t>
  </si>
  <si>
    <t>พื้นที่</t>
  </si>
  <si>
    <t>ราคาทุน</t>
  </si>
  <si>
    <t>มูลค่ายุติธรรม</t>
  </si>
  <si>
    <t>มูลค่าเงินลงทุน</t>
  </si>
  <si>
    <t>(ร้อยละ)</t>
  </si>
  <si>
    <t>เงินลงทุนในสิทธิการเช่าอสังหาริมทรัพย์</t>
  </si>
  <si>
    <t>อาคาร ซี.พี.ทาวเวอร์ 1 (สีลม)</t>
  </si>
  <si>
    <r>
      <rPr>
        <u/>
        <sz val="14"/>
        <rFont val="Angsana New"/>
        <family val="1"/>
      </rPr>
      <t>ที่ตั้ง</t>
    </r>
    <r>
      <rPr>
        <sz val="14"/>
        <rFont val="Angsana New"/>
        <family val="1"/>
      </rPr>
      <t xml:space="preserve"> ถนนสีลม แขวงสีลม เขตบางรัก กรุงเทพฯ 10500</t>
    </r>
  </si>
  <si>
    <t>3-1-3.0 ไร่ หรือ</t>
  </si>
  <si>
    <t>91,714 ตร.ม.</t>
  </si>
  <si>
    <t>อาคาร ซี.พี.ทาวเวอร์ 2 (ฟอร์จูนทาวน์)</t>
  </si>
  <si>
    <r>
      <rPr>
        <u/>
        <sz val="14"/>
        <rFont val="Angsana New"/>
        <family val="1"/>
      </rPr>
      <t>ที่ตั้ง</t>
    </r>
    <r>
      <rPr>
        <sz val="14"/>
        <rFont val="Angsana New"/>
        <family val="1"/>
      </rPr>
      <t xml:space="preserve"> ถนนรัชดาภิเษก แขวงดินแดง เขตดินแดง </t>
    </r>
  </si>
  <si>
    <t>15-3-3.8 ไร่ หรือ</t>
  </si>
  <si>
    <t xml:space="preserve">        กรุงเทพฯ 10400</t>
  </si>
  <si>
    <t>172,925 ตร.ม.</t>
  </si>
  <si>
    <t>อาคาร ซี.พี.ทาวเวอร์ 3 (พญาไท)</t>
  </si>
  <si>
    <r>
      <rPr>
        <u/>
        <sz val="14"/>
        <rFont val="Angsana New"/>
        <family val="1"/>
      </rPr>
      <t>ที่ตั้ง</t>
    </r>
    <r>
      <rPr>
        <sz val="14"/>
        <rFont val="Angsana New"/>
        <family val="1"/>
      </rPr>
      <t xml:space="preserve"> ถนนพญาไท และถนนศรีอยุธยา แขวงทุ่งพญาไท </t>
    </r>
  </si>
  <si>
    <t>4-0-0 ไร่ หรือ</t>
  </si>
  <si>
    <t xml:space="preserve">        เขตราชเทวี กรุงเทพฯ 10400</t>
  </si>
  <si>
    <t>29,656 ตร.ม.</t>
  </si>
  <si>
    <t>รวมเงินลงทุนในสิทธิการเช่าอสังหาริมทรัพย์</t>
  </si>
  <si>
    <t>การแสดงรายละเอียดเงินลงทุนใช้การจัดกลุ่มตามประเภทของเงินลงทุน (ต่อ)</t>
  </si>
  <si>
    <t>วันครบกำหนด</t>
  </si>
  <si>
    <t>อัตราดอกเบี้ย</t>
  </si>
  <si>
    <t>(ร้อยละต่อปี)</t>
  </si>
  <si>
    <t>เงินลงทุนในหลักทรัพย์</t>
  </si>
  <si>
    <t>เงินฝากประจำ</t>
  </si>
  <si>
    <t>ธนาคารกรุงเทพ จำกัด (มหาชน)</t>
  </si>
  <si>
    <t>รวมเงินลงทุนในหลักทรัพย์</t>
  </si>
  <si>
    <t>รวมเงินลงทุนทั้งสิ้น</t>
  </si>
  <si>
    <t>งบกำไรขาดทุนเบ็ดเสร็จ (ไม่ได้ตรวจสอบ)</t>
  </si>
  <si>
    <t>สำหรับงวดสามเดือน</t>
  </si>
  <si>
    <t xml:space="preserve">สิ้นสุดวันที่ </t>
  </si>
  <si>
    <t>31 มีนาคม</t>
  </si>
  <si>
    <t xml:space="preserve">รายได้ </t>
  </si>
  <si>
    <t>รายได้ค่าเช่าและบริการ</t>
  </si>
  <si>
    <t>รายได้ดอกเบี้ย</t>
  </si>
  <si>
    <t>รายได้อื่น</t>
  </si>
  <si>
    <t>รวมรายได้</t>
  </si>
  <si>
    <t xml:space="preserve">ค่าใช้จ่าย </t>
  </si>
  <si>
    <t>ต้นทุนค่าเช่าและบริการ</t>
  </si>
  <si>
    <t>ค่าธรรมเนียมการจัดการ</t>
  </si>
  <si>
    <t>6, 11</t>
  </si>
  <si>
    <t>ค่าธรรมเนียมทรัสตี</t>
  </si>
  <si>
    <t>ค่าธรรมเนียมนายทะเบียน</t>
  </si>
  <si>
    <t>ค่าธรรมเนียมผู้บริหารอสังหาริมทรัพย์</t>
  </si>
  <si>
    <t>ค่าธรรมเนียมวิชาชีพ</t>
  </si>
  <si>
    <t>ค่าใช้จ่ายในการบริหาร</t>
  </si>
  <si>
    <t>รวมค่าใช้จ่าย</t>
  </si>
  <si>
    <t>กำไรจากการลงทุนสุทธิ</t>
  </si>
  <si>
    <t>รายการขาดทุนสุทธิจากเงินลงทุน</t>
  </si>
  <si>
    <t>รายการขาดทุนสุทธิจากการเปลี่ยนแปลงในมูลค่ายุติธรรมของเงินลงทุน</t>
  </si>
  <si>
    <t xml:space="preserve">    ในสิทธิการเช่าอสังหาริมทรัพย์</t>
  </si>
  <si>
    <t>5, 9</t>
  </si>
  <si>
    <t>รวมรายการขาดทุนสุทธิจากเงินลงทุน</t>
  </si>
  <si>
    <t>การเพิ่มขึ้นในสินทรัพย์สุทธิจากการดำเนินงาน</t>
  </si>
  <si>
    <t>ค่าธรรมเนียมบริหารอสังหาริมทรัพย์</t>
  </si>
  <si>
    <t>งบแสดงการเปลี่ยนแปลงสินทรัพย์สุทธิ (ไม่ได้ตรวจสอบ)</t>
  </si>
  <si>
    <t>การเพิ่มขึ้น (ลดลง) ของสินทรัพย์สุทธิจากการดำเนินงานในระหว่างงวด</t>
  </si>
  <si>
    <t>การเพิ่มขึ้นของสินทรัพย์สุทธิจากการดำเนินงานในระหว่างงวด</t>
  </si>
  <si>
    <t>การจ่ายคืนมูลค่าหน่วยทรัสต์จากการลดทุน</t>
  </si>
  <si>
    <t>การแบ่งปันส่วนทุนให้ผู้ถือหน่วยทรัสต์</t>
  </si>
  <si>
    <t>9, 10</t>
  </si>
  <si>
    <t>การลดลงของสินทรัพย์สุทธิในระหว่างงวด</t>
  </si>
  <si>
    <t xml:space="preserve">สินทรัพย์สุทธิ ณ วันที่ 1 มกราคม </t>
  </si>
  <si>
    <t>การเปลี่ยนแปลงของจำนวนหน่วยทรัสต์</t>
  </si>
  <si>
    <r>
      <t xml:space="preserve">หน่วยทรัสต์ ณ วันที่ 1 มกราคม </t>
    </r>
    <r>
      <rPr>
        <i/>
        <sz val="15"/>
        <rFont val="Angsana New"/>
        <family val="1"/>
      </rPr>
      <t>(หน่วย)</t>
    </r>
  </si>
  <si>
    <t>งบการเปลี่ยนแปลงสินทรัพย์สุทธิ (ไม่ได้ตรวจสอบ)</t>
  </si>
  <si>
    <t>สินทรัพย์สุทธิ ณ วันที่ 31 มีนาคม</t>
  </si>
  <si>
    <r>
      <t xml:space="preserve">หน่วยทรัสต์ ณ วันที่ 31 มีนาคม </t>
    </r>
    <r>
      <rPr>
        <b/>
        <i/>
        <sz val="15"/>
        <rFont val="Angsana New"/>
        <family val="1"/>
      </rPr>
      <t>(หน่วย)</t>
    </r>
  </si>
  <si>
    <t>งบกระแสเงินสด (ไม่ได้ตรวจสอบ)</t>
  </si>
  <si>
    <t>กระแสเงินสดจากกิจกรรมดำเนินงาน</t>
  </si>
  <si>
    <t>ปรับกระทบรายการเพิ่มขึ้น (ลดลง) ในสินทรัพย์สุทธิจากการดำเนินงานให้เป็น</t>
  </si>
  <si>
    <t xml:space="preserve">   เงินสดสุทธิได้มาจากกิจกรรมดำเนินงาน</t>
  </si>
  <si>
    <t xml:space="preserve">      รายการขาดทุนสุทธิจากการเปลี่ยนแปลงในมูลค่ายุติธรรมของเงินลงทุน</t>
  </si>
  <si>
    <t xml:space="preserve">         ในสิทธิการเช่าอสังหาริมทรัพย์</t>
  </si>
  <si>
    <t xml:space="preserve">      การเพิ่มขึ้นของเงินลงทุนในสิทธิการเช่าอสังหาริมทรัพย์</t>
  </si>
  <si>
    <t xml:space="preserve">      การซื้อเงินลงทุนในหลักทรัพย์</t>
  </si>
  <si>
    <t xml:space="preserve">      การลดลงในลูกหนี้ค่าเช่าและบริการ</t>
  </si>
  <si>
    <t xml:space="preserve">      การลดลงในลูกหนี้อื่น</t>
  </si>
  <si>
    <t xml:space="preserve">      การเพิ่มขึ้นในดอกเบี้ยค้างรับ</t>
  </si>
  <si>
    <t xml:space="preserve">      การลดลงในค่าใช้จ่ายจ่ายล่วงหน้า</t>
  </si>
  <si>
    <t xml:space="preserve">      การลดลงในสินทรัพย์อื่น</t>
  </si>
  <si>
    <t xml:space="preserve">      การเพิ่มขึ้นในเจ้าหนี้อื่น</t>
  </si>
  <si>
    <t xml:space="preserve">      การเพิ่มขึ้นในรายได้ค่าเช่าและค่าบริการรับล่วงหน้า</t>
  </si>
  <si>
    <t xml:space="preserve">      การเพิ่มขึ้นในเงินประกันรับจากผู้เช่า</t>
  </si>
  <si>
    <t xml:space="preserve">      ตัดจำหน่ายค่าใช้จ่ายล่วงหน้า</t>
  </si>
  <si>
    <t>เงินสดสุทธิได้มาจากกิจกรรมดำเนินงาน</t>
  </si>
  <si>
    <t>กระแสเงินสดจากกิจกรรมจัดหาเงิน</t>
  </si>
  <si>
    <t>เงินสดสุทธิใช้ไปในกิจกรรมจัดหาเงิน</t>
  </si>
  <si>
    <t>เงินสดและรายการเทียบเท่าเงินสดเพิ่มขึ้นสุทธิ</t>
  </si>
  <si>
    <t>เงินสดและรายการเทียบเท่าเงินสด ณ วันที่ 1 มกราคม</t>
  </si>
  <si>
    <t>Check Diff BS/PL</t>
  </si>
  <si>
    <t xml:space="preserve">      การเพิ่มขึ้นในค่าใช้จ่ายจ่ายล่วงหน้า</t>
  </si>
  <si>
    <t xml:space="preserve">      การเพิ่มขึ้นในค่าใช้จ่ายค้างจ่าย</t>
  </si>
  <si>
    <t xml:space="preserve">      การลดลงในรายได้ค่าเช่าและค่าบริการรับล่วงหน้า</t>
  </si>
  <si>
    <t>เงินสดและรายการเทียบเท่าเงินสดลดลงสุทธิ</t>
  </si>
  <si>
    <t>เงินสดและรายการเทียบเท่าเงินสด ณ วันที่ 31 มีนาคม</t>
  </si>
  <si>
    <t>30 กันยายน</t>
  </si>
  <si>
    <t xml:space="preserve">(30 กันยายน 2568: หน่วยลงทุน 967,000,000 หน่วย </t>
  </si>
  <si>
    <t>30 กันยายน 2568 (ไม่ได้ตรวจสอบ)</t>
  </si>
  <si>
    <t>สินทรัพย์สุทธิ ณ วันที่ 30 กันยายน</t>
  </si>
  <si>
    <t>หน่วยทรัสต์ ณ วันที่ 30 กันยายน (หน่วย)</t>
  </si>
  <si>
    <t>เงินสดและรายการเทียบเท่าเงินสด ณ วันที่ 30 กันยายน</t>
  </si>
  <si>
    <t>สำหรับงวดเก้าเดือน</t>
  </si>
  <si>
    <t>มูลค่าหน่วยละ 9.3914 บาท</t>
  </si>
  <si>
    <t>ตุลาคม 2568</t>
  </si>
  <si>
    <t>ธันวาคม 2568</t>
  </si>
  <si>
    <t>เมษายน 2568</t>
  </si>
  <si>
    <t>KSJ3527PX4YY6X2E6RC93MXS263BJ7KXZMNJ9VZ6X1S8RV4R401G</t>
  </si>
  <si>
    <t>Suphida, Kuewong</t>
  </si>
  <si>
    <t>Create</t>
  </si>
  <si>
    <t>220e018d-d0d0-46d7-916b-e19cfbc20e89</t>
  </si>
  <si>
    <t>{"id":"220e018d-d0d0-46d7-916b-e19cfbc20e89","type":1,"name":"workbookId","value":"2abfaf94-882c-4a87-b5e4-538be1b560bf"}</t>
  </si>
  <si>
    <t>dc56a136-beb5-413e-aae7-19ea3875738c</t>
  </si>
  <si>
    <t>{"id":"dc56a136-beb5-413e-aae7-19ea3875738c","type":0,"name":"dataSnipperSheetDeleted","value":"false"}</t>
  </si>
  <si>
    <t>62c8eafa-92c7-42ea-bb8a-3900c45c678e</t>
  </si>
  <si>
    <t>{"id":"62c8eafa-92c7-42ea-bb8a-3900c45c678e","type":0,"name":"embed-documents","value":"false"}</t>
  </si>
  <si>
    <t>964a9192-2761-41ef-b0d0-627be0da7e54</t>
  </si>
  <si>
    <t>{"id":"964a9192-2761-41ef-b0d0-627be0da7e54","type":0,"name":"table-snip-suggestions","value":"true"}</t>
  </si>
  <si>
    <t>ee371543-1776-4822-ac70-8b35d99acbef</t>
  </si>
  <si>
    <t>{"id":"ee371543-1776-4822-ac70-8b35d99acbef","type":1,"name":"migratedFssProjectId","value":""}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</si>
</sst>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_(* #,##0_);_(* \(#,##0\);_(* &quot;-&quot;??_);_(@_)"/>
    <numFmt numFmtId="167" formatCode="_(* #,##0.0000_);_(* \(#,##0.0000\);_(* &quot;-&quot;??_);_(@_)"/>
    <numFmt numFmtId="168" formatCode="[$-107041E]d\ mmm\ yy;@"/>
    <numFmt numFmtId="169" formatCode="_(* #,##0.00000_);_(* \(#,##0.00000\);_(* &quot;-&quot;??_);_(@_)"/>
    <numFmt numFmtId="170" formatCode="#,##0.00000\ ;\(#,##0.00000\)"/>
  </numFmts>
  <fonts count="24">
    <font>
      <sz val="15"/>
      <name val="Angsana New"/>
      <family val="1"/>
    </font>
    <font>
      <sz val="10"/>
      <name val="ApFont"/>
      <charset val="22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i/>
      <sz val="16"/>
      <name val="Angsana New"/>
      <family val="1"/>
    </font>
    <font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22"/>
    </font>
    <font>
      <sz val="15"/>
      <name val="Times New Roman"/>
      <family val="1"/>
    </font>
    <font>
      <sz val="14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0"/>
      <name val="Angsana New"/>
      <family val="1"/>
    </font>
    <font>
      <u/>
      <sz val="14"/>
      <name val="Angsana New"/>
      <family val="1"/>
    </font>
    <font>
      <sz val="15"/>
      <color indexed="10"/>
      <name val="Angsana New"/>
      <family val="1"/>
    </font>
    <font>
      <sz val="15"/>
      <color theme="1"/>
      <name val="Angsana New"/>
      <family val="1"/>
    </font>
    <font>
      <sz val="14"/>
      <color theme="1"/>
      <name val="Angsana New"/>
      <family val="1"/>
    </font>
    <font>
      <sz val="8"/>
      <name val="Angsana New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>
      <alignment vertical="top"/>
    </xf>
    <xf numFmtId="0" fontId="2" fillId="0" borderId="0"/>
    <xf numFmtId="0" fontId="8" fillId="0" borderId="0"/>
    <xf numFmtId="9" fontId="12" fillId="0" borderId="0" applyFont="0" applyFill="0" applyBorder="0" applyAlignment="0" applyProtection="0"/>
    <xf numFmtId="0" fontId="2" fillId="0" borderId="0"/>
    <xf numFmtId="164" fontId="10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/>
    <xf numFmtId="0" fontId="15" fillId="0" borderId="0" xfId="0" applyFont="1" applyAlignment="1">
      <alignment horizontal="left"/>
    </xf>
    <xf numFmtId="0" fontId="14" fillId="0" borderId="0" xfId="0" applyFont="1"/>
    <xf numFmtId="37" fontId="14" fillId="0" borderId="0" xfId="0" applyNumberFormat="1" applyFont="1"/>
    <xf numFmtId="0" fontId="17" fillId="0" borderId="0" xfId="0" applyFont="1"/>
    <xf numFmtId="43" fontId="2" fillId="0" borderId="0" xfId="1" applyFont="1" applyFill="1"/>
    <xf numFmtId="43" fontId="2" fillId="0" borderId="0" xfId="1" applyFont="1" applyFill="1" applyBorder="1"/>
    <xf numFmtId="43" fontId="0" fillId="0" borderId="0" xfId="1" applyFont="1" applyFill="1"/>
    <xf numFmtId="43" fontId="14" fillId="0" borderId="0" xfId="1" applyFont="1" applyFill="1"/>
    <xf numFmtId="166" fontId="14" fillId="0" borderId="0" xfId="0" applyNumberFormat="1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166" fontId="0" fillId="0" borderId="0" xfId="1" applyNumberFormat="1" applyFont="1" applyFill="1"/>
    <xf numFmtId="43" fontId="19" fillId="0" borderId="0" xfId="1" applyFont="1" applyFill="1"/>
    <xf numFmtId="165" fontId="4" fillId="0" borderId="1" xfId="1" applyNumberFormat="1" applyFont="1" applyFill="1" applyBorder="1"/>
    <xf numFmtId="165" fontId="0" fillId="0" borderId="0" xfId="1" applyNumberFormat="1" applyFont="1" applyFill="1" applyBorder="1"/>
    <xf numFmtId="43" fontId="0" fillId="0" borderId="0" xfId="1" applyFont="1" applyFill="1" applyBorder="1"/>
    <xf numFmtId="166" fontId="0" fillId="0" borderId="0" xfId="1" applyNumberFormat="1" applyFont="1" applyFill="1" applyAlignment="1">
      <alignment horizontal="right"/>
    </xf>
    <xf numFmtId="167" fontId="4" fillId="0" borderId="0" xfId="1" applyNumberFormat="1" applyFont="1" applyFill="1" applyBorder="1"/>
    <xf numFmtId="0" fontId="5" fillId="0" borderId="0" xfId="0" applyFont="1" applyAlignment="1">
      <alignment horizontal="center" vertical="center"/>
    </xf>
    <xf numFmtId="0" fontId="0" fillId="0" borderId="0" xfId="1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49" fontId="5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/>
    </xf>
    <xf numFmtId="41" fontId="0" fillId="0" borderId="0" xfId="0" applyNumberFormat="1"/>
    <xf numFmtId="166" fontId="0" fillId="0" borderId="0" xfId="0" applyNumberFormat="1"/>
    <xf numFmtId="165" fontId="4" fillId="0" borderId="0" xfId="0" applyNumberFormat="1" applyFont="1"/>
    <xf numFmtId="0" fontId="20" fillId="0" borderId="0" xfId="0" applyFont="1"/>
    <xf numFmtId="166" fontId="20" fillId="0" borderId="0" xfId="1" applyNumberFormat="1" applyFont="1" applyFill="1"/>
    <xf numFmtId="0" fontId="21" fillId="0" borderId="0" xfId="0" applyFont="1"/>
    <xf numFmtId="43" fontId="21" fillId="0" borderId="0" xfId="1" applyFont="1" applyFill="1"/>
    <xf numFmtId="0" fontId="0" fillId="0" borderId="0" xfId="0" applyAlignment="1">
      <alignment horizontal="center"/>
    </xf>
    <xf numFmtId="166" fontId="3" fillId="0" borderId="0" xfId="1" applyNumberFormat="1" applyFont="1" applyFill="1" applyAlignment="1">
      <alignment horizontal="left"/>
    </xf>
    <xf numFmtId="166" fontId="2" fillId="0" borderId="0" xfId="1" applyNumberFormat="1" applyFont="1" applyFill="1"/>
    <xf numFmtId="166" fontId="2" fillId="0" borderId="0" xfId="0" applyNumberFormat="1" applyFont="1"/>
    <xf numFmtId="165" fontId="0" fillId="0" borderId="0" xfId="0" applyNumberFormat="1"/>
    <xf numFmtId="166" fontId="2" fillId="0" borderId="0" xfId="1" applyNumberFormat="1" applyFont="1" applyFill="1" applyBorder="1"/>
    <xf numFmtId="166" fontId="4" fillId="0" borderId="0" xfId="1" applyNumberFormat="1" applyFont="1" applyFill="1" applyBorder="1"/>
    <xf numFmtId="166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49" fontId="6" fillId="0" borderId="0" xfId="0" applyNumberFormat="1" applyFont="1" applyAlignment="1">
      <alignment horizontal="center"/>
    </xf>
    <xf numFmtId="0" fontId="19" fillId="0" borderId="0" xfId="0" applyFont="1"/>
    <xf numFmtId="37" fontId="0" fillId="0" borderId="0" xfId="0" applyNumberFormat="1"/>
    <xf numFmtId="165" fontId="4" fillId="0" borderId="1" xfId="0" applyNumberFormat="1" applyFont="1" applyBorder="1" applyAlignment="1">
      <alignment horizontal="right"/>
    </xf>
    <xf numFmtId="49" fontId="0" fillId="0" borderId="0" xfId="0" applyNumberFormat="1" applyAlignment="1">
      <alignment horizontal="center"/>
    </xf>
    <xf numFmtId="166" fontId="4" fillId="0" borderId="3" xfId="1" applyNumberFormat="1" applyFont="1" applyFill="1" applyBorder="1"/>
    <xf numFmtId="0" fontId="0" fillId="0" borderId="0" xfId="0" quotePrefix="1" applyAlignment="1">
      <alignment horizontal="left"/>
    </xf>
    <xf numFmtId="166" fontId="23" fillId="0" borderId="0" xfId="0" applyNumberFormat="1" applyFont="1"/>
    <xf numFmtId="166" fontId="0" fillId="0" borderId="4" xfId="1" applyNumberFormat="1" applyFont="1" applyFill="1" applyBorder="1"/>
    <xf numFmtId="166" fontId="4" fillId="0" borderId="1" xfId="1" applyNumberFormat="1" applyFont="1" applyBorder="1"/>
    <xf numFmtId="166" fontId="4" fillId="0" borderId="1" xfId="1" applyNumberFormat="1" applyFont="1" applyFill="1" applyBorder="1"/>
    <xf numFmtId="166" fontId="4" fillId="0" borderId="5" xfId="1" applyNumberFormat="1" applyFont="1" applyFill="1" applyBorder="1"/>
    <xf numFmtId="166" fontId="4" fillId="0" borderId="0" xfId="1" applyNumberFormat="1" applyFont="1" applyFill="1"/>
    <xf numFmtId="166" fontId="4" fillId="0" borderId="2" xfId="1" applyNumberFormat="1" applyFont="1" applyFill="1" applyBorder="1"/>
    <xf numFmtId="166" fontId="13" fillId="0" borderId="0" xfId="1" applyNumberFormat="1" applyFont="1" applyFill="1" applyBorder="1"/>
    <xf numFmtId="166" fontId="0" fillId="0" borderId="0" xfId="1" applyNumberFormat="1" applyFont="1" applyFill="1" applyBorder="1"/>
    <xf numFmtId="166" fontId="0" fillId="0" borderId="0" xfId="1" applyNumberFormat="1" applyFont="1" applyFill="1" applyBorder="1" applyAlignment="1">
      <alignment horizontal="center"/>
    </xf>
    <xf numFmtId="166" fontId="4" fillId="0" borderId="5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166" fontId="4" fillId="0" borderId="2" xfId="1" applyNumberFormat="1" applyFont="1" applyFill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0" fillId="0" borderId="5" xfId="1" applyNumberFormat="1" applyFont="1" applyFill="1" applyBorder="1"/>
    <xf numFmtId="167" fontId="2" fillId="0" borderId="0" xfId="1" applyNumberFormat="1" applyFont="1"/>
    <xf numFmtId="43" fontId="0" fillId="0" borderId="0" xfId="1" applyFont="1" applyAlignment="1">
      <alignment horizontal="left"/>
    </xf>
    <xf numFmtId="43" fontId="2" fillId="0" borderId="0" xfId="0" applyNumberFormat="1" applyFont="1"/>
    <xf numFmtId="166" fontId="21" fillId="0" borderId="0" xfId="0" applyNumberFormat="1" applyFont="1"/>
    <xf numFmtId="43" fontId="0" fillId="0" borderId="0" xfId="1" quotePrefix="1" applyFont="1" applyAlignment="1">
      <alignment horizontal="right"/>
    </xf>
    <xf numFmtId="166" fontId="0" fillId="0" borderId="0" xfId="1" quotePrefix="1" applyNumberFormat="1" applyFont="1" applyAlignment="1">
      <alignment horizontal="right"/>
    </xf>
    <xf numFmtId="43" fontId="5" fillId="0" borderId="0" xfId="1" applyFont="1" applyFill="1" applyBorder="1" applyAlignment="1"/>
    <xf numFmtId="0" fontId="7" fillId="0" borderId="0" xfId="0" applyFont="1" applyAlignment="1">
      <alignment horizontal="left"/>
    </xf>
    <xf numFmtId="43" fontId="5" fillId="0" borderId="0" xfId="1" quotePrefix="1" applyFont="1" applyAlignment="1">
      <alignment horizontal="center"/>
    </xf>
    <xf numFmtId="0" fontId="5" fillId="0" borderId="0" xfId="1" quotePrefix="1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166" fontId="0" fillId="0" borderId="0" xfId="1" applyNumberFormat="1" applyFont="1" applyAlignment="1">
      <alignment horizontal="left"/>
    </xf>
    <xf numFmtId="166" fontId="0" fillId="0" borderId="0" xfId="1" applyNumberFormat="1" applyFont="1"/>
    <xf numFmtId="166" fontId="4" fillId="0" borderId="0" xfId="1" applyNumberFormat="1" applyFont="1"/>
    <xf numFmtId="166" fontId="0" fillId="0" borderId="4" xfId="1" applyNumberFormat="1" applyFont="1" applyBorder="1"/>
    <xf numFmtId="0" fontId="5" fillId="0" borderId="0" xfId="1" quotePrefix="1" applyNumberFormat="1" applyFont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right"/>
    </xf>
    <xf numFmtId="166" fontId="4" fillId="0" borderId="3" xfId="1" applyNumberFormat="1" applyFont="1" applyFill="1" applyBorder="1" applyAlignment="1"/>
    <xf numFmtId="166" fontId="4" fillId="0" borderId="1" xfId="0" applyNumberFormat="1" applyFont="1" applyBorder="1"/>
    <xf numFmtId="166" fontId="3" fillId="0" borderId="0" xfId="0" applyNumberFormat="1" applyFont="1" applyAlignment="1">
      <alignment horizontal="left"/>
    </xf>
    <xf numFmtId="41" fontId="2" fillId="0" borderId="0" xfId="2" applyNumberFormat="1" applyFont="1" applyFill="1" applyBorder="1" applyAlignment="1">
      <alignment horizontal="right"/>
    </xf>
    <xf numFmtId="166" fontId="0" fillId="0" borderId="0" xfId="0" applyNumberFormat="1" applyAlignment="1">
      <alignment horizontal="left"/>
    </xf>
    <xf numFmtId="169" fontId="2" fillId="0" borderId="0" xfId="1" applyNumberFormat="1" applyFont="1" applyFill="1"/>
    <xf numFmtId="170" fontId="4" fillId="0" borderId="0" xfId="0" applyNumberFormat="1" applyFont="1"/>
    <xf numFmtId="166" fontId="2" fillId="0" borderId="4" xfId="1" applyNumberFormat="1" applyFont="1" applyFill="1" applyBorder="1" applyAlignment="1">
      <alignment horizontal="right"/>
    </xf>
    <xf numFmtId="43" fontId="0" fillId="0" borderId="0" xfId="1" applyFont="1"/>
    <xf numFmtId="43" fontId="0" fillId="0" borderId="5" xfId="1" applyFont="1" applyFill="1" applyBorder="1"/>
    <xf numFmtId="166" fontId="4" fillId="0" borderId="3" xfId="1" applyNumberFormat="1" applyFont="1" applyBorder="1" applyAlignment="1">
      <alignment horizontal="right"/>
    </xf>
    <xf numFmtId="166" fontId="4" fillId="0" borderId="1" xfId="1" applyNumberFormat="1" applyFont="1" applyBorder="1" applyAlignment="1">
      <alignment horizontal="right"/>
    </xf>
    <xf numFmtId="166" fontId="2" fillId="0" borderId="0" xfId="16" applyNumberFormat="1" applyFont="1" applyFill="1"/>
    <xf numFmtId="0" fontId="14" fillId="0" borderId="0" xfId="0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left"/>
    </xf>
    <xf numFmtId="3" fontId="14" fillId="0" borderId="0" xfId="0" applyNumberFormat="1" applyFont="1" applyAlignment="1">
      <alignment horizontal="center"/>
    </xf>
    <xf numFmtId="166" fontId="14" fillId="0" borderId="0" xfId="1" applyNumberFormat="1" applyFont="1" applyFill="1"/>
    <xf numFmtId="169" fontId="0" fillId="0" borderId="0" xfId="0" applyNumberFormat="1"/>
    <xf numFmtId="166" fontId="14" fillId="0" borderId="4" xfId="1" applyNumberFormat="1" applyFont="1" applyFill="1" applyBorder="1"/>
    <xf numFmtId="43" fontId="14" fillId="0" borderId="4" xfId="1" applyFont="1" applyFill="1" applyBorder="1"/>
    <xf numFmtId="37" fontId="14" fillId="0" borderId="4" xfId="0" applyNumberFormat="1" applyFont="1" applyBorder="1"/>
    <xf numFmtId="166" fontId="15" fillId="0" borderId="4" xfId="1" applyNumberFormat="1" applyFont="1" applyFill="1" applyBorder="1"/>
    <xf numFmtId="43" fontId="15" fillId="0" borderId="4" xfId="1" applyFont="1" applyFill="1" applyBorder="1"/>
    <xf numFmtId="37" fontId="15" fillId="0" borderId="4" xfId="0" applyNumberFormat="1" applyFont="1" applyBorder="1"/>
    <xf numFmtId="43" fontId="14" fillId="0" borderId="0" xfId="0" applyNumberFormat="1" applyFont="1"/>
    <xf numFmtId="39" fontId="15" fillId="0" borderId="4" xfId="0" applyNumberFormat="1" applyFont="1" applyBorder="1"/>
    <xf numFmtId="0" fontId="14" fillId="0" borderId="0" xfId="0" applyFont="1" applyAlignment="1">
      <alignment horizontal="left" indent="1"/>
    </xf>
    <xf numFmtId="168" fontId="0" fillId="0" borderId="0" xfId="14" quotePrefix="1" applyNumberFormat="1" applyFont="1" applyAlignment="1">
      <alignment horizontal="center" vertical="center"/>
    </xf>
    <xf numFmtId="2" fontId="14" fillId="0" borderId="0" xfId="1" quotePrefix="1" applyNumberFormat="1" applyFont="1" applyFill="1" applyAlignment="1">
      <alignment horizontal="center"/>
    </xf>
    <xf numFmtId="43" fontId="0" fillId="0" borderId="0" xfId="0" applyNumberFormat="1"/>
    <xf numFmtId="2" fontId="14" fillId="0" borderId="0" xfId="1" applyNumberFormat="1" applyFont="1" applyFill="1" applyAlignment="1">
      <alignment horizontal="center"/>
    </xf>
    <xf numFmtId="43" fontId="14" fillId="0" borderId="0" xfId="1" applyFont="1" applyFill="1" applyAlignment="1">
      <alignment horizontal="right"/>
    </xf>
    <xf numFmtId="166" fontId="15" fillId="0" borderId="1" xfId="1" applyNumberFormat="1" applyFont="1" applyFill="1" applyBorder="1"/>
    <xf numFmtId="43" fontId="15" fillId="0" borderId="1" xfId="1" applyFont="1" applyFill="1" applyBorder="1"/>
    <xf numFmtId="166" fontId="15" fillId="0" borderId="3" xfId="1" applyNumberFormat="1" applyFont="1" applyFill="1" applyBorder="1"/>
    <xf numFmtId="43" fontId="15" fillId="0" borderId="3" xfId="1" applyFont="1" applyFill="1" applyBorder="1"/>
    <xf numFmtId="49" fontId="14" fillId="0" borderId="0" xfId="14" applyNumberFormat="1" applyFont="1" applyAlignment="1">
      <alignment vertical="center"/>
    </xf>
    <xf numFmtId="0" fontId="3" fillId="0" borderId="0" xfId="0" applyFont="1" applyAlignment="1">
      <alignment horizontal="left"/>
    </xf>
    <xf numFmtId="43" fontId="5" fillId="0" borderId="0" xfId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/>
    </xf>
    <xf numFmtId="43" fontId="15" fillId="0" borderId="3" xfId="1" applyNumberFormat="1" applyFont="1" applyFill="1" applyBorder="1"/>
  </cellXfs>
  <cellStyles count="17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11 2" xfId="15" xr:uid="{0F85D231-C8B5-45A0-8390-89994FA9937C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  <cellStyle name="Normal_cpn001a071a-12t-1 Rev 1" xfId="14" xr:uid="{0369033F-BC5F-4F03-8B1D-0DE7CC0C408D}"/>
    <cellStyle name="Percent" xfId="16" builtinId="5"/>
    <cellStyle name="Percent 2" xfId="13" xr:uid="{00000000-0005-0000-0000-00000D000000}"/>
  </cellStyles>
  <dxfs count="0"/>
  <tableStyles count="0" defaultTableStyle="TableStyleMedium9" defaultPivotStyle="PivotStyleLight16"/>
  <colors>
    <mruColors>
      <color rgb="FF00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achaiyaphum\AppData\Local\Microsoft\Windows\Temporary%20Internet%20Files\Content.Outlook\KUXB6AM0\Cut%20off%20sales\ALU_Q1_15_L500%20Cut-off%20sa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pprommoon\Documents\@Job\Mercedes-Benz\MBM\MBM_2014\MBM_2014_YE\MBM_YE14_WP\MBM_YE14_K2.1\MBM_2014_Stock%20Count\K313.1KSP%20CKDpar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Overseas"/>
      <sheetName val="KSP-Planning"/>
      <sheetName val="Sales Domestic"/>
    </sheetNames>
    <sheetDataSet>
      <sheetData sheetId="0"/>
      <sheetData sheetId="1">
        <row r="20">
          <cell r="H20" t="str">
            <v>Less than one-sixth of PM</v>
          </cell>
        </row>
        <row r="22">
          <cell r="L22">
            <v>0</v>
          </cell>
        </row>
        <row r="25">
          <cell r="H25" t="str">
            <v>No</v>
          </cell>
          <cell r="L25">
            <v>0</v>
          </cell>
        </row>
        <row r="27">
          <cell r="H27">
            <v>3.1</v>
          </cell>
        </row>
        <row r="29">
          <cell r="H29">
            <v>27000000</v>
          </cell>
          <cell r="L29">
            <v>0</v>
          </cell>
        </row>
        <row r="33">
          <cell r="H33">
            <v>8709678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lcome"/>
      <sheetName val="Planning"/>
      <sheetName val="Individually Significant Items"/>
      <sheetName val="Population Characteristics"/>
      <sheetName val="Audit Results"/>
      <sheetName val="Audit Results Upper Stratum"/>
      <sheetName val="Projection"/>
      <sheetName val="Evaluation"/>
      <sheetName val="Planning Extension"/>
      <sheetName val="Audit Results Ext"/>
      <sheetName val="Audit Results Upper Stratum Ext"/>
      <sheetName val="Projection Extended Sample"/>
      <sheetName val="Evaluation Extended Sample"/>
    </sheetNames>
    <sheetDataSet>
      <sheetData sheetId="0"/>
      <sheetData sheetId="1"/>
      <sheetData sheetId="2">
        <row r="6">
          <cell r="E6">
            <v>0</v>
          </cell>
        </row>
        <row r="7">
          <cell r="E7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  <row r="210">
          <cell r="J210">
            <v>0</v>
          </cell>
        </row>
        <row r="211">
          <cell r="J211">
            <v>0</v>
          </cell>
        </row>
        <row r="212">
          <cell r="J212">
            <v>0</v>
          </cell>
        </row>
        <row r="213">
          <cell r="J213">
            <v>0</v>
          </cell>
        </row>
        <row r="214">
          <cell r="J214">
            <v>0</v>
          </cell>
        </row>
        <row r="215">
          <cell r="J215">
            <v>0</v>
          </cell>
        </row>
      </sheetData>
      <sheetData sheetId="3">
        <row r="5">
          <cell r="C5">
            <v>282943572.21604121</v>
          </cell>
          <cell r="E5">
            <v>250154</v>
          </cell>
        </row>
        <row r="7">
          <cell r="C7">
            <v>282943572.21604121</v>
          </cell>
          <cell r="E7">
            <v>250154</v>
          </cell>
        </row>
        <row r="9">
          <cell r="C9">
            <v>282943572.21604121</v>
          </cell>
          <cell r="E9">
            <v>250154</v>
          </cell>
        </row>
        <row r="10">
          <cell r="C10">
            <v>0</v>
          </cell>
          <cell r="E10">
            <v>0</v>
          </cell>
        </row>
        <row r="11">
          <cell r="C11">
            <v>282943572.21604121</v>
          </cell>
        </row>
        <row r="13">
          <cell r="C13">
            <v>4500000</v>
          </cell>
        </row>
        <row r="17">
          <cell r="C17">
            <v>73</v>
          </cell>
          <cell r="G17">
            <v>109</v>
          </cell>
        </row>
        <row r="18">
          <cell r="C18">
            <v>37</v>
          </cell>
        </row>
        <row r="26">
          <cell r="G26">
            <v>0</v>
          </cell>
        </row>
        <row r="28">
          <cell r="C28">
            <v>0</v>
          </cell>
        </row>
        <row r="31">
          <cell r="H31">
            <v>1</v>
          </cell>
        </row>
        <row r="32">
          <cell r="H32">
            <v>1</v>
          </cell>
        </row>
        <row r="33">
          <cell r="H33">
            <v>1</v>
          </cell>
        </row>
        <row r="34">
          <cell r="H34">
            <v>1</v>
          </cell>
        </row>
        <row r="35">
          <cell r="H35">
            <v>1</v>
          </cell>
        </row>
        <row r="36">
          <cell r="H36">
            <v>1</v>
          </cell>
        </row>
        <row r="37">
          <cell r="H37">
            <v>1</v>
          </cell>
        </row>
        <row r="38">
          <cell r="H38">
            <v>1</v>
          </cell>
        </row>
        <row r="39">
          <cell r="H39">
            <v>1</v>
          </cell>
        </row>
        <row r="40">
          <cell r="H40">
            <v>1</v>
          </cell>
        </row>
        <row r="41">
          <cell r="H41">
            <v>1</v>
          </cell>
        </row>
        <row r="42">
          <cell r="H42">
            <v>1</v>
          </cell>
        </row>
        <row r="43">
          <cell r="H43">
            <v>1</v>
          </cell>
        </row>
        <row r="44">
          <cell r="H44">
            <v>1</v>
          </cell>
        </row>
        <row r="45">
          <cell r="H45">
            <v>1</v>
          </cell>
        </row>
        <row r="46">
          <cell r="H46">
            <v>1</v>
          </cell>
        </row>
        <row r="47">
          <cell r="H47">
            <v>1</v>
          </cell>
        </row>
        <row r="48">
          <cell r="H48">
            <v>1</v>
          </cell>
        </row>
        <row r="49">
          <cell r="H49">
            <v>1</v>
          </cell>
        </row>
        <row r="50">
          <cell r="H50">
            <v>1</v>
          </cell>
        </row>
        <row r="51">
          <cell r="H51">
            <v>1</v>
          </cell>
        </row>
        <row r="52">
          <cell r="H52">
            <v>1</v>
          </cell>
        </row>
        <row r="53">
          <cell r="H53">
            <v>1</v>
          </cell>
        </row>
        <row r="54">
          <cell r="H54">
            <v>1</v>
          </cell>
        </row>
        <row r="55">
          <cell r="H55">
            <v>1</v>
          </cell>
        </row>
        <row r="56">
          <cell r="H56">
            <v>1</v>
          </cell>
        </row>
        <row r="57">
          <cell r="H57">
            <v>1</v>
          </cell>
        </row>
        <row r="58">
          <cell r="H58">
            <v>1</v>
          </cell>
        </row>
        <row r="59">
          <cell r="H59">
            <v>1</v>
          </cell>
        </row>
        <row r="60">
          <cell r="H60">
            <v>1</v>
          </cell>
        </row>
        <row r="61">
          <cell r="H61">
            <v>1</v>
          </cell>
        </row>
        <row r="62">
          <cell r="H62">
            <v>1</v>
          </cell>
        </row>
        <row r="63">
          <cell r="H63">
            <v>1</v>
          </cell>
        </row>
        <row r="64">
          <cell r="H64">
            <v>1</v>
          </cell>
        </row>
        <row r="65">
          <cell r="H65">
            <v>1</v>
          </cell>
        </row>
        <row r="66">
          <cell r="H66">
            <v>1</v>
          </cell>
        </row>
        <row r="67">
          <cell r="H67">
            <v>1</v>
          </cell>
        </row>
        <row r="68">
          <cell r="H68">
            <v>1</v>
          </cell>
        </row>
        <row r="69">
          <cell r="H69">
            <v>1</v>
          </cell>
        </row>
        <row r="70">
          <cell r="H70">
            <v>1</v>
          </cell>
        </row>
        <row r="71">
          <cell r="H71">
            <v>1</v>
          </cell>
        </row>
        <row r="72">
          <cell r="H72">
            <v>1</v>
          </cell>
        </row>
        <row r="73">
          <cell r="H73">
            <v>1</v>
          </cell>
        </row>
        <row r="74">
          <cell r="H74">
            <v>1</v>
          </cell>
        </row>
        <row r="75">
          <cell r="H75">
            <v>1</v>
          </cell>
        </row>
        <row r="76">
          <cell r="H76">
            <v>1</v>
          </cell>
        </row>
        <row r="77">
          <cell r="H77">
            <v>1</v>
          </cell>
        </row>
        <row r="78">
          <cell r="H78">
            <v>1</v>
          </cell>
        </row>
        <row r="79">
          <cell r="H79">
            <v>1</v>
          </cell>
        </row>
        <row r="80">
          <cell r="H80">
            <v>1</v>
          </cell>
        </row>
        <row r="81">
          <cell r="H81">
            <v>1</v>
          </cell>
        </row>
        <row r="82">
          <cell r="H82">
            <v>1</v>
          </cell>
        </row>
        <row r="83">
          <cell r="H83">
            <v>1</v>
          </cell>
        </row>
        <row r="84">
          <cell r="H84">
            <v>1</v>
          </cell>
        </row>
        <row r="85">
          <cell r="H85">
            <v>1</v>
          </cell>
        </row>
        <row r="86">
          <cell r="H86">
            <v>1</v>
          </cell>
        </row>
        <row r="87">
          <cell r="H87">
            <v>1</v>
          </cell>
        </row>
        <row r="88">
          <cell r="H88">
            <v>1</v>
          </cell>
        </row>
        <row r="89">
          <cell r="H89">
            <v>1</v>
          </cell>
        </row>
        <row r="90">
          <cell r="H90">
            <v>1</v>
          </cell>
        </row>
        <row r="91">
          <cell r="H91">
            <v>1</v>
          </cell>
        </row>
        <row r="92">
          <cell r="H92">
            <v>1</v>
          </cell>
        </row>
        <row r="93">
          <cell r="H93">
            <v>1</v>
          </cell>
        </row>
        <row r="94">
          <cell r="H94">
            <v>1</v>
          </cell>
        </row>
        <row r="95">
          <cell r="H95">
            <v>1</v>
          </cell>
        </row>
        <row r="96">
          <cell r="H96">
            <v>1</v>
          </cell>
        </row>
        <row r="97">
          <cell r="H97">
            <v>1</v>
          </cell>
        </row>
        <row r="98">
          <cell r="H98">
            <v>1</v>
          </cell>
        </row>
        <row r="99">
          <cell r="H99">
            <v>1</v>
          </cell>
        </row>
        <row r="100">
          <cell r="H100">
            <v>1</v>
          </cell>
        </row>
        <row r="101">
          <cell r="H101">
            <v>1</v>
          </cell>
        </row>
        <row r="102">
          <cell r="H102">
            <v>1</v>
          </cell>
        </row>
        <row r="103">
          <cell r="H103">
            <v>1</v>
          </cell>
        </row>
        <row r="104">
          <cell r="H104">
            <v>1</v>
          </cell>
        </row>
        <row r="105">
          <cell r="H105">
            <v>1</v>
          </cell>
        </row>
        <row r="106">
          <cell r="H106">
            <v>1</v>
          </cell>
        </row>
        <row r="107">
          <cell r="H107">
            <v>1</v>
          </cell>
        </row>
        <row r="108">
          <cell r="H108">
            <v>1</v>
          </cell>
        </row>
        <row r="109">
          <cell r="H109">
            <v>1</v>
          </cell>
        </row>
        <row r="110">
          <cell r="H110">
            <v>1</v>
          </cell>
        </row>
        <row r="111">
          <cell r="H111">
            <v>1</v>
          </cell>
        </row>
        <row r="112">
          <cell r="H112">
            <v>1</v>
          </cell>
        </row>
        <row r="113">
          <cell r="H113">
            <v>1</v>
          </cell>
        </row>
        <row r="114">
          <cell r="H114">
            <v>1</v>
          </cell>
        </row>
        <row r="115">
          <cell r="H115">
            <v>1</v>
          </cell>
        </row>
        <row r="116">
          <cell r="H116">
            <v>1</v>
          </cell>
        </row>
        <row r="117">
          <cell r="H117">
            <v>1</v>
          </cell>
        </row>
        <row r="118">
          <cell r="H118">
            <v>1</v>
          </cell>
        </row>
        <row r="119">
          <cell r="H119">
            <v>1</v>
          </cell>
        </row>
        <row r="120">
          <cell r="H120">
            <v>1</v>
          </cell>
        </row>
        <row r="121">
          <cell r="H121">
            <v>1</v>
          </cell>
        </row>
        <row r="122">
          <cell r="H122">
            <v>1</v>
          </cell>
        </row>
        <row r="123">
          <cell r="H123">
            <v>1</v>
          </cell>
        </row>
        <row r="124">
          <cell r="H124">
            <v>1</v>
          </cell>
        </row>
        <row r="125">
          <cell r="H125">
            <v>1</v>
          </cell>
        </row>
        <row r="126">
          <cell r="H126">
            <v>1</v>
          </cell>
        </row>
        <row r="127">
          <cell r="H127">
            <v>1</v>
          </cell>
        </row>
        <row r="128">
          <cell r="H128">
            <v>1</v>
          </cell>
        </row>
        <row r="129">
          <cell r="H129">
            <v>1</v>
          </cell>
        </row>
        <row r="130">
          <cell r="H130">
            <v>1</v>
          </cell>
        </row>
        <row r="131">
          <cell r="H131">
            <v>1</v>
          </cell>
        </row>
        <row r="132">
          <cell r="H132">
            <v>1</v>
          </cell>
        </row>
        <row r="133">
          <cell r="H133">
            <v>1</v>
          </cell>
        </row>
        <row r="134">
          <cell r="H134">
            <v>1</v>
          </cell>
        </row>
        <row r="135">
          <cell r="H135">
            <v>1</v>
          </cell>
        </row>
        <row r="136">
          <cell r="H136">
            <v>1</v>
          </cell>
        </row>
        <row r="137">
          <cell r="H137">
            <v>1</v>
          </cell>
        </row>
        <row r="138">
          <cell r="H138">
            <v>1</v>
          </cell>
        </row>
        <row r="139">
          <cell r="H139">
            <v>1</v>
          </cell>
        </row>
        <row r="140">
          <cell r="H140">
            <v>1</v>
          </cell>
        </row>
        <row r="141">
          <cell r="H141">
            <v>1</v>
          </cell>
        </row>
        <row r="142">
          <cell r="H142">
            <v>1</v>
          </cell>
        </row>
        <row r="143">
          <cell r="H143">
            <v>1</v>
          </cell>
        </row>
        <row r="144">
          <cell r="H144">
            <v>1</v>
          </cell>
        </row>
        <row r="145">
          <cell r="H145">
            <v>1</v>
          </cell>
        </row>
        <row r="146">
          <cell r="H146">
            <v>1</v>
          </cell>
        </row>
        <row r="147">
          <cell r="H147">
            <v>1</v>
          </cell>
        </row>
        <row r="148">
          <cell r="H148">
            <v>1</v>
          </cell>
        </row>
        <row r="149">
          <cell r="H149">
            <v>1</v>
          </cell>
        </row>
        <row r="150">
          <cell r="H150">
            <v>1</v>
          </cell>
        </row>
        <row r="151">
          <cell r="H151">
            <v>1</v>
          </cell>
        </row>
        <row r="152">
          <cell r="H152">
            <v>1</v>
          </cell>
        </row>
        <row r="153">
          <cell r="H153">
            <v>1</v>
          </cell>
        </row>
        <row r="154">
          <cell r="H154">
            <v>1</v>
          </cell>
        </row>
        <row r="155">
          <cell r="H155">
            <v>1</v>
          </cell>
        </row>
        <row r="156">
          <cell r="H156">
            <v>1</v>
          </cell>
        </row>
        <row r="157">
          <cell r="H157">
            <v>1</v>
          </cell>
        </row>
        <row r="158">
          <cell r="H158">
            <v>1</v>
          </cell>
        </row>
        <row r="159">
          <cell r="H159">
            <v>1</v>
          </cell>
        </row>
        <row r="160">
          <cell r="H160">
            <v>1</v>
          </cell>
        </row>
        <row r="161">
          <cell r="H161">
            <v>1</v>
          </cell>
        </row>
        <row r="162">
          <cell r="H162">
            <v>1</v>
          </cell>
        </row>
        <row r="163">
          <cell r="H163">
            <v>1</v>
          </cell>
        </row>
        <row r="164">
          <cell r="H164">
            <v>1</v>
          </cell>
        </row>
        <row r="165">
          <cell r="H165">
            <v>1</v>
          </cell>
        </row>
        <row r="166">
          <cell r="H166">
            <v>1</v>
          </cell>
        </row>
        <row r="167">
          <cell r="H167">
            <v>1</v>
          </cell>
        </row>
        <row r="168">
          <cell r="H168">
            <v>1</v>
          </cell>
        </row>
        <row r="169">
          <cell r="H169">
            <v>1</v>
          </cell>
        </row>
        <row r="170">
          <cell r="H170">
            <v>1</v>
          </cell>
        </row>
        <row r="171">
          <cell r="H171">
            <v>1</v>
          </cell>
        </row>
        <row r="172">
          <cell r="H172">
            <v>1</v>
          </cell>
        </row>
        <row r="173">
          <cell r="H173">
            <v>1</v>
          </cell>
        </row>
        <row r="174">
          <cell r="H174">
            <v>1</v>
          </cell>
        </row>
        <row r="175">
          <cell r="H175">
            <v>1</v>
          </cell>
        </row>
        <row r="176">
          <cell r="H176">
            <v>1</v>
          </cell>
        </row>
        <row r="177">
          <cell r="H177">
            <v>1</v>
          </cell>
        </row>
        <row r="178">
          <cell r="H178">
            <v>1</v>
          </cell>
        </row>
        <row r="179">
          <cell r="H179">
            <v>1</v>
          </cell>
        </row>
        <row r="180">
          <cell r="H180">
            <v>1</v>
          </cell>
        </row>
        <row r="181">
          <cell r="H181">
            <v>1</v>
          </cell>
        </row>
        <row r="182">
          <cell r="H182">
            <v>1</v>
          </cell>
        </row>
        <row r="183">
          <cell r="H183">
            <v>1</v>
          </cell>
        </row>
        <row r="184">
          <cell r="H184">
            <v>1</v>
          </cell>
        </row>
        <row r="185">
          <cell r="H185">
            <v>1</v>
          </cell>
        </row>
        <row r="186">
          <cell r="H186">
            <v>1</v>
          </cell>
        </row>
        <row r="187">
          <cell r="H187">
            <v>1</v>
          </cell>
        </row>
        <row r="188">
          <cell r="H188">
            <v>1</v>
          </cell>
        </row>
        <row r="189">
          <cell r="H189">
            <v>1</v>
          </cell>
        </row>
        <row r="190">
          <cell r="H190">
            <v>1</v>
          </cell>
        </row>
        <row r="191">
          <cell r="H191">
            <v>1</v>
          </cell>
        </row>
        <row r="192">
          <cell r="H192">
            <v>1</v>
          </cell>
        </row>
        <row r="193">
          <cell r="H193">
            <v>1</v>
          </cell>
        </row>
        <row r="194">
          <cell r="H194">
            <v>1</v>
          </cell>
        </row>
        <row r="195">
          <cell r="H195">
            <v>1</v>
          </cell>
        </row>
        <row r="196">
          <cell r="H196">
            <v>1</v>
          </cell>
        </row>
        <row r="197">
          <cell r="H197">
            <v>1</v>
          </cell>
        </row>
        <row r="198">
          <cell r="H198">
            <v>1</v>
          </cell>
        </row>
        <row r="199">
          <cell r="H199">
            <v>1</v>
          </cell>
        </row>
        <row r="200">
          <cell r="H200">
            <v>1</v>
          </cell>
        </row>
        <row r="201">
          <cell r="H201">
            <v>1</v>
          </cell>
        </row>
        <row r="202">
          <cell r="H202">
            <v>1</v>
          </cell>
        </row>
        <row r="203">
          <cell r="H203">
            <v>1</v>
          </cell>
        </row>
        <row r="204">
          <cell r="H204">
            <v>1</v>
          </cell>
        </row>
        <row r="205">
          <cell r="H205">
            <v>1</v>
          </cell>
        </row>
        <row r="206">
          <cell r="H206">
            <v>1</v>
          </cell>
        </row>
        <row r="207">
          <cell r="H207">
            <v>1</v>
          </cell>
        </row>
        <row r="208">
          <cell r="H208">
            <v>1</v>
          </cell>
        </row>
        <row r="209">
          <cell r="H209">
            <v>1</v>
          </cell>
        </row>
        <row r="210">
          <cell r="H210">
            <v>1</v>
          </cell>
        </row>
        <row r="211">
          <cell r="H211">
            <v>1</v>
          </cell>
        </row>
        <row r="212">
          <cell r="H212">
            <v>1</v>
          </cell>
        </row>
        <row r="213">
          <cell r="H213">
            <v>1</v>
          </cell>
        </row>
        <row r="214">
          <cell r="H214">
            <v>1</v>
          </cell>
        </row>
        <row r="215">
          <cell r="H215">
            <v>1</v>
          </cell>
        </row>
        <row r="216">
          <cell r="H216">
            <v>1</v>
          </cell>
        </row>
        <row r="217">
          <cell r="H217">
            <v>1</v>
          </cell>
        </row>
        <row r="218">
          <cell r="H218">
            <v>1</v>
          </cell>
        </row>
        <row r="219">
          <cell r="H219">
            <v>1</v>
          </cell>
        </row>
        <row r="220">
          <cell r="H220">
            <v>1</v>
          </cell>
        </row>
        <row r="221">
          <cell r="H221">
            <v>1</v>
          </cell>
        </row>
        <row r="222">
          <cell r="H222">
            <v>1</v>
          </cell>
        </row>
        <row r="223">
          <cell r="H223">
            <v>1</v>
          </cell>
        </row>
        <row r="224">
          <cell r="H224">
            <v>1</v>
          </cell>
        </row>
        <row r="225">
          <cell r="H225">
            <v>1</v>
          </cell>
        </row>
        <row r="226">
          <cell r="H226">
            <v>1</v>
          </cell>
        </row>
        <row r="227">
          <cell r="H227">
            <v>1</v>
          </cell>
        </row>
        <row r="228">
          <cell r="H228">
            <v>1</v>
          </cell>
        </row>
        <row r="229">
          <cell r="H229">
            <v>1</v>
          </cell>
        </row>
        <row r="230">
          <cell r="H230">
            <v>1</v>
          </cell>
        </row>
      </sheetData>
      <sheetData sheetId="4">
        <row r="2">
          <cell r="Q2">
            <v>31381526.239115253</v>
          </cell>
        </row>
        <row r="4">
          <cell r="L4">
            <v>87</v>
          </cell>
          <cell r="Q4">
            <v>0</v>
          </cell>
        </row>
        <row r="5">
          <cell r="Q5">
            <v>0</v>
          </cell>
          <cell r="W5">
            <v>0</v>
          </cell>
        </row>
      </sheetData>
      <sheetData sheetId="5">
        <row r="2">
          <cell r="Q2">
            <v>0</v>
          </cell>
        </row>
        <row r="4">
          <cell r="L4">
            <v>0</v>
          </cell>
        </row>
        <row r="5">
          <cell r="W5">
            <v>0</v>
          </cell>
        </row>
      </sheetData>
      <sheetData sheetId="6">
        <row r="10">
          <cell r="J10">
            <v>0</v>
          </cell>
        </row>
        <row r="19">
          <cell r="J19">
            <v>0</v>
          </cell>
        </row>
        <row r="21">
          <cell r="J21" t="str">
            <v>No</v>
          </cell>
        </row>
      </sheetData>
      <sheetData sheetId="7"/>
      <sheetData sheetId="8">
        <row r="25">
          <cell r="H25" t="str">
            <v>No</v>
          </cell>
          <cell r="L25">
            <v>0</v>
          </cell>
        </row>
        <row r="27">
          <cell r="H27">
            <v>6</v>
          </cell>
        </row>
        <row r="29">
          <cell r="H29">
            <v>27000000</v>
          </cell>
          <cell r="L29">
            <v>0</v>
          </cell>
        </row>
        <row r="33">
          <cell r="L33">
            <v>4500000</v>
          </cell>
        </row>
        <row r="38">
          <cell r="F38">
            <v>42</v>
          </cell>
        </row>
        <row r="39">
          <cell r="F39">
            <v>21</v>
          </cell>
        </row>
        <row r="40">
          <cell r="F40">
            <v>63</v>
          </cell>
        </row>
      </sheetData>
      <sheetData sheetId="9">
        <row r="2">
          <cell r="Q2">
            <v>4000</v>
          </cell>
        </row>
        <row r="4">
          <cell r="L4">
            <v>1</v>
          </cell>
          <cell r="Q4">
            <v>2000</v>
          </cell>
        </row>
        <row r="5">
          <cell r="Q5">
            <v>0</v>
          </cell>
          <cell r="W5">
            <v>0</v>
          </cell>
        </row>
      </sheetData>
      <sheetData sheetId="10">
        <row r="2">
          <cell r="Q2">
            <v>0</v>
          </cell>
        </row>
        <row r="4">
          <cell r="L4">
            <v>0</v>
          </cell>
        </row>
        <row r="5">
          <cell r="W5">
            <v>0</v>
          </cell>
        </row>
      </sheetData>
      <sheetData sheetId="11">
        <row r="10">
          <cell r="J10">
            <v>2000</v>
          </cell>
        </row>
        <row r="19">
          <cell r="J19">
            <v>500308000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029E7-3414-4D84-9E7A-0047D5A65374}">
  <sheetPr codeName="Sheet1">
    <tabColor rgb="FF0070C0"/>
    <pageSetUpPr fitToPage="1"/>
  </sheetPr>
  <dimension ref="A1:M60"/>
  <sheetViews>
    <sheetView zoomScaleNormal="100" zoomScaleSheetLayoutView="70" zoomScalePageLayoutView="40" workbookViewId="0">
      <selection activeCell="K10" sqref="K10"/>
    </sheetView>
  </sheetViews>
  <sheetFormatPr defaultColWidth="10.8984375" defaultRowHeight="21.5"/>
  <cols>
    <col min="1" max="3" width="1.8984375" style="3" customWidth="1"/>
    <col min="4" max="4" width="56.8984375" style="3" customWidth="1"/>
    <col min="5" max="5" width="9.09765625" style="7" bestFit="1" customWidth="1"/>
    <col min="6" max="6" width="1.59765625" style="3" customWidth="1"/>
    <col min="7" max="7" width="15.8984375" style="3" customWidth="1"/>
    <col min="8" max="8" width="1.59765625" style="3" customWidth="1"/>
    <col min="9" max="9" width="16.3984375" style="3" customWidth="1"/>
    <col min="10" max="10" width="12.69921875" style="3" customWidth="1"/>
    <col min="11" max="11" width="14.59765625" style="44" bestFit="1" customWidth="1"/>
    <col min="12" max="12" width="15.296875" style="3" customWidth="1"/>
    <col min="13" max="16384" width="10.8984375" style="3"/>
  </cols>
  <sheetData>
    <row r="1" spans="1:13" s="1" customFormat="1" ht="22.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K1" s="43"/>
    </row>
    <row r="2" spans="1:13" s="1" customFormat="1" ht="22.5" customHeight="1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K2" s="43"/>
    </row>
    <row r="3" spans="1:13" s="1" customFormat="1" ht="20.149999999999999" customHeight="1">
      <c r="K3" s="43"/>
    </row>
    <row r="4" spans="1:13" ht="21" customHeight="1">
      <c r="A4" s="2"/>
      <c r="B4"/>
      <c r="C4"/>
      <c r="D4"/>
      <c r="E4"/>
      <c r="F4"/>
      <c r="G4" s="55" t="s">
        <v>138</v>
      </c>
      <c r="H4" s="42"/>
      <c r="I4" s="42" t="s">
        <v>2</v>
      </c>
    </row>
    <row r="5" spans="1:13" ht="21" customHeight="1">
      <c r="A5" s="2"/>
      <c r="B5"/>
      <c r="C5"/>
      <c r="D5"/>
      <c r="E5" s="8" t="s">
        <v>3</v>
      </c>
      <c r="F5"/>
      <c r="G5" s="42">
        <v>2568</v>
      </c>
      <c r="H5" s="42"/>
      <c r="I5" s="42">
        <v>2567</v>
      </c>
    </row>
    <row r="6" spans="1:13" ht="21" customHeight="1">
      <c r="A6"/>
      <c r="B6"/>
      <c r="C6"/>
      <c r="D6"/>
      <c r="E6" s="8"/>
      <c r="F6"/>
      <c r="G6" s="42" t="s">
        <v>4</v>
      </c>
      <c r="H6"/>
      <c r="I6"/>
    </row>
    <row r="7" spans="1:13" ht="21" customHeight="1">
      <c r="A7"/>
      <c r="B7"/>
      <c r="C7"/>
      <c r="D7"/>
      <c r="E7" s="8"/>
      <c r="F7"/>
      <c r="G7" s="131" t="s">
        <v>5</v>
      </c>
      <c r="H7" s="131"/>
      <c r="I7" s="131"/>
    </row>
    <row r="8" spans="1:13" ht="21.75" customHeight="1">
      <c r="A8" s="6" t="s">
        <v>6</v>
      </c>
      <c r="B8"/>
      <c r="C8"/>
      <c r="D8"/>
      <c r="F8"/>
      <c r="G8"/>
      <c r="H8"/>
      <c r="I8"/>
      <c r="L8"/>
    </row>
    <row r="9" spans="1:13" ht="21.75" customHeight="1">
      <c r="A9" s="21" t="s">
        <v>7</v>
      </c>
      <c r="B9" s="21"/>
      <c r="C9" s="21"/>
      <c r="D9" s="52"/>
      <c r="E9" s="8" t="s">
        <v>8</v>
      </c>
      <c r="F9" s="52"/>
      <c r="G9" s="36">
        <v>837207</v>
      </c>
      <c r="H9" s="53"/>
      <c r="I9" s="49">
        <v>550000</v>
      </c>
      <c r="J9" s="44"/>
      <c r="L9" s="45"/>
      <c r="M9" s="45"/>
    </row>
    <row r="10" spans="1:13" ht="21.75" customHeight="1">
      <c r="A10" s="21" t="s">
        <v>9</v>
      </c>
      <c r="B10" s="21"/>
      <c r="C10" s="21"/>
      <c r="D10" s="52"/>
      <c r="E10" s="8" t="s">
        <v>10</v>
      </c>
      <c r="F10" s="52"/>
      <c r="G10" s="36">
        <v>8398300</v>
      </c>
      <c r="H10" s="53"/>
      <c r="I10" s="49">
        <v>8679800</v>
      </c>
      <c r="J10" s="44"/>
      <c r="L10" s="45"/>
      <c r="M10" s="45"/>
    </row>
    <row r="11" spans="1:13" ht="21.75" customHeight="1">
      <c r="A11" s="21" t="s">
        <v>11</v>
      </c>
      <c r="B11" s="21"/>
      <c r="C11" s="21"/>
      <c r="D11" s="52"/>
      <c r="E11" s="8">
        <v>7</v>
      </c>
      <c r="F11" s="52"/>
      <c r="G11" s="36">
        <v>285862</v>
      </c>
      <c r="H11" s="53"/>
      <c r="I11" s="49">
        <v>195594</v>
      </c>
      <c r="J11" s="45"/>
      <c r="L11" s="45"/>
      <c r="M11" s="45"/>
    </row>
    <row r="12" spans="1:13" ht="21.75" customHeight="1">
      <c r="A12" s="21" t="s">
        <v>12</v>
      </c>
      <c r="B12" s="21"/>
      <c r="C12" s="21"/>
      <c r="D12" s="52"/>
      <c r="E12" s="8" t="s">
        <v>13</v>
      </c>
      <c r="F12" s="52"/>
      <c r="G12" s="36">
        <v>71507</v>
      </c>
      <c r="H12" s="53"/>
      <c r="I12" s="49">
        <v>106454</v>
      </c>
      <c r="J12" s="45"/>
      <c r="L12" s="45"/>
      <c r="M12" s="45"/>
    </row>
    <row r="13" spans="1:13" ht="21.75" customHeight="1">
      <c r="A13" s="21" t="s">
        <v>14</v>
      </c>
      <c r="B13" s="21"/>
      <c r="C13" s="21"/>
      <c r="D13" s="52"/>
      <c r="E13" s="8">
        <v>6</v>
      </c>
      <c r="F13" s="52"/>
      <c r="G13" s="95">
        <v>11446</v>
      </c>
      <c r="H13" s="46"/>
      <c r="I13" s="49">
        <v>240972</v>
      </c>
      <c r="J13" s="45"/>
      <c r="L13" s="45"/>
      <c r="M13" s="45"/>
    </row>
    <row r="14" spans="1:13" ht="21.75" customHeight="1">
      <c r="A14" s="21" t="s">
        <v>15</v>
      </c>
      <c r="B14" s="21"/>
      <c r="C14" s="21"/>
      <c r="D14" s="52"/>
      <c r="E14" s="8"/>
      <c r="F14" s="52"/>
      <c r="G14" s="78">
        <v>1855</v>
      </c>
      <c r="H14" s="46"/>
      <c r="I14" s="95">
        <v>0</v>
      </c>
      <c r="J14" s="45"/>
      <c r="L14" s="45"/>
      <c r="M14" s="45"/>
    </row>
    <row r="15" spans="1:13" ht="21.75" customHeight="1">
      <c r="A15" s="21" t="s">
        <v>16</v>
      </c>
      <c r="B15" s="21"/>
      <c r="C15" s="21"/>
      <c r="D15" s="52"/>
      <c r="E15" s="8"/>
      <c r="F15" s="52"/>
      <c r="G15" s="36">
        <v>20734</v>
      </c>
      <c r="H15" s="46"/>
      <c r="I15" s="49">
        <v>26777</v>
      </c>
      <c r="J15" s="45"/>
      <c r="L15" s="45"/>
      <c r="M15" s="45"/>
    </row>
    <row r="16" spans="1:13" ht="21.75" customHeight="1">
      <c r="A16" t="s">
        <v>17</v>
      </c>
      <c r="B16"/>
      <c r="C16"/>
      <c r="D16" s="52"/>
      <c r="E16" s="8"/>
      <c r="F16" s="23"/>
      <c r="G16" s="36">
        <v>17630</v>
      </c>
      <c r="H16" s="46"/>
      <c r="I16" s="49">
        <v>18695</v>
      </c>
      <c r="J16" s="45"/>
      <c r="L16" s="45"/>
      <c r="M16" s="45"/>
    </row>
    <row r="17" spans="1:12" ht="21.75" customHeight="1">
      <c r="A17" s="2" t="s">
        <v>18</v>
      </c>
      <c r="B17"/>
      <c r="C17"/>
      <c r="D17"/>
      <c r="F17"/>
      <c r="G17" s="61">
        <f>SUM(G9:G16)</f>
        <v>9644541</v>
      </c>
      <c r="H17" s="25"/>
      <c r="I17" s="24">
        <f>SUM(I9:I16)</f>
        <v>9818292</v>
      </c>
      <c r="J17" s="45"/>
    </row>
    <row r="18" spans="1:12" ht="16.5" customHeight="1">
      <c r="A18" s="2"/>
      <c r="B18"/>
      <c r="C18"/>
      <c r="D18"/>
      <c r="F18"/>
      <c r="G18" s="26"/>
      <c r="H18" s="25"/>
      <c r="I18" s="25"/>
      <c r="J18" s="45"/>
    </row>
    <row r="19" spans="1:12" ht="21.75" customHeight="1">
      <c r="A19" s="6" t="s">
        <v>19</v>
      </c>
      <c r="B19"/>
      <c r="C19"/>
      <c r="D19"/>
      <c r="F19"/>
      <c r="G19" s="100"/>
      <c r="H19"/>
      <c r="I19"/>
    </row>
    <row r="20" spans="1:12" ht="21.75" customHeight="1">
      <c r="A20" s="21" t="s">
        <v>20</v>
      </c>
      <c r="B20" s="21"/>
      <c r="C20"/>
      <c r="D20"/>
      <c r="E20" s="8"/>
      <c r="F20"/>
      <c r="G20" s="27">
        <v>88795</v>
      </c>
      <c r="H20" s="46"/>
      <c r="I20" s="49">
        <v>72763</v>
      </c>
      <c r="J20" s="45"/>
      <c r="L20" s="45"/>
    </row>
    <row r="21" spans="1:12" s="21" customFormat="1" ht="21.75" customHeight="1">
      <c r="A21" s="21" t="s">
        <v>21</v>
      </c>
      <c r="E21" s="8"/>
      <c r="G21" s="27">
        <v>67708</v>
      </c>
      <c r="H21" s="46"/>
      <c r="I21" s="49">
        <v>60615</v>
      </c>
      <c r="J21" s="74"/>
      <c r="K21" s="44"/>
      <c r="L21" s="45"/>
    </row>
    <row r="22" spans="1:12" ht="21.75" customHeight="1">
      <c r="A22" s="21" t="s">
        <v>22</v>
      </c>
      <c r="B22" s="21"/>
      <c r="C22"/>
      <c r="D22"/>
      <c r="E22" s="8"/>
      <c r="F22"/>
      <c r="G22" s="27">
        <v>35117</v>
      </c>
      <c r="H22" s="46"/>
      <c r="I22" s="49">
        <v>19995</v>
      </c>
      <c r="J22" s="45"/>
      <c r="L22" s="45"/>
    </row>
    <row r="23" spans="1:12" ht="21.75" customHeight="1">
      <c r="A23" s="21" t="s">
        <v>23</v>
      </c>
      <c r="B23" s="21"/>
      <c r="C23"/>
      <c r="D23"/>
      <c r="E23" s="8"/>
      <c r="F23"/>
      <c r="G23" s="27">
        <v>265399</v>
      </c>
      <c r="H23" s="46"/>
      <c r="I23" s="49">
        <v>264313</v>
      </c>
      <c r="J23" s="45"/>
      <c r="L23" s="45"/>
    </row>
    <row r="24" spans="1:12" ht="21.75" customHeight="1">
      <c r="A24" s="2" t="s">
        <v>24</v>
      </c>
      <c r="B24"/>
      <c r="C24"/>
      <c r="D24"/>
      <c r="F24"/>
      <c r="G24" s="103">
        <f>SUM(G20:G23)</f>
        <v>457019</v>
      </c>
      <c r="H24" s="46"/>
      <c r="I24" s="54">
        <f>SUM(I20:I23)</f>
        <v>417686</v>
      </c>
      <c r="J24" s="45"/>
    </row>
    <row r="25" spans="1:12" ht="16.5" customHeight="1">
      <c r="A25" s="2"/>
      <c r="B25"/>
      <c r="C25"/>
      <c r="D25"/>
      <c r="F25"/>
      <c r="G25" s="101"/>
      <c r="H25" s="25"/>
      <c r="I25" s="72"/>
      <c r="J25" s="45"/>
    </row>
    <row r="26" spans="1:12" ht="21.75" customHeight="1" thickBot="1">
      <c r="A26" s="2" t="s">
        <v>25</v>
      </c>
      <c r="B26"/>
      <c r="C26"/>
      <c r="D26"/>
      <c r="F26"/>
      <c r="G26" s="102">
        <f>G17-G24</f>
        <v>9187522</v>
      </c>
      <c r="H26" s="46"/>
      <c r="I26" s="71">
        <f>I17-I24</f>
        <v>9400606</v>
      </c>
      <c r="J26" s="45"/>
    </row>
    <row r="27" spans="1:12" s="1" customFormat="1" ht="22.5" customHeight="1" thickTop="1">
      <c r="A27" s="5" t="s">
        <v>0</v>
      </c>
      <c r="B27" s="5"/>
      <c r="C27" s="5"/>
      <c r="D27" s="5"/>
      <c r="E27" s="5"/>
      <c r="F27" s="5"/>
      <c r="G27" s="5"/>
      <c r="H27" s="5"/>
      <c r="I27" s="5"/>
      <c r="K27" s="43"/>
    </row>
    <row r="28" spans="1:12" s="1" customFormat="1" ht="22.5" customHeight="1">
      <c r="A28" s="130" t="s">
        <v>1</v>
      </c>
      <c r="B28" s="130"/>
      <c r="C28" s="130"/>
      <c r="D28" s="130"/>
      <c r="E28" s="130"/>
      <c r="F28" s="130"/>
      <c r="G28" s="130"/>
      <c r="H28" s="130"/>
      <c r="I28" s="130"/>
      <c r="K28" s="43"/>
    </row>
    <row r="29" spans="1:12" s="1" customFormat="1" ht="20.149999999999999" customHeight="1">
      <c r="K29" s="43"/>
    </row>
    <row r="30" spans="1:12" ht="21" customHeight="1">
      <c r="A30" s="2"/>
      <c r="B30"/>
      <c r="C30"/>
      <c r="D30"/>
      <c r="E30"/>
      <c r="F30"/>
      <c r="G30" s="55" t="s">
        <v>138</v>
      </c>
      <c r="H30" s="42"/>
      <c r="I30" s="42" t="s">
        <v>2</v>
      </c>
    </row>
    <row r="31" spans="1:12" ht="21" customHeight="1">
      <c r="A31" s="2"/>
      <c r="B31"/>
      <c r="C31"/>
      <c r="D31"/>
      <c r="E31" s="8" t="s">
        <v>3</v>
      </c>
      <c r="F31"/>
      <c r="G31" s="42">
        <v>2568</v>
      </c>
      <c r="H31" s="42"/>
      <c r="I31" s="42">
        <v>2567</v>
      </c>
    </row>
    <row r="32" spans="1:12" ht="21" customHeight="1">
      <c r="A32"/>
      <c r="B32"/>
      <c r="C32"/>
      <c r="D32"/>
      <c r="E32" s="8"/>
      <c r="F32"/>
      <c r="G32" s="42" t="s">
        <v>4</v>
      </c>
      <c r="H32"/>
      <c r="I32"/>
    </row>
    <row r="33" spans="1:13" ht="21" customHeight="1">
      <c r="A33"/>
      <c r="B33"/>
      <c r="C33"/>
      <c r="D33"/>
      <c r="E33" s="8"/>
      <c r="F33"/>
      <c r="G33" s="131" t="s">
        <v>5</v>
      </c>
      <c r="H33" s="131"/>
      <c r="I33" s="131"/>
    </row>
    <row r="34" spans="1:13" ht="21.75" customHeight="1">
      <c r="A34" s="6" t="s">
        <v>26</v>
      </c>
      <c r="B34"/>
      <c r="C34"/>
      <c r="D34"/>
      <c r="E34" s="8"/>
      <c r="F34" s="8"/>
      <c r="G34"/>
      <c r="H34"/>
      <c r="I34"/>
    </row>
    <row r="35" spans="1:13" ht="21.75" customHeight="1">
      <c r="A35" t="s">
        <v>27</v>
      </c>
      <c r="C35"/>
      <c r="D35"/>
      <c r="E35" s="8"/>
      <c r="F35" s="8"/>
      <c r="G35"/>
      <c r="H35"/>
      <c r="I35"/>
    </row>
    <row r="36" spans="1:13" ht="21.75" customHeight="1">
      <c r="A36" s="6"/>
      <c r="B36" s="7" t="s">
        <v>139</v>
      </c>
      <c r="C36"/>
      <c r="D36"/>
      <c r="E36" s="8"/>
      <c r="F36" s="8"/>
      <c r="G36"/>
      <c r="H36"/>
      <c r="I36"/>
    </row>
    <row r="37" spans="1:13" ht="21.75" customHeight="1">
      <c r="A37" s="6"/>
      <c r="B37"/>
      <c r="C37" s="7" t="s">
        <v>145</v>
      </c>
      <c r="D37"/>
      <c r="E37" s="8"/>
      <c r="F37" s="8"/>
      <c r="G37"/>
      <c r="H37"/>
      <c r="I37"/>
    </row>
    <row r="38" spans="1:13" ht="21.75" customHeight="1">
      <c r="A38" s="6"/>
      <c r="B38" s="7" t="s">
        <v>28</v>
      </c>
      <c r="C38"/>
      <c r="D38"/>
      <c r="E38" s="8"/>
      <c r="F38" s="8"/>
      <c r="G38"/>
      <c r="H38"/>
      <c r="I38"/>
    </row>
    <row r="39" spans="1:13" ht="21.75" customHeight="1" thickBot="1">
      <c r="A39" s="6"/>
      <c r="B39" s="7" t="s">
        <v>29</v>
      </c>
      <c r="C39"/>
      <c r="D39"/>
      <c r="E39" s="8">
        <v>8</v>
      </c>
      <c r="F39" s="8"/>
      <c r="G39" s="56">
        <v>9081484</v>
      </c>
      <c r="H39"/>
      <c r="I39" s="56">
        <v>9336385</v>
      </c>
      <c r="K39" s="97"/>
      <c r="L39" s="75"/>
    </row>
    <row r="40" spans="1:13" ht="21.75" customHeight="1" thickTop="1">
      <c r="A40" t="s">
        <v>30</v>
      </c>
      <c r="C40" s="57"/>
      <c r="D40"/>
      <c r="E40" s="8"/>
      <c r="F40" s="8"/>
      <c r="G40" s="50"/>
      <c r="H40" s="46"/>
      <c r="I40" s="50"/>
      <c r="J40" s="45"/>
    </row>
    <row r="41" spans="1:13" ht="21.75" customHeight="1">
      <c r="B41" s="7" t="s">
        <v>139</v>
      </c>
      <c r="C41"/>
      <c r="D41"/>
      <c r="E41" s="8"/>
      <c r="F41" s="8"/>
      <c r="G41" s="50"/>
      <c r="H41" s="46"/>
      <c r="I41" s="50"/>
      <c r="J41" s="45"/>
    </row>
    <row r="42" spans="1:13" ht="21.75" customHeight="1">
      <c r="B42"/>
      <c r="C42" s="7" t="s">
        <v>145</v>
      </c>
      <c r="D42"/>
      <c r="E42" s="8"/>
      <c r="F42" s="8"/>
      <c r="G42" s="50"/>
      <c r="H42" s="46"/>
      <c r="I42" s="50"/>
      <c r="J42" s="45"/>
    </row>
    <row r="43" spans="1:13" ht="21.75" customHeight="1">
      <c r="B43" s="7" t="s">
        <v>28</v>
      </c>
      <c r="C43"/>
      <c r="D43"/>
      <c r="F43" s="8"/>
      <c r="G43" s="50"/>
      <c r="H43" s="46"/>
      <c r="I43" s="27"/>
      <c r="J43" s="45"/>
    </row>
    <row r="44" spans="1:13" ht="21.75" customHeight="1">
      <c r="B44" s="7" t="s">
        <v>31</v>
      </c>
      <c r="C44"/>
      <c r="D44"/>
      <c r="E44" s="8">
        <v>8</v>
      </c>
      <c r="F44" s="8"/>
      <c r="G44" s="50">
        <v>9081484</v>
      </c>
      <c r="H44" s="46"/>
      <c r="I44" s="50">
        <v>9336385</v>
      </c>
      <c r="J44" s="45"/>
      <c r="K44" s="97"/>
      <c r="L44" s="45"/>
      <c r="M44" s="75"/>
    </row>
    <row r="45" spans="1:13" ht="21.75" customHeight="1">
      <c r="A45" t="s">
        <v>32</v>
      </c>
      <c r="C45"/>
      <c r="D45"/>
      <c r="E45" s="8">
        <v>9</v>
      </c>
      <c r="F45" s="8"/>
      <c r="G45" s="44">
        <v>106038</v>
      </c>
      <c r="H45" s="53"/>
      <c r="I45" s="50">
        <v>64221</v>
      </c>
      <c r="J45" s="45"/>
      <c r="L45" s="45"/>
      <c r="M45" s="75"/>
    </row>
    <row r="46" spans="1:13" ht="21.75" customHeight="1" thickBot="1">
      <c r="A46" s="2" t="s">
        <v>26</v>
      </c>
      <c r="B46"/>
      <c r="C46"/>
      <c r="D46"/>
      <c r="E46" s="8"/>
      <c r="F46" s="8"/>
      <c r="G46" s="64">
        <f>SUM(G44:G45)</f>
        <v>9187522</v>
      </c>
      <c r="H46" s="46"/>
      <c r="I46" s="64">
        <f>SUM(I44:I45)</f>
        <v>9400606</v>
      </c>
      <c r="J46" s="58"/>
      <c r="K46" s="58"/>
      <c r="L46" s="45"/>
    </row>
    <row r="47" spans="1:13" ht="16.5" customHeight="1" thickTop="1">
      <c r="A47" s="2"/>
      <c r="B47"/>
      <c r="C47"/>
      <c r="D47"/>
      <c r="E47" s="8"/>
      <c r="F47"/>
      <c r="G47" s="37"/>
      <c r="H47" s="46"/>
      <c r="I47" s="37"/>
      <c r="J47" s="45"/>
    </row>
    <row r="48" spans="1:13" ht="21.75" customHeight="1">
      <c r="A48" s="2" t="s">
        <v>33</v>
      </c>
      <c r="B48"/>
      <c r="C48"/>
      <c r="D48"/>
      <c r="E48" s="8"/>
      <c r="F48"/>
      <c r="G48" s="28">
        <v>9.5010999999999992</v>
      </c>
      <c r="H48" s="26"/>
      <c r="I48" s="28">
        <v>9.7213999999999992</v>
      </c>
      <c r="J48" s="73"/>
      <c r="K48" s="73"/>
      <c r="L48" s="73"/>
    </row>
    <row r="49" spans="1:12" ht="22.5" customHeight="1">
      <c r="A49" s="2" t="s">
        <v>34</v>
      </c>
      <c r="B49"/>
      <c r="C49"/>
      <c r="D49"/>
      <c r="E49" s="8"/>
      <c r="F49"/>
      <c r="G49" s="48">
        <v>967000</v>
      </c>
      <c r="H49" s="26"/>
      <c r="I49" s="48">
        <v>967000</v>
      </c>
      <c r="J49" s="45"/>
      <c r="L49" s="45"/>
    </row>
    <row r="50" spans="1:12" ht="22.5" customHeight="1">
      <c r="A50" s="2"/>
      <c r="B50"/>
      <c r="C50"/>
      <c r="D50"/>
      <c r="E50" s="8"/>
      <c r="F50"/>
      <c r="G50" s="98"/>
      <c r="H50" s="46"/>
      <c r="I50" s="37"/>
      <c r="K50" s="47"/>
    </row>
    <row r="51" spans="1:12" ht="22.5" customHeight="1">
      <c r="G51" s="15"/>
      <c r="H51" s="15"/>
      <c r="I51" s="15"/>
    </row>
    <row r="52" spans="1:12" ht="22.5" customHeight="1"/>
    <row r="53" spans="1:12" ht="22.5" customHeight="1"/>
    <row r="54" spans="1:12" ht="22.5" customHeight="1"/>
    <row r="55" spans="1:12" ht="22.5" customHeight="1"/>
    <row r="56" spans="1:12" ht="22.5" customHeight="1"/>
    <row r="57" spans="1:12" ht="22.5" customHeight="1"/>
    <row r="58" spans="1:12" ht="22.5" customHeight="1"/>
    <row r="59" spans="1:12" ht="22.5" customHeight="1"/>
    <row r="60" spans="1:12" ht="22.5" customHeight="1"/>
  </sheetData>
  <mergeCells count="4">
    <mergeCell ref="A2:I2"/>
    <mergeCell ref="G7:I7"/>
    <mergeCell ref="A28:I28"/>
    <mergeCell ref="G33:I33"/>
  </mergeCells>
  <pageMargins left="0.8" right="0.8" top="0.48" bottom="0.5" header="0.5" footer="0.5"/>
  <pageSetup paperSize="9" scale="74" firstPageNumber="3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A988A-9D02-4334-9333-65EB4A4D68AD}">
  <dimension ref="A1:D6"/>
  <sheetViews>
    <sheetView workbookViewId="0"/>
  </sheetViews>
  <sheetFormatPr defaultRowHeight="21.5"/>
  <sheetData>
    <row r="1" spans="1:4">
      <c r="A1">
        <v>1762694633128</v>
      </c>
      <c r="B1" t="s">
        <v>149</v>
      </c>
      <c r="C1" t="s">
        <v>150</v>
      </c>
      <c r="D1">
        <v>5</v>
      </c>
    </row>
    <row r="2" spans="1:4">
      <c r="A2">
        <v>1762694634172</v>
      </c>
      <c r="B2" t="s">
        <v>151</v>
      </c>
      <c r="C2" t="s">
        <v>152</v>
      </c>
      <c r="D2" t="s">
        <v>153</v>
      </c>
    </row>
    <row r="3" spans="1:4">
      <c r="A3">
        <v>1762694634172</v>
      </c>
      <c r="B3" t="s">
        <v>151</v>
      </c>
      <c r="C3" t="s">
        <v>154</v>
      </c>
      <c r="D3" t="s">
        <v>155</v>
      </c>
    </row>
    <row r="4" spans="1:4">
      <c r="A4">
        <v>1762694634172</v>
      </c>
      <c r="B4" t="s">
        <v>151</v>
      </c>
      <c r="C4" t="s">
        <v>156</v>
      </c>
      <c r="D4" t="s">
        <v>157</v>
      </c>
    </row>
    <row r="5" spans="1:4">
      <c r="A5">
        <v>1762694634172</v>
      </c>
      <c r="B5" t="s">
        <v>151</v>
      </c>
      <c r="C5" t="s">
        <v>158</v>
      </c>
      <c r="D5" t="s">
        <v>159</v>
      </c>
    </row>
    <row r="6" spans="1:4">
      <c r="A6">
        <v>1762694634172</v>
      </c>
      <c r="B6" t="s">
        <v>151</v>
      </c>
      <c r="C6" t="s">
        <v>160</v>
      </c>
      <c r="D6" t="s">
        <v>161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4A73A-DDE1-4C5A-B5F3-9838859FC2CA}">
  <dimension ref="A1:D1"/>
  <sheetViews>
    <sheetView workbookViewId="0"/>
  </sheetViews>
  <sheetFormatPr defaultRowHeight="21.5"/>
  <sheetData>
    <row r="1" spans="1:4">
      <c r="A1">
        <v>1762694633402</v>
      </c>
      <c r="B1" t="s">
        <v>149</v>
      </c>
      <c r="C1" t="s">
        <v>150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91FAB-CB67-422E-B4D4-F6B43DD6877E}">
  <dimension ref="A1:D1"/>
  <sheetViews>
    <sheetView workbookViewId="0"/>
  </sheetViews>
  <sheetFormatPr defaultRowHeight="21.5"/>
  <sheetData>
    <row r="1" spans="1:4">
      <c r="A1">
        <v>1762694633686</v>
      </c>
      <c r="B1" t="s">
        <v>149</v>
      </c>
      <c r="C1" t="s">
        <v>150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EA4B2-2DA3-4C21-8E2B-D858BFABFB27}">
  <dimension ref="A1:D1"/>
  <sheetViews>
    <sheetView workbookViewId="0"/>
  </sheetViews>
  <sheetFormatPr defaultRowHeight="21.5"/>
  <sheetData>
    <row r="1" spans="1:4">
      <c r="A1">
        <v>1762694634047</v>
      </c>
      <c r="B1" t="s">
        <v>149</v>
      </c>
      <c r="C1" t="s">
        <v>150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F1A47-FC5F-43C8-BE4E-23FF2559A766}">
  <sheetPr codeName="Sheet5">
    <tabColor rgb="FF0070C0"/>
    <pageSetUpPr fitToPage="1"/>
  </sheetPr>
  <dimension ref="A1:V42"/>
  <sheetViews>
    <sheetView tabSelected="1" topLeftCell="B29" zoomScaleNormal="100" zoomScaleSheetLayoutView="70" workbookViewId="0">
      <selection activeCell="S39" sqref="S39"/>
    </sheetView>
  </sheetViews>
  <sheetFormatPr defaultColWidth="8.8984375" defaultRowHeight="22.5" customHeight="1"/>
  <cols>
    <col min="1" max="1" width="42" customWidth="1"/>
    <col min="2" max="2" width="15.19921875" style="42" customWidth="1"/>
    <col min="3" max="3" width="7" customWidth="1"/>
    <col min="4" max="4" width="11.69921875" customWidth="1"/>
    <col min="5" max="5" width="1.296875" customWidth="1"/>
    <col min="6" max="6" width="9.5" style="42" customWidth="1"/>
    <col min="7" max="7" width="1.296875" customWidth="1"/>
    <col min="8" max="8" width="12.296875" customWidth="1"/>
    <col min="9" max="9" width="1.3984375" customWidth="1"/>
    <col min="10" max="10" width="12.8984375" customWidth="1"/>
    <col min="11" max="11" width="1.3984375" customWidth="1"/>
    <col min="12" max="12" width="13.3984375" customWidth="1"/>
    <col min="13" max="13" width="1.3984375" customWidth="1"/>
    <col min="14" max="14" width="12.8984375" customWidth="1"/>
    <col min="15" max="15" width="1.3984375" customWidth="1"/>
    <col min="16" max="16" width="12.59765625" customWidth="1"/>
    <col min="17" max="17" width="1.3984375" customWidth="1"/>
    <col min="18" max="18" width="13.296875" customWidth="1"/>
    <col min="19" max="19" width="14.296875" customWidth="1"/>
    <col min="20" max="20" width="16" customWidth="1"/>
    <col min="22" max="22" width="9.59765625" bestFit="1" customWidth="1"/>
  </cols>
  <sheetData>
    <row r="1" spans="1:20" ht="22.5" customHeight="1">
      <c r="A1" s="5" t="s">
        <v>0</v>
      </c>
    </row>
    <row r="2" spans="1:20" ht="22.5" customHeight="1">
      <c r="A2" s="5" t="s">
        <v>35</v>
      </c>
    </row>
    <row r="3" spans="1:20" ht="15" customHeight="1"/>
    <row r="4" spans="1:20" ht="21.65" customHeight="1">
      <c r="A4" s="12" t="s">
        <v>36</v>
      </c>
      <c r="B4" s="105"/>
      <c r="C4" s="12"/>
      <c r="D4" s="12"/>
      <c r="E4" s="12"/>
      <c r="F4" s="105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20"/>
    </row>
    <row r="5" spans="1:20" ht="21.65" customHeight="1">
      <c r="A5" s="12"/>
      <c r="B5" s="105"/>
      <c r="C5" s="12"/>
      <c r="D5" s="12"/>
      <c r="E5" s="12"/>
      <c r="F5" s="105"/>
      <c r="G5" s="12"/>
      <c r="H5" s="133" t="s">
        <v>140</v>
      </c>
      <c r="I5" s="133"/>
      <c r="J5" s="133"/>
      <c r="K5" s="133"/>
      <c r="L5" s="133"/>
      <c r="M5" s="12"/>
      <c r="N5" s="133" t="s">
        <v>37</v>
      </c>
      <c r="O5" s="133"/>
      <c r="P5" s="133"/>
      <c r="Q5" s="133"/>
      <c r="R5" s="133"/>
    </row>
    <row r="6" spans="1:20" ht="21.65" customHeight="1">
      <c r="A6" s="12"/>
      <c r="B6" s="105"/>
      <c r="C6" s="12"/>
      <c r="D6" s="105"/>
      <c r="E6" s="12"/>
      <c r="F6" s="105"/>
      <c r="G6" s="12"/>
      <c r="H6" s="105"/>
      <c r="I6" s="105"/>
      <c r="J6" s="105"/>
      <c r="K6" s="105"/>
      <c r="L6" s="105" t="s">
        <v>38</v>
      </c>
      <c r="M6" s="105"/>
      <c r="N6" s="105"/>
      <c r="O6" s="105"/>
      <c r="P6" s="105"/>
      <c r="Q6" s="105"/>
      <c r="R6" s="105" t="s">
        <v>38</v>
      </c>
    </row>
    <row r="7" spans="1:20" ht="21.65" customHeight="1">
      <c r="A7" s="12" t="s">
        <v>39</v>
      </c>
      <c r="B7" s="133" t="s">
        <v>40</v>
      </c>
      <c r="C7" s="133"/>
      <c r="D7" s="133"/>
      <c r="E7" s="12"/>
      <c r="F7" s="20" t="s">
        <v>3</v>
      </c>
      <c r="G7" s="12"/>
      <c r="H7" s="105" t="s">
        <v>41</v>
      </c>
      <c r="I7" s="105"/>
      <c r="J7" s="105" t="s">
        <v>42</v>
      </c>
      <c r="K7" s="105"/>
      <c r="L7" s="105" t="s">
        <v>43</v>
      </c>
      <c r="M7" s="105"/>
      <c r="N7" s="105" t="s">
        <v>41</v>
      </c>
      <c r="O7" s="105"/>
      <c r="P7" s="105" t="s">
        <v>42</v>
      </c>
      <c r="Q7" s="105"/>
      <c r="R7" s="105" t="s">
        <v>43</v>
      </c>
    </row>
    <row r="8" spans="1:20" ht="21.65" customHeight="1">
      <c r="A8" s="12"/>
      <c r="B8" s="105"/>
      <c r="C8" s="12"/>
      <c r="D8" s="12"/>
      <c r="E8" s="12"/>
      <c r="F8" s="105"/>
      <c r="G8" s="12"/>
      <c r="H8" s="132" t="s">
        <v>5</v>
      </c>
      <c r="I8" s="132"/>
      <c r="J8" s="132"/>
      <c r="K8" s="12"/>
      <c r="L8" s="20" t="s">
        <v>44</v>
      </c>
      <c r="M8" s="12"/>
      <c r="N8" s="132" t="s">
        <v>5</v>
      </c>
      <c r="O8" s="132"/>
      <c r="P8" s="132"/>
      <c r="Q8" s="12"/>
      <c r="R8" s="20" t="s">
        <v>44</v>
      </c>
    </row>
    <row r="9" spans="1:20" ht="21.65" customHeight="1">
      <c r="A9" s="106" t="s">
        <v>45</v>
      </c>
      <c r="B9" s="105"/>
      <c r="C9" s="12"/>
      <c r="D9" s="12"/>
      <c r="E9" s="12"/>
      <c r="F9" s="20" t="s">
        <v>10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20" ht="21.65" customHeight="1">
      <c r="A10" s="12" t="s">
        <v>46</v>
      </c>
      <c r="C10" s="12"/>
      <c r="D10" s="18"/>
      <c r="E10" s="12"/>
      <c r="F10" s="105"/>
      <c r="G10" s="12"/>
      <c r="H10" s="18"/>
      <c r="I10" s="18"/>
      <c r="J10" s="18"/>
      <c r="K10" s="18"/>
      <c r="L10" s="18"/>
      <c r="M10" s="13"/>
      <c r="Q10" s="13"/>
    </row>
    <row r="11" spans="1:20" ht="21.65" customHeight="1">
      <c r="A11" s="107" t="s">
        <v>47</v>
      </c>
      <c r="B11" s="134" t="s">
        <v>48</v>
      </c>
      <c r="C11" s="134"/>
      <c r="D11" s="134"/>
      <c r="E11" s="12"/>
      <c r="F11" s="105"/>
      <c r="G11" s="12"/>
      <c r="H11" s="109"/>
      <c r="I11" s="18"/>
      <c r="J11" s="109"/>
      <c r="K11" s="18"/>
      <c r="L11" s="18"/>
      <c r="M11" s="13"/>
      <c r="N11" s="13"/>
      <c r="O11" s="13"/>
      <c r="P11" s="13"/>
      <c r="Q11" s="13"/>
      <c r="R11" s="18"/>
    </row>
    <row r="12" spans="1:20" ht="21.65" customHeight="1">
      <c r="A12" s="107"/>
      <c r="B12" s="134" t="s">
        <v>49</v>
      </c>
      <c r="C12" s="134"/>
      <c r="D12" s="134"/>
      <c r="E12" s="12"/>
      <c r="F12" s="105"/>
      <c r="G12" s="12"/>
      <c r="H12" s="109">
        <v>3845979</v>
      </c>
      <c r="I12" s="18"/>
      <c r="J12" s="109">
        <v>3612500</v>
      </c>
      <c r="K12" s="18"/>
      <c r="L12" s="18">
        <v>39.119999999999997</v>
      </c>
      <c r="M12" s="13"/>
      <c r="N12" s="13">
        <v>3826000</v>
      </c>
      <c r="O12" s="13"/>
      <c r="P12" s="13">
        <v>3780700</v>
      </c>
      <c r="Q12" s="13"/>
      <c r="R12" s="18">
        <v>40.96</v>
      </c>
      <c r="T12" s="110"/>
    </row>
    <row r="13" spans="1:20" ht="21.65" customHeight="1">
      <c r="A13" s="12" t="s">
        <v>50</v>
      </c>
      <c r="B13" s="108"/>
      <c r="C13" s="12"/>
      <c r="D13" s="18"/>
      <c r="E13" s="12"/>
      <c r="F13" s="105"/>
      <c r="G13" s="12"/>
      <c r="H13" s="18"/>
      <c r="I13" s="18"/>
      <c r="J13" s="18"/>
      <c r="K13" s="18"/>
      <c r="L13" s="18"/>
      <c r="M13" s="13"/>
      <c r="T13" s="110"/>
    </row>
    <row r="14" spans="1:20" ht="21.65" customHeight="1">
      <c r="A14" s="107" t="s">
        <v>51</v>
      </c>
      <c r="B14" s="134" t="s">
        <v>52</v>
      </c>
      <c r="C14" s="134"/>
      <c r="D14" s="134"/>
      <c r="E14" s="12"/>
      <c r="F14" s="105"/>
      <c r="G14" s="12"/>
      <c r="H14" s="109"/>
      <c r="I14" s="18"/>
      <c r="J14" s="109"/>
      <c r="K14" s="18"/>
      <c r="L14" s="18"/>
      <c r="M14" s="13"/>
      <c r="N14" s="13"/>
      <c r="O14" s="13"/>
      <c r="P14" s="13"/>
      <c r="Q14" s="13"/>
      <c r="R14" s="18"/>
      <c r="T14" s="110"/>
    </row>
    <row r="15" spans="1:20" ht="21.65" customHeight="1">
      <c r="A15" s="107" t="s">
        <v>53</v>
      </c>
      <c r="B15" s="134" t="s">
        <v>54</v>
      </c>
      <c r="C15" s="134"/>
      <c r="D15" s="134"/>
      <c r="E15" s="12"/>
      <c r="F15" s="105"/>
      <c r="G15" s="12"/>
      <c r="H15" s="109">
        <v>4340858</v>
      </c>
      <c r="I15" s="18"/>
      <c r="J15" s="109">
        <v>4212300</v>
      </c>
      <c r="K15" s="18"/>
      <c r="L15" s="18">
        <v>45.61</v>
      </c>
      <c r="M15" s="13"/>
      <c r="N15" s="13">
        <v>4305270</v>
      </c>
      <c r="O15" s="13"/>
      <c r="P15" s="13">
        <v>4325400</v>
      </c>
      <c r="Q15" s="13"/>
      <c r="R15" s="18">
        <v>46.86</v>
      </c>
      <c r="T15" s="110"/>
    </row>
    <row r="16" spans="1:20" ht="21.65" customHeight="1">
      <c r="A16" s="107"/>
      <c r="B16" s="108"/>
      <c r="C16" s="12"/>
      <c r="D16" s="18"/>
      <c r="E16" s="12"/>
      <c r="F16" s="105"/>
      <c r="G16" s="12"/>
      <c r="H16" s="18"/>
      <c r="I16" s="18"/>
      <c r="J16" s="18"/>
      <c r="K16" s="18"/>
      <c r="L16" s="18"/>
      <c r="M16" s="13"/>
      <c r="T16" s="110"/>
    </row>
    <row r="17" spans="1:22" ht="21.65" customHeight="1">
      <c r="A17" s="12" t="s">
        <v>55</v>
      </c>
      <c r="B17" s="108"/>
      <c r="C17" s="12"/>
      <c r="D17" s="18"/>
      <c r="E17" s="12"/>
      <c r="F17" s="105"/>
      <c r="G17" s="12"/>
      <c r="H17" s="18"/>
      <c r="I17" s="18"/>
      <c r="J17" s="18"/>
      <c r="K17" s="18"/>
      <c r="L17" s="18"/>
      <c r="M17" s="13"/>
      <c r="N17" s="13"/>
      <c r="O17" s="13"/>
      <c r="P17" s="13"/>
      <c r="Q17" s="13"/>
      <c r="R17" s="18"/>
      <c r="T17" s="110"/>
    </row>
    <row r="18" spans="1:22" ht="21.65" customHeight="1">
      <c r="A18" s="107" t="s">
        <v>56</v>
      </c>
      <c r="B18" s="134" t="s">
        <v>57</v>
      </c>
      <c r="C18" s="134"/>
      <c r="D18" s="134"/>
      <c r="E18" s="12"/>
      <c r="F18" s="105"/>
      <c r="G18" s="12"/>
      <c r="H18" s="109"/>
      <c r="I18" s="18"/>
      <c r="J18" s="109"/>
      <c r="K18" s="18"/>
      <c r="L18" s="18"/>
      <c r="M18" s="13"/>
      <c r="N18" s="13"/>
      <c r="O18" s="13"/>
      <c r="P18" s="13"/>
      <c r="Q18" s="13"/>
      <c r="R18" s="18"/>
      <c r="T18" s="110"/>
    </row>
    <row r="19" spans="1:22" ht="21.65" customHeight="1">
      <c r="A19" s="107" t="s">
        <v>58</v>
      </c>
      <c r="B19" s="134" t="s">
        <v>59</v>
      </c>
      <c r="C19" s="134"/>
      <c r="D19" s="134"/>
      <c r="E19" s="12"/>
      <c r="F19" s="105"/>
      <c r="G19" s="12"/>
      <c r="H19" s="111">
        <v>574069</v>
      </c>
      <c r="I19" s="109"/>
      <c r="J19" s="111">
        <v>573500</v>
      </c>
      <c r="K19" s="18"/>
      <c r="L19" s="112">
        <v>6.21</v>
      </c>
      <c r="M19" s="13"/>
      <c r="N19" s="113">
        <v>569000</v>
      </c>
      <c r="O19" s="13"/>
      <c r="P19" s="113">
        <v>573700</v>
      </c>
      <c r="Q19" s="13"/>
      <c r="R19" s="112">
        <v>6.22</v>
      </c>
      <c r="T19" s="110"/>
    </row>
    <row r="20" spans="1:22" ht="21.65" customHeight="1">
      <c r="A20" s="106" t="s">
        <v>60</v>
      </c>
      <c r="B20" s="105"/>
      <c r="C20" s="12"/>
      <c r="D20" s="18"/>
      <c r="E20" s="12"/>
      <c r="F20" s="105"/>
      <c r="G20" s="12"/>
      <c r="H20" s="114">
        <f>SUM(H10:H19)</f>
        <v>8760906</v>
      </c>
      <c r="I20" s="18"/>
      <c r="J20" s="114">
        <f>SUM(J10:J19)</f>
        <v>8398300</v>
      </c>
      <c r="K20" s="18"/>
      <c r="L20" s="115">
        <f>SUM(L10:L19)</f>
        <v>90.939999999999984</v>
      </c>
      <c r="M20" s="13"/>
      <c r="N20" s="116">
        <f>SUM(N10:N19)</f>
        <v>8700270</v>
      </c>
      <c r="O20" s="13"/>
      <c r="P20" s="116">
        <f>SUM(P10:P19)</f>
        <v>8679800</v>
      </c>
      <c r="Q20" s="117"/>
      <c r="R20" s="118">
        <f>SUM(R10:R19)</f>
        <v>94.039999999999992</v>
      </c>
      <c r="S20" s="36"/>
      <c r="T20" s="36"/>
      <c r="U20" s="53"/>
      <c r="V20" s="36"/>
    </row>
    <row r="21" spans="1:22" ht="22.5" customHeight="1">
      <c r="A21" s="5" t="s">
        <v>0</v>
      </c>
      <c r="L21" s="17"/>
      <c r="T21" s="36"/>
    </row>
    <row r="22" spans="1:22" ht="22.5" customHeight="1">
      <c r="A22" s="5" t="s">
        <v>35</v>
      </c>
      <c r="T22" s="36"/>
    </row>
    <row r="23" spans="1:22" ht="15" customHeight="1"/>
    <row r="24" spans="1:22" ht="21.65" customHeight="1">
      <c r="A24" s="12" t="s">
        <v>61</v>
      </c>
      <c r="B24" s="105"/>
      <c r="C24" s="12"/>
      <c r="D24" s="12"/>
      <c r="E24" s="12"/>
      <c r="F24" s="105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20"/>
    </row>
    <row r="25" spans="1:22" ht="21.65" customHeight="1">
      <c r="A25" s="12"/>
      <c r="B25" s="105"/>
      <c r="C25" s="12"/>
      <c r="D25" s="12"/>
      <c r="E25" s="12"/>
      <c r="F25" s="105"/>
      <c r="G25" s="12"/>
      <c r="H25" s="133" t="s">
        <v>140</v>
      </c>
      <c r="I25" s="133"/>
      <c r="J25" s="133"/>
      <c r="K25" s="133"/>
      <c r="L25" s="133"/>
      <c r="M25" s="12"/>
      <c r="N25" s="133" t="s">
        <v>37</v>
      </c>
      <c r="O25" s="133"/>
      <c r="P25" s="133"/>
      <c r="Q25" s="133"/>
      <c r="R25" s="133"/>
    </row>
    <row r="26" spans="1:22" ht="21.65" customHeight="1">
      <c r="A26" s="12"/>
      <c r="B26" s="105"/>
      <c r="C26" s="12"/>
      <c r="D26" s="105"/>
      <c r="E26" s="12"/>
      <c r="F26" s="105"/>
      <c r="G26" s="12"/>
      <c r="H26" s="105"/>
      <c r="I26" s="105"/>
      <c r="J26" s="105"/>
      <c r="K26" s="105"/>
      <c r="L26" s="105" t="s">
        <v>38</v>
      </c>
      <c r="M26" s="105"/>
      <c r="N26" s="105"/>
      <c r="O26" s="105"/>
      <c r="P26" s="105"/>
      <c r="Q26" s="105"/>
      <c r="R26" s="105" t="s">
        <v>38</v>
      </c>
    </row>
    <row r="27" spans="1:22" ht="21.65" customHeight="1">
      <c r="A27" s="12" t="s">
        <v>39</v>
      </c>
      <c r="B27" s="105" t="s">
        <v>62</v>
      </c>
      <c r="C27" s="12"/>
      <c r="D27" s="105" t="s">
        <v>63</v>
      </c>
      <c r="E27" s="12"/>
      <c r="F27" s="20" t="s">
        <v>3</v>
      </c>
      <c r="G27" s="12"/>
      <c r="H27" s="105" t="s">
        <v>41</v>
      </c>
      <c r="I27" s="105"/>
      <c r="J27" s="105" t="s">
        <v>42</v>
      </c>
      <c r="K27" s="105"/>
      <c r="L27" s="105" t="s">
        <v>43</v>
      </c>
      <c r="M27" s="105"/>
      <c r="N27" s="105" t="s">
        <v>41</v>
      </c>
      <c r="O27" s="105"/>
      <c r="P27" s="105" t="s">
        <v>42</v>
      </c>
      <c r="Q27" s="105"/>
      <c r="R27" s="105" t="s">
        <v>43</v>
      </c>
    </row>
    <row r="28" spans="1:22" ht="21.65" customHeight="1">
      <c r="A28" s="12"/>
      <c r="B28" s="105"/>
      <c r="C28" s="12"/>
      <c r="D28" s="20" t="s">
        <v>64</v>
      </c>
      <c r="E28" s="12"/>
      <c r="F28" s="105"/>
      <c r="G28" s="12"/>
      <c r="H28" s="132" t="s">
        <v>5</v>
      </c>
      <c r="I28" s="132"/>
      <c r="J28" s="132"/>
      <c r="K28" s="12"/>
      <c r="L28" s="20" t="s">
        <v>44</v>
      </c>
      <c r="M28" s="12"/>
      <c r="N28" s="132" t="s">
        <v>5</v>
      </c>
      <c r="O28" s="132"/>
      <c r="P28" s="132"/>
      <c r="Q28" s="12"/>
      <c r="R28" s="20" t="s">
        <v>44</v>
      </c>
    </row>
    <row r="29" spans="1:22" ht="21.65" customHeight="1">
      <c r="A29" s="106" t="s">
        <v>65</v>
      </c>
      <c r="C29" s="12"/>
      <c r="D29" s="12"/>
      <c r="E29" s="12"/>
      <c r="F29" s="20" t="s">
        <v>8</v>
      </c>
      <c r="G29" s="12"/>
      <c r="H29" s="12"/>
      <c r="I29" s="12"/>
      <c r="J29" s="12"/>
      <c r="K29" s="12"/>
      <c r="L29" s="19"/>
      <c r="M29" s="12"/>
      <c r="N29" s="12"/>
      <c r="O29" s="12"/>
      <c r="P29" s="19"/>
      <c r="Q29" s="117"/>
      <c r="R29" s="117"/>
    </row>
    <row r="30" spans="1:22" ht="21.65" customHeight="1">
      <c r="A30" s="12" t="s">
        <v>66</v>
      </c>
      <c r="B30" s="12"/>
      <c r="C30" s="12"/>
      <c r="D30" s="18"/>
      <c r="E30" s="12"/>
      <c r="F30" s="105"/>
      <c r="G30" s="12"/>
      <c r="H30" s="109"/>
      <c r="I30" s="109"/>
      <c r="J30" s="109"/>
      <c r="K30" s="18"/>
      <c r="L30" s="18"/>
      <c r="M30" s="12"/>
      <c r="N30" s="12"/>
      <c r="O30" s="12"/>
      <c r="P30" s="19"/>
      <c r="Q30" s="117"/>
      <c r="R30" s="19"/>
    </row>
    <row r="31" spans="1:22" ht="21.65" customHeight="1">
      <c r="A31" s="119" t="s">
        <v>67</v>
      </c>
      <c r="B31" s="120" t="s">
        <v>148</v>
      </c>
      <c r="C31" s="12"/>
      <c r="D31" s="121">
        <v>1.8</v>
      </c>
      <c r="E31" s="12"/>
      <c r="F31" s="105"/>
      <c r="G31" s="12"/>
      <c r="H31" s="95">
        <v>0</v>
      </c>
      <c r="I31" s="95"/>
      <c r="J31" s="95">
        <v>0</v>
      </c>
      <c r="K31" s="95"/>
      <c r="L31" s="95">
        <v>0</v>
      </c>
      <c r="M31" s="18"/>
      <c r="N31" s="109">
        <v>550000</v>
      </c>
      <c r="O31" s="18"/>
      <c r="P31" s="109">
        <v>550000</v>
      </c>
      <c r="Q31" s="18"/>
      <c r="R31" s="18">
        <v>5.96</v>
      </c>
      <c r="S31" s="122"/>
      <c r="T31" s="110"/>
    </row>
    <row r="32" spans="1:22" ht="21.65" customHeight="1">
      <c r="A32" s="119" t="s">
        <v>67</v>
      </c>
      <c r="B32" s="120" t="s">
        <v>146</v>
      </c>
      <c r="C32" s="12"/>
      <c r="D32" s="123">
        <v>1.3</v>
      </c>
      <c r="E32" s="12"/>
      <c r="F32" s="105"/>
      <c r="G32" s="12"/>
      <c r="H32" s="109">
        <v>201151</v>
      </c>
      <c r="I32" s="109"/>
      <c r="J32" s="109">
        <v>201151</v>
      </c>
      <c r="K32" s="18"/>
      <c r="L32" s="124">
        <v>2.1700000000000004</v>
      </c>
      <c r="M32" s="18"/>
      <c r="N32" s="95">
        <v>0</v>
      </c>
      <c r="O32" s="18"/>
      <c r="P32" s="95">
        <v>0</v>
      </c>
      <c r="Q32" s="18"/>
      <c r="R32" s="95">
        <v>0</v>
      </c>
      <c r="T32" s="110"/>
    </row>
    <row r="33" spans="1:20" ht="21.65" customHeight="1">
      <c r="A33" s="119" t="s">
        <v>67</v>
      </c>
      <c r="B33" s="120" t="s">
        <v>147</v>
      </c>
      <c r="C33" s="12"/>
      <c r="D33" s="123">
        <v>1.2</v>
      </c>
      <c r="E33" s="12"/>
      <c r="F33" s="105"/>
      <c r="G33" s="12"/>
      <c r="H33" s="109">
        <v>556056</v>
      </c>
      <c r="I33" s="109"/>
      <c r="J33" s="109">
        <v>556056</v>
      </c>
      <c r="K33" s="18"/>
      <c r="L33" s="124">
        <v>6.02</v>
      </c>
      <c r="M33" s="18"/>
      <c r="N33" s="95">
        <v>0</v>
      </c>
      <c r="O33" s="18"/>
      <c r="P33" s="95">
        <v>0</v>
      </c>
      <c r="Q33" s="18"/>
      <c r="R33" s="95">
        <v>0</v>
      </c>
      <c r="T33" s="110"/>
    </row>
    <row r="34" spans="1:20" ht="21.65" customHeight="1">
      <c r="A34" s="119" t="s">
        <v>67</v>
      </c>
      <c r="B34" s="120" t="s">
        <v>147</v>
      </c>
      <c r="C34" s="12"/>
      <c r="D34" s="123">
        <v>1.2</v>
      </c>
      <c r="E34" s="12"/>
      <c r="F34" s="105"/>
      <c r="G34" s="12"/>
      <c r="H34" s="109">
        <v>80000</v>
      </c>
      <c r="I34" s="109"/>
      <c r="J34" s="109">
        <v>80000</v>
      </c>
      <c r="K34" s="18"/>
      <c r="L34" s="124">
        <v>0.87</v>
      </c>
      <c r="M34" s="18"/>
      <c r="N34" s="95">
        <v>0</v>
      </c>
      <c r="O34" s="18"/>
      <c r="P34" s="95">
        <v>0</v>
      </c>
      <c r="Q34" s="18"/>
      <c r="R34" s="95">
        <v>0</v>
      </c>
      <c r="T34" s="110"/>
    </row>
    <row r="35" spans="1:20" ht="21.65" customHeight="1">
      <c r="A35" s="106" t="s">
        <v>68</v>
      </c>
      <c r="B35" s="105"/>
      <c r="C35" s="12"/>
      <c r="D35" s="18"/>
      <c r="E35" s="12"/>
      <c r="F35" s="105"/>
      <c r="G35" s="12"/>
      <c r="H35" s="125">
        <f>SUM(H31:H34)</f>
        <v>837207</v>
      </c>
      <c r="I35" s="19"/>
      <c r="J35" s="125">
        <f>SUM(J31:J34)</f>
        <v>837207</v>
      </c>
      <c r="K35" s="117"/>
      <c r="L35" s="126">
        <f>SUM(L31:L34)</f>
        <v>9.0599999999999987</v>
      </c>
      <c r="M35" s="13"/>
      <c r="N35" s="125">
        <f>SUM(N31:N34)</f>
        <v>550000</v>
      </c>
      <c r="O35" s="19"/>
      <c r="P35" s="125">
        <f>SUM(P31:P34)</f>
        <v>550000</v>
      </c>
      <c r="Q35" s="117"/>
      <c r="R35" s="126">
        <f>SUM(R31:R34)</f>
        <v>5.96</v>
      </c>
      <c r="S35" s="36"/>
      <c r="T35" s="110"/>
    </row>
    <row r="36" spans="1:20" ht="15" customHeight="1">
      <c r="A36" s="12"/>
      <c r="B36" s="105"/>
      <c r="C36" s="12"/>
      <c r="D36" s="18"/>
      <c r="E36" s="12"/>
      <c r="F36" s="105"/>
      <c r="G36" s="12"/>
      <c r="H36" s="12"/>
      <c r="I36" s="12"/>
      <c r="J36" s="117"/>
      <c r="K36" s="117"/>
      <c r="L36" s="117"/>
      <c r="M36" s="12"/>
      <c r="N36" s="12"/>
      <c r="O36" s="12"/>
      <c r="P36" s="117"/>
      <c r="Q36" s="117"/>
      <c r="R36" s="117"/>
    </row>
    <row r="37" spans="1:20" ht="21.65" customHeight="1" thickBot="1">
      <c r="A37" s="106" t="s">
        <v>69</v>
      </c>
      <c r="B37" s="105"/>
      <c r="C37" s="12"/>
      <c r="D37" s="18"/>
      <c r="E37" s="12"/>
      <c r="F37" s="105"/>
      <c r="G37" s="12"/>
      <c r="H37" s="127">
        <f>H35+H20</f>
        <v>9598113</v>
      </c>
      <c r="I37" s="109"/>
      <c r="J37" s="127">
        <f>J35+J20</f>
        <v>9235507</v>
      </c>
      <c r="K37" s="117"/>
      <c r="L37" s="128">
        <f>L35+L20</f>
        <v>99.999999999999986</v>
      </c>
      <c r="M37" s="13"/>
      <c r="N37" s="127">
        <f>N35+N20</f>
        <v>9250270</v>
      </c>
      <c r="O37" s="13"/>
      <c r="P37" s="127">
        <f>P35+P20</f>
        <v>9229800</v>
      </c>
      <c r="Q37" s="117"/>
      <c r="R37" s="135">
        <f>R35+R20</f>
        <v>99.999999999999986</v>
      </c>
    </row>
    <row r="38" spans="1:20" ht="21" customHeight="1" thickTop="1">
      <c r="A38" s="129"/>
    </row>
    <row r="39" spans="1:20" ht="21" customHeight="1"/>
    <row r="40" spans="1:20" ht="22.5" customHeight="1">
      <c r="J40" s="17"/>
    </row>
    <row r="41" spans="1:20" ht="22.5" customHeight="1">
      <c r="J41" s="17"/>
    </row>
    <row r="42" spans="1:20" ht="22.5" customHeight="1">
      <c r="J42" s="17"/>
    </row>
  </sheetData>
  <mergeCells count="15">
    <mergeCell ref="B7:D7"/>
    <mergeCell ref="B19:D19"/>
    <mergeCell ref="B18:D18"/>
    <mergeCell ref="B15:D15"/>
    <mergeCell ref="B14:D14"/>
    <mergeCell ref="B11:D11"/>
    <mergeCell ref="B12:D12"/>
    <mergeCell ref="H28:J28"/>
    <mergeCell ref="N28:P28"/>
    <mergeCell ref="H5:L5"/>
    <mergeCell ref="N5:R5"/>
    <mergeCell ref="H8:J8"/>
    <mergeCell ref="N8:P8"/>
    <mergeCell ref="H25:L25"/>
    <mergeCell ref="N25:R25"/>
  </mergeCells>
  <phoneticPr fontId="22" type="noConversion"/>
  <pageMargins left="0.8" right="0.8" top="0.48" bottom="0.5" header="0.5" footer="0.5"/>
  <pageSetup paperSize="9" scale="68" firstPageNumber="5" orientation="landscape" useFirstPageNumber="1" r:id="rId1"/>
  <headerFooter>
    <oddFooter>&amp;L 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20" max="16383" man="1"/>
  </rowBreaks>
  <customProperties>
    <customPr name="OrphanNamesChecked" r:id="rId2"/>
  </customProperties>
  <ignoredErrors>
    <ignoredError sqref="L3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70C0"/>
  </sheetPr>
  <dimension ref="A1:E33"/>
  <sheetViews>
    <sheetView view="pageBreakPreview" zoomScale="85" zoomScaleNormal="100" zoomScaleSheetLayoutView="85" workbookViewId="0">
      <selection activeCell="D29" sqref="D29"/>
    </sheetView>
  </sheetViews>
  <sheetFormatPr defaultColWidth="9.09765625" defaultRowHeight="24" customHeight="1"/>
  <cols>
    <col min="1" max="1" width="63.69921875" customWidth="1"/>
    <col min="2" max="2" width="10.69921875" style="7" customWidth="1"/>
    <col min="3" max="3" width="18.3984375" customWidth="1"/>
  </cols>
  <sheetData>
    <row r="1" spans="1:5" ht="22.5" customHeight="1">
      <c r="A1" s="5" t="s">
        <v>0</v>
      </c>
      <c r="B1" s="5"/>
      <c r="C1" s="5"/>
    </row>
    <row r="2" spans="1:5" ht="22.5" customHeight="1">
      <c r="A2" s="5" t="s">
        <v>70</v>
      </c>
      <c r="B2" s="5"/>
      <c r="C2" s="5"/>
    </row>
    <row r="3" spans="1:5" ht="20.149999999999999" customHeight="1">
      <c r="A3" s="2"/>
      <c r="B3" s="2"/>
      <c r="C3" s="2"/>
    </row>
    <row r="4" spans="1:5" s="12" customFormat="1" ht="21.65" customHeight="1">
      <c r="A4" s="4"/>
      <c r="B4" s="4"/>
      <c r="C4" s="42" t="s">
        <v>71</v>
      </c>
    </row>
    <row r="5" spans="1:5" s="12" customFormat="1" ht="21.65" customHeight="1">
      <c r="A5" s="4"/>
      <c r="B5" s="4"/>
      <c r="C5" s="42" t="s">
        <v>72</v>
      </c>
    </row>
    <row r="6" spans="1:5" s="12" customFormat="1" ht="21.65" customHeight="1">
      <c r="A6"/>
      <c r="B6" s="8"/>
      <c r="C6" s="42" t="s">
        <v>73</v>
      </c>
    </row>
    <row r="7" spans="1:5" s="12" customFormat="1" ht="21.65" customHeight="1">
      <c r="A7"/>
      <c r="B7" s="29" t="s">
        <v>3</v>
      </c>
      <c r="C7" s="30">
        <v>2568</v>
      </c>
    </row>
    <row r="8" spans="1:5" s="12" customFormat="1" ht="21.65" customHeight="1">
      <c r="A8"/>
      <c r="B8" s="7"/>
      <c r="C8" s="8" t="s">
        <v>5</v>
      </c>
    </row>
    <row r="9" spans="1:5" s="12" customFormat="1" ht="23.25" customHeight="1">
      <c r="A9" s="31" t="s">
        <v>74</v>
      </c>
      <c r="B9" s="7"/>
      <c r="C9" s="17"/>
    </row>
    <row r="10" spans="1:5" s="12" customFormat="1" ht="23.25" customHeight="1">
      <c r="A10" t="s">
        <v>75</v>
      </c>
      <c r="B10" s="8"/>
      <c r="C10" s="27">
        <v>308604</v>
      </c>
      <c r="D10" s="13"/>
    </row>
    <row r="11" spans="1:5" s="12" customFormat="1" ht="23.25" customHeight="1">
      <c r="A11" t="s">
        <v>76</v>
      </c>
      <c r="B11" s="8"/>
      <c r="C11" s="27">
        <v>3638</v>
      </c>
      <c r="D11" s="13"/>
    </row>
    <row r="12" spans="1:5" s="12" customFormat="1" ht="23.25" customHeight="1">
      <c r="A12" t="s">
        <v>77</v>
      </c>
      <c r="B12" s="32"/>
      <c r="C12" s="27">
        <v>514</v>
      </c>
      <c r="D12" s="13"/>
    </row>
    <row r="13" spans="1:5" s="12" customFormat="1" ht="23.25" customHeight="1">
      <c r="A13" s="2" t="s">
        <v>78</v>
      </c>
      <c r="B13" s="32"/>
      <c r="C13" s="60">
        <f>SUM(C10:C12)</f>
        <v>312756</v>
      </c>
    </row>
    <row r="14" spans="1:5" s="12" customFormat="1" ht="15" customHeight="1">
      <c r="A14" s="2"/>
      <c r="B14" s="32"/>
      <c r="C14" s="22"/>
    </row>
    <row r="15" spans="1:5" s="12" customFormat="1" ht="23.25" customHeight="1">
      <c r="A15" s="31" t="s">
        <v>79</v>
      </c>
      <c r="B15" s="32"/>
      <c r="C15" s="22"/>
    </row>
    <row r="16" spans="1:5" s="12" customFormat="1" ht="23.25" customHeight="1">
      <c r="A16" s="21" t="s">
        <v>80</v>
      </c>
      <c r="B16" s="8"/>
      <c r="C16" s="22">
        <v>79331</v>
      </c>
      <c r="D16" s="13"/>
      <c r="E16" s="19"/>
    </row>
    <row r="17" spans="1:4" s="12" customFormat="1" ht="23.25" customHeight="1">
      <c r="A17" s="21" t="s">
        <v>81</v>
      </c>
      <c r="B17" s="8" t="s">
        <v>82</v>
      </c>
      <c r="C17" s="22">
        <v>4452</v>
      </c>
      <c r="D17" s="13"/>
    </row>
    <row r="18" spans="1:4" s="12" customFormat="1" ht="23.25" customHeight="1">
      <c r="A18" s="21" t="s">
        <v>83</v>
      </c>
      <c r="B18" s="8" t="s">
        <v>82</v>
      </c>
      <c r="C18" s="22">
        <v>3657</v>
      </c>
      <c r="D18" s="13"/>
    </row>
    <row r="19" spans="1:4" s="12" customFormat="1" ht="23.25" customHeight="1">
      <c r="A19" s="21" t="s">
        <v>84</v>
      </c>
      <c r="B19" s="8">
        <v>11</v>
      </c>
      <c r="C19" s="22">
        <v>2635</v>
      </c>
      <c r="D19" s="13"/>
    </row>
    <row r="20" spans="1:4" s="12" customFormat="1" ht="23.25" customHeight="1">
      <c r="A20" s="21" t="s">
        <v>85</v>
      </c>
      <c r="B20" s="8" t="s">
        <v>82</v>
      </c>
      <c r="C20" s="22">
        <v>26564</v>
      </c>
      <c r="D20" s="13"/>
    </row>
    <row r="21" spans="1:4" s="12" customFormat="1" ht="23.25" customHeight="1">
      <c r="A21" s="21" t="s">
        <v>86</v>
      </c>
      <c r="B21" s="8"/>
      <c r="C21" s="22">
        <v>7</v>
      </c>
      <c r="D21" s="13"/>
    </row>
    <row r="22" spans="1:4" s="12" customFormat="1" ht="23.25" customHeight="1">
      <c r="A22" s="21" t="s">
        <v>87</v>
      </c>
      <c r="B22" s="8"/>
      <c r="C22" s="22">
        <v>2612</v>
      </c>
      <c r="D22" s="13"/>
    </row>
    <row r="23" spans="1:4" s="12" customFormat="1" ht="23.25" customHeight="1">
      <c r="A23" s="4" t="s">
        <v>88</v>
      </c>
      <c r="B23" s="32"/>
      <c r="C23" s="61">
        <f>SUM(C16:C22)</f>
        <v>119258</v>
      </c>
    </row>
    <row r="24" spans="1:4" s="12" customFormat="1" ht="15" customHeight="1">
      <c r="A24" s="4"/>
      <c r="B24" s="32"/>
      <c r="C24" s="62"/>
    </row>
    <row r="25" spans="1:4" s="12" customFormat="1" ht="23.25" customHeight="1" thickBot="1">
      <c r="A25" s="2" t="s">
        <v>89</v>
      </c>
      <c r="B25" s="51"/>
      <c r="C25" s="56">
        <f>C13-C23</f>
        <v>193498</v>
      </c>
    </row>
    <row r="26" spans="1:4" s="12" customFormat="1" ht="15" customHeight="1" thickTop="1">
      <c r="A26" s="2"/>
      <c r="B26" s="51"/>
      <c r="C26" s="63"/>
    </row>
    <row r="27" spans="1:4" s="12" customFormat="1" ht="23.25" customHeight="1">
      <c r="A27" s="2" t="s">
        <v>90</v>
      </c>
      <c r="B27" s="51"/>
      <c r="C27" s="63"/>
    </row>
    <row r="28" spans="1:4" s="12" customFormat="1" ht="23.25" customHeight="1">
      <c r="A28" t="s">
        <v>91</v>
      </c>
      <c r="B28" s="51"/>
      <c r="C28" s="63"/>
    </row>
    <row r="29" spans="1:4" s="12" customFormat="1" ht="23.25" customHeight="1">
      <c r="A29" t="s">
        <v>92</v>
      </c>
      <c r="B29" s="32" t="s">
        <v>93</v>
      </c>
      <c r="C29" s="22">
        <v>-125168</v>
      </c>
      <c r="D29" s="19">
        <f>C29-changes!G12</f>
        <v>0</v>
      </c>
    </row>
    <row r="30" spans="1:4" s="12" customFormat="1" ht="23.25" customHeight="1" thickBot="1">
      <c r="A30" s="2" t="s">
        <v>94</v>
      </c>
      <c r="B30" s="32"/>
      <c r="C30" s="64">
        <f>SUM(C29:C29)</f>
        <v>-125168</v>
      </c>
    </row>
    <row r="31" spans="1:4" s="12" customFormat="1" ht="15" customHeight="1" thickTop="1">
      <c r="A31"/>
      <c r="B31" s="32"/>
      <c r="C31" s="65"/>
    </row>
    <row r="32" spans="1:4" s="12" customFormat="1" ht="23.25" customHeight="1" thickBot="1">
      <c r="A32" s="2" t="s">
        <v>95</v>
      </c>
      <c r="B32" s="32"/>
      <c r="C32" s="56">
        <f>C25+C30</f>
        <v>68330</v>
      </c>
      <c r="D32" s="19"/>
    </row>
    <row r="33" ht="24" customHeight="1" thickTop="1"/>
  </sheetData>
  <phoneticPr fontId="0" type="noConversion"/>
  <pageMargins left="0.8" right="0.8" top="0.48" bottom="0.5" header="0.5" footer="0.5"/>
  <pageSetup paperSize="9" scale="93" firstPageNumber="7" orientation="portrait" useFirstPageNumber="1" r:id="rId1"/>
  <headerFooter alignWithMargins="0">
    <oddFooter>&amp;L&amp;14 &amp;15 หมายเหตุประกอบงบการเงินเป็นส่วนหนึ่งของงบการเงินระหว่างกาลนี้&amp;14
&amp;C&amp;P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D4375-C900-4D23-8457-0B060F2928ED}">
  <sheetPr>
    <tabColor rgb="FF0070C0"/>
    <pageSetUpPr fitToPage="1"/>
  </sheetPr>
  <dimension ref="A1:M58"/>
  <sheetViews>
    <sheetView zoomScaleNormal="100" zoomScaleSheetLayoutView="70" zoomScalePageLayoutView="40" workbookViewId="0">
      <selection activeCell="L30" sqref="L30"/>
    </sheetView>
  </sheetViews>
  <sheetFormatPr defaultColWidth="10.8984375" defaultRowHeight="21.5"/>
  <cols>
    <col min="1" max="3" width="1.8984375" style="3" customWidth="1"/>
    <col min="4" max="4" width="50.59765625" style="3" customWidth="1"/>
    <col min="5" max="5" width="7.69921875" style="7" customWidth="1"/>
    <col min="6" max="6" width="1.59765625" style="3" customWidth="1"/>
    <col min="7" max="7" width="15.8984375" style="3" customWidth="1"/>
    <col min="8" max="8" width="1.59765625" style="3" customWidth="1"/>
    <col min="9" max="9" width="18.59765625" style="3" customWidth="1"/>
    <col min="10" max="10" width="12.69921875" style="3" customWidth="1"/>
    <col min="11" max="11" width="12.296875" style="44" bestFit="1" customWidth="1"/>
    <col min="12" max="12" width="11.296875" style="3" bestFit="1" customWidth="1"/>
    <col min="13" max="16384" width="10.8984375" style="3"/>
  </cols>
  <sheetData>
    <row r="1" spans="1:13" s="1" customFormat="1" ht="22.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K1" s="43"/>
    </row>
    <row r="2" spans="1:13" s="1" customFormat="1" ht="22.5" customHeight="1">
      <c r="A2" s="5" t="s">
        <v>70</v>
      </c>
      <c r="B2" s="5"/>
      <c r="C2" s="5"/>
      <c r="D2" s="5"/>
      <c r="E2" s="5"/>
      <c r="F2" s="5"/>
      <c r="G2" s="5"/>
      <c r="H2" s="5"/>
      <c r="I2" s="5"/>
      <c r="K2" s="43"/>
    </row>
    <row r="3" spans="1:13" s="1" customFormat="1" ht="20.149999999999999" customHeight="1">
      <c r="K3" s="43"/>
    </row>
    <row r="4" spans="1:13" ht="21" customHeight="1">
      <c r="A4" s="2"/>
      <c r="B4"/>
      <c r="C4"/>
      <c r="D4"/>
      <c r="E4"/>
      <c r="F4"/>
      <c r="G4" s="55"/>
      <c r="H4" s="42"/>
      <c r="I4" s="42" t="s">
        <v>71</v>
      </c>
    </row>
    <row r="5" spans="1:13" ht="21" customHeight="1">
      <c r="A5" s="2"/>
      <c r="B5"/>
      <c r="C5"/>
      <c r="D5"/>
      <c r="E5" s="8"/>
      <c r="F5"/>
      <c r="G5" s="8"/>
      <c r="H5" s="42"/>
      <c r="I5" s="42" t="s">
        <v>72</v>
      </c>
    </row>
    <row r="6" spans="1:13" ht="21" customHeight="1">
      <c r="A6"/>
      <c r="B6"/>
      <c r="C6"/>
      <c r="D6"/>
      <c r="E6" s="8"/>
      <c r="F6"/>
      <c r="G6" s="42"/>
      <c r="H6"/>
      <c r="I6" s="42" t="s">
        <v>138</v>
      </c>
    </row>
    <row r="7" spans="1:13" ht="21" customHeight="1">
      <c r="A7"/>
      <c r="B7"/>
      <c r="C7"/>
      <c r="D7"/>
      <c r="E7" s="8"/>
      <c r="F7"/>
      <c r="G7" s="8"/>
      <c r="H7" s="79"/>
      <c r="I7" s="42">
        <v>2568</v>
      </c>
    </row>
    <row r="8" spans="1:13" ht="21" customHeight="1">
      <c r="A8"/>
      <c r="B8"/>
      <c r="C8"/>
      <c r="D8"/>
      <c r="E8" s="8"/>
      <c r="F8"/>
      <c r="G8" s="79"/>
      <c r="H8" s="79"/>
      <c r="I8" s="8" t="s">
        <v>5</v>
      </c>
    </row>
    <row r="9" spans="1:13" ht="21.75" customHeight="1">
      <c r="A9" s="6" t="s">
        <v>74</v>
      </c>
      <c r="B9"/>
      <c r="C9"/>
      <c r="D9"/>
      <c r="F9"/>
      <c r="G9"/>
      <c r="H9"/>
      <c r="I9"/>
      <c r="L9"/>
    </row>
    <row r="10" spans="1:13" ht="21.75" customHeight="1">
      <c r="A10" s="21" t="s">
        <v>75</v>
      </c>
      <c r="B10" s="21"/>
      <c r="C10" s="21"/>
      <c r="D10" s="52"/>
      <c r="E10" s="8"/>
      <c r="F10" s="52"/>
      <c r="G10" s="36"/>
      <c r="H10" s="53"/>
      <c r="I10" s="49">
        <v>314417</v>
      </c>
      <c r="J10" s="44"/>
      <c r="L10" s="45"/>
      <c r="M10" s="45"/>
    </row>
    <row r="11" spans="1:13" ht="21.75" customHeight="1">
      <c r="A11" s="21" t="s">
        <v>76</v>
      </c>
      <c r="B11" s="21"/>
      <c r="C11" s="21"/>
      <c r="D11" s="52"/>
      <c r="E11" s="8"/>
      <c r="F11" s="52"/>
      <c r="G11" s="36"/>
      <c r="H11" s="53"/>
      <c r="I11" s="49">
        <v>2566</v>
      </c>
      <c r="J11" s="44"/>
      <c r="L11" s="45"/>
      <c r="M11" s="45"/>
    </row>
    <row r="12" spans="1:13" ht="21.75" customHeight="1">
      <c r="A12" s="21" t="s">
        <v>77</v>
      </c>
      <c r="B12" s="21"/>
      <c r="C12" s="21"/>
      <c r="D12" s="52"/>
      <c r="E12" s="8"/>
      <c r="F12" s="52"/>
      <c r="G12" s="36"/>
      <c r="H12" s="53"/>
      <c r="I12" s="49">
        <v>1267</v>
      </c>
      <c r="J12" s="45"/>
      <c r="L12" s="45"/>
      <c r="M12" s="45"/>
    </row>
    <row r="13" spans="1:13" ht="21.75" customHeight="1">
      <c r="A13" s="4" t="s">
        <v>78</v>
      </c>
      <c r="B13" s="21"/>
      <c r="C13" s="21"/>
      <c r="D13" s="52"/>
      <c r="E13" s="8"/>
      <c r="F13" s="52"/>
      <c r="G13" s="36"/>
      <c r="H13" s="53"/>
      <c r="I13" s="91">
        <f>SUM(I10:I12)</f>
        <v>318250</v>
      </c>
      <c r="J13" s="45"/>
      <c r="L13" s="45"/>
      <c r="M13" s="45"/>
    </row>
    <row r="14" spans="1:13" ht="16.5" customHeight="1">
      <c r="A14" s="2"/>
      <c r="B14"/>
      <c r="C14"/>
      <c r="D14"/>
      <c r="F14"/>
      <c r="G14" s="77"/>
      <c r="H14" s="25"/>
      <c r="I14" s="25"/>
      <c r="J14" s="45"/>
    </row>
    <row r="15" spans="1:13" ht="21.75" customHeight="1">
      <c r="A15" s="6" t="s">
        <v>79</v>
      </c>
      <c r="B15"/>
      <c r="C15"/>
      <c r="D15"/>
      <c r="F15"/>
      <c r="G15" s="77"/>
      <c r="H15"/>
      <c r="I15"/>
    </row>
    <row r="16" spans="1:13" ht="21.75" customHeight="1">
      <c r="A16" s="21" t="s">
        <v>80</v>
      </c>
      <c r="B16" s="21"/>
      <c r="C16"/>
      <c r="D16"/>
      <c r="E16" s="8"/>
      <c r="F16"/>
      <c r="G16" s="77"/>
      <c r="H16" s="46"/>
      <c r="I16" s="49">
        <v>86901</v>
      </c>
      <c r="J16" s="45"/>
      <c r="L16" s="45"/>
    </row>
    <row r="17" spans="1:12" s="21" customFormat="1" ht="21.75" customHeight="1">
      <c r="A17" s="21" t="s">
        <v>81</v>
      </c>
      <c r="E17" s="8"/>
      <c r="G17" s="81"/>
      <c r="H17" s="46"/>
      <c r="I17" s="49">
        <v>4404</v>
      </c>
      <c r="J17" s="74"/>
      <c r="K17" s="44"/>
      <c r="L17" s="45"/>
    </row>
    <row r="18" spans="1:12" s="21" customFormat="1" ht="21.75" customHeight="1">
      <c r="A18" s="21" t="s">
        <v>83</v>
      </c>
      <c r="E18" s="8"/>
      <c r="G18" s="81"/>
      <c r="H18" s="46"/>
      <c r="I18" s="49">
        <v>3626</v>
      </c>
      <c r="J18" s="74"/>
      <c r="K18" s="44"/>
      <c r="L18" s="45"/>
    </row>
    <row r="19" spans="1:12" s="21" customFormat="1" ht="21.75" customHeight="1">
      <c r="A19" s="21" t="s">
        <v>96</v>
      </c>
      <c r="E19" s="8"/>
      <c r="G19" s="81"/>
      <c r="H19" s="46"/>
      <c r="I19" s="49">
        <v>25077</v>
      </c>
      <c r="J19" s="74"/>
      <c r="K19" s="44"/>
      <c r="L19" s="45"/>
    </row>
    <row r="20" spans="1:12" s="21" customFormat="1" ht="21.75" customHeight="1">
      <c r="A20" s="21" t="s">
        <v>86</v>
      </c>
      <c r="E20" s="8"/>
      <c r="G20" s="77"/>
      <c r="H20" s="46"/>
      <c r="I20" s="49">
        <v>408</v>
      </c>
      <c r="J20" s="74"/>
      <c r="K20" s="44"/>
      <c r="L20" s="45"/>
    </row>
    <row r="21" spans="1:12" s="21" customFormat="1" ht="21.75" customHeight="1">
      <c r="A21" s="21" t="s">
        <v>87</v>
      </c>
      <c r="E21" s="8"/>
      <c r="G21" s="77"/>
      <c r="H21" s="46"/>
      <c r="I21" s="49">
        <v>1664</v>
      </c>
      <c r="J21" s="74"/>
      <c r="K21" s="44"/>
      <c r="L21" s="45"/>
    </row>
    <row r="22" spans="1:12" s="21" customFormat="1" ht="21.75" customHeight="1">
      <c r="A22" s="4" t="s">
        <v>88</v>
      </c>
      <c r="E22" s="8"/>
      <c r="G22" s="77"/>
      <c r="H22" s="46"/>
      <c r="I22" s="91">
        <f>SUM(I16:I21)</f>
        <v>122080</v>
      </c>
      <c r="J22" s="74"/>
      <c r="K22" s="44"/>
      <c r="L22" s="45"/>
    </row>
    <row r="23" spans="1:12" ht="16.5" customHeight="1">
      <c r="A23" s="2"/>
      <c r="B23"/>
      <c r="C23"/>
      <c r="D23"/>
      <c r="F23"/>
      <c r="G23" s="77"/>
      <c r="H23" s="25"/>
      <c r="I23" s="25"/>
      <c r="J23" s="45"/>
    </row>
    <row r="24" spans="1:12" ht="21.75" customHeight="1" thickBot="1">
      <c r="A24" s="2" t="s">
        <v>89</v>
      </c>
      <c r="B24"/>
      <c r="C24"/>
      <c r="D24"/>
      <c r="F24"/>
      <c r="G24" s="77"/>
      <c r="H24" s="46"/>
      <c r="I24" s="102">
        <f>I13-I22</f>
        <v>196170</v>
      </c>
      <c r="J24" s="45"/>
      <c r="K24" s="104"/>
    </row>
    <row r="25" spans="1:12" s="1" customFormat="1" ht="15.65" customHeight="1" thickTop="1">
      <c r="A25" s="5"/>
      <c r="B25" s="5"/>
      <c r="C25" s="5"/>
      <c r="D25" s="5"/>
      <c r="E25" s="5"/>
      <c r="F25" s="5"/>
      <c r="G25" s="5"/>
      <c r="H25" s="5"/>
      <c r="I25" s="5"/>
      <c r="K25" s="43"/>
    </row>
    <row r="26" spans="1:12" s="1" customFormat="1" ht="22.5" customHeight="1">
      <c r="A26" s="2" t="s">
        <v>90</v>
      </c>
      <c r="B26" s="5"/>
      <c r="C26" s="5"/>
      <c r="D26" s="5"/>
      <c r="E26" s="5"/>
      <c r="F26" s="5"/>
      <c r="G26" s="5"/>
      <c r="H26" s="5"/>
      <c r="I26" s="5"/>
      <c r="K26" s="43"/>
    </row>
    <row r="27" spans="1:12" s="1" customFormat="1" ht="20.149999999999999" customHeight="1">
      <c r="A27" s="80" t="s">
        <v>91</v>
      </c>
      <c r="B27" s="80"/>
      <c r="C27" s="80"/>
      <c r="D27" s="80"/>
      <c r="K27" s="43"/>
    </row>
    <row r="28" spans="1:12" ht="21" customHeight="1">
      <c r="A28" t="s">
        <v>92</v>
      </c>
      <c r="B28"/>
      <c r="C28"/>
      <c r="D28"/>
      <c r="E28"/>
      <c r="F28"/>
      <c r="G28" s="32"/>
      <c r="H28" s="42"/>
      <c r="I28" s="83">
        <v>-107534</v>
      </c>
      <c r="J28" s="75"/>
    </row>
    <row r="29" spans="1:12" ht="21" customHeight="1" thickBot="1">
      <c r="A29" s="2" t="s">
        <v>94</v>
      </c>
      <c r="B29"/>
      <c r="C29"/>
      <c r="D29"/>
      <c r="E29" s="8"/>
      <c r="F29"/>
      <c r="G29" s="42"/>
      <c r="H29" s="42"/>
      <c r="I29" s="84">
        <f>SUM(I28)</f>
        <v>-107534</v>
      </c>
    </row>
    <row r="30" spans="1:12" s="1" customFormat="1" ht="15.65" customHeight="1" thickTop="1">
      <c r="A30" s="5"/>
      <c r="B30" s="5"/>
      <c r="C30" s="5"/>
      <c r="D30" s="5"/>
      <c r="E30" s="5"/>
      <c r="F30" s="5"/>
      <c r="G30" s="5"/>
      <c r="H30" s="5"/>
      <c r="I30" s="5"/>
      <c r="K30" s="43"/>
    </row>
    <row r="31" spans="1:12" ht="22.5" thickBot="1">
      <c r="A31" s="2" t="s">
        <v>95</v>
      </c>
      <c r="B31"/>
      <c r="C31"/>
      <c r="D31"/>
      <c r="E31" s="8"/>
      <c r="F31"/>
      <c r="G31" s="79"/>
      <c r="H31" s="79"/>
      <c r="I31" s="92">
        <f>I24+I29</f>
        <v>88636</v>
      </c>
    </row>
    <row r="32" spans="1:12" ht="21.75" customHeight="1" thickTop="1">
      <c r="A32" s="6"/>
      <c r="B32"/>
      <c r="C32"/>
      <c r="D32"/>
      <c r="E32" s="8"/>
      <c r="F32" s="8"/>
      <c r="G32"/>
      <c r="H32"/>
      <c r="I32"/>
    </row>
    <row r="33" spans="1:13" ht="21.75" customHeight="1">
      <c r="A33"/>
      <c r="C33"/>
      <c r="D33"/>
      <c r="E33" s="8"/>
      <c r="F33" s="8"/>
      <c r="G33"/>
      <c r="H33"/>
      <c r="I33"/>
    </row>
    <row r="34" spans="1:13" ht="21.75" customHeight="1">
      <c r="A34" s="6"/>
      <c r="B34" s="7"/>
      <c r="C34"/>
      <c r="D34"/>
      <c r="E34" s="8"/>
      <c r="F34" s="8"/>
      <c r="G34"/>
      <c r="H34"/>
      <c r="I34"/>
    </row>
    <row r="35" spans="1:13" ht="21.75" customHeight="1">
      <c r="A35" s="6"/>
      <c r="B35"/>
      <c r="C35" s="7"/>
      <c r="D35"/>
      <c r="E35" s="8"/>
      <c r="F35" s="8"/>
      <c r="G35"/>
      <c r="H35"/>
      <c r="I35"/>
    </row>
    <row r="36" spans="1:13" ht="21.75" customHeight="1">
      <c r="A36" s="6"/>
      <c r="B36" s="7"/>
      <c r="C36"/>
      <c r="D36"/>
      <c r="E36" s="8"/>
      <c r="F36" s="8"/>
      <c r="G36"/>
      <c r="H36"/>
      <c r="I36"/>
    </row>
    <row r="37" spans="1:13" ht="21.75" customHeight="1">
      <c r="A37" s="6"/>
      <c r="B37" s="7"/>
      <c r="C37"/>
      <c r="D37"/>
      <c r="E37" s="8"/>
      <c r="F37" s="8"/>
      <c r="G37"/>
      <c r="H37"/>
      <c r="I37"/>
      <c r="J37"/>
      <c r="K37"/>
      <c r="L37" s="75"/>
    </row>
    <row r="38" spans="1:13" ht="21.75" customHeight="1">
      <c r="A38"/>
      <c r="C38" s="57"/>
      <c r="D38"/>
      <c r="E38" s="8"/>
      <c r="F38" s="8"/>
      <c r="G38"/>
      <c r="H38"/>
      <c r="I38"/>
      <c r="J38"/>
      <c r="K38"/>
    </row>
    <row r="39" spans="1:13" ht="21.75" customHeight="1">
      <c r="B39" s="7"/>
      <c r="C39"/>
      <c r="D39"/>
      <c r="E39" s="8"/>
      <c r="F39" s="8"/>
      <c r="G39"/>
      <c r="H39"/>
      <c r="I39"/>
      <c r="J39"/>
      <c r="K39"/>
    </row>
    <row r="40" spans="1:13" ht="21.75" customHeight="1">
      <c r="B40"/>
      <c r="C40" s="7"/>
      <c r="D40"/>
      <c r="E40" s="8"/>
      <c r="F40" s="8"/>
      <c r="G40"/>
      <c r="H40"/>
      <c r="I40"/>
      <c r="J40"/>
      <c r="K40"/>
    </row>
    <row r="41" spans="1:13" ht="21.75" customHeight="1">
      <c r="B41" s="7"/>
      <c r="C41"/>
      <c r="D41"/>
      <c r="F41" s="8"/>
      <c r="G41"/>
      <c r="H41"/>
      <c r="I41"/>
      <c r="J41"/>
      <c r="K41"/>
    </row>
    <row r="42" spans="1:13" ht="21.75" customHeight="1">
      <c r="B42" s="7"/>
      <c r="C42"/>
      <c r="D42"/>
      <c r="E42" s="8"/>
      <c r="F42" s="8"/>
      <c r="G42"/>
      <c r="H42"/>
      <c r="I42"/>
      <c r="J42"/>
      <c r="K42"/>
      <c r="L42" s="45"/>
      <c r="M42" s="75"/>
    </row>
    <row r="43" spans="1:13" ht="21.75" customHeight="1">
      <c r="A43"/>
      <c r="C43"/>
      <c r="D43"/>
      <c r="E43" s="8"/>
      <c r="F43" s="8"/>
      <c r="G43"/>
      <c r="H43"/>
      <c r="I43"/>
      <c r="J43"/>
      <c r="K43"/>
      <c r="L43" s="45"/>
      <c r="M43" s="75"/>
    </row>
    <row r="44" spans="1:13" ht="21.75" customHeight="1">
      <c r="A44" s="2"/>
      <c r="B44"/>
      <c r="C44"/>
      <c r="D44"/>
      <c r="E44" s="8"/>
      <c r="F44" s="8"/>
      <c r="G44"/>
      <c r="H44"/>
      <c r="I44"/>
      <c r="J44"/>
      <c r="K44"/>
      <c r="L44" s="45"/>
    </row>
    <row r="45" spans="1:13" ht="16.5" customHeight="1">
      <c r="A45" s="2"/>
      <c r="B45"/>
      <c r="C45"/>
      <c r="D45"/>
      <c r="E45" s="8"/>
      <c r="F45"/>
      <c r="G45"/>
      <c r="H45"/>
      <c r="I45"/>
      <c r="J45"/>
      <c r="K45"/>
    </row>
    <row r="46" spans="1:13" ht="21.75" customHeight="1">
      <c r="A46" s="2"/>
      <c r="B46"/>
      <c r="C46"/>
      <c r="D46"/>
      <c r="E46" s="8"/>
      <c r="F46"/>
      <c r="G46" s="28"/>
      <c r="H46" s="26"/>
      <c r="I46" s="28"/>
      <c r="J46" s="73"/>
      <c r="K46" s="73"/>
      <c r="L46" s="73"/>
    </row>
    <row r="47" spans="1:13" ht="21.75" customHeight="1">
      <c r="A47" s="2"/>
      <c r="B47"/>
      <c r="C47"/>
      <c r="D47"/>
      <c r="E47" s="8"/>
      <c r="F47"/>
      <c r="G47" s="48"/>
      <c r="H47" s="26"/>
      <c r="I47" s="48"/>
      <c r="J47" s="45"/>
      <c r="L47" s="45"/>
    </row>
    <row r="48" spans="1:13" ht="22.5" customHeight="1">
      <c r="A48" s="2"/>
      <c r="B48"/>
      <c r="C48"/>
      <c r="D48"/>
      <c r="E48" s="8"/>
      <c r="F48"/>
      <c r="G48" s="37"/>
      <c r="H48" s="46"/>
      <c r="I48" s="37"/>
      <c r="K48" s="47"/>
    </row>
    <row r="49" spans="7:9" ht="22.5" customHeight="1">
      <c r="G49" s="15"/>
      <c r="H49" s="15"/>
      <c r="I49" s="15"/>
    </row>
    <row r="50" spans="7:9" ht="22.5" customHeight="1"/>
    <row r="51" spans="7:9" ht="22.5" customHeight="1"/>
    <row r="52" spans="7:9" ht="22.5" customHeight="1"/>
    <row r="53" spans="7:9" ht="22.5" customHeight="1"/>
    <row r="54" spans="7:9" ht="22.5" customHeight="1"/>
    <row r="55" spans="7:9" ht="22.5" customHeight="1"/>
    <row r="56" spans="7:9" ht="22.5" customHeight="1"/>
    <row r="57" spans="7:9" ht="22.5" customHeight="1"/>
    <row r="58" spans="7:9" ht="22.5" customHeight="1"/>
  </sheetData>
  <pageMargins left="0.8" right="0.8" top="0.48" bottom="0.5" header="0.5" footer="0.5"/>
  <pageSetup paperSize="9" scale="94" firstPageNumber="7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2" max="8" man="1"/>
  </rowBreaks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2E641-02EC-431A-A941-869B7BD57101}">
  <sheetPr>
    <tabColor rgb="FF0070C0"/>
    <pageSetUpPr fitToPage="1"/>
  </sheetPr>
  <dimension ref="A1:M59"/>
  <sheetViews>
    <sheetView topLeftCell="A41" zoomScale="70" zoomScaleNormal="70" zoomScaleSheetLayoutView="100" zoomScalePageLayoutView="40" workbookViewId="0">
      <selection activeCell="L10" sqref="L10"/>
    </sheetView>
  </sheetViews>
  <sheetFormatPr defaultColWidth="10.8984375" defaultRowHeight="21.5"/>
  <cols>
    <col min="1" max="3" width="1.8984375" style="3" customWidth="1"/>
    <col min="4" max="4" width="50.19921875" style="3" customWidth="1"/>
    <col min="5" max="5" width="7.69921875" style="7" customWidth="1"/>
    <col min="6" max="6" width="1.59765625" style="3" customWidth="1"/>
    <col min="7" max="7" width="15.8984375" style="3" customWidth="1"/>
    <col min="8" max="8" width="1.59765625" style="3" customWidth="1"/>
    <col min="9" max="9" width="18.59765625" style="3" customWidth="1"/>
    <col min="10" max="10" width="12.69921875" style="3" customWidth="1"/>
    <col min="11" max="11" width="12.296875" style="44" bestFit="1" customWidth="1"/>
    <col min="12" max="12" width="11.296875" style="3" bestFit="1" customWidth="1"/>
    <col min="13" max="16384" width="10.8984375" style="3"/>
  </cols>
  <sheetData>
    <row r="1" spans="1:13" s="1" customFormat="1" ht="22.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K1" s="43"/>
    </row>
    <row r="2" spans="1:13" s="1" customFormat="1" ht="22.5" customHeight="1">
      <c r="A2" s="5" t="s">
        <v>70</v>
      </c>
      <c r="B2" s="5"/>
      <c r="C2" s="5"/>
      <c r="D2" s="5"/>
      <c r="E2" s="5"/>
      <c r="F2" s="5"/>
      <c r="G2" s="5"/>
      <c r="H2" s="5"/>
      <c r="I2" s="5"/>
      <c r="K2" s="43"/>
    </row>
    <row r="3" spans="1:13" s="1" customFormat="1" ht="20.149999999999999" customHeight="1">
      <c r="K3" s="43"/>
    </row>
    <row r="4" spans="1:13" ht="21" customHeight="1">
      <c r="A4" s="2"/>
      <c r="B4"/>
      <c r="C4"/>
      <c r="D4"/>
      <c r="E4"/>
      <c r="F4"/>
      <c r="G4" s="55"/>
      <c r="H4" s="42"/>
      <c r="I4" s="42" t="s">
        <v>144</v>
      </c>
    </row>
    <row r="5" spans="1:13" ht="21" customHeight="1">
      <c r="A5" s="2"/>
      <c r="B5"/>
      <c r="C5"/>
      <c r="D5"/>
      <c r="E5" s="8"/>
      <c r="F5"/>
      <c r="G5" s="8"/>
      <c r="H5" s="42"/>
      <c r="I5" s="42" t="s">
        <v>72</v>
      </c>
    </row>
    <row r="6" spans="1:13" ht="21" customHeight="1">
      <c r="A6"/>
      <c r="B6"/>
      <c r="C6"/>
      <c r="D6"/>
      <c r="E6" s="8"/>
      <c r="F6"/>
      <c r="G6" s="42"/>
      <c r="H6"/>
      <c r="I6" s="42" t="s">
        <v>138</v>
      </c>
    </row>
    <row r="7" spans="1:13" ht="21" customHeight="1">
      <c r="A7"/>
      <c r="B7"/>
      <c r="C7"/>
      <c r="D7"/>
      <c r="E7" s="8"/>
      <c r="F7"/>
      <c r="G7" s="8" t="s">
        <v>3</v>
      </c>
      <c r="H7" s="79"/>
      <c r="I7" s="42">
        <v>2568</v>
      </c>
    </row>
    <row r="8" spans="1:13" ht="21" customHeight="1">
      <c r="A8"/>
      <c r="B8"/>
      <c r="C8"/>
      <c r="D8"/>
      <c r="E8" s="8"/>
      <c r="F8"/>
      <c r="G8" s="79"/>
      <c r="H8" s="79"/>
      <c r="I8" s="8" t="s">
        <v>5</v>
      </c>
    </row>
    <row r="9" spans="1:13" ht="21.75" customHeight="1">
      <c r="A9" s="6" t="s">
        <v>74</v>
      </c>
      <c r="B9"/>
      <c r="C9"/>
      <c r="D9"/>
      <c r="F9"/>
      <c r="G9"/>
      <c r="H9"/>
      <c r="I9"/>
      <c r="L9"/>
    </row>
    <row r="10" spans="1:13" ht="21.75" customHeight="1">
      <c r="A10" s="21" t="s">
        <v>75</v>
      </c>
      <c r="B10" s="21"/>
      <c r="C10" s="21"/>
      <c r="D10" s="52"/>
      <c r="E10" s="8"/>
      <c r="F10" s="52"/>
      <c r="G10" s="36"/>
      <c r="H10" s="53"/>
      <c r="I10" s="49">
        <v>939839</v>
      </c>
      <c r="J10" s="44"/>
      <c r="L10" s="45"/>
      <c r="M10" s="45"/>
    </row>
    <row r="11" spans="1:13" ht="21.75" customHeight="1">
      <c r="A11" s="21" t="s">
        <v>76</v>
      </c>
      <c r="B11" s="21"/>
      <c r="C11" s="21"/>
      <c r="D11" s="52"/>
      <c r="E11" s="8"/>
      <c r="F11" s="52"/>
      <c r="G11" s="36"/>
      <c r="H11" s="53"/>
      <c r="I11" s="49">
        <v>9889</v>
      </c>
      <c r="J11" s="44"/>
      <c r="L11"/>
      <c r="M11"/>
    </row>
    <row r="12" spans="1:13" ht="21.75" customHeight="1">
      <c r="A12" s="21" t="s">
        <v>77</v>
      </c>
      <c r="B12" s="21"/>
      <c r="C12" s="21"/>
      <c r="D12" s="52"/>
      <c r="E12" s="8"/>
      <c r="F12" s="52"/>
      <c r="G12" s="36"/>
      <c r="H12" s="53"/>
      <c r="I12" s="49">
        <v>2548</v>
      </c>
      <c r="J12" s="45"/>
      <c r="L12"/>
      <c r="M12"/>
    </row>
    <row r="13" spans="1:13" ht="21.75" customHeight="1">
      <c r="A13" s="4" t="s">
        <v>78</v>
      </c>
      <c r="B13" s="21"/>
      <c r="C13" s="21"/>
      <c r="D13" s="52"/>
      <c r="E13" s="8"/>
      <c r="F13" s="52"/>
      <c r="G13" s="36"/>
      <c r="H13" s="53"/>
      <c r="I13" s="91">
        <f>SUM(I10:I12)</f>
        <v>952276</v>
      </c>
      <c r="J13" s="45"/>
      <c r="L13"/>
      <c r="M13"/>
    </row>
    <row r="14" spans="1:13" ht="16.5" customHeight="1">
      <c r="A14" s="2"/>
      <c r="B14"/>
      <c r="C14"/>
      <c r="D14"/>
      <c r="F14"/>
      <c r="G14" s="77"/>
      <c r="H14" s="25"/>
      <c r="I14" s="25"/>
      <c r="J14" s="45"/>
      <c r="L14"/>
      <c r="M14"/>
    </row>
    <row r="15" spans="1:13" ht="21.75" customHeight="1">
      <c r="A15" s="6" t="s">
        <v>79</v>
      </c>
      <c r="B15"/>
      <c r="C15"/>
      <c r="D15"/>
      <c r="F15"/>
      <c r="G15" s="77"/>
      <c r="H15"/>
      <c r="I15"/>
      <c r="L15"/>
      <c r="M15"/>
    </row>
    <row r="16" spans="1:13" ht="21.75" customHeight="1">
      <c r="A16" s="21" t="s">
        <v>80</v>
      </c>
      <c r="B16" s="21"/>
      <c r="C16"/>
      <c r="D16"/>
      <c r="E16" s="8"/>
      <c r="F16"/>
      <c r="G16" s="77"/>
      <c r="H16" s="46"/>
      <c r="I16" s="49">
        <v>252739</v>
      </c>
      <c r="J16" s="45"/>
      <c r="L16"/>
      <c r="M16"/>
    </row>
    <row r="17" spans="1:13" s="21" customFormat="1" ht="21.75" customHeight="1">
      <c r="A17" s="21" t="s">
        <v>81</v>
      </c>
      <c r="E17" s="8"/>
      <c r="G17" s="81" t="s">
        <v>82</v>
      </c>
      <c r="H17" s="46"/>
      <c r="I17" s="49">
        <v>13295</v>
      </c>
      <c r="J17" s="74"/>
      <c r="K17" s="44"/>
      <c r="L17"/>
      <c r="M17"/>
    </row>
    <row r="18" spans="1:13" s="21" customFormat="1" ht="21.75" customHeight="1">
      <c r="A18" s="21" t="s">
        <v>83</v>
      </c>
      <c r="E18" s="8"/>
      <c r="G18" s="81" t="s">
        <v>82</v>
      </c>
      <c r="H18" s="46"/>
      <c r="I18" s="49">
        <v>10931</v>
      </c>
      <c r="J18" s="74"/>
      <c r="K18" s="44"/>
      <c r="L18"/>
      <c r="M18"/>
    </row>
    <row r="19" spans="1:13" s="21" customFormat="1" ht="21.75" customHeight="1">
      <c r="A19" s="21" t="s">
        <v>84</v>
      </c>
      <c r="E19" s="8"/>
      <c r="G19" s="82">
        <v>11</v>
      </c>
      <c r="H19" s="46"/>
      <c r="I19" s="49">
        <v>2837</v>
      </c>
      <c r="J19" s="74"/>
      <c r="K19" s="44"/>
      <c r="L19"/>
      <c r="M19"/>
    </row>
    <row r="20" spans="1:13" s="21" customFormat="1" ht="21.75" customHeight="1">
      <c r="A20" s="21" t="s">
        <v>96</v>
      </c>
      <c r="E20" s="8"/>
      <c r="G20" s="81" t="s">
        <v>82</v>
      </c>
      <c r="H20" s="46"/>
      <c r="I20" s="49">
        <v>76600</v>
      </c>
      <c r="J20" s="74"/>
      <c r="K20" s="44"/>
      <c r="L20"/>
      <c r="M20"/>
    </row>
    <row r="21" spans="1:13" s="21" customFormat="1" ht="21.75" customHeight="1">
      <c r="A21" s="21" t="s">
        <v>86</v>
      </c>
      <c r="E21" s="8"/>
      <c r="G21" s="77"/>
      <c r="H21" s="46"/>
      <c r="I21" s="49">
        <v>1230</v>
      </c>
      <c r="J21" s="74"/>
      <c r="K21" s="44"/>
      <c r="L21"/>
      <c r="M21"/>
    </row>
    <row r="22" spans="1:13" s="21" customFormat="1" ht="21.75" customHeight="1">
      <c r="A22" s="21" t="s">
        <v>87</v>
      </c>
      <c r="E22" s="8"/>
      <c r="G22" s="77"/>
      <c r="H22" s="46"/>
      <c r="I22" s="49">
        <v>5596</v>
      </c>
      <c r="J22" s="74"/>
      <c r="K22" s="44"/>
      <c r="L22"/>
      <c r="M22"/>
    </row>
    <row r="23" spans="1:13" s="21" customFormat="1" ht="21.75" customHeight="1">
      <c r="A23" s="4" t="s">
        <v>88</v>
      </c>
      <c r="E23" s="8"/>
      <c r="G23" s="77"/>
      <c r="H23" s="46"/>
      <c r="I23" s="91">
        <f>SUM(I16:I22)</f>
        <v>363228</v>
      </c>
      <c r="J23" s="74"/>
      <c r="K23" s="44"/>
      <c r="L23"/>
      <c r="M23"/>
    </row>
    <row r="24" spans="1:13" ht="16.5" customHeight="1">
      <c r="A24" s="2"/>
      <c r="B24"/>
      <c r="C24"/>
      <c r="D24"/>
      <c r="F24"/>
      <c r="G24" s="77"/>
      <c r="H24" s="25"/>
      <c r="I24" s="25"/>
      <c r="J24" s="45"/>
      <c r="L24"/>
      <c r="M24"/>
    </row>
    <row r="25" spans="1:13" ht="21.75" customHeight="1" thickBot="1">
      <c r="A25" s="2" t="s">
        <v>89</v>
      </c>
      <c r="B25"/>
      <c r="C25"/>
      <c r="D25"/>
      <c r="F25"/>
      <c r="G25" s="77"/>
      <c r="H25" s="46"/>
      <c r="I25" s="102">
        <f>I13-I23</f>
        <v>589048</v>
      </c>
      <c r="J25" s="45"/>
      <c r="L25"/>
      <c r="M25"/>
    </row>
    <row r="26" spans="1:13" s="1" customFormat="1" ht="15.65" customHeight="1" thickTop="1">
      <c r="A26" s="5"/>
      <c r="B26" s="5"/>
      <c r="C26" s="5"/>
      <c r="D26" s="5"/>
      <c r="E26" s="5"/>
      <c r="F26" s="5"/>
      <c r="G26" s="5"/>
      <c r="H26" s="5"/>
      <c r="I26" s="5"/>
      <c r="K26" s="43"/>
      <c r="L26"/>
      <c r="M26"/>
    </row>
    <row r="27" spans="1:13" s="1" customFormat="1" ht="22.5" customHeight="1">
      <c r="A27" s="2" t="s">
        <v>90</v>
      </c>
      <c r="B27" s="5"/>
      <c r="C27" s="5"/>
      <c r="D27" s="5"/>
      <c r="E27" s="5"/>
      <c r="F27" s="5"/>
      <c r="G27" s="5"/>
      <c r="H27" s="5"/>
      <c r="I27" s="5"/>
      <c r="K27" s="43"/>
      <c r="L27"/>
      <c r="M27"/>
    </row>
    <row r="28" spans="1:13" s="1" customFormat="1" ht="20.149999999999999" customHeight="1">
      <c r="A28" s="80" t="s">
        <v>91</v>
      </c>
      <c r="B28" s="80"/>
      <c r="C28" s="80"/>
      <c r="D28" s="80"/>
      <c r="K28" s="43"/>
      <c r="L28"/>
      <c r="M28"/>
    </row>
    <row r="29" spans="1:13" ht="21" customHeight="1">
      <c r="A29" t="s">
        <v>92</v>
      </c>
      <c r="B29"/>
      <c r="C29"/>
      <c r="D29"/>
      <c r="E29"/>
      <c r="F29"/>
      <c r="G29" s="32" t="s">
        <v>93</v>
      </c>
      <c r="H29" s="42"/>
      <c r="I29" s="83">
        <v>-342136</v>
      </c>
      <c r="J29" s="75"/>
      <c r="L29"/>
      <c r="M29"/>
    </row>
    <row r="30" spans="1:13" ht="21" customHeight="1" thickBot="1">
      <c r="A30" s="2" t="s">
        <v>94</v>
      </c>
      <c r="B30"/>
      <c r="C30"/>
      <c r="D30"/>
      <c r="E30" s="8"/>
      <c r="F30"/>
      <c r="G30" s="42"/>
      <c r="H30" s="42"/>
      <c r="I30" s="84">
        <f>SUM(I29)</f>
        <v>-342136</v>
      </c>
      <c r="L30"/>
      <c r="M30"/>
    </row>
    <row r="31" spans="1:13" s="1" customFormat="1" ht="15.65" customHeight="1" thickTop="1">
      <c r="A31" s="5"/>
      <c r="B31" s="5"/>
      <c r="C31" s="5"/>
      <c r="D31" s="5"/>
      <c r="E31" s="5"/>
      <c r="F31" s="5"/>
      <c r="G31" s="5"/>
      <c r="H31" s="5"/>
      <c r="I31" s="5"/>
      <c r="K31" s="43"/>
      <c r="L31"/>
      <c r="M31"/>
    </row>
    <row r="32" spans="1:13" ht="22.5" thickBot="1">
      <c r="A32" s="2" t="s">
        <v>95</v>
      </c>
      <c r="B32"/>
      <c r="C32"/>
      <c r="D32"/>
      <c r="E32" s="8"/>
      <c r="F32"/>
      <c r="G32" s="79"/>
      <c r="H32" s="79"/>
      <c r="I32" s="92">
        <f>I25+I30</f>
        <v>246912</v>
      </c>
      <c r="L32"/>
      <c r="M32"/>
    </row>
    <row r="33" spans="1:13" ht="21.75" customHeight="1" thickTop="1">
      <c r="A33" s="6"/>
      <c r="B33"/>
      <c r="C33"/>
      <c r="D33"/>
      <c r="E33" s="8"/>
      <c r="F33" s="8"/>
      <c r="G33"/>
      <c r="H33"/>
      <c r="I33"/>
      <c r="L33"/>
      <c r="M33"/>
    </row>
    <row r="34" spans="1:13" ht="21.75" customHeight="1">
      <c r="A34"/>
      <c r="C34"/>
      <c r="D34"/>
      <c r="E34" s="8"/>
      <c r="F34" s="8"/>
      <c r="G34"/>
      <c r="H34"/>
      <c r="I34"/>
      <c r="L34"/>
      <c r="M34"/>
    </row>
    <row r="35" spans="1:13" ht="21.75" customHeight="1">
      <c r="A35" s="6"/>
      <c r="B35" s="7"/>
      <c r="C35"/>
      <c r="D35"/>
      <c r="E35" s="8"/>
      <c r="F35" s="8"/>
      <c r="G35"/>
      <c r="H35"/>
      <c r="I35"/>
      <c r="L35"/>
      <c r="M35"/>
    </row>
    <row r="36" spans="1:13" ht="21.75" customHeight="1">
      <c r="A36" s="6"/>
      <c r="B36"/>
      <c r="C36" s="7"/>
      <c r="D36"/>
      <c r="E36" s="8"/>
      <c r="F36" s="8"/>
      <c r="G36"/>
      <c r="H36"/>
      <c r="I36"/>
      <c r="L36"/>
      <c r="M36"/>
    </row>
    <row r="37" spans="1:13" ht="21.75" customHeight="1">
      <c r="A37" s="6"/>
      <c r="B37" s="7"/>
      <c r="C37"/>
      <c r="D37"/>
      <c r="E37" s="8"/>
      <c r="F37" s="8"/>
      <c r="G37"/>
      <c r="H37"/>
      <c r="I37"/>
      <c r="L37"/>
      <c r="M37"/>
    </row>
    <row r="38" spans="1:13" ht="21.75" customHeight="1">
      <c r="A38" s="6"/>
      <c r="B38" s="7"/>
      <c r="C38"/>
      <c r="D38"/>
      <c r="E38" s="8"/>
      <c r="F38" s="8"/>
      <c r="G38"/>
      <c r="H38"/>
      <c r="I38"/>
      <c r="J38"/>
      <c r="K38"/>
      <c r="L38"/>
      <c r="M38"/>
    </row>
    <row r="39" spans="1:13" ht="21.75" customHeight="1">
      <c r="A39"/>
      <c r="C39" s="57"/>
      <c r="D39"/>
      <c r="E39" s="8"/>
      <c r="F39" s="8"/>
      <c r="G39"/>
      <c r="H39"/>
      <c r="I39"/>
      <c r="J39"/>
      <c r="K39"/>
      <c r="L39"/>
      <c r="M39"/>
    </row>
    <row r="40" spans="1:13" ht="21.75" customHeight="1">
      <c r="B40" s="7"/>
      <c r="C40"/>
      <c r="D40"/>
      <c r="E40" s="8"/>
      <c r="F40" s="8"/>
      <c r="G40"/>
      <c r="H40"/>
      <c r="I40"/>
      <c r="J40"/>
      <c r="K40"/>
      <c r="L40"/>
      <c r="M40"/>
    </row>
    <row r="41" spans="1:13" ht="21.75" customHeight="1">
      <c r="B41"/>
      <c r="C41" s="7"/>
      <c r="D41"/>
      <c r="E41" s="8"/>
      <c r="F41" s="8"/>
      <c r="G41"/>
      <c r="H41"/>
      <c r="I41"/>
      <c r="J41"/>
      <c r="K41"/>
      <c r="L41"/>
      <c r="M41"/>
    </row>
    <row r="42" spans="1:13" ht="21.75" customHeight="1">
      <c r="B42" s="7"/>
      <c r="C42"/>
      <c r="D42"/>
      <c r="F42" s="8"/>
      <c r="G42"/>
      <c r="H42"/>
      <c r="I42"/>
      <c r="J42"/>
      <c r="K42"/>
      <c r="L42"/>
      <c r="M42"/>
    </row>
    <row r="43" spans="1:13" ht="21.75" customHeight="1">
      <c r="B43" s="7"/>
      <c r="C43"/>
      <c r="D43"/>
      <c r="E43" s="8"/>
      <c r="F43" s="8"/>
      <c r="G43"/>
      <c r="H43"/>
      <c r="I43"/>
      <c r="J43"/>
      <c r="K43"/>
      <c r="L43"/>
      <c r="M43"/>
    </row>
    <row r="44" spans="1:13" ht="21.75" customHeight="1">
      <c r="A44"/>
      <c r="C44"/>
      <c r="D44"/>
      <c r="E44" s="8"/>
      <c r="F44" s="8"/>
      <c r="G44"/>
      <c r="H44"/>
      <c r="I44"/>
      <c r="J44"/>
      <c r="K44"/>
      <c r="L44"/>
      <c r="M44"/>
    </row>
    <row r="45" spans="1:13" ht="21.75" customHeight="1">
      <c r="A45" s="2"/>
      <c r="B45"/>
      <c r="C45"/>
      <c r="D45"/>
      <c r="E45" s="8"/>
      <c r="F45" s="8"/>
      <c r="G45"/>
      <c r="H45"/>
      <c r="I45"/>
      <c r="J45"/>
      <c r="K45"/>
      <c r="L45"/>
      <c r="M45"/>
    </row>
    <row r="46" spans="1:13" ht="16.5" customHeight="1">
      <c r="A46" s="2"/>
      <c r="B46"/>
      <c r="C46"/>
      <c r="D46"/>
      <c r="E46" s="8"/>
      <c r="F46"/>
      <c r="G46"/>
      <c r="H46"/>
      <c r="I46"/>
      <c r="J46"/>
      <c r="K46"/>
      <c r="L46"/>
      <c r="M46"/>
    </row>
    <row r="47" spans="1:13" ht="21.75" customHeight="1">
      <c r="A47" s="2"/>
      <c r="B47"/>
      <c r="C47"/>
      <c r="D47"/>
      <c r="E47" s="8"/>
      <c r="F47"/>
      <c r="G47" s="28"/>
      <c r="H47" s="26"/>
      <c r="I47" s="28"/>
      <c r="J47" s="73"/>
      <c r="K47" s="73"/>
      <c r="L47"/>
      <c r="M47"/>
    </row>
    <row r="48" spans="1:13" ht="21.75" customHeight="1">
      <c r="A48" s="2"/>
      <c r="B48"/>
      <c r="C48"/>
      <c r="D48"/>
      <c r="E48" s="8"/>
      <c r="F48"/>
      <c r="G48" s="48"/>
      <c r="H48" s="26"/>
      <c r="I48" s="48"/>
      <c r="J48" s="45"/>
      <c r="L48"/>
      <c r="M48"/>
    </row>
    <row r="49" spans="1:13" ht="22.5" customHeight="1">
      <c r="A49" s="2"/>
      <c r="B49"/>
      <c r="C49"/>
      <c r="D49"/>
      <c r="E49" s="8"/>
      <c r="F49"/>
      <c r="G49" s="37"/>
      <c r="H49" s="46"/>
      <c r="I49" s="37"/>
      <c r="K49" s="47"/>
      <c r="L49"/>
      <c r="M49"/>
    </row>
    <row r="50" spans="1:13" ht="22.5" customHeight="1">
      <c r="G50" s="15"/>
      <c r="H50" s="15"/>
      <c r="I50" s="15"/>
      <c r="L50"/>
      <c r="M50"/>
    </row>
    <row r="51" spans="1:13" ht="22.5" customHeight="1">
      <c r="L51"/>
      <c r="M51"/>
    </row>
    <row r="52" spans="1:13" ht="22.5" customHeight="1">
      <c r="L52"/>
      <c r="M52"/>
    </row>
    <row r="53" spans="1:13" ht="22.5" customHeight="1">
      <c r="L53"/>
      <c r="M53"/>
    </row>
    <row r="54" spans="1:13" ht="22.5" customHeight="1"/>
    <row r="55" spans="1:13" ht="22.5" customHeight="1"/>
    <row r="56" spans="1:13" ht="22.5" customHeight="1"/>
    <row r="57" spans="1:13" ht="22.5" customHeight="1"/>
    <row r="58" spans="1:13" ht="22.5" customHeight="1"/>
    <row r="59" spans="1:13" ht="22.5" customHeight="1"/>
  </sheetData>
  <pageMargins left="0.8" right="0.8" top="0.48" bottom="0.5" header="0.5" footer="0.5"/>
  <pageSetup paperSize="9" scale="95" firstPageNumber="8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3" max="8" man="1"/>
  </rowBreaks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F00CC-6E76-4EF7-88B6-F53F346AA335}">
  <sheetPr>
    <tabColor rgb="FF0070C0"/>
    <pageSetUpPr fitToPage="1"/>
  </sheetPr>
  <dimension ref="A1:M50"/>
  <sheetViews>
    <sheetView topLeftCell="A19" zoomScaleNormal="100" zoomScaleSheetLayoutView="55" zoomScalePageLayoutView="40" workbookViewId="0">
      <selection activeCell="I27" sqref="I27"/>
    </sheetView>
  </sheetViews>
  <sheetFormatPr defaultColWidth="10.8984375" defaultRowHeight="21.5"/>
  <cols>
    <col min="1" max="3" width="1.8984375" style="3" customWidth="1"/>
    <col min="4" max="4" width="50.19921875" style="3" customWidth="1"/>
    <col min="5" max="5" width="7.69921875" style="7" customWidth="1"/>
    <col min="6" max="6" width="1.59765625" style="3" customWidth="1"/>
    <col min="7" max="7" width="15.8984375" style="3" customWidth="1"/>
    <col min="8" max="8" width="1.59765625" style="3" customWidth="1"/>
    <col min="9" max="9" width="18.59765625" style="3" customWidth="1"/>
    <col min="10" max="10" width="12.69921875" style="3" customWidth="1"/>
    <col min="11" max="11" width="12.296875" style="44" bestFit="1" customWidth="1"/>
    <col min="12" max="12" width="11.296875" style="3" bestFit="1" customWidth="1"/>
    <col min="13" max="16384" width="10.8984375" style="3"/>
  </cols>
  <sheetData>
    <row r="1" spans="1:13" s="1" customFormat="1" ht="22.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K1" s="43"/>
    </row>
    <row r="2" spans="1:13" s="1" customFormat="1" ht="22.5" customHeight="1">
      <c r="A2" s="5" t="s">
        <v>97</v>
      </c>
      <c r="B2" s="5"/>
      <c r="C2" s="5"/>
      <c r="D2" s="5"/>
      <c r="E2" s="5"/>
      <c r="F2" s="5"/>
      <c r="G2" s="5"/>
      <c r="H2" s="5"/>
      <c r="I2" s="5"/>
      <c r="K2" s="43"/>
    </row>
    <row r="3" spans="1:13" s="1" customFormat="1" ht="20.149999999999999" customHeight="1">
      <c r="K3" s="43"/>
    </row>
    <row r="4" spans="1:13" ht="21" customHeight="1">
      <c r="A4" s="2"/>
      <c r="B4"/>
      <c r="C4"/>
      <c r="D4"/>
      <c r="E4"/>
      <c r="F4"/>
      <c r="G4" s="55"/>
      <c r="H4" s="42"/>
      <c r="I4" s="42" t="s">
        <v>144</v>
      </c>
    </row>
    <row r="5" spans="1:13" ht="21" customHeight="1">
      <c r="A5" s="2"/>
      <c r="B5"/>
      <c r="C5"/>
      <c r="D5"/>
      <c r="E5" s="8"/>
      <c r="F5"/>
      <c r="G5" s="8"/>
      <c r="H5" s="42"/>
      <c r="I5" s="42" t="s">
        <v>72</v>
      </c>
    </row>
    <row r="6" spans="1:13" ht="21" customHeight="1">
      <c r="A6"/>
      <c r="B6"/>
      <c r="C6"/>
      <c r="D6"/>
      <c r="E6" s="8"/>
      <c r="F6"/>
      <c r="G6" s="42"/>
      <c r="H6"/>
      <c r="I6" s="42" t="s">
        <v>138</v>
      </c>
    </row>
    <row r="7" spans="1:13" ht="21" customHeight="1">
      <c r="A7"/>
      <c r="B7"/>
      <c r="C7"/>
      <c r="D7"/>
      <c r="E7" s="8"/>
      <c r="F7"/>
      <c r="G7" s="8" t="s">
        <v>3</v>
      </c>
      <c r="H7" s="79"/>
      <c r="I7" s="42">
        <v>2568</v>
      </c>
    </row>
    <row r="8" spans="1:13" ht="21" customHeight="1">
      <c r="A8"/>
      <c r="B8"/>
      <c r="C8"/>
      <c r="D8"/>
      <c r="E8" s="8"/>
      <c r="F8"/>
      <c r="G8" s="79"/>
      <c r="H8" s="79"/>
      <c r="I8" s="8" t="s">
        <v>5</v>
      </c>
    </row>
    <row r="9" spans="1:13" ht="21.75" customHeight="1">
      <c r="A9" s="4" t="s">
        <v>98</v>
      </c>
      <c r="B9" s="4"/>
      <c r="C9"/>
      <c r="D9"/>
      <c r="F9"/>
      <c r="G9"/>
      <c r="H9"/>
      <c r="I9" s="26"/>
      <c r="L9"/>
    </row>
    <row r="10" spans="1:13" ht="21.75" customHeight="1">
      <c r="A10" s="33" t="s">
        <v>89</v>
      </c>
      <c r="B10" s="4"/>
      <c r="C10"/>
      <c r="D10"/>
      <c r="E10" s="8"/>
      <c r="F10" s="52"/>
      <c r="G10" s="8">
        <v>9</v>
      </c>
      <c r="H10" s="53"/>
      <c r="I10" s="22">
        <v>589048</v>
      </c>
      <c r="J10" s="44"/>
      <c r="L10" s="45"/>
      <c r="M10" s="45"/>
    </row>
    <row r="11" spans="1:13" ht="21.75" customHeight="1">
      <c r="A11" s="33" t="s">
        <v>91</v>
      </c>
      <c r="B11" s="4"/>
      <c r="C11"/>
      <c r="D11"/>
      <c r="E11" s="8"/>
      <c r="F11" s="52"/>
      <c r="G11" s="36"/>
      <c r="H11" s="53"/>
      <c r="I11" s="22"/>
      <c r="J11" s="44"/>
      <c r="L11" s="45"/>
      <c r="M11" s="45"/>
    </row>
    <row r="12" spans="1:13" ht="21.75" customHeight="1">
      <c r="A12" s="33" t="s">
        <v>92</v>
      </c>
      <c r="B12" s="4"/>
      <c r="C12"/>
      <c r="D12"/>
      <c r="E12" s="8"/>
      <c r="F12" s="52"/>
      <c r="G12" s="8" t="s">
        <v>93</v>
      </c>
      <c r="H12" s="53"/>
      <c r="I12" s="59">
        <v>-342136</v>
      </c>
      <c r="J12" s="45"/>
      <c r="L12" s="45"/>
      <c r="M12" s="45"/>
    </row>
    <row r="13" spans="1:13" ht="21.75" customHeight="1">
      <c r="A13" s="4" t="s">
        <v>99</v>
      </c>
      <c r="B13" s="2"/>
      <c r="C13" s="2"/>
      <c r="D13"/>
      <c r="E13" s="8"/>
      <c r="F13" s="52"/>
      <c r="G13" s="36"/>
      <c r="H13" s="53"/>
      <c r="I13" s="68">
        <f>SUM(I10:I12)</f>
        <v>246912</v>
      </c>
      <c r="J13" s="44"/>
      <c r="L13" s="45"/>
      <c r="M13" s="45"/>
    </row>
    <row r="14" spans="1:13" ht="22">
      <c r="A14" s="21" t="s">
        <v>100</v>
      </c>
      <c r="B14" s="2"/>
      <c r="C14" s="2"/>
      <c r="D14"/>
      <c r="F14"/>
      <c r="G14" s="8">
        <v>8</v>
      </c>
      <c r="H14" s="25"/>
      <c r="I14" s="66">
        <v>-254901</v>
      </c>
      <c r="J14" s="44"/>
    </row>
    <row r="15" spans="1:13" ht="21.75" customHeight="1">
      <c r="A15" s="21" t="s">
        <v>101</v>
      </c>
      <c r="B15"/>
      <c r="C15"/>
      <c r="D15"/>
      <c r="F15"/>
      <c r="G15" s="8" t="s">
        <v>102</v>
      </c>
      <c r="H15"/>
      <c r="I15" s="99">
        <v>-205095</v>
      </c>
      <c r="J15" s="44"/>
    </row>
    <row r="16" spans="1:13" ht="21.75" customHeight="1">
      <c r="A16" s="4" t="s">
        <v>103</v>
      </c>
      <c r="B16"/>
      <c r="C16"/>
      <c r="D16"/>
      <c r="E16" s="8"/>
      <c r="F16"/>
      <c r="G16" s="77"/>
      <c r="H16" s="46"/>
      <c r="I16" s="48">
        <f>SUM(I13:I15)</f>
        <v>-213084</v>
      </c>
      <c r="J16" s="45"/>
      <c r="L16" s="45"/>
    </row>
    <row r="17" spans="1:13" s="21" customFormat="1" ht="21.75" customHeight="1">
      <c r="A17" s="21" t="s">
        <v>104</v>
      </c>
      <c r="B17" s="2"/>
      <c r="C17" s="2"/>
      <c r="D17"/>
      <c r="E17" s="8"/>
      <c r="G17" s="81"/>
      <c r="H17" s="46"/>
      <c r="I17" s="59">
        <v>9400606</v>
      </c>
      <c r="J17" s="74"/>
      <c r="K17" s="44"/>
      <c r="L17" s="45"/>
    </row>
    <row r="18" spans="1:13" s="21" customFormat="1" ht="21.75" customHeight="1" thickBot="1">
      <c r="A18" s="4" t="s">
        <v>141</v>
      </c>
      <c r="B18" s="2"/>
      <c r="C18" s="2"/>
      <c r="D18"/>
      <c r="E18" s="8"/>
      <c r="G18" s="81"/>
      <c r="H18" s="46"/>
      <c r="I18" s="70">
        <f>SUM(I16:I17)</f>
        <v>9187522</v>
      </c>
      <c r="J18" s="85"/>
      <c r="K18" s="44"/>
      <c r="L18" s="45"/>
      <c r="M18" s="96"/>
    </row>
    <row r="19" spans="1:13" s="21" customFormat="1" ht="21.75" customHeight="1" thickTop="1">
      <c r="E19" s="8"/>
      <c r="G19" s="82"/>
      <c r="H19" s="46"/>
      <c r="I19" s="49"/>
      <c r="J19" s="74"/>
      <c r="K19" s="44"/>
      <c r="L19" s="45"/>
    </row>
    <row r="20" spans="1:13" s="21" customFormat="1" ht="21.75" customHeight="1">
      <c r="A20" s="4" t="s">
        <v>105</v>
      </c>
      <c r="B20" s="2"/>
      <c r="C20" s="2"/>
      <c r="D20"/>
      <c r="E20" s="8"/>
      <c r="G20" s="82"/>
      <c r="H20" s="46"/>
      <c r="I20" s="49"/>
      <c r="J20" s="74"/>
      <c r="K20" s="44"/>
      <c r="L20" s="45"/>
    </row>
    <row r="21" spans="1:13" s="21" customFormat="1" ht="21.75" customHeight="1">
      <c r="A21" s="21" t="s">
        <v>106</v>
      </c>
      <c r="B21" s="2"/>
      <c r="C21" s="2"/>
      <c r="D21"/>
      <c r="E21" s="8"/>
      <c r="G21" s="82"/>
      <c r="H21" s="46"/>
      <c r="I21" s="59">
        <v>967000000</v>
      </c>
      <c r="J21" s="74"/>
      <c r="K21" s="44"/>
      <c r="L21" s="45"/>
    </row>
    <row r="22" spans="1:13" s="21" customFormat="1" ht="21.75" customHeight="1" thickBot="1">
      <c r="A22" s="4" t="s">
        <v>142</v>
      </c>
      <c r="B22" s="2"/>
      <c r="C22" s="2"/>
      <c r="D22"/>
      <c r="E22" s="8"/>
      <c r="G22" s="82"/>
      <c r="H22" s="46"/>
      <c r="I22" s="70">
        <f>SUM(I21)</f>
        <v>967000000</v>
      </c>
      <c r="J22" s="74"/>
      <c r="K22" s="44"/>
      <c r="L22" s="45"/>
    </row>
    <row r="23" spans="1:13" ht="21" customHeight="1" thickTop="1">
      <c r="A23" s="2"/>
      <c r="B23"/>
      <c r="C23"/>
      <c r="D23"/>
      <c r="E23" s="8"/>
      <c r="F23"/>
      <c r="G23" s="79"/>
      <c r="H23" s="79"/>
      <c r="I23" s="21"/>
    </row>
    <row r="24" spans="1:13" ht="21.75" customHeight="1">
      <c r="A24" s="6"/>
      <c r="B24"/>
      <c r="C24"/>
      <c r="D24"/>
      <c r="E24" s="8"/>
      <c r="F24" s="8"/>
      <c r="G24"/>
      <c r="H24"/>
      <c r="I24"/>
    </row>
    <row r="25" spans="1:13" ht="21.75" customHeight="1">
      <c r="A25"/>
      <c r="C25"/>
      <c r="D25"/>
      <c r="E25" s="8"/>
      <c r="F25" s="8"/>
      <c r="G25"/>
      <c r="H25"/>
      <c r="I25"/>
    </row>
    <row r="26" spans="1:13" ht="21.75" customHeight="1">
      <c r="A26" s="6"/>
      <c r="B26" s="7"/>
      <c r="C26"/>
      <c r="D26"/>
      <c r="E26" s="8"/>
      <c r="F26" s="8"/>
      <c r="G26"/>
      <c r="H26"/>
      <c r="I26"/>
    </row>
    <row r="27" spans="1:13" ht="21.75" customHeight="1">
      <c r="A27" s="6"/>
      <c r="B27"/>
      <c r="C27" s="7"/>
      <c r="D27"/>
      <c r="E27" s="8"/>
      <c r="F27" s="8"/>
      <c r="G27"/>
      <c r="H27"/>
      <c r="I27"/>
    </row>
    <row r="28" spans="1:13" ht="21.75" customHeight="1">
      <c r="A28" s="6"/>
      <c r="B28" s="7"/>
      <c r="C28"/>
      <c r="D28"/>
      <c r="E28" s="8"/>
      <c r="F28" s="8"/>
      <c r="G28"/>
      <c r="H28"/>
      <c r="I28"/>
    </row>
    <row r="29" spans="1:13" ht="15.65" customHeight="1">
      <c r="A29" s="6"/>
      <c r="B29" s="7"/>
      <c r="C29"/>
      <c r="D29"/>
      <c r="E29" s="8"/>
      <c r="F29" s="8"/>
      <c r="G29"/>
      <c r="H29"/>
      <c r="I29"/>
      <c r="J29"/>
      <c r="K29"/>
      <c r="L29" s="75"/>
    </row>
    <row r="30" spans="1:13" ht="21.75" customHeight="1">
      <c r="A30"/>
      <c r="C30" s="57"/>
      <c r="D30"/>
      <c r="E30" s="8"/>
      <c r="F30" s="8"/>
      <c r="G30"/>
      <c r="H30"/>
      <c r="I30"/>
      <c r="J30"/>
      <c r="K30"/>
    </row>
    <row r="31" spans="1:13" ht="21.75" customHeight="1">
      <c r="B31" s="7"/>
      <c r="C31"/>
      <c r="D31"/>
      <c r="E31" s="8"/>
      <c r="F31" s="8"/>
      <c r="G31"/>
      <c r="H31"/>
      <c r="I31"/>
      <c r="J31"/>
      <c r="K31"/>
    </row>
    <row r="32" spans="1:13" ht="21.75" customHeight="1">
      <c r="B32"/>
      <c r="C32" s="7"/>
      <c r="D32"/>
      <c r="E32" s="8"/>
      <c r="F32" s="8"/>
      <c r="G32"/>
      <c r="H32"/>
      <c r="I32"/>
      <c r="J32"/>
      <c r="K32"/>
    </row>
    <row r="33" spans="1:13" ht="21.75" customHeight="1">
      <c r="B33" s="7"/>
      <c r="C33"/>
      <c r="D33"/>
      <c r="F33" s="8"/>
      <c r="G33"/>
      <c r="H33"/>
      <c r="I33"/>
      <c r="J33"/>
      <c r="K33"/>
    </row>
    <row r="34" spans="1:13" ht="15.65" customHeight="1">
      <c r="A34" s="6"/>
      <c r="B34" s="7"/>
      <c r="C34"/>
      <c r="D34"/>
      <c r="E34" s="8"/>
      <c r="F34" s="8"/>
      <c r="G34"/>
      <c r="H34"/>
      <c r="I34"/>
      <c r="J34"/>
      <c r="K34"/>
      <c r="L34" s="75"/>
    </row>
    <row r="35" spans="1:13" ht="21.75" customHeight="1">
      <c r="A35"/>
      <c r="C35"/>
      <c r="D35"/>
      <c r="E35" s="8"/>
      <c r="F35" s="8"/>
      <c r="G35"/>
      <c r="H35"/>
      <c r="I35"/>
      <c r="J35"/>
      <c r="K35"/>
      <c r="L35" s="45"/>
      <c r="M35" s="75"/>
    </row>
    <row r="36" spans="1:13" ht="21.75" customHeight="1">
      <c r="A36" s="2"/>
      <c r="B36"/>
      <c r="C36"/>
      <c r="D36"/>
      <c r="E36" s="8"/>
      <c r="F36" s="8"/>
      <c r="G36"/>
      <c r="H36"/>
      <c r="I36"/>
      <c r="J36"/>
      <c r="K36"/>
      <c r="L36" s="45"/>
    </row>
    <row r="37" spans="1:13" ht="16.5" customHeight="1">
      <c r="A37" s="2"/>
      <c r="B37"/>
      <c r="C37"/>
      <c r="D37"/>
      <c r="E37" s="8"/>
      <c r="F37"/>
      <c r="G37"/>
      <c r="H37"/>
      <c r="I37"/>
      <c r="J37"/>
      <c r="K37"/>
    </row>
    <row r="38" spans="1:13" ht="21.75" customHeight="1">
      <c r="A38" s="2"/>
      <c r="B38"/>
      <c r="C38"/>
      <c r="D38"/>
      <c r="E38" s="8"/>
      <c r="F38"/>
      <c r="G38" s="28"/>
      <c r="H38" s="26"/>
      <c r="I38" s="28"/>
      <c r="J38" s="73"/>
      <c r="K38" s="73"/>
      <c r="L38" s="73"/>
    </row>
    <row r="39" spans="1:13" ht="21.75" customHeight="1">
      <c r="A39" s="2"/>
      <c r="B39"/>
      <c r="C39"/>
      <c r="D39"/>
      <c r="E39" s="8"/>
      <c r="F39"/>
      <c r="G39" s="48"/>
      <c r="H39" s="26"/>
      <c r="I39" s="48"/>
      <c r="J39" s="45"/>
      <c r="L39" s="45"/>
    </row>
    <row r="40" spans="1:13" ht="22.5" customHeight="1">
      <c r="A40" s="2"/>
      <c r="B40"/>
      <c r="C40"/>
      <c r="D40"/>
      <c r="E40" s="8"/>
      <c r="F40"/>
      <c r="G40" s="37"/>
      <c r="H40" s="46"/>
      <c r="I40" s="37"/>
      <c r="K40" s="47"/>
    </row>
    <row r="41" spans="1:13" ht="22.5" customHeight="1">
      <c r="G41" s="15"/>
      <c r="H41" s="15"/>
      <c r="I41" s="15"/>
    </row>
    <row r="42" spans="1:13" ht="22.5" customHeight="1"/>
    <row r="43" spans="1:13" ht="22.5" customHeight="1"/>
    <row r="44" spans="1:13" ht="22.5" customHeight="1"/>
    <row r="45" spans="1:13" ht="22.5" customHeight="1"/>
    <row r="46" spans="1:13" ht="22.5" customHeight="1"/>
    <row r="47" spans="1:13" ht="22.5" customHeight="1"/>
    <row r="48" spans="1:13" ht="22.5" customHeight="1"/>
    <row r="49" ht="22.5" customHeight="1"/>
    <row r="50" ht="22.5" customHeight="1"/>
  </sheetData>
  <pageMargins left="0.8" right="0.8" top="0.48" bottom="0.5" header="0.5" footer="0.5"/>
  <pageSetup paperSize="9" scale="95" firstPageNumber="9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24" max="8" man="1"/>
  </rowBreaks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70C0"/>
  </sheetPr>
  <dimension ref="A1:J23"/>
  <sheetViews>
    <sheetView view="pageBreakPreview" topLeftCell="A4" zoomScale="70" zoomScaleNormal="100" zoomScaleSheetLayoutView="70" workbookViewId="0">
      <selection activeCell="E42" sqref="E42"/>
    </sheetView>
  </sheetViews>
  <sheetFormatPr defaultColWidth="9.09765625" defaultRowHeight="23.25" customHeight="1"/>
  <cols>
    <col min="1" max="3" width="2.69921875" style="3" customWidth="1"/>
    <col min="4" max="4" width="67.09765625" style="3" customWidth="1"/>
    <col min="5" max="5" width="14.09765625" style="8" customWidth="1"/>
    <col min="6" max="6" width="1.8984375" style="8" customWidth="1"/>
    <col min="7" max="7" width="21.296875" style="3" customWidth="1"/>
    <col min="8" max="8" width="10.296875" style="3" bestFit="1" customWidth="1"/>
    <col min="9" max="16384" width="9.09765625" style="3"/>
  </cols>
  <sheetData>
    <row r="1" spans="1:10" ht="23.25" customHeight="1">
      <c r="A1" s="1" t="s">
        <v>0</v>
      </c>
      <c r="B1" s="1"/>
      <c r="C1" s="1"/>
      <c r="D1" s="1"/>
      <c r="E1" s="9"/>
      <c r="F1" s="9"/>
      <c r="G1" s="1"/>
    </row>
    <row r="2" spans="1:10" ht="23.25" customHeight="1">
      <c r="A2" s="1" t="s">
        <v>107</v>
      </c>
      <c r="B2" s="1"/>
      <c r="C2" s="1"/>
      <c r="D2" s="1"/>
      <c r="E2" s="9"/>
      <c r="F2" s="9"/>
      <c r="G2" s="1"/>
    </row>
    <row r="3" spans="1:10" s="12" customFormat="1" ht="20.149999999999999" customHeight="1">
      <c r="A3" s="11"/>
      <c r="B3" s="11"/>
      <c r="C3" s="11"/>
      <c r="D3" s="11"/>
      <c r="E3" s="20"/>
      <c r="F3" s="20"/>
      <c r="G3" s="11"/>
    </row>
    <row r="4" spans="1:10" customFormat="1" ht="22" customHeight="1">
      <c r="A4" s="4"/>
      <c r="B4" s="4"/>
      <c r="C4" s="4"/>
      <c r="D4" s="4"/>
      <c r="E4" s="8"/>
      <c r="F4" s="8"/>
      <c r="G4" s="42" t="s">
        <v>71</v>
      </c>
    </row>
    <row r="5" spans="1:10" customFormat="1" ht="22" customHeight="1">
      <c r="A5" s="4"/>
      <c r="B5" s="4"/>
      <c r="C5" s="4"/>
      <c r="D5" s="4"/>
      <c r="E5" s="8"/>
      <c r="F5" s="8"/>
      <c r="G5" s="42" t="s">
        <v>72</v>
      </c>
    </row>
    <row r="6" spans="1:10" customFormat="1" ht="21.65" customHeight="1">
      <c r="A6" s="4"/>
      <c r="B6" s="4"/>
      <c r="C6" s="4"/>
      <c r="D6" s="4"/>
      <c r="G6" s="42" t="s">
        <v>73</v>
      </c>
    </row>
    <row r="7" spans="1:10" customFormat="1" ht="21.65" customHeight="1">
      <c r="A7" s="4"/>
      <c r="B7" s="4"/>
      <c r="C7" s="4"/>
      <c r="D7" s="4"/>
      <c r="E7" s="8" t="s">
        <v>3</v>
      </c>
      <c r="G7" s="30">
        <v>2568</v>
      </c>
    </row>
    <row r="8" spans="1:10" customFormat="1" ht="21.65" customHeight="1">
      <c r="A8" s="4"/>
      <c r="B8" s="4"/>
      <c r="C8" s="4"/>
      <c r="D8" s="4"/>
      <c r="E8" s="8"/>
      <c r="G8" s="8" t="s">
        <v>5</v>
      </c>
    </row>
    <row r="9" spans="1:10" customFormat="1" ht="21.75" customHeight="1">
      <c r="A9" s="4" t="s">
        <v>98</v>
      </c>
      <c r="B9" s="4"/>
      <c r="E9" s="8"/>
      <c r="F9" s="8"/>
      <c r="G9" s="26"/>
    </row>
    <row r="10" spans="1:10" customFormat="1" ht="21.75" customHeight="1">
      <c r="A10" s="33" t="s">
        <v>89</v>
      </c>
      <c r="B10" s="4"/>
      <c r="E10" s="8"/>
      <c r="F10" s="8"/>
      <c r="G10" s="22">
        <v>193498</v>
      </c>
      <c r="H10" s="36">
        <f>G10-PL!C25</f>
        <v>0</v>
      </c>
      <c r="J10" s="36"/>
    </row>
    <row r="11" spans="1:10" customFormat="1" ht="21.75" customHeight="1">
      <c r="A11" s="33" t="s">
        <v>91</v>
      </c>
      <c r="B11" s="4"/>
      <c r="E11" s="8"/>
      <c r="F11" s="8"/>
      <c r="G11" s="22"/>
      <c r="H11" s="36"/>
      <c r="J11" s="36"/>
    </row>
    <row r="12" spans="1:10" customFormat="1" ht="21.75" customHeight="1">
      <c r="A12" s="33" t="s">
        <v>92</v>
      </c>
      <c r="B12" s="4"/>
      <c r="E12" s="8"/>
      <c r="F12" s="8"/>
      <c r="G12" s="59">
        <f>PL!C29</f>
        <v>-125168</v>
      </c>
      <c r="H12" s="36">
        <f>G12-PL!C29</f>
        <v>0</v>
      </c>
      <c r="J12" s="36"/>
    </row>
    <row r="13" spans="1:10" customFormat="1" ht="21.75" customHeight="1">
      <c r="A13" s="4" t="s">
        <v>99</v>
      </c>
      <c r="B13" s="2"/>
      <c r="C13" s="2"/>
      <c r="E13" s="8"/>
      <c r="G13" s="68">
        <f>SUM(G10:G12)</f>
        <v>68330</v>
      </c>
    </row>
    <row r="14" spans="1:10" customFormat="1" ht="21.75" customHeight="1">
      <c r="A14" s="21" t="s">
        <v>100</v>
      </c>
      <c r="B14" s="2"/>
      <c r="C14" s="2"/>
      <c r="E14" s="8">
        <v>8</v>
      </c>
      <c r="G14" s="69">
        <v>-20404</v>
      </c>
    </row>
    <row r="15" spans="1:10" customFormat="1" ht="21.75" customHeight="1">
      <c r="A15" s="21" t="s">
        <v>101</v>
      </c>
      <c r="E15" s="8" t="s">
        <v>102</v>
      </c>
      <c r="F15" s="8"/>
      <c r="G15" s="59">
        <v>-57827</v>
      </c>
    </row>
    <row r="16" spans="1:10" customFormat="1" ht="21.75" customHeight="1">
      <c r="A16" s="4" t="s">
        <v>103</v>
      </c>
      <c r="E16" s="8"/>
      <c r="F16" s="8"/>
      <c r="G16" s="48">
        <f>SUM(G13:G15)</f>
        <v>-9901</v>
      </c>
    </row>
    <row r="17" spans="1:10" customFormat="1" ht="21.75" customHeight="1">
      <c r="A17" s="21" t="s">
        <v>104</v>
      </c>
      <c r="B17" s="2"/>
      <c r="C17" s="2"/>
      <c r="E17" s="8"/>
      <c r="F17" s="8"/>
      <c r="G17" s="59">
        <v>9400606</v>
      </c>
      <c r="H17" s="36">
        <f>G17-'BS 3-4'!I46</f>
        <v>0</v>
      </c>
      <c r="J17" s="35"/>
    </row>
    <row r="18" spans="1:10" customFormat="1" ht="21.75" customHeight="1" thickBot="1">
      <c r="A18" s="4" t="s">
        <v>108</v>
      </c>
      <c r="B18" s="2"/>
      <c r="C18" s="2"/>
      <c r="G18" s="70">
        <f>SUM(G16:G17)</f>
        <v>9390705</v>
      </c>
      <c r="H18" s="36">
        <f>G18-'BS 3-4'!G46</f>
        <v>203183</v>
      </c>
    </row>
    <row r="19" spans="1:10" customFormat="1" ht="17.25" customHeight="1" thickTop="1">
      <c r="E19" s="8"/>
      <c r="F19" s="8"/>
      <c r="G19" s="66"/>
    </row>
    <row r="20" spans="1:10" customFormat="1" ht="21.75" customHeight="1">
      <c r="A20" s="4" t="s">
        <v>105</v>
      </c>
      <c r="B20" s="2"/>
      <c r="C20" s="2"/>
      <c r="E20" s="8"/>
      <c r="F20" s="8"/>
      <c r="G20" s="66"/>
    </row>
    <row r="21" spans="1:10" customFormat="1" ht="21.75" customHeight="1">
      <c r="A21" s="21" t="s">
        <v>106</v>
      </c>
      <c r="B21" s="2"/>
      <c r="C21" s="2"/>
      <c r="E21" s="8"/>
      <c r="F21" s="8"/>
      <c r="G21" s="59">
        <v>967000000</v>
      </c>
    </row>
    <row r="22" spans="1:10" customFormat="1" ht="21.75" customHeight="1" thickBot="1">
      <c r="A22" s="4" t="s">
        <v>109</v>
      </c>
      <c r="B22" s="2"/>
      <c r="C22" s="2"/>
      <c r="E22" s="8"/>
      <c r="F22" s="8"/>
      <c r="G22" s="70">
        <f>SUM(G21)</f>
        <v>967000000</v>
      </c>
    </row>
    <row r="23" spans="1:10" ht="23.25" customHeight="1" thickTop="1">
      <c r="G23" s="16"/>
    </row>
  </sheetData>
  <pageMargins left="0.8" right="0.8" top="0.48" bottom="0.5" header="0.5" footer="0.5"/>
  <pageSetup paperSize="9" scale="77" firstPageNumber="8" orientation="portrait" useFirstPageNumber="1" r:id="rId1"/>
  <headerFooter alignWithMargins="0">
    <oddFooter>&amp;L&amp;14 &amp;15 หมายเหตุประกอบงบการเงินเป็นส่วนหนึ่งของงบการเงินระหว่างกาลนี้&amp;14
&amp;C&amp;P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B62DF-9AED-458F-9B34-208BD788D874}">
  <sheetPr>
    <tabColor rgb="FF0070C0"/>
    <pageSetUpPr fitToPage="1"/>
  </sheetPr>
  <dimension ref="A1:M48"/>
  <sheetViews>
    <sheetView zoomScaleNormal="100" zoomScaleSheetLayoutView="100" zoomScalePageLayoutView="40" workbookViewId="0">
      <selection activeCell="K27" sqref="K27"/>
    </sheetView>
  </sheetViews>
  <sheetFormatPr defaultColWidth="10.8984375" defaultRowHeight="21.5"/>
  <cols>
    <col min="1" max="3" width="1.8984375" style="3" customWidth="1"/>
    <col min="4" max="4" width="50.69921875" style="3" customWidth="1"/>
    <col min="5" max="5" width="7.69921875" style="7" customWidth="1"/>
    <col min="6" max="6" width="1.59765625" style="3" customWidth="1"/>
    <col min="7" max="7" width="15.8984375" style="3" customWidth="1"/>
    <col min="8" max="8" width="1.59765625" style="3" customWidth="1"/>
    <col min="9" max="9" width="18.59765625" style="3" customWidth="1"/>
    <col min="10" max="10" width="12.69921875" style="45" customWidth="1"/>
    <col min="11" max="11" width="12.296875" style="44" customWidth="1"/>
    <col min="12" max="12" width="11.296875" style="3" bestFit="1" customWidth="1"/>
    <col min="13" max="16384" width="10.8984375" style="3"/>
  </cols>
  <sheetData>
    <row r="1" spans="1:13" s="1" customFormat="1" ht="22.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94"/>
      <c r="K1" s="43"/>
    </row>
    <row r="2" spans="1:13" s="1" customFormat="1" ht="22.5" customHeight="1">
      <c r="A2" s="5" t="s">
        <v>110</v>
      </c>
      <c r="B2" s="5"/>
      <c r="C2" s="5"/>
      <c r="D2" s="5"/>
      <c r="E2" s="5"/>
      <c r="F2" s="5"/>
      <c r="G2" s="5"/>
      <c r="H2" s="5"/>
      <c r="I2" s="5"/>
      <c r="J2" s="94"/>
      <c r="K2" s="43"/>
    </row>
    <row r="3" spans="1:13" s="1" customFormat="1" ht="20.149999999999999" customHeight="1">
      <c r="J3" s="94"/>
      <c r="K3" s="43"/>
    </row>
    <row r="4" spans="1:13" ht="21" customHeight="1">
      <c r="A4" s="2"/>
      <c r="B4"/>
      <c r="C4"/>
      <c r="D4"/>
      <c r="E4"/>
      <c r="F4"/>
      <c r="G4" s="55"/>
      <c r="H4" s="42"/>
      <c r="I4" s="42" t="s">
        <v>144</v>
      </c>
    </row>
    <row r="5" spans="1:13" ht="21" customHeight="1">
      <c r="A5" s="2"/>
      <c r="B5"/>
      <c r="C5"/>
      <c r="D5"/>
      <c r="E5" s="8"/>
      <c r="F5"/>
      <c r="G5" s="8"/>
      <c r="H5" s="42"/>
      <c r="I5" s="42" t="s">
        <v>72</v>
      </c>
    </row>
    <row r="6" spans="1:13" ht="21" customHeight="1">
      <c r="A6"/>
      <c r="B6"/>
      <c r="C6"/>
      <c r="D6"/>
      <c r="E6" s="8"/>
      <c r="F6"/>
      <c r="G6" s="42"/>
      <c r="H6"/>
      <c r="I6" s="42" t="s">
        <v>138</v>
      </c>
    </row>
    <row r="7" spans="1:13" ht="21" customHeight="1">
      <c r="A7"/>
      <c r="B7"/>
      <c r="C7"/>
      <c r="D7"/>
      <c r="E7" s="8"/>
      <c r="F7"/>
      <c r="G7" s="8" t="s">
        <v>3</v>
      </c>
      <c r="H7" s="79"/>
      <c r="I7" s="42">
        <v>2568</v>
      </c>
    </row>
    <row r="8" spans="1:13" ht="21" customHeight="1">
      <c r="A8"/>
      <c r="B8"/>
      <c r="C8"/>
      <c r="D8"/>
      <c r="E8" s="8"/>
      <c r="F8"/>
      <c r="G8" s="79"/>
      <c r="H8" s="79"/>
      <c r="I8" s="8" t="s">
        <v>5</v>
      </c>
    </row>
    <row r="9" spans="1:13" ht="21.75" customHeight="1">
      <c r="A9" s="6" t="s">
        <v>111</v>
      </c>
      <c r="B9"/>
      <c r="C9"/>
      <c r="D9"/>
      <c r="F9"/>
      <c r="G9" s="29"/>
      <c r="H9"/>
      <c r="I9" s="26"/>
      <c r="L9"/>
    </row>
    <row r="10" spans="1:13" ht="21.75" customHeight="1">
      <c r="A10" t="s">
        <v>95</v>
      </c>
      <c r="B10"/>
      <c r="C10"/>
      <c r="D10"/>
      <c r="E10" s="8"/>
      <c r="F10" s="52"/>
      <c r="G10" s="29"/>
      <c r="H10" s="53"/>
      <c r="I10" s="22">
        <v>246912</v>
      </c>
      <c r="J10" s="44"/>
      <c r="L10" s="45"/>
      <c r="M10" s="45"/>
    </row>
    <row r="11" spans="1:13" ht="21.75" customHeight="1">
      <c r="A11" s="7" t="s">
        <v>112</v>
      </c>
      <c r="B11"/>
      <c r="C11"/>
      <c r="D11"/>
      <c r="E11" s="8"/>
      <c r="F11" s="52"/>
      <c r="G11" s="29"/>
      <c r="H11" s="53"/>
      <c r="I11" s="22"/>
      <c r="J11" s="44"/>
      <c r="L11" s="45"/>
      <c r="M11" s="45"/>
    </row>
    <row r="12" spans="1:13" ht="21.75" customHeight="1">
      <c r="A12" s="34" t="s">
        <v>113</v>
      </c>
      <c r="B12"/>
      <c r="C12"/>
      <c r="D12"/>
      <c r="E12" s="8"/>
      <c r="F12" s="52"/>
      <c r="G12" s="29"/>
      <c r="H12" s="53"/>
      <c r="I12" s="22"/>
      <c r="L12" s="45"/>
      <c r="M12" s="45"/>
    </row>
    <row r="13" spans="1:13" ht="21.75" customHeight="1">
      <c r="A13" t="s">
        <v>114</v>
      </c>
      <c r="B13"/>
      <c r="C13" s="12"/>
      <c r="D13" s="12"/>
      <c r="E13" s="8"/>
      <c r="F13" s="52"/>
      <c r="G13" s="29"/>
      <c r="H13" s="53"/>
      <c r="I13" s="22"/>
      <c r="L13" s="45"/>
      <c r="M13" s="45"/>
    </row>
    <row r="14" spans="1:13">
      <c r="A14" t="s">
        <v>115</v>
      </c>
      <c r="B14"/>
      <c r="C14" s="12"/>
      <c r="D14" s="12"/>
      <c r="F14"/>
      <c r="G14" s="29" t="s">
        <v>93</v>
      </c>
      <c r="H14" s="25"/>
      <c r="I14" s="22">
        <v>342136</v>
      </c>
    </row>
    <row r="15" spans="1:13" ht="21.75" customHeight="1">
      <c r="A15" t="s">
        <v>116</v>
      </c>
      <c r="B15"/>
      <c r="C15"/>
      <c r="D15"/>
      <c r="F15"/>
      <c r="G15" s="29">
        <v>5</v>
      </c>
      <c r="H15"/>
      <c r="I15" s="22">
        <v>-60636</v>
      </c>
    </row>
    <row r="16" spans="1:13" ht="21.75" customHeight="1">
      <c r="A16" t="s">
        <v>117</v>
      </c>
      <c r="B16"/>
      <c r="C16"/>
      <c r="D16"/>
      <c r="E16" s="8"/>
      <c r="F16"/>
      <c r="G16" s="89">
        <v>4</v>
      </c>
      <c r="H16" s="46"/>
      <c r="I16" s="22">
        <v>-287207</v>
      </c>
      <c r="L16" s="45"/>
    </row>
    <row r="17" spans="1:13" s="21" customFormat="1" ht="21.75" customHeight="1">
      <c r="A17" t="s">
        <v>118</v>
      </c>
      <c r="B17"/>
      <c r="C17"/>
      <c r="D17"/>
      <c r="E17" s="8"/>
      <c r="G17" s="89"/>
      <c r="H17" s="46"/>
      <c r="I17" s="22">
        <v>34947</v>
      </c>
      <c r="J17" s="85"/>
      <c r="K17" s="44"/>
      <c r="L17" s="45"/>
    </row>
    <row r="18" spans="1:13" s="21" customFormat="1" ht="21.75" customHeight="1">
      <c r="A18" t="s">
        <v>119</v>
      </c>
      <c r="B18"/>
      <c r="C18"/>
      <c r="D18"/>
      <c r="E18" s="8"/>
      <c r="G18" s="89"/>
      <c r="H18" s="46"/>
      <c r="I18" s="22">
        <v>229526</v>
      </c>
      <c r="J18" s="85"/>
      <c r="K18" s="44"/>
      <c r="L18" s="45"/>
    </row>
    <row r="19" spans="1:13" s="21" customFormat="1" ht="21.75" customHeight="1">
      <c r="A19" t="s">
        <v>120</v>
      </c>
      <c r="B19"/>
      <c r="C19"/>
      <c r="D19"/>
      <c r="E19" s="8"/>
      <c r="G19" s="89"/>
      <c r="H19" s="46"/>
      <c r="I19" s="22">
        <v>-1855</v>
      </c>
      <c r="J19" s="85"/>
      <c r="K19" s="44"/>
      <c r="L19" s="45"/>
    </row>
    <row r="20" spans="1:13" s="21" customFormat="1" ht="21.75" customHeight="1">
      <c r="A20" t="s">
        <v>121</v>
      </c>
      <c r="B20"/>
      <c r="C20"/>
      <c r="D20"/>
      <c r="E20" s="8"/>
      <c r="G20" s="89"/>
      <c r="H20" s="46"/>
      <c r="I20" s="22">
        <v>5726</v>
      </c>
      <c r="J20" s="85"/>
      <c r="K20" s="44"/>
      <c r="L20" s="36"/>
    </row>
    <row r="21" spans="1:13" ht="21" customHeight="1">
      <c r="A21" t="s">
        <v>122</v>
      </c>
      <c r="B21"/>
      <c r="C21"/>
      <c r="D21"/>
      <c r="E21" s="8"/>
      <c r="F21"/>
      <c r="G21" s="90"/>
      <c r="H21" s="79"/>
      <c r="I21" s="85">
        <v>1065</v>
      </c>
    </row>
    <row r="22" spans="1:13" ht="21.75" customHeight="1">
      <c r="A22" s="38" t="s">
        <v>123</v>
      </c>
      <c r="B22" s="38"/>
      <c r="C22" s="38"/>
      <c r="D22" s="38"/>
      <c r="E22" s="8"/>
      <c r="F22" s="8"/>
      <c r="G22" s="29"/>
      <c r="H22"/>
      <c r="I22" s="86">
        <v>16032</v>
      </c>
    </row>
    <row r="23" spans="1:13" ht="21.75" customHeight="1">
      <c r="A23" t="s">
        <v>134</v>
      </c>
      <c r="B23"/>
      <c r="C23"/>
      <c r="D23"/>
      <c r="E23" s="8"/>
      <c r="F23" s="8"/>
      <c r="G23" s="29"/>
      <c r="H23"/>
      <c r="I23" s="22">
        <v>7093</v>
      </c>
    </row>
    <row r="24" spans="1:13" ht="21.75" customHeight="1">
      <c r="A24" t="s">
        <v>124</v>
      </c>
      <c r="B24"/>
      <c r="C24"/>
      <c r="D24"/>
      <c r="E24" s="8"/>
      <c r="F24" s="8"/>
      <c r="G24" s="29"/>
      <c r="H24"/>
      <c r="I24" s="22">
        <v>15122</v>
      </c>
    </row>
    <row r="25" spans="1:13" ht="21.75" customHeight="1">
      <c r="A25" t="s">
        <v>125</v>
      </c>
      <c r="B25"/>
      <c r="C25"/>
      <c r="D25"/>
      <c r="E25" s="8"/>
      <c r="F25" s="8"/>
      <c r="G25" s="29"/>
      <c r="H25"/>
      <c r="I25" s="86">
        <v>1086</v>
      </c>
    </row>
    <row r="26" spans="1:13">
      <c r="A26" t="s">
        <v>126</v>
      </c>
      <c r="B26"/>
      <c r="C26"/>
      <c r="D26"/>
      <c r="E26" s="8"/>
      <c r="F26" s="8"/>
      <c r="G26" s="29"/>
      <c r="H26"/>
      <c r="I26" s="22">
        <v>317</v>
      </c>
    </row>
    <row r="27" spans="1:13" ht="21.75" customHeight="1">
      <c r="A27" s="2" t="s">
        <v>127</v>
      </c>
      <c r="B27" s="2"/>
      <c r="C27"/>
      <c r="D27"/>
      <c r="E27" s="8"/>
      <c r="F27" s="8"/>
      <c r="G27" s="29"/>
      <c r="H27"/>
      <c r="I27" s="93">
        <f>SUM(I10:I26)</f>
        <v>550264</v>
      </c>
      <c r="J27" s="36"/>
      <c r="K27"/>
      <c r="L27" s="75"/>
    </row>
    <row r="28" spans="1:13" s="1" customFormat="1" ht="15.65" customHeight="1">
      <c r="A28" s="5"/>
      <c r="B28" s="5"/>
      <c r="C28" s="5"/>
      <c r="D28" s="5"/>
      <c r="E28" s="5"/>
      <c r="F28" s="5"/>
      <c r="G28" s="5"/>
      <c r="H28" s="5"/>
      <c r="I28" s="5"/>
      <c r="J28" s="94"/>
      <c r="K28" s="43"/>
    </row>
    <row r="29" spans="1:13" ht="21.75" customHeight="1">
      <c r="A29" s="6" t="s">
        <v>128</v>
      </c>
      <c r="B29"/>
      <c r="C29"/>
      <c r="D29"/>
      <c r="E29" s="8"/>
      <c r="F29" s="8"/>
      <c r="G29" s="29"/>
      <c r="H29"/>
      <c r="I29"/>
      <c r="J29" s="36"/>
      <c r="K29"/>
    </row>
    <row r="30" spans="1:13" ht="21.75" customHeight="1">
      <c r="A30" t="s">
        <v>100</v>
      </c>
      <c r="B30"/>
      <c r="C30"/>
      <c r="D30"/>
      <c r="E30" s="8"/>
      <c r="F30" s="8"/>
      <c r="G30" s="29">
        <v>8</v>
      </c>
      <c r="H30"/>
      <c r="I30" s="86">
        <v>-254901</v>
      </c>
      <c r="J30" s="36"/>
      <c r="K30"/>
    </row>
    <row r="31" spans="1:13">
      <c r="A31" t="s">
        <v>101</v>
      </c>
      <c r="B31"/>
      <c r="C31"/>
      <c r="D31"/>
      <c r="E31" s="8"/>
      <c r="F31" s="8"/>
      <c r="G31" s="29" t="s">
        <v>102</v>
      </c>
      <c r="H31"/>
      <c r="I31" s="86">
        <v>-205095</v>
      </c>
    </row>
    <row r="32" spans="1:13" ht="21.75" customHeight="1">
      <c r="A32" s="2" t="s">
        <v>129</v>
      </c>
      <c r="B32"/>
      <c r="C32"/>
      <c r="D32"/>
      <c r="E32" s="8"/>
      <c r="F32" s="8"/>
      <c r="G32"/>
      <c r="H32"/>
      <c r="I32" s="60">
        <f>SUM(I30:I31)</f>
        <v>-459996</v>
      </c>
      <c r="J32" s="36"/>
      <c r="K32"/>
      <c r="L32" s="45"/>
      <c r="M32" s="75"/>
    </row>
    <row r="33" spans="1:12" s="1" customFormat="1" ht="15.65" customHeight="1">
      <c r="A33" s="5"/>
      <c r="B33" s="5"/>
      <c r="C33" s="5"/>
      <c r="D33" s="5"/>
      <c r="E33" s="5"/>
      <c r="F33" s="5"/>
      <c r="G33" s="5"/>
      <c r="H33" s="5"/>
      <c r="I33" s="5"/>
      <c r="J33" s="94"/>
      <c r="K33" s="43"/>
    </row>
    <row r="34" spans="1:12" ht="21.75" customHeight="1">
      <c r="A34" s="2" t="s">
        <v>130</v>
      </c>
      <c r="B34"/>
      <c r="C34"/>
      <c r="D34"/>
      <c r="E34" s="8"/>
      <c r="F34" s="8"/>
      <c r="G34"/>
      <c r="H34"/>
      <c r="I34" s="87">
        <f>I27+I32</f>
        <v>90268</v>
      </c>
      <c r="J34" s="36"/>
      <c r="K34"/>
      <c r="L34" s="45"/>
    </row>
    <row r="35" spans="1:12">
      <c r="A35" t="s">
        <v>131</v>
      </c>
      <c r="B35"/>
      <c r="C35"/>
      <c r="D35"/>
      <c r="E35" s="8"/>
      <c r="F35"/>
      <c r="G35"/>
      <c r="H35"/>
      <c r="I35" s="88">
        <v>195594</v>
      </c>
      <c r="J35" s="36"/>
      <c r="K35"/>
    </row>
    <row r="36" spans="1:12" ht="21.75" customHeight="1" thickBot="1">
      <c r="A36" s="2" t="s">
        <v>143</v>
      </c>
      <c r="B36"/>
      <c r="C36"/>
      <c r="D36"/>
      <c r="E36" s="8"/>
      <c r="F36"/>
      <c r="G36" s="28"/>
      <c r="H36" s="26"/>
      <c r="I36" s="64">
        <f>SUM(I34:I35)</f>
        <v>285862</v>
      </c>
      <c r="J36" s="86"/>
      <c r="K36" s="73"/>
      <c r="L36" s="73"/>
    </row>
    <row r="37" spans="1:12" ht="21.75" customHeight="1" thickTop="1">
      <c r="A37" s="2"/>
      <c r="B37"/>
      <c r="C37"/>
      <c r="D37"/>
      <c r="E37" s="8"/>
      <c r="F37"/>
      <c r="G37" s="48"/>
      <c r="H37" s="26"/>
      <c r="I37" s="48"/>
      <c r="L37" s="45"/>
    </row>
    <row r="38" spans="1:12" ht="22.5" customHeight="1">
      <c r="A38" s="2"/>
      <c r="B38"/>
      <c r="C38"/>
      <c r="D38"/>
      <c r="E38" s="8"/>
      <c r="F38"/>
      <c r="G38" s="37"/>
      <c r="H38" s="46"/>
      <c r="I38" s="37"/>
      <c r="K38" s="47"/>
    </row>
    <row r="39" spans="1:12" ht="22.5" customHeight="1">
      <c r="E39" s="8"/>
      <c r="G39" s="15"/>
      <c r="H39" s="15"/>
      <c r="I39" s="15"/>
    </row>
    <row r="40" spans="1:12" ht="22.5" customHeight="1">
      <c r="E40" s="8"/>
    </row>
    <row r="41" spans="1:12" ht="22.5" customHeight="1">
      <c r="E41" s="8"/>
    </row>
    <row r="42" spans="1:12" ht="22.5" customHeight="1">
      <c r="E42" s="8"/>
    </row>
    <row r="43" spans="1:12" ht="22.5" customHeight="1">
      <c r="E43" s="8"/>
    </row>
    <row r="44" spans="1:12" ht="22.5" customHeight="1"/>
    <row r="45" spans="1:12" ht="22.5" customHeight="1"/>
    <row r="46" spans="1:12" ht="22.5" customHeight="1"/>
    <row r="47" spans="1:12" ht="22.5" customHeight="1"/>
    <row r="48" spans="1:12" ht="22.5" customHeight="1"/>
  </sheetData>
  <pageMargins left="0.8" right="0.8" top="0.48" bottom="0.5" header="0.5" footer="0.5"/>
  <pageSetup paperSize="9" scale="94" firstPageNumber="1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6" max="8" man="1"/>
  </rowBreaks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0070C0"/>
  </sheetPr>
  <dimension ref="A1:P36"/>
  <sheetViews>
    <sheetView view="pageBreakPreview" topLeftCell="A10" zoomScale="70" zoomScaleNormal="100" zoomScaleSheetLayoutView="70" workbookViewId="0">
      <selection activeCell="E9" sqref="E9:E30"/>
    </sheetView>
  </sheetViews>
  <sheetFormatPr defaultColWidth="10.8984375" defaultRowHeight="21.75" customHeight="1"/>
  <cols>
    <col min="1" max="3" width="1.8984375" customWidth="1"/>
    <col min="4" max="4" width="58.69921875" customWidth="1"/>
    <col min="5" max="5" width="9.296875" customWidth="1"/>
    <col min="6" max="6" width="18.59765625" customWidth="1"/>
    <col min="7" max="7" width="10.8984375" customWidth="1"/>
    <col min="8" max="8" width="3.59765625" customWidth="1"/>
    <col min="9" max="9" width="19.8984375" customWidth="1"/>
  </cols>
  <sheetData>
    <row r="1" spans="1:16" s="1" customFormat="1" ht="23">
      <c r="A1" s="5" t="s">
        <v>0</v>
      </c>
      <c r="B1" s="5"/>
      <c r="C1" s="5"/>
      <c r="D1" s="5"/>
      <c r="E1" s="5"/>
      <c r="F1" s="5"/>
    </row>
    <row r="2" spans="1:16" s="1" customFormat="1" ht="23">
      <c r="A2" s="5" t="s">
        <v>110</v>
      </c>
      <c r="B2" s="5"/>
      <c r="C2" s="5"/>
      <c r="D2" s="5"/>
      <c r="E2" s="5"/>
      <c r="F2" s="10"/>
    </row>
    <row r="3" spans="1:16" s="4" customFormat="1" ht="20.149999999999999" customHeight="1">
      <c r="A3" s="2"/>
      <c r="B3" s="2"/>
      <c r="C3" s="2"/>
      <c r="D3" s="2"/>
      <c r="E3" s="2"/>
      <c r="F3"/>
    </row>
    <row r="4" spans="1:16" s="11" customFormat="1" ht="23.5" customHeight="1">
      <c r="A4" s="2"/>
      <c r="B4" s="2"/>
      <c r="C4" s="2"/>
      <c r="D4" s="2"/>
      <c r="E4" s="4"/>
      <c r="F4" s="42" t="s">
        <v>71</v>
      </c>
    </row>
    <row r="5" spans="1:16" s="11" customFormat="1" ht="23.5" customHeight="1">
      <c r="A5" s="2"/>
      <c r="B5" s="2"/>
      <c r="C5" s="2"/>
      <c r="D5" s="2"/>
      <c r="E5" s="4"/>
      <c r="F5" s="42" t="s">
        <v>72</v>
      </c>
    </row>
    <row r="6" spans="1:16" s="11" customFormat="1" ht="21.65" customHeight="1">
      <c r="A6" s="2"/>
      <c r="B6" s="2"/>
      <c r="C6" s="2"/>
      <c r="D6" s="2"/>
      <c r="E6" s="2"/>
      <c r="F6" s="42" t="s">
        <v>73</v>
      </c>
    </row>
    <row r="7" spans="1:16" s="12" customFormat="1" ht="21.65" customHeight="1">
      <c r="A7"/>
      <c r="B7"/>
      <c r="C7"/>
      <c r="D7"/>
      <c r="E7" s="8" t="s">
        <v>3</v>
      </c>
      <c r="F7" s="30">
        <v>2568</v>
      </c>
    </row>
    <row r="8" spans="1:16" s="12" customFormat="1" ht="21.65" customHeight="1">
      <c r="A8"/>
      <c r="B8"/>
      <c r="C8"/>
      <c r="D8"/>
      <c r="E8" s="8"/>
      <c r="F8" s="8" t="s">
        <v>5</v>
      </c>
    </row>
    <row r="9" spans="1:16" s="12" customFormat="1" ht="22.5" customHeight="1">
      <c r="A9" s="6" t="s">
        <v>111</v>
      </c>
      <c r="B9"/>
      <c r="C9"/>
      <c r="D9"/>
      <c r="E9" s="8"/>
      <c r="F9" s="17"/>
      <c r="I9" s="12" t="s">
        <v>132</v>
      </c>
    </row>
    <row r="10" spans="1:16" s="12" customFormat="1" ht="22.5" customHeight="1">
      <c r="A10" t="s">
        <v>95</v>
      </c>
      <c r="B10"/>
      <c r="C10"/>
      <c r="D10"/>
      <c r="E10" s="8"/>
      <c r="F10" s="22">
        <f>PL!C32</f>
        <v>68330</v>
      </c>
      <c r="G10" s="36">
        <f>F10-PL!C32</f>
        <v>0</v>
      </c>
      <c r="I10" s="36"/>
    </row>
    <row r="11" spans="1:16" s="12" customFormat="1" ht="22.5" customHeight="1">
      <c r="A11" s="7" t="s">
        <v>112</v>
      </c>
      <c r="B11"/>
      <c r="C11"/>
      <c r="D11"/>
      <c r="E11" s="8"/>
      <c r="F11" s="22"/>
      <c r="P11" s="18"/>
    </row>
    <row r="12" spans="1:16" s="12" customFormat="1" ht="22.5" customHeight="1">
      <c r="A12" s="34" t="s">
        <v>113</v>
      </c>
      <c r="B12"/>
      <c r="C12"/>
      <c r="D12"/>
      <c r="E12" s="8"/>
      <c r="F12" s="66"/>
      <c r="P12" s="18"/>
    </row>
    <row r="13" spans="1:16" s="12" customFormat="1" ht="22.5" customHeight="1">
      <c r="A13" t="s">
        <v>114</v>
      </c>
      <c r="B13"/>
      <c r="E13" s="8"/>
      <c r="F13" s="66"/>
      <c r="P13" s="18"/>
    </row>
    <row r="14" spans="1:16" s="12" customFormat="1" ht="22.5" customHeight="1">
      <c r="A14" t="s">
        <v>115</v>
      </c>
      <c r="B14"/>
      <c r="E14" s="8" t="s">
        <v>93</v>
      </c>
      <c r="F14" s="67">
        <f>-PL!C29</f>
        <v>125168</v>
      </c>
      <c r="G14" s="19">
        <f>F14+PL!C29</f>
        <v>0</v>
      </c>
      <c r="H14" s="19"/>
      <c r="I14" s="19"/>
      <c r="P14" s="18"/>
    </row>
    <row r="15" spans="1:16" s="12" customFormat="1" ht="22.5" customHeight="1">
      <c r="A15" t="s">
        <v>116</v>
      </c>
      <c r="B15"/>
      <c r="C15"/>
      <c r="D15"/>
      <c r="E15" s="8">
        <v>5</v>
      </c>
      <c r="F15" s="22">
        <v>-5468</v>
      </c>
      <c r="I15" s="19">
        <f>SUM(F14:F15)+'BS 3-4'!L10</f>
        <v>119700</v>
      </c>
      <c r="P15" s="18"/>
    </row>
    <row r="16" spans="1:16" s="12" customFormat="1" ht="22.5" customHeight="1">
      <c r="A16" t="s">
        <v>117</v>
      </c>
      <c r="B16"/>
      <c r="C16"/>
      <c r="D16"/>
      <c r="E16" s="8">
        <v>4</v>
      </c>
      <c r="F16" s="66">
        <v>-200000</v>
      </c>
      <c r="I16" s="19">
        <f>F16+'BS 3-4'!L9</f>
        <v>-200000</v>
      </c>
      <c r="P16" s="18"/>
    </row>
    <row r="17" spans="1:16" s="12" customFormat="1" ht="22.5" customHeight="1">
      <c r="A17" t="s">
        <v>118</v>
      </c>
      <c r="B17"/>
      <c r="C17"/>
      <c r="D17"/>
      <c r="E17" s="8"/>
      <c r="F17" s="66">
        <v>35653</v>
      </c>
      <c r="G17" s="19"/>
      <c r="I17" s="19">
        <f>F17+'BS 3-4'!L12</f>
        <v>35653</v>
      </c>
      <c r="P17" s="18"/>
    </row>
    <row r="18" spans="1:16" s="12" customFormat="1" ht="22.5" customHeight="1">
      <c r="A18" t="s">
        <v>119</v>
      </c>
      <c r="B18"/>
      <c r="C18"/>
      <c r="D18"/>
      <c r="E18" s="8"/>
      <c r="F18" s="22">
        <v>240972</v>
      </c>
      <c r="I18" s="19">
        <f>F18+'BS 3-4'!L13</f>
        <v>240972</v>
      </c>
      <c r="P18" s="18"/>
    </row>
    <row r="19" spans="1:16" s="12" customFormat="1" ht="22.5" customHeight="1">
      <c r="A19" t="s">
        <v>133</v>
      </c>
      <c r="B19"/>
      <c r="C19"/>
      <c r="D19"/>
      <c r="E19" s="8"/>
      <c r="F19" s="22">
        <v>-3957</v>
      </c>
      <c r="I19" s="19">
        <f>F19+'BS 3-4'!L15+F25</f>
        <v>-3137</v>
      </c>
      <c r="P19" s="18"/>
    </row>
    <row r="20" spans="1:16" s="12" customFormat="1" ht="22.5" customHeight="1">
      <c r="A20" t="s">
        <v>122</v>
      </c>
      <c r="B20"/>
      <c r="C20"/>
      <c r="D20"/>
      <c r="E20" s="8"/>
      <c r="F20" s="66">
        <f>1196+1</f>
        <v>1197</v>
      </c>
      <c r="G20" s="19"/>
      <c r="I20" s="19">
        <f>F20+'BS 3-4'!L16</f>
        <v>1197</v>
      </c>
      <c r="P20" s="18"/>
    </row>
    <row r="21" spans="1:16" s="40" customFormat="1" ht="22.5" customHeight="1">
      <c r="A21" s="38" t="s">
        <v>123</v>
      </c>
      <c r="B21" s="38"/>
      <c r="C21" s="38"/>
      <c r="D21" s="38"/>
      <c r="E21" s="8"/>
      <c r="F21" s="39">
        <f>14631-1</f>
        <v>14630</v>
      </c>
      <c r="I21" s="76">
        <f>F21-'BS 3-4'!L20</f>
        <v>14630</v>
      </c>
      <c r="P21" s="41"/>
    </row>
    <row r="22" spans="1:16" s="12" customFormat="1" ht="22.5" customHeight="1">
      <c r="A22" t="s">
        <v>134</v>
      </c>
      <c r="B22"/>
      <c r="C22"/>
      <c r="D22"/>
      <c r="E22" s="8"/>
      <c r="F22" s="22">
        <f>6945+1</f>
        <v>6946</v>
      </c>
      <c r="I22" s="19">
        <f>F22-'BS 3-4'!L21</f>
        <v>6946</v>
      </c>
      <c r="P22" s="18"/>
    </row>
    <row r="23" spans="1:16" s="12" customFormat="1" ht="22.5" customHeight="1">
      <c r="A23" t="s">
        <v>135</v>
      </c>
      <c r="B23"/>
      <c r="C23"/>
      <c r="D23"/>
      <c r="E23" s="8"/>
      <c r="F23" s="22">
        <f>-8057+1</f>
        <v>-8056</v>
      </c>
      <c r="I23" s="19">
        <f>F23-'BS 3-4'!L22</f>
        <v>-8056</v>
      </c>
    </row>
    <row r="24" spans="1:16" s="12" customFormat="1" ht="22.5" customHeight="1">
      <c r="A24" t="s">
        <v>125</v>
      </c>
      <c r="B24"/>
      <c r="C24"/>
      <c r="D24"/>
      <c r="E24" s="8"/>
      <c r="F24" s="22">
        <v>1110</v>
      </c>
      <c r="I24" s="19">
        <f>F24-'BS 3-4'!L23</f>
        <v>1110</v>
      </c>
    </row>
    <row r="25" spans="1:16" s="12" customFormat="1" ht="22.5" customHeight="1">
      <c r="A25" t="s">
        <v>126</v>
      </c>
      <c r="B25"/>
      <c r="C25"/>
      <c r="D25"/>
      <c r="E25" s="8"/>
      <c r="F25" s="22">
        <v>820</v>
      </c>
    </row>
    <row r="26" spans="1:16" s="12" customFormat="1" ht="22.5" customHeight="1">
      <c r="A26" s="2" t="s">
        <v>127</v>
      </c>
      <c r="B26" s="2"/>
      <c r="C26"/>
      <c r="D26"/>
      <c r="E26" s="8"/>
      <c r="F26" s="61">
        <f>SUM(F10:F25)</f>
        <v>277345</v>
      </c>
    </row>
    <row r="27" spans="1:16" s="12" customFormat="1" ht="16.5" customHeight="1">
      <c r="A27" s="2"/>
      <c r="B27" s="2"/>
      <c r="C27"/>
      <c r="D27"/>
      <c r="E27" s="8"/>
    </row>
    <row r="28" spans="1:16" s="12" customFormat="1" ht="22.5" customHeight="1">
      <c r="A28" s="6" t="s">
        <v>128</v>
      </c>
      <c r="B28"/>
      <c r="C28"/>
      <c r="D28"/>
      <c r="E28" s="8"/>
      <c r="F28" s="66"/>
    </row>
    <row r="29" spans="1:16" s="12" customFormat="1" ht="22.5" customHeight="1">
      <c r="A29" t="s">
        <v>100</v>
      </c>
      <c r="B29"/>
      <c r="C29"/>
      <c r="D29"/>
      <c r="E29" s="8">
        <v>8</v>
      </c>
      <c r="F29" s="66">
        <v>-20404</v>
      </c>
    </row>
    <row r="30" spans="1:16" s="12" customFormat="1" ht="22.5" customHeight="1">
      <c r="A30" t="s">
        <v>101</v>
      </c>
      <c r="B30"/>
      <c r="C30"/>
      <c r="D30"/>
      <c r="E30" s="8">
        <v>9</v>
      </c>
      <c r="F30" s="59">
        <v>-57827</v>
      </c>
    </row>
    <row r="31" spans="1:16" s="12" customFormat="1" ht="22.5" customHeight="1">
      <c r="A31" s="2" t="s">
        <v>129</v>
      </c>
      <c r="B31"/>
      <c r="C31"/>
      <c r="D31"/>
      <c r="E31" s="8"/>
      <c r="F31" s="61">
        <f>SUM(F29:F30)</f>
        <v>-78231</v>
      </c>
    </row>
    <row r="32" spans="1:16" s="14" customFormat="1" ht="16.5" customHeight="1">
      <c r="A32"/>
      <c r="B32"/>
      <c r="C32"/>
      <c r="D32"/>
      <c r="E32" s="8"/>
      <c r="F32" s="22"/>
    </row>
    <row r="33" spans="1:7" s="12" customFormat="1" ht="22.5" customHeight="1">
      <c r="A33" s="2" t="s">
        <v>136</v>
      </c>
      <c r="B33"/>
      <c r="C33"/>
      <c r="D33"/>
      <c r="E33" s="8"/>
      <c r="F33" s="48">
        <f>F26+F31</f>
        <v>199114</v>
      </c>
    </row>
    <row r="34" spans="1:7" s="12" customFormat="1" ht="22.5" customHeight="1">
      <c r="A34" t="s">
        <v>131</v>
      </c>
      <c r="B34"/>
      <c r="C34"/>
      <c r="D34"/>
      <c r="E34" s="8"/>
      <c r="F34" s="22">
        <v>195594</v>
      </c>
      <c r="G34" s="19">
        <f>F34-'BS 3-4'!I11</f>
        <v>0</v>
      </c>
    </row>
    <row r="35" spans="1:7" s="12" customFormat="1" ht="22.5" customHeight="1" thickBot="1">
      <c r="A35" s="2" t="s">
        <v>137</v>
      </c>
      <c r="B35"/>
      <c r="C35"/>
      <c r="D35"/>
      <c r="E35"/>
      <c r="F35" s="64">
        <f>SUM(F33:F34)</f>
        <v>394708</v>
      </c>
      <c r="G35" s="19">
        <f>F35-'BS 3-4'!G11</f>
        <v>108846</v>
      </c>
    </row>
    <row r="36" spans="1:7" ht="21.75" customHeight="1" thickTop="1"/>
  </sheetData>
  <phoneticPr fontId="0" type="noConversion"/>
  <printOptions horizontalCentered="1"/>
  <pageMargins left="0.8" right="0.8" top="0.48" bottom="0.2" header="0.5" footer="0.12"/>
  <pageSetup paperSize="9" scale="93" firstPageNumber="9" orientation="portrait" useFirstPageNumber="1" r:id="rId1"/>
  <headerFooter alignWithMargins="0">
    <oddFooter xml:space="preserve">&amp;L  หมายเหตุประกอบงบการเงินเป็นส่วนหนึ่งของงบการเงินระหว่างกาลนี้&amp;14
&amp;C&amp;P
</oddFooter>
  </headerFooter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datasnipper xmlns="http://datasnipperlegacy" workbookId="3f8d2ff9-a6a0-42e0-9c3a-dcb9e27391fc" dataSnipperSheetDeleted="false" guid="3c5f4bbc-433b-46c8-b0a2-fc6734671ea6" revision="2">
  <settings xmlns="" guid="dc1caabc-a7aa-400a-bc4c-0e34ac5112ba">
    <setting type="boolean" value="True" name="embed-documents" guid="5b92ba7c-6f54-4c45-996d-b4a5eb1283de"/>
  </settings>
</datasnipper>
</file>

<file path=customXml/item2.xml><?xml version="1.0" encoding="utf-8"?>
<datasnipper xmlns="http://datasnipper" xmlMigrated="true" guid="2aec0031-f208-42a9-a5a3-dbd5802511f1" revision="3"/>
</file>

<file path=customXml/itemProps1.xml><?xml version="1.0" encoding="utf-8"?>
<ds:datastoreItem xmlns:ds="http://schemas.openxmlformats.org/officeDocument/2006/customXml" ds:itemID="{F8C0891F-2789-4B18-BFD8-4282BE711E32}">
  <ds:schemaRefs>
    <ds:schemaRef ds:uri="http://datasnipperlegacy"/>
    <ds:schemaRef ds:uri=""/>
  </ds:schemaRefs>
</ds:datastoreItem>
</file>

<file path=customXml/itemProps2.xml><?xml version="1.0" encoding="utf-8"?>
<ds:datastoreItem xmlns:ds="http://schemas.openxmlformats.org/officeDocument/2006/customXml" ds:itemID="{7458437D-A0A0-4138-A200-A0D47E7CF67C}">
  <ds:schemaRefs>
    <ds:schemaRef ds:uri="http://datasnipper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BS 3-4</vt:lpstr>
      <vt:lpstr>Investment 5-6</vt:lpstr>
      <vt:lpstr>PL</vt:lpstr>
      <vt:lpstr>PL 7</vt:lpstr>
      <vt:lpstr>PL 8</vt:lpstr>
      <vt:lpstr>changes 9</vt:lpstr>
      <vt:lpstr>changes</vt:lpstr>
      <vt:lpstr>Cash Flow 10</vt:lpstr>
      <vt:lpstr>cash flow</vt:lpstr>
      <vt:lpstr>'cash flow'!Print_Area</vt:lpstr>
      <vt:lpstr>'Cash Flow 10'!Print_Area</vt:lpstr>
      <vt:lpstr>changes!Print_Area</vt:lpstr>
      <vt:lpstr>'changes 9'!Print_Area</vt:lpstr>
      <vt:lpstr>PL!Print_Area</vt:lpstr>
      <vt:lpstr>'PL 7'!Print_Area</vt:lpstr>
      <vt:lpstr>'PL 8'!Print_Area</vt:lpstr>
    </vt:vector>
  </TitlesOfParts>
  <Manager/>
  <Company>KPMG Audit (Thailand) Ltd.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Phada, Saiboonyong</cp:lastModifiedBy>
  <cp:revision/>
  <cp:lastPrinted>2025-11-07T14:29:59Z</cp:lastPrinted>
  <dcterms:created xsi:type="dcterms:W3CDTF">2001-01-22T03:58:50Z</dcterms:created>
  <dcterms:modified xsi:type="dcterms:W3CDTF">2025-11-11T08:55:07Z</dcterms:modified>
  <cp:category/>
  <cp:contentStatus/>
</cp:coreProperties>
</file>