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I:\ACC-FIN\Account\Consolidate\Online FS\2025 (2568)\YE'25\Eng\"/>
    </mc:Choice>
  </mc:AlternateContent>
  <xr:revisionPtr revIDLastSave="0" documentId="13_ncr:1_{021E7C6D-82ED-46E4-9C0F-AF1AAF08DB6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BS" sheetId="8" r:id="rId1"/>
    <sheet name="PL" sheetId="1" r:id="rId2"/>
    <sheet name="Conso" sheetId="6" r:id="rId3"/>
    <sheet name="Seperate" sheetId="7" r:id="rId4"/>
    <sheet name="Cash flow " sheetId="10" r:id="rId5"/>
    <sheet name="000" sheetId="2" state="veryHidden" r:id="rId6"/>
  </sheets>
  <externalReferences>
    <externalReference r:id="rId7"/>
  </externalReferences>
  <definedNames>
    <definedName name="_Order1" hidden="1">255</definedName>
    <definedName name="_Order2" hidden="1">255</definedName>
    <definedName name="AS2DocOpenMode" hidden="1">"AS2DocumentEdit"</definedName>
    <definedName name="TextRefCopyRangeCount" hidden="1">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8" l="1"/>
  <c r="N29" i="6"/>
  <c r="T25" i="6"/>
  <c r="V25" i="6"/>
  <c r="D74" i="1"/>
  <c r="S26" i="7"/>
  <c r="P19" i="7"/>
  <c r="M19" i="7"/>
  <c r="J19" i="7"/>
  <c r="G19" i="7"/>
  <c r="D19" i="7"/>
  <c r="P25" i="6"/>
  <c r="L25" i="6"/>
  <c r="V20" i="6"/>
  <c r="P20" i="6"/>
  <c r="N20" i="6"/>
  <c r="L20" i="6"/>
  <c r="J20" i="6"/>
  <c r="H20" i="6"/>
  <c r="F20" i="6"/>
  <c r="D20" i="6"/>
  <c r="J24" i="7" l="1"/>
  <c r="V29" i="6"/>
  <c r="G24" i="7"/>
  <c r="P24" i="7"/>
  <c r="R27" i="6"/>
  <c r="T27" i="6" s="1"/>
  <c r="X27" i="6" s="1"/>
  <c r="H25" i="6"/>
  <c r="N25" i="6"/>
  <c r="D25" i="6"/>
  <c r="F25" i="6"/>
  <c r="V26" i="7"/>
  <c r="D29" i="6"/>
  <c r="G83" i="8" l="1"/>
  <c r="C37" i="8"/>
  <c r="C23" i="8" l="1"/>
  <c r="C38" i="8" s="1"/>
  <c r="R18" i="6"/>
  <c r="T18" i="6"/>
  <c r="X18" i="6" s="1"/>
  <c r="S18" i="7"/>
  <c r="V18" i="7" s="1"/>
  <c r="E35" i="10"/>
  <c r="I35" i="10"/>
  <c r="G35" i="10"/>
  <c r="G84" i="10"/>
  <c r="J26" i="1" l="1"/>
  <c r="F26" i="1"/>
  <c r="S21" i="7" l="1"/>
  <c r="S22" i="7"/>
  <c r="S23" i="7"/>
  <c r="T28" i="6"/>
  <c r="R28" i="6" l="1"/>
  <c r="X28" i="6"/>
  <c r="S24" i="7"/>
  <c r="V21" i="7"/>
  <c r="I134" i="8"/>
  <c r="E134" i="8"/>
  <c r="R14" i="6" l="1"/>
  <c r="R22" i="6"/>
  <c r="S16" i="7"/>
  <c r="S14" i="7"/>
  <c r="T14" i="6" l="1"/>
  <c r="X14" i="6" s="1"/>
  <c r="T22" i="6"/>
  <c r="X22" i="6" s="1"/>
  <c r="R24" i="6"/>
  <c r="R23" i="6"/>
  <c r="X19" i="6"/>
  <c r="R16" i="6"/>
  <c r="T16" i="6" s="1"/>
  <c r="X16" i="6" s="1"/>
  <c r="R15" i="6"/>
  <c r="T15" i="6" s="1"/>
  <c r="X15" i="6" s="1"/>
  <c r="V15" i="7"/>
  <c r="V16" i="7"/>
  <c r="V14" i="7"/>
  <c r="R17" i="6" l="1"/>
  <c r="R25" i="6"/>
  <c r="R29" i="6" s="1"/>
  <c r="X17" i="6"/>
  <c r="X20" i="6" s="1"/>
  <c r="T17" i="6" l="1"/>
  <c r="T20" i="6" s="1"/>
  <c r="R20" i="6"/>
  <c r="V23" i="7"/>
  <c r="S27" i="7"/>
  <c r="P27" i="7"/>
  <c r="D27" i="7"/>
  <c r="G27" i="7"/>
  <c r="J27" i="7"/>
  <c r="T24" i="6"/>
  <c r="X24" i="6" s="1"/>
  <c r="P29" i="6"/>
  <c r="L29" i="6"/>
  <c r="F29" i="6"/>
  <c r="H29" i="6"/>
  <c r="I111" i="10" l="1"/>
  <c r="E111" i="10"/>
  <c r="I84" i="10"/>
  <c r="E84" i="10"/>
  <c r="V17" i="7"/>
  <c r="V19" i="7" s="1"/>
  <c r="S17" i="7"/>
  <c r="S19" i="7" s="1"/>
  <c r="F72" i="1"/>
  <c r="F67" i="1"/>
  <c r="J43" i="1"/>
  <c r="F43" i="1"/>
  <c r="J16" i="1"/>
  <c r="F16" i="1"/>
  <c r="I136" i="8"/>
  <c r="E136" i="8"/>
  <c r="I97" i="8"/>
  <c r="G97" i="8"/>
  <c r="E97" i="8"/>
  <c r="C97" i="8"/>
  <c r="I83" i="8"/>
  <c r="E83" i="8"/>
  <c r="C83" i="8"/>
  <c r="I37" i="8"/>
  <c r="G37" i="8"/>
  <c r="I23" i="8"/>
  <c r="G23" i="8"/>
  <c r="E23" i="8"/>
  <c r="F28" i="1" l="1"/>
  <c r="J28" i="1"/>
  <c r="E98" i="8"/>
  <c r="E137" i="8" s="1"/>
  <c r="E38" i="8"/>
  <c r="G38" i="8"/>
  <c r="I38" i="8"/>
  <c r="I98" i="8"/>
  <c r="I137" i="8" s="1"/>
  <c r="G98" i="8"/>
  <c r="C98" i="8"/>
  <c r="J33" i="1" l="1"/>
  <c r="J35" i="1" s="1"/>
  <c r="J44" i="1" s="1"/>
  <c r="F33" i="1"/>
  <c r="F35" i="1" s="1"/>
  <c r="F44" i="1" s="1"/>
  <c r="I51" i="10" l="1"/>
  <c r="I53" i="10" s="1"/>
  <c r="I122" i="10" s="1"/>
  <c r="I124" i="10" s="1"/>
  <c r="E51" i="10" l="1"/>
  <c r="E53" i="10" s="1"/>
  <c r="E122" i="10" s="1"/>
  <c r="E124" i="10" s="1"/>
  <c r="G111" i="10"/>
  <c r="C84" i="10"/>
  <c r="C111" i="10"/>
  <c r="G51" i="10" l="1"/>
  <c r="G53" i="10" l="1"/>
  <c r="G122" i="10" l="1"/>
  <c r="G124" i="10" s="1"/>
  <c r="H43" i="1" l="1"/>
  <c r="D16" i="1" l="1"/>
  <c r="H16" i="1"/>
  <c r="D26" i="1"/>
  <c r="H26" i="1"/>
  <c r="D43" i="1"/>
  <c r="D28" i="1" l="1"/>
  <c r="D33" i="1" s="1"/>
  <c r="D35" i="1" s="1"/>
  <c r="D44" i="1" s="1"/>
  <c r="H28" i="1"/>
  <c r="H33" i="1" s="1"/>
  <c r="H35" i="1" s="1"/>
  <c r="H44" i="1" s="1"/>
  <c r="G134" i="8" l="1"/>
  <c r="G136" i="8" s="1"/>
  <c r="G137" i="8" s="1"/>
  <c r="M24" i="7"/>
  <c r="M27" i="7" s="1"/>
  <c r="V22" i="7"/>
  <c r="V24" i="7" s="1"/>
  <c r="V27" i="7" s="1"/>
  <c r="D72" i="1"/>
  <c r="D67" i="1"/>
  <c r="C35" i="10" s="1"/>
  <c r="C51" i="10" s="1"/>
  <c r="C53" i="10" s="1"/>
  <c r="C122" i="10" s="1"/>
  <c r="C124" i="10" s="1"/>
  <c r="J25" i="6" l="1"/>
  <c r="T23" i="6"/>
  <c r="X23" i="6" s="1"/>
  <c r="X25" i="6" s="1"/>
  <c r="X29" i="6" s="1"/>
  <c r="T29" i="6" l="1"/>
  <c r="J29" i="6"/>
  <c r="C134" i="8"/>
  <c r="C136" i="8" s="1"/>
  <c r="C137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tc={081D6F53-7F1C-41C8-A68C-19C5014E0852}</author>
  </authors>
  <commentList>
    <comment ref="C66" authorId="0" shapeId="0" xr:uid="{081D6F53-7F1C-41C8-A68C-19C5014E0852}">
      <text>
        <t>[Threaded comment]
Your version of Excel allows you to read this threaded comment; however, any edits to it will get removed if the file is opened in a newer version of Excel. Learn more: https://go.microsoft.com/fwlink/?linkid=870924
Comment:
    เช็ค OD working</t>
      </text>
    </comment>
  </commentList>
</comments>
</file>

<file path=xl/sharedStrings.xml><?xml version="1.0" encoding="utf-8"?>
<sst xmlns="http://schemas.openxmlformats.org/spreadsheetml/2006/main" count="434" uniqueCount="288">
  <si>
    <t>CHARN  ISSARA  DEVELOPMENT  PUBLIC  COMPANY  LIMITED  AND  ITS  SUBSIDIARIES</t>
  </si>
  <si>
    <t>STATEMENT  OF  FINANCIAL  POSITION</t>
  </si>
  <si>
    <r>
      <rPr>
        <b/>
        <sz val="10"/>
        <rFont val="Times New Roman"/>
        <family val="1"/>
      </rPr>
      <t xml:space="preserve">AS  AT  DECEMBER </t>
    </r>
    <r>
      <rPr>
        <b/>
        <sz val="12"/>
        <rFont val="Times New Roman"/>
        <family val="1"/>
      </rPr>
      <t xml:space="preserve"> 31,  2025</t>
    </r>
  </si>
  <si>
    <t>UNIT: BAHT</t>
  </si>
  <si>
    <t>Notes</t>
  </si>
  <si>
    <t>Consolidated</t>
  </si>
  <si>
    <t xml:space="preserve">Separate </t>
  </si>
  <si>
    <t xml:space="preserve">  financial statements</t>
  </si>
  <si>
    <t>ASSETS</t>
  </si>
  <si>
    <t>CURRENT  ASSETS</t>
  </si>
  <si>
    <t>Cash and cash equivalents</t>
  </si>
  <si>
    <t>Restricted deposit at financial institution</t>
  </si>
  <si>
    <t>6 and 18.4</t>
  </si>
  <si>
    <t>Trade and other current receivables</t>
  </si>
  <si>
    <t>Short-term loans to subsidiaries</t>
  </si>
  <si>
    <t>4.3.1</t>
  </si>
  <si>
    <t>Short-term loans to associates</t>
  </si>
  <si>
    <t>Current portion of long-term loans to subsidiaries</t>
  </si>
  <si>
    <t>Costs of property development projects for sales</t>
  </si>
  <si>
    <t>8 and 14</t>
  </si>
  <si>
    <t>Inventories</t>
  </si>
  <si>
    <t>Current corporate income tax receivable</t>
  </si>
  <si>
    <t>Other current financial assets</t>
  </si>
  <si>
    <t>Short-term deposit for land</t>
  </si>
  <si>
    <t>Other current assets</t>
  </si>
  <si>
    <t>Total Current Assets</t>
  </si>
  <si>
    <t>NON-CURRENT  ASSETS</t>
  </si>
  <si>
    <t>Other non-current financial assets</t>
  </si>
  <si>
    <t>Investments in subsidiaries</t>
  </si>
  <si>
    <t>Investment in associates</t>
  </si>
  <si>
    <t>Long-term loans to subsidiaries</t>
  </si>
  <si>
    <t>Non-current trade and other receivables - Refundable tax</t>
  </si>
  <si>
    <t>4.3.2</t>
  </si>
  <si>
    <t>Investment properties</t>
  </si>
  <si>
    <t>Land held for development</t>
  </si>
  <si>
    <t>Property, plant and equipment</t>
  </si>
  <si>
    <t>Right-of-use assets</t>
  </si>
  <si>
    <t>Deferred tax assets</t>
  </si>
  <si>
    <t xml:space="preserve">Other non-current assets </t>
  </si>
  <si>
    <t>Total Non-current Assets</t>
  </si>
  <si>
    <t>TOTAL  ASSETS</t>
  </si>
  <si>
    <t>Notes to the financial statements form an integral part of these statements</t>
  </si>
  <si>
    <r>
      <t xml:space="preserve">STATEMENT  OF  FINANCIAL  POSITION  </t>
    </r>
    <r>
      <rPr>
        <sz val="10"/>
        <rFont val="Times New Roman"/>
        <family val="1"/>
      </rPr>
      <t>(CONTINUED)</t>
    </r>
  </si>
  <si>
    <r>
      <rPr>
        <b/>
        <sz val="10"/>
        <rFont val="Times New Roman"/>
        <family val="1"/>
      </rPr>
      <t xml:space="preserve">AS  AT  DECEMBER  </t>
    </r>
    <r>
      <rPr>
        <b/>
        <sz val="12"/>
        <rFont val="Times New Roman"/>
        <family val="1"/>
      </rPr>
      <t>31,  2025</t>
    </r>
  </si>
  <si>
    <t>LIABILITIES  AND  SHAREHOLDERS’  EQUITY</t>
  </si>
  <si>
    <t>CURRENT  LIABILITIES</t>
  </si>
  <si>
    <t>Bank overdrafts from financial institutions</t>
  </si>
  <si>
    <t>Short-term borrowings from financial institutions</t>
  </si>
  <si>
    <t>Trade and other current payables</t>
  </si>
  <si>
    <t>Current contract liabilities</t>
  </si>
  <si>
    <t xml:space="preserve">Current portion of long-term borrowings </t>
  </si>
  <si>
    <t>from financial institutions</t>
  </si>
  <si>
    <t>from other companies</t>
  </si>
  <si>
    <t>Current portion of bonds</t>
  </si>
  <si>
    <t>Current portion of lease liabilities</t>
  </si>
  <si>
    <t>Short-term borrowings from related parties</t>
  </si>
  <si>
    <t>4.4.1</t>
  </si>
  <si>
    <t>from related parties</t>
  </si>
  <si>
    <t>4.4.2</t>
  </si>
  <si>
    <t>Retention payables</t>
  </si>
  <si>
    <t>Income tax payable</t>
  </si>
  <si>
    <t>Provision for onerous contract</t>
  </si>
  <si>
    <t>Other current liabilities</t>
  </si>
  <si>
    <t>Total Current Liabilities</t>
  </si>
  <si>
    <t>NON-CURRENT  LIABILITIES</t>
  </si>
  <si>
    <t>Long-term borrowings from financial institutions</t>
  </si>
  <si>
    <t>Long-term borrowings from related parties</t>
  </si>
  <si>
    <t>4.4.2 and 22</t>
  </si>
  <si>
    <t>Long-term borrowings from other companies</t>
  </si>
  <si>
    <t>Bonds</t>
  </si>
  <si>
    <t>Lease liabilities</t>
  </si>
  <si>
    <t xml:space="preserve">Non-current trade and other payables </t>
  </si>
  <si>
    <t>4.2 and 16</t>
  </si>
  <si>
    <t>Non-current contract liabilities</t>
  </si>
  <si>
    <t>Non-current retention payables</t>
  </si>
  <si>
    <t>Deferred tax liabilities</t>
  </si>
  <si>
    <t>Non-current provisions for employee benefits</t>
  </si>
  <si>
    <t xml:space="preserve">Other non-current liabilities </t>
  </si>
  <si>
    <t>Total Non-current Liabilities</t>
  </si>
  <si>
    <t>TOTAL  LIABILITIES</t>
  </si>
  <si>
    <r>
      <t xml:space="preserve">      LIABILITIES  AND  SHAREHOLDERS’  EQUITY </t>
    </r>
    <r>
      <rPr>
        <sz val="10"/>
        <rFont val="Times New Roman"/>
        <family val="1"/>
      </rPr>
      <t>(CONTINUED)</t>
    </r>
  </si>
  <si>
    <t>SHAREHOLDERS’  EQUITY</t>
  </si>
  <si>
    <t>SHARE  CAPITAL</t>
  </si>
  <si>
    <t>Authorized share capital</t>
  </si>
  <si>
    <t>1,386,913,766 ordinary shares of Baht 1 each</t>
  </si>
  <si>
    <t>1,653,223,590 ordinary shares of Baht 1 each</t>
  </si>
  <si>
    <t>Issued and paid-up share capital</t>
  </si>
  <si>
    <t>1,066,856,744 ordinary shares of Baht 1 each</t>
  </si>
  <si>
    <t>Share premium</t>
  </si>
  <si>
    <t>Retained earnings (deficit)</t>
  </si>
  <si>
    <t xml:space="preserve">   Appropriated </t>
  </si>
  <si>
    <t xml:space="preserve">        Legal reserve</t>
  </si>
  <si>
    <t xml:space="preserve">   Unappropriated (deficit)</t>
  </si>
  <si>
    <t>Other components of shareholders’ equity</t>
  </si>
  <si>
    <t xml:space="preserve">          TOTAL  SHAREHOLDERS’  EQUITY </t>
  </si>
  <si>
    <t xml:space="preserve">           ATTRIBUTABLE  TO  OWNERS  OF  THE PARENT</t>
  </si>
  <si>
    <t>NON-CONTROLLING  INTERESTS</t>
  </si>
  <si>
    <t>TOTAL  SHAREHOLDERS'  EQUITY</t>
  </si>
  <si>
    <t>TOTAL  LIABILITIES  AND  SHAREHOLDERS’  EQUITY</t>
  </si>
  <si>
    <t xml:space="preserve">STATEMENT  OF  PROFIT  OR  LOSS  AND  OTHER  COMPREHENSIVE  INCOME </t>
  </si>
  <si>
    <r>
      <rPr>
        <b/>
        <sz val="10"/>
        <rFont val="Times New Roman"/>
        <family val="1"/>
      </rPr>
      <t xml:space="preserve">FOR  THE  YEAR  ENDED  DECEMBER </t>
    </r>
    <r>
      <rPr>
        <b/>
        <sz val="12"/>
        <rFont val="Times New Roman"/>
        <family val="1"/>
      </rPr>
      <t xml:space="preserve"> 31,  2025</t>
    </r>
  </si>
  <si>
    <t xml:space="preserve">Consolidated </t>
  </si>
  <si>
    <t>Separate</t>
  </si>
  <si>
    <t>financial statements</t>
  </si>
  <si>
    <t>REVENUES</t>
  </si>
  <si>
    <t xml:space="preserve">Revenue from real estate sales </t>
  </si>
  <si>
    <t>Rental and services income</t>
  </si>
  <si>
    <t>Revenue from hotel operations</t>
  </si>
  <si>
    <t>Revenue from sale of goods</t>
  </si>
  <si>
    <t>Management fee income and other fee income</t>
  </si>
  <si>
    <t>Other income</t>
  </si>
  <si>
    <t>Total  Revenues</t>
  </si>
  <si>
    <t xml:space="preserve">EXPENSES </t>
  </si>
  <si>
    <t>Cost of real estate sales</t>
  </si>
  <si>
    <t>Cost of rental and services</t>
  </si>
  <si>
    <t>Cost of hotel operations</t>
  </si>
  <si>
    <t>Costs of sales of goods</t>
  </si>
  <si>
    <t>Distribution costs</t>
  </si>
  <si>
    <t>Administrative expenses</t>
  </si>
  <si>
    <t>(Profit from reversal) loss on onerous contract</t>
  </si>
  <si>
    <t>Total  Expenses</t>
  </si>
  <si>
    <t>Profit from operation</t>
  </si>
  <si>
    <t>Finance income</t>
  </si>
  <si>
    <t>Finance costs</t>
  </si>
  <si>
    <t>(Loss) reversal of loss on impairment determined  in accordance with TFRS 9</t>
  </si>
  <si>
    <t>Share of loss of associates accounted for using equity method</t>
  </si>
  <si>
    <t>LOSS  BEFORE  INCOME  TAX  EXPENSES</t>
  </si>
  <si>
    <t xml:space="preserve">TAX  EXPENSE (INCOME) </t>
  </si>
  <si>
    <t>LOSS  FOR  THE  YEAR</t>
  </si>
  <si>
    <t>OTHER  COMPREHENSIVE  (LOSS)  INCOME</t>
  </si>
  <si>
    <t>Components of other comprehensive (loss) income</t>
  </si>
  <si>
    <t xml:space="preserve">    that will not be reclassified to profit or loss</t>
  </si>
  <si>
    <t xml:space="preserve">  (Loss) gain on measuring financial assets, net of tax</t>
  </si>
  <si>
    <t xml:space="preserve">     Gain (reversal of gain) on revaluation of land, net of tax</t>
  </si>
  <si>
    <t xml:space="preserve">   Loss on re-measurements of defined benefit plans, net of tax</t>
  </si>
  <si>
    <t>Other comprehensive income (loss) for the periods, net of tax</t>
  </si>
  <si>
    <t>Total comprehensive loss for the year</t>
  </si>
  <si>
    <r>
      <t xml:space="preserve">STATEMENT  OF  PROFIT  OR  LOSS  AND  OTHER  COMPREHENSIVE  INCOME  </t>
    </r>
    <r>
      <rPr>
        <sz val="10"/>
        <rFont val="Times New Roman"/>
        <family val="1"/>
      </rPr>
      <t>(CONTINUED)</t>
    </r>
  </si>
  <si>
    <t>Note</t>
  </si>
  <si>
    <t>Loss attributable to:</t>
  </si>
  <si>
    <t xml:space="preserve">   Owners of the parent</t>
  </si>
  <si>
    <t xml:space="preserve">   Non-controlling interests</t>
  </si>
  <si>
    <t>Total comprehensive loss attributable to:</t>
  </si>
  <si>
    <t>Basic loss per share (Baht)</t>
  </si>
  <si>
    <t>STATEMENT  OF  CHANGES  IN  SHAREHOLDERS’  EQUITY</t>
  </si>
  <si>
    <r>
      <t xml:space="preserve">FOR  THE  YEAR  ENDED  DECEMBER </t>
    </r>
    <r>
      <rPr>
        <b/>
        <sz val="11"/>
        <rFont val="Times New Roman"/>
        <family val="1"/>
      </rPr>
      <t xml:space="preserve"> </t>
    </r>
    <r>
      <rPr>
        <b/>
        <sz val="12"/>
        <rFont val="Times New Roman"/>
        <family val="1"/>
      </rPr>
      <t>31,  2025</t>
    </r>
  </si>
  <si>
    <t>Consolidated financial statements</t>
  </si>
  <si>
    <t xml:space="preserve">Issued and </t>
  </si>
  <si>
    <t>Share</t>
  </si>
  <si>
    <t>Other components of shareholders' equity</t>
  </si>
  <si>
    <t>Total equity</t>
  </si>
  <si>
    <t>Non-controlling</t>
  </si>
  <si>
    <t>Total</t>
  </si>
  <si>
    <t>paid-up</t>
  </si>
  <si>
    <t>premium</t>
  </si>
  <si>
    <t xml:space="preserve">Appropriated </t>
  </si>
  <si>
    <t>Unappropriated</t>
  </si>
  <si>
    <t>Other comprehensive income (loss)</t>
  </si>
  <si>
    <t>Total other</t>
  </si>
  <si>
    <t>attributions to</t>
  </si>
  <si>
    <t>interests</t>
  </si>
  <si>
    <t>shareholders'</t>
  </si>
  <si>
    <t>share capital</t>
  </si>
  <si>
    <t>Legal</t>
  </si>
  <si>
    <t>(deficit)</t>
  </si>
  <si>
    <t>Surplus</t>
  </si>
  <si>
    <t>(Loss) gain</t>
  </si>
  <si>
    <t>Revaluation</t>
  </si>
  <si>
    <t>components of</t>
  </si>
  <si>
    <t>owners of</t>
  </si>
  <si>
    <t>equity</t>
  </si>
  <si>
    <t>reserve</t>
  </si>
  <si>
    <t xml:space="preserve">on change in </t>
  </si>
  <si>
    <t>on measuring</t>
  </si>
  <si>
    <t>surplus</t>
  </si>
  <si>
    <t>the parent</t>
  </si>
  <si>
    <t>interest in equity</t>
  </si>
  <si>
    <t>financial assets</t>
  </si>
  <si>
    <t>of subsidiaries</t>
  </si>
  <si>
    <t>Brought forward balance as at January 1, 2024</t>
  </si>
  <si>
    <t>Loss for the year</t>
  </si>
  <si>
    <t xml:space="preserve">Other comprehensive (loss) income for the year </t>
  </si>
  <si>
    <t xml:space="preserve">Total comprehensive (loss) income for the year </t>
  </si>
  <si>
    <t>Ordinary shares issued during the year</t>
  </si>
  <si>
    <t>Increase in equity attribution to non-controlling interests</t>
  </si>
  <si>
    <t>Carried forward balance as at December 31, 2024</t>
  </si>
  <si>
    <t>Brought forward balance as at January 1, 2025</t>
  </si>
  <si>
    <t xml:space="preserve">Reclassification of gain on disposal of equity instruments </t>
  </si>
  <si>
    <t>measured at fair value through other comprehensive income</t>
  </si>
  <si>
    <t xml:space="preserve">Dividend paid to shareholders </t>
  </si>
  <si>
    <t>Carried forward balance as at December 31, 2025</t>
  </si>
  <si>
    <r>
      <t xml:space="preserve">FOR  THE  YEAR  ENDED  DECEMBER  </t>
    </r>
    <r>
      <rPr>
        <b/>
        <sz val="12"/>
        <rFont val="Times New Roman"/>
        <family val="1"/>
      </rPr>
      <t>31,  2025</t>
    </r>
  </si>
  <si>
    <t>Separate financial statements</t>
  </si>
  <si>
    <t>Retained earnings</t>
  </si>
  <si>
    <t xml:space="preserve">Other </t>
  </si>
  <si>
    <t/>
  </si>
  <si>
    <t xml:space="preserve">comprehensive </t>
  </si>
  <si>
    <t>income (loss)</t>
  </si>
  <si>
    <t xml:space="preserve">Gain (loss) </t>
  </si>
  <si>
    <t xml:space="preserve"> on measuring</t>
  </si>
  <si>
    <t xml:space="preserve">Loss for the year </t>
  </si>
  <si>
    <t>Other comprehensive loss for the year</t>
  </si>
  <si>
    <t>STATEMENTS  OF  CASH  FLOWS</t>
  </si>
  <si>
    <t>CASH  FLOWS  FROM  OPERATING  ACTIVITIES</t>
  </si>
  <si>
    <t>Loss for the years</t>
  </si>
  <si>
    <t>Adjustments to reconcile profit (loss) to cash provided by (used in)</t>
  </si>
  <si>
    <t xml:space="preserve">Depreciation </t>
  </si>
  <si>
    <t>Amortization</t>
  </si>
  <si>
    <t>Amortization of front-end fee on borrowings</t>
  </si>
  <si>
    <t>from financial institutions and other companies</t>
  </si>
  <si>
    <t>Amortization of issuance cost of bonds</t>
  </si>
  <si>
    <t>Loss (reversal of loss) on impairment determined  in accordance with TFRS 9</t>
  </si>
  <si>
    <t>Expenses from non-current provision for employee benefits</t>
  </si>
  <si>
    <t>Share of loss from investments in associates</t>
  </si>
  <si>
    <t>-</t>
  </si>
  <si>
    <t>Dividends received from subsidiaries</t>
  </si>
  <si>
    <t>Dividends received from other non-current financial assets</t>
  </si>
  <si>
    <t>Gain from sale of financial assets</t>
  </si>
  <si>
    <t>(Gain) loss from sale of equipment and vehicle</t>
  </si>
  <si>
    <t>Loss from amortize of building improvement and equipment</t>
  </si>
  <si>
    <t>Gain from change in repayment term of past outstanding rentals</t>
  </si>
  <si>
    <t>Gain from termination of lease agreement</t>
  </si>
  <si>
    <t>Loss from write-down of inventories</t>
  </si>
  <si>
    <t>(Gain) loss on fair value measurement of investment properties</t>
  </si>
  <si>
    <t>Net cash provided by operating activities</t>
  </si>
  <si>
    <t>before changes in operating assets and liabilities</t>
  </si>
  <si>
    <t>Decrease (increase) in operating assets</t>
  </si>
  <si>
    <t xml:space="preserve">     Trade and other current receivables  </t>
  </si>
  <si>
    <t xml:space="preserve">     Costs of property development projects for sales</t>
  </si>
  <si>
    <t xml:space="preserve">     Inventories</t>
  </si>
  <si>
    <t xml:space="preserve">     Deposit for land</t>
  </si>
  <si>
    <t xml:space="preserve">     Other current assets</t>
  </si>
  <si>
    <t xml:space="preserve">     Other non-current assets</t>
  </si>
  <si>
    <t>(Decrease) increase in operating liabilities</t>
  </si>
  <si>
    <t>Contract liabilities</t>
  </si>
  <si>
    <t>Other non-current liabilities</t>
  </si>
  <si>
    <t>Cash paid for non-current provisions for employee benefits</t>
  </si>
  <si>
    <t>Cash provided by operating activities</t>
  </si>
  <si>
    <r>
      <t xml:space="preserve">STATEMENTS  OF  CASH  FLOWS </t>
    </r>
    <r>
      <rPr>
        <sz val="10"/>
        <rFont val="Times New Roman"/>
        <family val="1"/>
      </rPr>
      <t>(CONTINUED)</t>
    </r>
  </si>
  <si>
    <t>CASH  FLOWS  FROM  INVESTING  ACTIVITIES</t>
  </si>
  <si>
    <t>Cash received from sale of other current financial assets</t>
  </si>
  <si>
    <t>Cash received from the disposal of non-current financial assets</t>
  </si>
  <si>
    <t>Cash paid for other current financial assets</t>
  </si>
  <si>
    <t>Dividends income received from other non-current financial assets</t>
  </si>
  <si>
    <t>Cash received from short-term loans to subsidiaries</t>
  </si>
  <si>
    <t>Cash paid for short-term loans to subsidiaries</t>
  </si>
  <si>
    <t>Cash received from long-term loans to subsidiaries</t>
  </si>
  <si>
    <t>Cash paid for long-term loans to subsidiaries</t>
  </si>
  <si>
    <t>Cash paid for increased share capital of a subsidiary</t>
  </si>
  <si>
    <t>Cash paid for establishment of a new subsidiary</t>
  </si>
  <si>
    <t>Cash paid for increased investment in associates</t>
  </si>
  <si>
    <t>Cash paid for short-term loans to associates</t>
  </si>
  <si>
    <t>Cash received from sale of equipment and vehicle</t>
  </si>
  <si>
    <t>Cash paid for purchase of property, plant and equipment</t>
  </si>
  <si>
    <t>Cash paid for purchase of intangible asset</t>
  </si>
  <si>
    <t xml:space="preserve">Cash received from sale of investment property </t>
  </si>
  <si>
    <t>Interest received</t>
  </si>
  <si>
    <t>Net cash provided by (used in) investing activities</t>
  </si>
  <si>
    <t>CASH  FLOWS  FROM  FINANCING  ACTIVITIES</t>
  </si>
  <si>
    <t>Increase in overdrafts from financial institutions</t>
  </si>
  <si>
    <t xml:space="preserve">    from financial institutions</t>
  </si>
  <si>
    <t>Cash  received from short-term borrowings from related companies</t>
  </si>
  <si>
    <t xml:space="preserve">Cash paid for repayment of short-term borrowings from </t>
  </si>
  <si>
    <t xml:space="preserve">     person and related companies</t>
  </si>
  <si>
    <t>Cash received from long-term borrowings from financial institutions</t>
  </si>
  <si>
    <t xml:space="preserve">Cash paid for repayment of long-term borrowings </t>
  </si>
  <si>
    <t xml:space="preserve">Cash  received from long-term borrowings </t>
  </si>
  <si>
    <t xml:space="preserve">    from person and related companies</t>
  </si>
  <si>
    <t>Cash received from long-term borrowings  from other companies</t>
  </si>
  <si>
    <t>Cash received from issuing of bonds, net of issuance costs</t>
  </si>
  <si>
    <t>Cash paid for matured bonds</t>
  </si>
  <si>
    <t>(Increase) decrease in restricted deposit at financial institution</t>
  </si>
  <si>
    <t>Cash paid for repayment of lease liabilities</t>
  </si>
  <si>
    <t>Cash received from ordinary shares issued</t>
  </si>
  <si>
    <t xml:space="preserve">Cash received from non-controlling interests </t>
  </si>
  <si>
    <t xml:space="preserve">    for increased share capital of subsidiries </t>
  </si>
  <si>
    <t>Dividends paid</t>
  </si>
  <si>
    <t>Interest paid</t>
  </si>
  <si>
    <t>Cash and cash equivalents as at January 1,</t>
  </si>
  <si>
    <t>Cash and cash equivalents as at December 31,</t>
  </si>
  <si>
    <t>Loss (gain) from sale of investment property</t>
  </si>
  <si>
    <t xml:space="preserve">Income tax (income) expense </t>
  </si>
  <si>
    <t>Cash (paid) received for income tax</t>
  </si>
  <si>
    <t xml:space="preserve">   Net cash used in financing activities</t>
  </si>
  <si>
    <t>Net decrease in cash and cash equivalents</t>
  </si>
  <si>
    <t>Cash paid for repayment of short-term borrowings from financial institutions</t>
  </si>
  <si>
    <t>Cash paid for repayment of long-term borrowings from other companies</t>
  </si>
  <si>
    <t>Cash received from short-term borrowings from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</si>
</sst>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3">
    <numFmt numFmtId="8" formatCode="&quot;฿&quot;#,##0.00;[Red]\-&quot;฿&quot;#,##0.0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.0%"/>
    <numFmt numFmtId="169" formatCode="dd\-mmm\-yy_)"/>
    <numFmt numFmtId="170" formatCode="0.00_)"/>
    <numFmt numFmtId="171" formatCode="#,##0.00\ &quot;F&quot;;\-#,##0.00\ &quot;F&quot;"/>
    <numFmt numFmtId="172" formatCode="_(* #,##0_);_(* \(#,##0\);_(* &quot;-&quot;??_);_(@_)"/>
    <numFmt numFmtId="173" formatCode="0%_);\(0%\)"/>
    <numFmt numFmtId="174" formatCode="[$-409]d\-mmm\-yy;@"/>
    <numFmt numFmtId="175" formatCode="_-* #,##0.00\ _€_-;\-* #,##0.00\ _€_-;_-* &quot;-&quot;??\ _€_-;_-@_-"/>
    <numFmt numFmtId="176" formatCode="_(* #,##0.0000_);_(* \(#,##0.0000\);_(* &quot;-&quot;????_);_(@_)"/>
    <numFmt numFmtId="177" formatCode="\-"/>
    <numFmt numFmtId="178" formatCode="_(* #,##0.0000_);_(* \(#,##0.0000\);_(* &quot;-&quot;_);_(@_)"/>
    <numFmt numFmtId="179" formatCode="_(* #,##0_);_(* \(#,##0\);_(* &quot;-&quot;?????_);_(@_)"/>
    <numFmt numFmtId="180" formatCode="#,##0.0000"/>
    <numFmt numFmtId="181" formatCode="_(* #,##0.00000_);_(* \(#,##0.00000\);_(* &quot;-&quot;?????_);_(@_)"/>
    <numFmt numFmtId="182" formatCode="#,##0.0_);\(#,##0.0\)"/>
    <numFmt numFmtId="183" formatCode="_(* #,##0.0000_);_(* \(#,##0.0000\);_(* &quot;-&quot;?????_);_(@_)"/>
  </numFmts>
  <fonts count="92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u/>
      <sz val="10"/>
      <color indexed="36"/>
      <name val="ApFont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b/>
      <sz val="24"/>
      <name val="AngsanaUPC"/>
      <family val="1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2"/>
      <name val="Tms Rmn"/>
    </font>
    <font>
      <b/>
      <sz val="12"/>
      <name val="Helv"/>
    </font>
    <font>
      <b/>
      <sz val="12"/>
      <name val="Arial"/>
      <family val="2"/>
      <charset val="222"/>
    </font>
    <font>
      <b/>
      <sz val="10"/>
      <name val="Arial"/>
      <family val="2"/>
    </font>
    <font>
      <b/>
      <sz val="11"/>
      <name val="Times New Roman"/>
      <family val="1"/>
      <charset val="222"/>
    </font>
    <font>
      <sz val="10"/>
      <name val="MS Sans Serif"/>
      <family val="2"/>
    </font>
    <font>
      <sz val="10"/>
      <name val="Helv"/>
    </font>
    <font>
      <sz val="12"/>
      <name val="Helv"/>
    </font>
    <font>
      <sz val="14"/>
      <name val="Cordia New"/>
      <family val="2"/>
    </font>
    <font>
      <sz val="14"/>
      <name val="CordiaUPC"/>
      <family val="2"/>
      <charset val="222"/>
    </font>
    <font>
      <sz val="10"/>
      <name val="EYInterstate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2"/>
      <name val="ทsฒำฉ๚ล้"/>
      <charset val="136"/>
    </font>
    <font>
      <sz val="12"/>
      <name val="Palatino"/>
      <family val="1"/>
    </font>
    <font>
      <sz val="8"/>
      <name val="EYInterstate Light"/>
    </font>
    <font>
      <sz val="12"/>
      <name val="Times New Roman"/>
      <family val="1"/>
    </font>
    <font>
      <sz val="11"/>
      <name val="Arial Narrow"/>
      <family val="2"/>
      <charset val="222"/>
    </font>
    <font>
      <sz val="12"/>
      <name val="นูลมรผ"/>
      <charset val="129"/>
    </font>
    <font>
      <sz val="12"/>
      <name val="นูลมรผ"/>
    </font>
    <font>
      <sz val="11"/>
      <color indexed="8"/>
      <name val="Calibri"/>
      <family val="2"/>
      <charset val="222"/>
    </font>
    <font>
      <sz val="12"/>
      <color indexed="8"/>
      <name val="Cordia New"/>
      <family val="2"/>
    </font>
    <font>
      <sz val="10"/>
      <color indexed="8"/>
      <name val="EYInterstate"/>
      <family val="2"/>
    </font>
    <font>
      <sz val="14"/>
      <name val="AngsanaUPC"/>
      <family val="1"/>
    </font>
    <font>
      <sz val="10"/>
      <color indexed="8"/>
      <name val="Tahoma"/>
      <family val="2"/>
    </font>
    <font>
      <b/>
      <sz val="24"/>
      <name val="AngsanaUPC"/>
      <family val="1"/>
    </font>
    <font>
      <u/>
      <sz val="14"/>
      <color indexed="12"/>
      <name val="CordiaUPC"/>
      <family val="2"/>
    </font>
    <font>
      <u/>
      <sz val="14"/>
      <color indexed="36"/>
      <name val="CordiaUPC"/>
      <family val="2"/>
    </font>
    <font>
      <sz val="11"/>
      <color indexed="9"/>
      <name val="Calibri"/>
      <family val="2"/>
    </font>
    <font>
      <b/>
      <i/>
      <sz val="16"/>
      <name val="Helv"/>
      <charset val="22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indexed="1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b/>
      <sz val="15"/>
      <color indexed="62"/>
      <name val="Calibri"/>
      <family val="2"/>
      <charset val="222"/>
      <scheme val="minor"/>
    </font>
    <font>
      <b/>
      <sz val="13"/>
      <color indexed="62"/>
      <name val="Calibri"/>
      <family val="2"/>
      <charset val="222"/>
      <scheme val="minor"/>
    </font>
    <font>
      <b/>
      <sz val="11"/>
      <color indexed="62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charset val="222"/>
      <scheme val="minor"/>
    </font>
    <font>
      <sz val="11"/>
      <color indexed="10"/>
      <name val="Calibri"/>
      <family val="2"/>
      <charset val="222"/>
      <scheme val="minor"/>
    </font>
    <font>
      <sz val="11"/>
      <color indexed="19"/>
      <name val="Calibri"/>
      <family val="2"/>
      <charset val="22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22"/>
      <scheme val="minor"/>
    </font>
    <font>
      <b/>
      <sz val="18"/>
      <color indexed="62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1.5"/>
      <name val="Times New Roman"/>
      <family val="1"/>
    </font>
    <font>
      <b/>
      <sz val="11.5"/>
      <name val="Times New Roman"/>
      <family val="1"/>
    </font>
    <font>
      <sz val="11"/>
      <name val="Times New Roman"/>
      <family val="1"/>
    </font>
    <font>
      <sz val="16"/>
      <name val="Angsana New"/>
      <family val="1"/>
    </font>
    <font>
      <sz val="8"/>
      <name val="Times New Roman"/>
      <family val="1"/>
    </font>
    <font>
      <b/>
      <sz val="8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125">
        <f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0"/>
      </top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80">
    <xf numFmtId="0" fontId="0" fillId="0" borderId="0"/>
    <xf numFmtId="0" fontId="26" fillId="3" borderId="0" applyNumberFormat="0" applyBorder="0" applyAlignment="0" applyProtection="0"/>
    <xf numFmtId="0" fontId="63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5" borderId="0" applyNumberFormat="0" applyBorder="0" applyAlignment="0" applyProtection="0"/>
    <xf numFmtId="0" fontId="63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7" borderId="0" applyNumberFormat="0" applyBorder="0" applyAlignment="0" applyProtection="0"/>
    <xf numFmtId="0" fontId="63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63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63" fillId="32" borderId="0" applyNumberFormat="0" applyBorder="0" applyAlignment="0" applyProtection="0"/>
    <xf numFmtId="0" fontId="26" fillId="10" borderId="0" applyNumberFormat="0" applyBorder="0" applyAlignment="0" applyProtection="0"/>
    <xf numFmtId="0" fontId="26" fillId="8" borderId="0" applyNumberFormat="0" applyBorder="0" applyAlignment="0" applyProtection="0"/>
    <xf numFmtId="0" fontId="63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2" borderId="0" applyNumberFormat="0" applyBorder="0" applyAlignment="0" applyProtection="0"/>
    <xf numFmtId="0" fontId="63" fillId="10" borderId="0" applyNumberFormat="0" applyBorder="0" applyAlignment="0" applyProtection="0"/>
    <xf numFmtId="0" fontId="26" fillId="2" borderId="0" applyNumberFormat="0" applyBorder="0" applyAlignment="0" applyProtection="0"/>
    <xf numFmtId="0" fontId="26" fillId="4" borderId="0" applyNumberFormat="0" applyBorder="0" applyAlignment="0" applyProtection="0"/>
    <xf numFmtId="0" fontId="63" fillId="33" borderId="0" applyNumberFormat="0" applyBorder="0" applyAlignment="0" applyProtection="0"/>
    <xf numFmtId="0" fontId="26" fillId="4" borderId="0" applyNumberFormat="0" applyBorder="0" applyAlignment="0" applyProtection="0"/>
    <xf numFmtId="0" fontId="26" fillId="12" borderId="0" applyNumberFormat="0" applyBorder="0" applyAlignment="0" applyProtection="0"/>
    <xf numFmtId="0" fontId="63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63" fillId="5" borderId="0" applyNumberFormat="0" applyBorder="0" applyAlignment="0" applyProtection="0"/>
    <xf numFmtId="0" fontId="26" fillId="9" borderId="0" applyNumberFormat="0" applyBorder="0" applyAlignment="0" applyProtection="0"/>
    <xf numFmtId="0" fontId="26" fillId="2" borderId="0" applyNumberFormat="0" applyBorder="0" applyAlignment="0" applyProtection="0"/>
    <xf numFmtId="0" fontId="63" fillId="10" borderId="0" applyNumberFormat="0" applyBorder="0" applyAlignment="0" applyProtection="0"/>
    <xf numFmtId="0" fontId="26" fillId="2" borderId="0" applyNumberFormat="0" applyBorder="0" applyAlignment="0" applyProtection="0"/>
    <xf numFmtId="0" fontId="26" fillId="13" borderId="0" applyNumberFormat="0" applyBorder="0" applyAlignment="0" applyProtection="0"/>
    <xf numFmtId="0" fontId="63" fillId="6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64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4" borderId="0" applyNumberFormat="0" applyBorder="0" applyAlignment="0" applyProtection="0"/>
    <xf numFmtId="0" fontId="64" fillId="15" borderId="0" applyNumberFormat="0" applyBorder="0" applyAlignment="0" applyProtection="0"/>
    <xf numFmtId="0" fontId="27" fillId="4" borderId="0" applyNumberFormat="0" applyBorder="0" applyAlignment="0" applyProtection="0"/>
    <xf numFmtId="0" fontId="27" fillId="12" borderId="0" applyNumberFormat="0" applyBorder="0" applyAlignment="0" applyProtection="0"/>
    <xf numFmtId="0" fontId="64" fillId="13" borderId="0" applyNumberFormat="0" applyBorder="0" applyAlignment="0" applyProtection="0"/>
    <xf numFmtId="0" fontId="27" fillId="12" borderId="0" applyNumberFormat="0" applyBorder="0" applyAlignment="0" applyProtection="0"/>
    <xf numFmtId="0" fontId="27" fillId="16" borderId="0" applyNumberFormat="0" applyBorder="0" applyAlignment="0" applyProtection="0"/>
    <xf numFmtId="0" fontId="64" fillId="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64" fillId="10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64" fillId="4" borderId="0" applyNumberFormat="0" applyBorder="0" applyAlignment="0" applyProtection="0"/>
    <xf numFmtId="0" fontId="27" fillId="18" borderId="0" applyNumberFormat="0" applyBorder="0" applyAlignment="0" applyProtection="0"/>
    <xf numFmtId="9" fontId="2" fillId="0" borderId="0"/>
    <xf numFmtId="0" fontId="27" fillId="20" borderId="0" applyNumberFormat="0" applyBorder="0" applyAlignment="0" applyProtection="0"/>
    <xf numFmtId="0" fontId="64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64" fillId="15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64" fillId="13" borderId="0" applyNumberFormat="0" applyBorder="0" applyAlignment="0" applyProtection="0"/>
    <xf numFmtId="0" fontId="27" fillId="22" borderId="0" applyNumberFormat="0" applyBorder="0" applyAlignment="0" applyProtection="0"/>
    <xf numFmtId="0" fontId="65" fillId="23" borderId="0" applyNumberFormat="0" applyBorder="0" applyAlignment="0" applyProtection="0"/>
    <xf numFmtId="0" fontId="64" fillId="23" borderId="0" applyNumberFormat="0" applyBorder="0" applyAlignment="0" applyProtection="0"/>
    <xf numFmtId="0" fontId="57" fillId="2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64" fillId="34" borderId="0" applyNumberFormat="0" applyBorder="0" applyAlignment="0" applyProtection="0"/>
    <xf numFmtId="0" fontId="27" fillId="17" borderId="0" applyNumberFormat="0" applyBorder="0" applyAlignment="0" applyProtection="0"/>
    <xf numFmtId="0" fontId="27" fillId="15" borderId="0" applyNumberFormat="0" applyBorder="0" applyAlignment="0" applyProtection="0"/>
    <xf numFmtId="0" fontId="64" fillId="21" borderId="0" applyNumberFormat="0" applyBorder="0" applyAlignment="0" applyProtection="0"/>
    <xf numFmtId="0" fontId="27" fillId="15" borderId="0" applyNumberFormat="0" applyBorder="0" applyAlignment="0" applyProtection="0"/>
    <xf numFmtId="0" fontId="28" fillId="5" borderId="0" applyNumberFormat="0" applyBorder="0" applyAlignment="0" applyProtection="0"/>
    <xf numFmtId="0" fontId="66" fillId="9" borderId="0" applyNumberFormat="0" applyBorder="0" applyAlignment="0" applyProtection="0"/>
    <xf numFmtId="0" fontId="28" fillId="5" borderId="0" applyNumberFormat="0" applyBorder="0" applyAlignment="0" applyProtection="0"/>
    <xf numFmtId="0" fontId="29" fillId="25" borderId="1" applyNumberFormat="0" applyAlignment="0" applyProtection="0"/>
    <xf numFmtId="0" fontId="67" fillId="24" borderId="29" applyNumberFormat="0" applyAlignment="0" applyProtection="0"/>
    <xf numFmtId="0" fontId="29" fillId="25" borderId="1" applyNumberFormat="0" applyAlignment="0" applyProtection="0"/>
    <xf numFmtId="0" fontId="30" fillId="26" borderId="2" applyNumberFormat="0" applyAlignment="0" applyProtection="0"/>
    <xf numFmtId="0" fontId="68" fillId="35" borderId="30" applyNumberFormat="0" applyAlignment="0" applyProtection="0"/>
    <xf numFmtId="0" fontId="30" fillId="26" borderId="2" applyNumberFormat="0" applyAlignment="0" applyProtection="0"/>
    <xf numFmtId="4" fontId="1" fillId="0" borderId="0" applyFont="0" applyFill="0" applyBorder="0" applyAlignment="0" applyProtection="0"/>
    <xf numFmtId="43" fontId="49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175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50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" fontId="1" fillId="0" borderId="0" applyFont="0" applyFill="0" applyBorder="0" applyAlignment="0" applyProtection="0"/>
    <xf numFmtId="167" fontId="5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9" fillId="0" borderId="0" applyFont="0" applyFill="0" applyBorder="0" applyAlignment="0" applyProtection="0"/>
    <xf numFmtId="167" fontId="9" fillId="0" borderId="0" applyFont="0" applyFill="0" applyBorder="0" applyAlignment="0" applyProtection="0"/>
    <xf numFmtId="175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71" fontId="2" fillId="0" borderId="0"/>
    <xf numFmtId="171" fontId="2" fillId="0" borderId="0"/>
    <xf numFmtId="171" fontId="52" fillId="0" borderId="0"/>
    <xf numFmtId="169" fontId="2" fillId="0" borderId="0"/>
    <xf numFmtId="169" fontId="2" fillId="0" borderId="0"/>
    <xf numFmtId="169" fontId="52" fillId="0" borderId="0"/>
    <xf numFmtId="168" fontId="2" fillId="0" borderId="0"/>
    <xf numFmtId="168" fontId="2" fillId="0" borderId="0"/>
    <xf numFmtId="168" fontId="52" fillId="0" borderId="0"/>
    <xf numFmtId="0" fontId="1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2" fillId="7" borderId="0" applyNumberFormat="0" applyBorder="0" applyAlignment="0" applyProtection="0"/>
    <xf numFmtId="0" fontId="70" fillId="10" borderId="0" applyNumberFormat="0" applyBorder="0" applyAlignment="0" applyProtection="0"/>
    <xf numFmtId="0" fontId="32" fillId="7" borderId="0" applyNumberFormat="0" applyBorder="0" applyAlignment="0" applyProtection="0"/>
    <xf numFmtId="38" fontId="4" fillId="27" borderId="0" applyNumberFormat="0" applyBorder="0" applyAlignment="0" applyProtection="0"/>
    <xf numFmtId="38" fontId="4" fillId="27" borderId="0" applyNumberFormat="0" applyBorder="0" applyAlignment="0" applyProtection="0"/>
    <xf numFmtId="38" fontId="4" fillId="28" borderId="0" applyNumberFormat="0" applyBorder="0" applyAlignment="0" applyProtection="0"/>
    <xf numFmtId="0" fontId="16" fillId="29" borderId="3"/>
    <xf numFmtId="0" fontId="17" fillId="0" borderId="4" applyNumberFormat="0" applyAlignment="0" applyProtection="0">
      <alignment horizontal="left" vertical="center"/>
    </xf>
    <xf numFmtId="0" fontId="17" fillId="0" borderId="5">
      <alignment horizontal="left" vertical="center"/>
    </xf>
    <xf numFmtId="0" fontId="18" fillId="30" borderId="6">
      <alignment vertical="center" wrapText="1"/>
    </xf>
    <xf numFmtId="0" fontId="33" fillId="0" borderId="8" applyNumberFormat="0" applyFill="0" applyAlignment="0" applyProtection="0"/>
    <xf numFmtId="0" fontId="71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10" applyNumberFormat="0" applyFill="0" applyAlignment="0" applyProtection="0"/>
    <xf numFmtId="0" fontId="72" fillId="0" borderId="9" applyNumberFormat="0" applyFill="0" applyAlignment="0" applyProtection="0"/>
    <xf numFmtId="0" fontId="34" fillId="0" borderId="10" applyNumberFormat="0" applyFill="0" applyAlignment="0" applyProtection="0"/>
    <xf numFmtId="0" fontId="35" fillId="0" borderId="12" applyNumberFormat="0" applyFill="0" applyAlignment="0" applyProtection="0"/>
    <xf numFmtId="0" fontId="73" fillId="0" borderId="11" applyNumberFormat="0" applyFill="0" applyAlignment="0" applyProtection="0"/>
    <xf numFmtId="0" fontId="35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10" fontId="4" fillId="31" borderId="13" applyNumberFormat="0" applyBorder="0" applyAlignment="0" applyProtection="0"/>
    <xf numFmtId="10" fontId="4" fillId="31" borderId="13" applyNumberFormat="0" applyBorder="0" applyAlignment="0" applyProtection="0"/>
    <xf numFmtId="10" fontId="4" fillId="28" borderId="13" applyNumberFormat="0" applyBorder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75" fillId="11" borderId="29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0" fontId="37" fillId="0" borderId="15" applyNumberFormat="0" applyFill="0" applyAlignment="0" applyProtection="0"/>
    <xf numFmtId="0" fontId="7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11" borderId="0" applyNumberFormat="0" applyBorder="0" applyAlignment="0" applyProtection="0"/>
    <xf numFmtId="0" fontId="77" fillId="36" borderId="0" applyNumberFormat="0" applyBorder="0" applyAlignment="0" applyProtection="0"/>
    <xf numFmtId="0" fontId="38" fillId="11" borderId="0" applyNumberFormat="0" applyBorder="0" applyAlignment="0" applyProtection="0"/>
    <xf numFmtId="37" fontId="5" fillId="0" borderId="0"/>
    <xf numFmtId="170" fontId="6" fillId="0" borderId="0"/>
    <xf numFmtId="170" fontId="6" fillId="0" borderId="0"/>
    <xf numFmtId="170" fontId="58" fillId="0" borderId="0"/>
    <xf numFmtId="0" fontId="23" fillId="0" borderId="0"/>
    <xf numFmtId="0" fontId="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3" fillId="0" borderId="0"/>
    <xf numFmtId="0" fontId="63" fillId="0" borderId="0"/>
    <xf numFmtId="0" fontId="23" fillId="0" borderId="0"/>
    <xf numFmtId="0" fontId="23" fillId="0" borderId="0"/>
    <xf numFmtId="0" fontId="24" fillId="0" borderId="0"/>
    <xf numFmtId="0" fontId="79" fillId="0" borderId="0"/>
    <xf numFmtId="0" fontId="63" fillId="0" borderId="0"/>
    <xf numFmtId="0" fontId="1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9" fillId="0" borderId="0"/>
    <xf numFmtId="0" fontId="1" fillId="0" borderId="0"/>
    <xf numFmtId="0" fontId="1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63" fillId="0" borderId="0"/>
    <xf numFmtId="0" fontId="79" fillId="0" borderId="0"/>
    <xf numFmtId="0" fontId="63" fillId="0" borderId="0"/>
    <xf numFmtId="0" fontId="1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9" fillId="0" borderId="0"/>
    <xf numFmtId="0" fontId="63" fillId="0" borderId="0"/>
    <xf numFmtId="0" fontId="1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9" fillId="0" borderId="0"/>
    <xf numFmtId="0" fontId="63" fillId="0" borderId="0"/>
    <xf numFmtId="0" fontId="1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9" fillId="0" borderId="0"/>
    <xf numFmtId="0" fontId="63" fillId="0" borderId="0"/>
    <xf numFmtId="0" fontId="1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9" fillId="0" borderId="0"/>
    <xf numFmtId="0" fontId="78" fillId="0" borderId="0"/>
    <xf numFmtId="0" fontId="1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9" fillId="0" borderId="0"/>
    <xf numFmtId="0" fontId="78" fillId="0" borderId="0"/>
    <xf numFmtId="0" fontId="1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3" fillId="0" borderId="0"/>
    <xf numFmtId="0" fontId="6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23" fillId="0" borderId="0"/>
    <xf numFmtId="0" fontId="8" fillId="0" borderId="0"/>
    <xf numFmtId="0" fontId="3" fillId="0" borderId="0"/>
    <xf numFmtId="0" fontId="63" fillId="0" borderId="0"/>
    <xf numFmtId="0" fontId="3" fillId="0" borderId="0"/>
    <xf numFmtId="0" fontId="44" fillId="0" borderId="0">
      <alignment vertical="center"/>
    </xf>
    <xf numFmtId="0" fontId="63" fillId="0" borderId="0"/>
    <xf numFmtId="0" fontId="79" fillId="0" borderId="0"/>
    <xf numFmtId="0" fontId="4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9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3" fillId="0" borderId="0"/>
    <xf numFmtId="0" fontId="6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3" fillId="0" borderId="0"/>
    <xf numFmtId="0" fontId="9" fillId="0" borderId="0"/>
    <xf numFmtId="0" fontId="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3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0" fontId="79" fillId="0" borderId="0"/>
    <xf numFmtId="174" fontId="9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9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0" fontId="79" fillId="0" borderId="0"/>
    <xf numFmtId="174" fontId="9" fillId="0" borderId="0"/>
    <xf numFmtId="174" fontId="78" fillId="0" borderId="0"/>
    <xf numFmtId="174" fontId="78" fillId="0" borderId="0"/>
    <xf numFmtId="174" fontId="78" fillId="0" borderId="0"/>
    <xf numFmtId="174" fontId="78" fillId="0" borderId="0"/>
    <xf numFmtId="174" fontId="9" fillId="0" borderId="0"/>
    <xf numFmtId="0" fontId="3" fillId="0" borderId="0" applyFont="0" applyAlignment="0">
      <alignment vertical="top"/>
    </xf>
    <xf numFmtId="0" fontId="3" fillId="0" borderId="0" applyFont="0" applyAlignment="0">
      <alignment vertical="top"/>
    </xf>
    <xf numFmtId="0" fontId="63" fillId="0" borderId="0"/>
    <xf numFmtId="0" fontId="2" fillId="0" borderId="0"/>
    <xf numFmtId="0" fontId="3" fillId="0" borderId="0"/>
    <xf numFmtId="0" fontId="79" fillId="0" borderId="0"/>
    <xf numFmtId="0" fontId="63" fillId="0" borderId="0"/>
    <xf numFmtId="0" fontId="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45" fillId="0" borderId="0"/>
    <xf numFmtId="0" fontId="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3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9" fillId="0" borderId="0"/>
    <xf numFmtId="0" fontId="2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3" fillId="0" borderId="0" applyFont="0" applyAlignment="0">
      <alignment vertical="top"/>
    </xf>
    <xf numFmtId="0" fontId="3" fillId="0" borderId="0" applyFont="0" applyAlignment="0">
      <alignment vertical="top"/>
    </xf>
    <xf numFmtId="0" fontId="7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3" fillId="0" borderId="0"/>
    <xf numFmtId="0" fontId="9" fillId="0" borderId="0"/>
    <xf numFmtId="0" fontId="3" fillId="0" borderId="0" applyFont="0" applyAlignment="0">
      <alignment vertical="top"/>
    </xf>
    <xf numFmtId="0" fontId="23" fillId="0" borderId="0"/>
    <xf numFmtId="0" fontId="3" fillId="0" borderId="0"/>
    <xf numFmtId="0" fontId="78" fillId="0" borderId="0"/>
    <xf numFmtId="0" fontId="3" fillId="0" borderId="0"/>
    <xf numFmtId="0" fontId="3" fillId="0" borderId="0"/>
    <xf numFmtId="0" fontId="63" fillId="0" borderId="0"/>
    <xf numFmtId="0" fontId="3" fillId="0" borderId="0"/>
    <xf numFmtId="0" fontId="2" fillId="0" borderId="0"/>
    <xf numFmtId="0" fontId="24" fillId="0" borderId="0"/>
    <xf numFmtId="0" fontId="79" fillId="0" borderId="0"/>
    <xf numFmtId="0" fontId="63" fillId="0" borderId="0"/>
    <xf numFmtId="0" fontId="11" fillId="0" borderId="0"/>
    <xf numFmtId="0" fontId="78" fillId="0" borderId="0"/>
    <xf numFmtId="0" fontId="25" fillId="0" borderId="0"/>
    <xf numFmtId="0" fontId="53" fillId="0" borderId="0"/>
    <xf numFmtId="0" fontId="6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9" fillId="0" borderId="0"/>
    <xf numFmtId="0" fontId="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3" fillId="0" borderId="0"/>
    <xf numFmtId="0" fontId="9" fillId="0" borderId="0"/>
    <xf numFmtId="0" fontId="79" fillId="0" borderId="0"/>
    <xf numFmtId="0" fontId="3" fillId="0" borderId="0"/>
    <xf numFmtId="0" fontId="3" fillId="0" borderId="0"/>
    <xf numFmtId="0" fontId="3" fillId="0" borderId="0"/>
    <xf numFmtId="0" fontId="49" fillId="37" borderId="31" applyNumberFormat="0" applyFont="0" applyAlignment="0" applyProtection="0"/>
    <xf numFmtId="0" fontId="3" fillId="6" borderId="16" applyNumberFormat="0" applyFont="0" applyAlignment="0" applyProtection="0"/>
    <xf numFmtId="0" fontId="3" fillId="6" borderId="16" applyNumberFormat="0" applyFont="0" applyAlignment="0" applyProtection="0"/>
    <xf numFmtId="0" fontId="39" fillId="25" borderId="17" applyNumberFormat="0" applyAlignment="0" applyProtection="0"/>
    <xf numFmtId="0" fontId="80" fillId="24" borderId="32" applyNumberFormat="0" applyAlignment="0" applyProtection="0"/>
    <xf numFmtId="0" fontId="39" fillId="25" borderId="17" applyNumberFormat="0" applyAlignment="0" applyProtection="0"/>
    <xf numFmtId="173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" fontId="3" fillId="0" borderId="18" applyNumberFormat="0" applyFill="0" applyAlignment="0" applyProtection="0">
      <alignment horizontal="center" vertical="center"/>
    </xf>
    <xf numFmtId="0" fontId="9" fillId="0" borderId="0" applyFont="0" applyAlignment="0">
      <alignment vertical="top"/>
    </xf>
    <xf numFmtId="3" fontId="3" fillId="0" borderId="13" applyNumberFormat="0" applyFont="0" applyFill="0" applyAlignment="0" applyProtection="0">
      <alignment vertical="center"/>
    </xf>
    <xf numFmtId="3" fontId="3" fillId="0" borderId="13" applyNumberFormat="0" applyFont="0" applyFill="0" applyAlignment="0" applyProtection="0">
      <alignment vertical="center"/>
    </xf>
    <xf numFmtId="0" fontId="10" fillId="0" borderId="0" applyFill="0" applyBorder="0" applyProtection="0">
      <alignment horizontal="left" vertical="top"/>
    </xf>
    <xf numFmtId="40" fontId="19" fillId="0" borderId="0"/>
    <xf numFmtId="0" fontId="4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3" fontId="12" fillId="0" borderId="20">
      <alignment horizontal="center"/>
    </xf>
    <xf numFmtId="0" fontId="82" fillId="0" borderId="19" applyNumberFormat="0" applyFill="0" applyAlignment="0" applyProtection="0"/>
    <xf numFmtId="3" fontId="54" fillId="0" borderId="20">
      <alignment horizontal="center"/>
    </xf>
    <xf numFmtId="3" fontId="12" fillId="0" borderId="20">
      <alignment horizontal="center"/>
    </xf>
    <xf numFmtId="40" fontId="20" fillId="0" borderId="0" applyFont="0" applyFill="0" applyBorder="0" applyAlignment="0" applyProtection="0"/>
    <xf numFmtId="8" fontId="2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2" fillId="0" borderId="21"/>
    <xf numFmtId="0" fontId="22" fillId="0" borderId="21"/>
    <xf numFmtId="41" fontId="23" fillId="0" borderId="0" applyFont="0" applyFill="0" applyBorder="0" applyAlignment="0" applyProtection="0"/>
    <xf numFmtId="43" fontId="46" fillId="0" borderId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66" fontId="42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9" fontId="47" fillId="0" borderId="0" applyFont="0" applyFill="0" applyBorder="0" applyAlignment="0" applyProtection="0"/>
    <xf numFmtId="0" fontId="46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/>
    <xf numFmtId="9" fontId="1" fillId="0" borderId="0" applyFont="0" applyFill="0" applyBorder="0" applyAlignment="0" applyProtection="0"/>
    <xf numFmtId="0" fontId="89" fillId="0" borderId="0"/>
  </cellStyleXfs>
  <cellXfs count="188">
    <xf numFmtId="0" fontId="0" fillId="0" borderId="0" xfId="0"/>
    <xf numFmtId="178" fontId="45" fillId="0" borderId="23" xfId="84" applyNumberFormat="1" applyFont="1" applyFill="1" applyBorder="1" applyAlignment="1">
      <alignment horizontal="right" vertical="center"/>
    </xf>
    <xf numFmtId="165" fontId="45" fillId="0" borderId="0" xfId="84" quotePrefix="1" applyNumberFormat="1" applyFont="1" applyFill="1" applyAlignment="1">
      <alignment vertical="center"/>
    </xf>
    <xf numFmtId="165" fontId="45" fillId="0" borderId="0" xfId="84" applyNumberFormat="1" applyFont="1" applyFill="1" applyAlignment="1">
      <alignment horizontal="left" vertical="center" indent="1"/>
    </xf>
    <xf numFmtId="165" fontId="45" fillId="0" borderId="0" xfId="84" applyNumberFormat="1" applyFont="1" applyFill="1" applyAlignment="1">
      <alignment vertical="center"/>
    </xf>
    <xf numFmtId="165" fontId="45" fillId="0" borderId="0" xfId="84" applyNumberFormat="1" applyFont="1" applyFill="1" applyAlignment="1">
      <alignment horizontal="left" vertical="center" indent="2"/>
    </xf>
    <xf numFmtId="10" fontId="45" fillId="0" borderId="0" xfId="778" applyNumberFormat="1" applyFont="1" applyFill="1" applyBorder="1" applyAlignment="1">
      <alignment horizontal="right" vertical="center"/>
    </xf>
    <xf numFmtId="4" fontId="45" fillId="0" borderId="0" xfId="84" applyFont="1" applyFill="1"/>
    <xf numFmtId="180" fontId="45" fillId="0" borderId="0" xfId="84" applyNumberFormat="1" applyFont="1" applyFill="1" applyAlignment="1">
      <alignment horizontal="right" vertical="center"/>
    </xf>
    <xf numFmtId="180" fontId="45" fillId="0" borderId="0" xfId="84" applyNumberFormat="1" applyFont="1" applyFill="1"/>
    <xf numFmtId="37" fontId="90" fillId="0" borderId="27" xfId="84" applyNumberFormat="1" applyFont="1" applyFill="1" applyBorder="1" applyAlignment="1">
      <alignment horizontal="right" vertical="center"/>
    </xf>
    <xf numFmtId="37" fontId="45" fillId="0" borderId="0" xfId="84" applyNumberFormat="1" applyFont="1" applyFill="1" applyBorder="1" applyAlignment="1">
      <alignment vertical="center"/>
    </xf>
    <xf numFmtId="37" fontId="90" fillId="0" borderId="0" xfId="84" applyNumberFormat="1" applyFont="1" applyFill="1" applyBorder="1" applyAlignment="1">
      <alignment horizontal="right" vertical="center"/>
    </xf>
    <xf numFmtId="181" fontId="45" fillId="0" borderId="0" xfId="84" applyNumberFormat="1" applyFont="1" applyFill="1" applyBorder="1" applyAlignment="1">
      <alignment vertical="top"/>
    </xf>
    <xf numFmtId="183" fontId="45" fillId="0" borderId="23" xfId="84" applyNumberFormat="1" applyFont="1" applyFill="1" applyBorder="1" applyAlignment="1">
      <alignment horizontal="right" vertical="center"/>
    </xf>
    <xf numFmtId="165" fontId="45" fillId="0" borderId="0" xfId="84" applyNumberFormat="1" applyFont="1" applyFill="1" applyAlignment="1">
      <alignment horizontal="left" vertical="center"/>
    </xf>
    <xf numFmtId="37" fontId="45" fillId="0" borderId="0" xfId="0" applyNumberFormat="1" applyFont="1"/>
    <xf numFmtId="37" fontId="59" fillId="0" borderId="0" xfId="0" applyNumberFormat="1" applyFont="1" applyAlignment="1">
      <alignment horizontal="center"/>
    </xf>
    <xf numFmtId="0" fontId="45" fillId="0" borderId="0" xfId="0" applyFont="1" applyAlignment="1">
      <alignment vertical="center"/>
    </xf>
    <xf numFmtId="37" fontId="59" fillId="0" borderId="0" xfId="0" applyNumberFormat="1" applyFont="1" applyAlignment="1">
      <alignment horizontal="center" vertical="center"/>
    </xf>
    <xf numFmtId="37" fontId="59" fillId="0" borderId="0" xfId="0" applyNumberFormat="1" applyFont="1" applyAlignment="1">
      <alignment horizontal="centerContinuous" vertical="center"/>
    </xf>
    <xf numFmtId="0" fontId="59" fillId="0" borderId="0" xfId="0" quotePrefix="1" applyFont="1" applyAlignment="1">
      <alignment horizontal="center" vertical="center"/>
    </xf>
    <xf numFmtId="0" fontId="60" fillId="0" borderId="0" xfId="0" applyFont="1" applyAlignment="1">
      <alignment vertical="center"/>
    </xf>
    <xf numFmtId="38" fontId="45" fillId="0" borderId="0" xfId="0" applyNumberFormat="1" applyFont="1"/>
    <xf numFmtId="165" fontId="45" fillId="0" borderId="0" xfId="0" applyNumberFormat="1" applyFont="1" applyAlignment="1">
      <alignment vertical="center"/>
    </xf>
    <xf numFmtId="37" fontId="45" fillId="0" borderId="0" xfId="0" applyNumberFormat="1" applyFont="1" applyAlignment="1">
      <alignment horizontal="right" vertical="center"/>
    </xf>
    <xf numFmtId="0" fontId="45" fillId="0" borderId="0" xfId="619" applyFont="1" applyAlignment="1">
      <alignment horizontal="left" vertical="center" indent="2"/>
    </xf>
    <xf numFmtId="0" fontId="45" fillId="0" borderId="0" xfId="619" applyFont="1" applyAlignment="1">
      <alignment horizontal="left" vertical="center" indent="3"/>
    </xf>
    <xf numFmtId="165" fontId="45" fillId="0" borderId="0" xfId="0" applyNumberFormat="1" applyFont="1" applyAlignment="1">
      <alignment horizontal="center" vertical="center"/>
    </xf>
    <xf numFmtId="181" fontId="45" fillId="0" borderId="0" xfId="0" applyNumberFormat="1" applyFont="1" applyAlignment="1">
      <alignment horizontal="right" vertical="center"/>
    </xf>
    <xf numFmtId="37" fontId="45" fillId="0" borderId="0" xfId="0" applyNumberFormat="1" applyFont="1" applyAlignment="1">
      <alignment horizontal="right"/>
    </xf>
    <xf numFmtId="165" fontId="45" fillId="0" borderId="22" xfId="0" applyNumberFormat="1" applyFont="1" applyBorder="1" applyAlignment="1">
      <alignment vertical="center"/>
    </xf>
    <xf numFmtId="0" fontId="45" fillId="0" borderId="0" xfId="619" applyFont="1" applyAlignment="1">
      <alignment vertical="center"/>
    </xf>
    <xf numFmtId="0" fontId="45" fillId="0" borderId="0" xfId="0" applyFont="1" applyAlignment="1">
      <alignment horizontal="left" vertical="center" indent="4"/>
    </xf>
    <xf numFmtId="165" fontId="45" fillId="0" borderId="5" xfId="0" applyNumberFormat="1" applyFont="1" applyBorder="1" applyAlignment="1">
      <alignment vertical="center"/>
    </xf>
    <xf numFmtId="0" fontId="60" fillId="0" borderId="0" xfId="0" quotePrefix="1" applyFont="1" applyAlignment="1">
      <alignment horizontal="center" vertical="center"/>
    </xf>
    <xf numFmtId="165" fontId="45" fillId="0" borderId="0" xfId="0" applyNumberFormat="1" applyFont="1" applyAlignment="1">
      <alignment horizontal="right" vertical="center"/>
    </xf>
    <xf numFmtId="37" fontId="59" fillId="0" borderId="0" xfId="0" applyNumberFormat="1" applyFont="1" applyAlignment="1">
      <alignment horizontal="right" vertical="center"/>
    </xf>
    <xf numFmtId="38" fontId="45" fillId="0" borderId="0" xfId="0" applyNumberFormat="1" applyFont="1" applyAlignment="1">
      <alignment horizontal="center"/>
    </xf>
    <xf numFmtId="37" fontId="45" fillId="0" borderId="0" xfId="0" applyNumberFormat="1" applyFont="1" applyAlignment="1">
      <alignment vertical="center"/>
    </xf>
    <xf numFmtId="37" fontId="45" fillId="0" borderId="0" xfId="0" applyNumberFormat="1" applyFont="1" applyAlignment="1">
      <alignment horizontal="center"/>
    </xf>
    <xf numFmtId="37" fontId="45" fillId="0" borderId="0" xfId="0" applyNumberFormat="1" applyFont="1" applyAlignment="1">
      <alignment horizontal="center" vertical="center"/>
    </xf>
    <xf numFmtId="38" fontId="59" fillId="0" borderId="0" xfId="0" applyNumberFormat="1" applyFont="1" applyAlignment="1">
      <alignment vertical="center"/>
    </xf>
    <xf numFmtId="38" fontId="45" fillId="0" borderId="0" xfId="0" applyNumberFormat="1" applyFont="1" applyAlignment="1">
      <alignment vertical="center"/>
    </xf>
    <xf numFmtId="165" fontId="45" fillId="0" borderId="24" xfId="0" applyNumberFormat="1" applyFont="1" applyBorder="1" applyAlignment="1">
      <alignment vertical="center"/>
    </xf>
    <xf numFmtId="172" fontId="45" fillId="0" borderId="0" xfId="0" applyNumberFormat="1" applyFont="1" applyAlignment="1">
      <alignment horizontal="right" vertical="center"/>
    </xf>
    <xf numFmtId="0" fontId="45" fillId="0" borderId="0" xfId="0" quotePrefix="1" applyFont="1" applyAlignment="1">
      <alignment horizontal="left" vertical="center"/>
    </xf>
    <xf numFmtId="176" fontId="45" fillId="0" borderId="0" xfId="0" applyNumberFormat="1" applyFont="1" applyAlignment="1">
      <alignment horizontal="right" vertical="center" indent="3"/>
    </xf>
    <xf numFmtId="0" fontId="45" fillId="0" borderId="0" xfId="0" applyFont="1"/>
    <xf numFmtId="0" fontId="60" fillId="0" borderId="0" xfId="0" applyFont="1" applyAlignment="1">
      <alignment horizontal="center" vertical="center"/>
    </xf>
    <xf numFmtId="0" fontId="59" fillId="0" borderId="0" xfId="0" applyFont="1"/>
    <xf numFmtId="37" fontId="59" fillId="0" borderId="0" xfId="0" quotePrefix="1" applyNumberFormat="1" applyFont="1" applyAlignment="1">
      <alignment horizontal="right"/>
    </xf>
    <xf numFmtId="37" fontId="59" fillId="0" borderId="0" xfId="0" applyNumberFormat="1" applyFont="1" applyAlignment="1">
      <alignment horizontal="right"/>
    </xf>
    <xf numFmtId="0" fontId="88" fillId="0" borderId="0" xfId="0" applyFont="1" applyAlignment="1">
      <alignment horizontal="center"/>
    </xf>
    <xf numFmtId="0" fontId="91" fillId="0" borderId="0" xfId="0" quotePrefix="1" applyFont="1" applyAlignment="1">
      <alignment horizontal="center" vertical="center"/>
    </xf>
    <xf numFmtId="0" fontId="62" fillId="0" borderId="22" xfId="0" applyFont="1" applyBorder="1" applyAlignment="1">
      <alignment horizontal="center" vertical="center"/>
    </xf>
    <xf numFmtId="37" fontId="88" fillId="0" borderId="0" xfId="0" applyNumberFormat="1" applyFont="1"/>
    <xf numFmtId="0" fontId="88" fillId="0" borderId="0" xfId="0" applyFont="1"/>
    <xf numFmtId="0" fontId="62" fillId="0" borderId="0" xfId="0" applyFont="1" applyAlignment="1">
      <alignment horizontal="center" vertical="center"/>
    </xf>
    <xf numFmtId="0" fontId="62" fillId="0" borderId="0" xfId="0" applyFont="1" applyAlignment="1">
      <alignment vertical="center"/>
    </xf>
    <xf numFmtId="0" fontId="62" fillId="0" borderId="5" xfId="0" applyFont="1" applyBorder="1" applyAlignment="1">
      <alignment horizontal="center" vertical="center"/>
    </xf>
    <xf numFmtId="172" fontId="62" fillId="0" borderId="0" xfId="0" applyNumberFormat="1" applyFont="1" applyAlignment="1">
      <alignment horizontal="center" vertical="center"/>
    </xf>
    <xf numFmtId="0" fontId="88" fillId="0" borderId="0" xfId="0" quotePrefix="1" applyFont="1" applyAlignment="1">
      <alignment horizontal="center"/>
    </xf>
    <xf numFmtId="0" fontId="62" fillId="0" borderId="0" xfId="0" quotePrefix="1" applyFont="1" applyAlignment="1">
      <alignment horizontal="center" vertical="center"/>
    </xf>
    <xf numFmtId="0" fontId="62" fillId="0" borderId="0" xfId="381" applyFont="1" applyAlignment="1">
      <alignment horizontal="center" vertical="center"/>
    </xf>
    <xf numFmtId="0" fontId="88" fillId="0" borderId="0" xfId="0" applyFont="1" applyAlignment="1">
      <alignment vertical="center"/>
    </xf>
    <xf numFmtId="0" fontId="62" fillId="0" borderId="0" xfId="0" applyFont="1" applyAlignment="1">
      <alignment horizontal="center" vertical="center" wrapText="1"/>
    </xf>
    <xf numFmtId="0" fontId="62" fillId="0" borderId="0" xfId="0" applyFont="1" applyAlignment="1">
      <alignment horizontal="center"/>
    </xf>
    <xf numFmtId="37" fontId="88" fillId="0" borderId="0" xfId="0" applyNumberFormat="1" applyFont="1" applyAlignment="1">
      <alignment horizontal="right" vertical="center"/>
    </xf>
    <xf numFmtId="0" fontId="88" fillId="0" borderId="0" xfId="0" applyFont="1" applyAlignment="1">
      <alignment horizontal="center" vertical="center"/>
    </xf>
    <xf numFmtId="181" fontId="88" fillId="0" borderId="26" xfId="0" applyNumberFormat="1" applyFont="1" applyBorder="1" applyAlignment="1">
      <alignment horizontal="right" vertical="center"/>
    </xf>
    <xf numFmtId="181" fontId="88" fillId="0" borderId="0" xfId="0" applyNumberFormat="1" applyFont="1" applyAlignment="1">
      <alignment horizontal="right" vertical="center"/>
    </xf>
    <xf numFmtId="165" fontId="88" fillId="0" borderId="26" xfId="0" applyNumberFormat="1" applyFont="1" applyBorder="1" applyAlignment="1">
      <alignment vertical="center"/>
    </xf>
    <xf numFmtId="165" fontId="88" fillId="0" borderId="0" xfId="0" applyNumberFormat="1" applyFont="1" applyAlignment="1">
      <alignment horizontal="right" vertical="center"/>
    </xf>
    <xf numFmtId="37" fontId="88" fillId="0" borderId="0" xfId="0" applyNumberFormat="1" applyFont="1" applyAlignment="1">
      <alignment vertical="center"/>
    </xf>
    <xf numFmtId="37" fontId="88" fillId="0" borderId="0" xfId="0" applyNumberFormat="1" applyFont="1" applyAlignment="1">
      <alignment horizontal="center" vertical="center"/>
    </xf>
    <xf numFmtId="181" fontId="88" fillId="0" borderId="27" xfId="0" applyNumberFormat="1" applyFont="1" applyBorder="1" applyAlignment="1">
      <alignment horizontal="right" vertical="center"/>
    </xf>
    <xf numFmtId="165" fontId="88" fillId="0" borderId="27" xfId="0" applyNumberFormat="1" applyFont="1" applyBorder="1" applyAlignment="1">
      <alignment vertical="center"/>
    </xf>
    <xf numFmtId="165" fontId="88" fillId="0" borderId="0" xfId="0" applyNumberFormat="1" applyFont="1" applyAlignment="1">
      <alignment vertical="center"/>
    </xf>
    <xf numFmtId="165" fontId="88" fillId="0" borderId="25" xfId="0" applyNumberFormat="1" applyFont="1" applyBorder="1" applyAlignment="1">
      <alignment vertical="center"/>
    </xf>
    <xf numFmtId="37" fontId="88" fillId="0" borderId="28" xfId="0" applyNumberFormat="1" applyFont="1" applyBorder="1" applyAlignment="1">
      <alignment horizontal="right" vertical="center"/>
    </xf>
    <xf numFmtId="37" fontId="88" fillId="0" borderId="0" xfId="0" quotePrefix="1" applyNumberFormat="1" applyFont="1" applyAlignment="1">
      <alignment horizontal="right" vertical="center"/>
    </xf>
    <xf numFmtId="0" fontId="88" fillId="0" borderId="0" xfId="0" applyFont="1" applyAlignment="1">
      <alignment horizontal="left" vertical="center" indent="1"/>
    </xf>
    <xf numFmtId="165" fontId="88" fillId="0" borderId="24" xfId="0" applyNumberFormat="1" applyFont="1" applyBorder="1" applyAlignment="1">
      <alignment vertical="center"/>
    </xf>
    <xf numFmtId="0" fontId="87" fillId="0" borderId="0" xfId="0" applyFont="1" applyAlignment="1">
      <alignment vertical="center"/>
    </xf>
    <xf numFmtId="0" fontId="86" fillId="0" borderId="0" xfId="0" applyFont="1" applyAlignment="1">
      <alignment horizontal="center"/>
    </xf>
    <xf numFmtId="37" fontId="86" fillId="0" borderId="0" xfId="0" applyNumberFormat="1" applyFont="1" applyAlignment="1">
      <alignment horizontal="right" vertical="center"/>
    </xf>
    <xf numFmtId="37" fontId="86" fillId="0" borderId="0" xfId="0" quotePrefix="1" applyNumberFormat="1" applyFont="1" applyAlignment="1">
      <alignment horizontal="right" vertical="center"/>
    </xf>
    <xf numFmtId="0" fontId="86" fillId="0" borderId="0" xfId="0" applyFont="1"/>
    <xf numFmtId="0" fontId="86" fillId="0" borderId="0" xfId="0" quotePrefix="1" applyFont="1" applyAlignment="1">
      <alignment horizontal="left" vertical="center"/>
    </xf>
    <xf numFmtId="0" fontId="45" fillId="0" borderId="0" xfId="0" applyFont="1" applyAlignment="1">
      <alignment horizontal="center"/>
    </xf>
    <xf numFmtId="0" fontId="90" fillId="0" borderId="0" xfId="0" applyFont="1" applyAlignment="1">
      <alignment vertical="center"/>
    </xf>
    <xf numFmtId="0" fontId="91" fillId="0" borderId="22" xfId="0" applyFont="1" applyBorder="1" applyAlignment="1">
      <alignment horizontal="center" vertical="center"/>
    </xf>
    <xf numFmtId="0" fontId="91" fillId="0" borderId="0" xfId="0" applyFont="1" applyAlignment="1">
      <alignment horizontal="center" vertical="center"/>
    </xf>
    <xf numFmtId="172" fontId="91" fillId="0" borderId="0" xfId="0" applyNumberFormat="1" applyFont="1" applyAlignment="1">
      <alignment vertical="center"/>
    </xf>
    <xf numFmtId="172" fontId="91" fillId="0" borderId="0" xfId="0" applyNumberFormat="1" applyFont="1" applyAlignment="1">
      <alignment horizontal="center" vertical="center"/>
    </xf>
    <xf numFmtId="0" fontId="90" fillId="0" borderId="0" xfId="0" quotePrefix="1" applyFont="1" applyAlignment="1">
      <alignment horizontal="center" vertical="center"/>
    </xf>
    <xf numFmtId="0" fontId="91" fillId="0" borderId="0" xfId="0" applyFont="1" applyAlignment="1">
      <alignment vertical="center"/>
    </xf>
    <xf numFmtId="0" fontId="90" fillId="0" borderId="0" xfId="0" applyFont="1" applyAlignment="1">
      <alignment horizontal="center" vertical="center"/>
    </xf>
    <xf numFmtId="0" fontId="91" fillId="0" borderId="0" xfId="381" applyFont="1" applyAlignment="1">
      <alignment horizontal="center" vertical="center"/>
    </xf>
    <xf numFmtId="37" fontId="91" fillId="0" borderId="0" xfId="0" applyNumberFormat="1" applyFont="1" applyAlignment="1">
      <alignment horizontal="center" vertical="center"/>
    </xf>
    <xf numFmtId="0" fontId="91" fillId="0" borderId="0" xfId="0" applyFont="1" applyAlignment="1">
      <alignment horizontal="left" vertical="center"/>
    </xf>
    <xf numFmtId="37" fontId="90" fillId="0" borderId="0" xfId="0" applyNumberFormat="1" applyFont="1" applyAlignment="1">
      <alignment horizontal="right" vertical="center"/>
    </xf>
    <xf numFmtId="165" fontId="90" fillId="0" borderId="0" xfId="0" applyNumberFormat="1" applyFont="1" applyAlignment="1">
      <alignment vertical="center"/>
    </xf>
    <xf numFmtId="37" fontId="90" fillId="0" borderId="0" xfId="0" applyNumberFormat="1" applyFont="1" applyAlignment="1">
      <alignment vertical="center"/>
    </xf>
    <xf numFmtId="37" fontId="91" fillId="0" borderId="0" xfId="0" applyNumberFormat="1" applyFont="1" applyAlignment="1">
      <alignment vertical="center"/>
    </xf>
    <xf numFmtId="181" fontId="90" fillId="0" borderId="26" xfId="0" applyNumberFormat="1" applyFont="1" applyBorder="1" applyAlignment="1">
      <alignment horizontal="right" vertical="center"/>
    </xf>
    <xf numFmtId="181" fontId="90" fillId="0" borderId="0" xfId="0" applyNumberFormat="1" applyFont="1" applyAlignment="1">
      <alignment horizontal="right" vertical="center"/>
    </xf>
    <xf numFmtId="165" fontId="90" fillId="0" borderId="26" xfId="0" applyNumberFormat="1" applyFont="1" applyBorder="1" applyAlignment="1">
      <alignment vertical="center"/>
    </xf>
    <xf numFmtId="37" fontId="90" fillId="0" borderId="0" xfId="0" quotePrefix="1" applyNumberFormat="1" applyFont="1" applyAlignment="1">
      <alignment horizontal="right" vertical="center"/>
    </xf>
    <xf numFmtId="181" fontId="90" fillId="0" borderId="27" xfId="0" applyNumberFormat="1" applyFont="1" applyBorder="1" applyAlignment="1">
      <alignment horizontal="right" vertical="center"/>
    </xf>
    <xf numFmtId="165" fontId="90" fillId="0" borderId="27" xfId="0" applyNumberFormat="1" applyFont="1" applyBorder="1" applyAlignment="1">
      <alignment vertical="center"/>
    </xf>
    <xf numFmtId="0" fontId="90" fillId="0" borderId="0" xfId="0" applyFont="1" applyAlignment="1">
      <alignment horizontal="left" vertical="center"/>
    </xf>
    <xf numFmtId="181" fontId="90" fillId="0" borderId="22" xfId="0" applyNumberFormat="1" applyFont="1" applyBorder="1" applyAlignment="1">
      <alignment horizontal="right" vertical="center"/>
    </xf>
    <xf numFmtId="37" fontId="90" fillId="0" borderId="24" xfId="0" applyNumberFormat="1" applyFont="1" applyBorder="1" applyAlignment="1">
      <alignment horizontal="right" vertical="center"/>
    </xf>
    <xf numFmtId="165" fontId="90" fillId="0" borderId="24" xfId="0" applyNumberFormat="1" applyFont="1" applyBorder="1" applyAlignment="1">
      <alignment vertical="center"/>
    </xf>
    <xf numFmtId="37" fontId="90" fillId="0" borderId="27" xfId="0" applyNumberFormat="1" applyFont="1" applyBorder="1" applyAlignment="1">
      <alignment horizontal="right" vertical="center"/>
    </xf>
    <xf numFmtId="0" fontId="90" fillId="0" borderId="0" xfId="0" applyFont="1" applyAlignment="1">
      <alignment horizontal="left" vertical="center" indent="1"/>
    </xf>
    <xf numFmtId="0" fontId="61" fillId="0" borderId="0" xfId="0" applyFont="1" applyAlignment="1">
      <alignment horizontal="center" vertical="center"/>
    </xf>
    <xf numFmtId="37" fontId="61" fillId="0" borderId="0" xfId="0" applyNumberFormat="1" applyFont="1" applyAlignment="1">
      <alignment horizontal="right" vertical="center"/>
    </xf>
    <xf numFmtId="37" fontId="61" fillId="0" borderId="0" xfId="0" applyNumberFormat="1" applyFont="1" applyAlignment="1">
      <alignment vertical="center"/>
    </xf>
    <xf numFmtId="0" fontId="61" fillId="0" borderId="0" xfId="0" applyFont="1" applyAlignment="1">
      <alignment vertical="center"/>
    </xf>
    <xf numFmtId="37" fontId="60" fillId="0" borderId="0" xfId="0" applyNumberFormat="1" applyFont="1" applyAlignment="1">
      <alignment vertical="center"/>
    </xf>
    <xf numFmtId="177" fontId="61" fillId="0" borderId="0" xfId="0" applyNumberFormat="1" applyFont="1" applyAlignment="1">
      <alignment horizontal="center" vertical="center"/>
    </xf>
    <xf numFmtId="165" fontId="61" fillId="0" borderId="0" xfId="0" applyNumberFormat="1" applyFont="1" applyAlignment="1">
      <alignment vertical="center"/>
    </xf>
    <xf numFmtId="37" fontId="59" fillId="0" borderId="0" xfId="0" applyNumberFormat="1" applyFont="1" applyAlignment="1">
      <alignment vertical="center"/>
    </xf>
    <xf numFmtId="37" fontId="59" fillId="0" borderId="0" xfId="0" applyNumberFormat="1" applyFont="1"/>
    <xf numFmtId="165" fontId="45" fillId="0" borderId="0" xfId="0" applyNumberFormat="1" applyFont="1"/>
    <xf numFmtId="0" fontId="45" fillId="0" borderId="0" xfId="0" applyFont="1" applyAlignment="1">
      <alignment horizontal="left" vertical="center" indent="2"/>
    </xf>
    <xf numFmtId="181" fontId="45" fillId="0" borderId="0" xfId="0" quotePrefix="1" applyNumberFormat="1" applyFont="1" applyAlignment="1">
      <alignment vertical="center"/>
    </xf>
    <xf numFmtId="181" fontId="45" fillId="0" borderId="0" xfId="0" applyNumberFormat="1" applyFont="1" applyAlignment="1">
      <alignment vertical="center"/>
    </xf>
    <xf numFmtId="0" fontId="45" fillId="0" borderId="0" xfId="0" applyFont="1" applyAlignment="1">
      <alignment horizontal="center" vertical="center"/>
    </xf>
    <xf numFmtId="37" fontId="45" fillId="0" borderId="5" xfId="0" applyNumberFormat="1" applyFont="1" applyBorder="1" applyAlignment="1">
      <alignment horizontal="right" vertical="center"/>
    </xf>
    <xf numFmtId="37" fontId="45" fillId="0" borderId="5" xfId="0" applyNumberFormat="1" applyFont="1" applyBorder="1" applyAlignment="1">
      <alignment vertical="center"/>
    </xf>
    <xf numFmtId="37" fontId="59" fillId="0" borderId="0" xfId="0" quotePrefix="1" applyNumberFormat="1" applyFont="1" applyAlignment="1">
      <alignment vertical="center"/>
    </xf>
    <xf numFmtId="37" fontId="45" fillId="0" borderId="25" xfId="0" applyNumberFormat="1" applyFont="1" applyBorder="1" applyAlignment="1">
      <alignment vertical="center"/>
    </xf>
    <xf numFmtId="0" fontId="59" fillId="0" borderId="0" xfId="0" applyFont="1" applyAlignment="1">
      <alignment vertical="center"/>
    </xf>
    <xf numFmtId="181" fontId="45" fillId="0" borderId="22" xfId="0" applyNumberFormat="1" applyFont="1" applyBorder="1" applyAlignment="1">
      <alignment vertical="center"/>
    </xf>
    <xf numFmtId="37" fontId="45" fillId="0" borderId="22" xfId="0" applyNumberFormat="1" applyFont="1" applyBorder="1" applyAlignment="1">
      <alignment vertical="center"/>
    </xf>
    <xf numFmtId="165" fontId="45" fillId="0" borderId="0" xfId="0" applyNumberFormat="1" applyFont="1" applyAlignment="1">
      <alignment horizontal="right"/>
    </xf>
    <xf numFmtId="179" fontId="45" fillId="0" borderId="23" xfId="0" applyNumberFormat="1" applyFont="1" applyBorder="1" applyAlignment="1">
      <alignment horizontal="right" vertical="center"/>
    </xf>
    <xf numFmtId="49" fontId="59" fillId="0" borderId="0" xfId="0" applyNumberFormat="1" applyFont="1" applyAlignment="1">
      <alignment vertical="center"/>
    </xf>
    <xf numFmtId="178" fontId="45" fillId="0" borderId="0" xfId="0" applyNumberFormat="1" applyFont="1" applyAlignment="1">
      <alignment horizontal="right" vertical="center"/>
    </xf>
    <xf numFmtId="37" fontId="59" fillId="0" borderId="0" xfId="0" applyNumberFormat="1" applyFont="1" applyAlignment="1">
      <alignment horizontal="centerContinuous"/>
    </xf>
    <xf numFmtId="0" fontId="59" fillId="0" borderId="0" xfId="0" applyFont="1" applyAlignment="1">
      <alignment horizontal="center" vertical="center"/>
    </xf>
    <xf numFmtId="0" fontId="61" fillId="0" borderId="0" xfId="0" applyFont="1" applyAlignment="1">
      <alignment horizontal="left" vertical="center"/>
    </xf>
    <xf numFmtId="182" fontId="45" fillId="0" borderId="0" xfId="0" applyNumberFormat="1" applyFont="1" applyAlignment="1">
      <alignment horizontal="center" vertical="center"/>
    </xf>
    <xf numFmtId="0" fontId="85" fillId="0" borderId="0" xfId="779" applyFont="1" applyAlignment="1">
      <alignment horizontal="left" vertical="center" indent="2"/>
    </xf>
    <xf numFmtId="10" fontId="45" fillId="0" borderId="0" xfId="778" applyNumberFormat="1" applyFont="1" applyFill="1"/>
    <xf numFmtId="37" fontId="45" fillId="0" borderId="22" xfId="0" applyNumberFormat="1" applyFont="1" applyBorder="1" applyAlignment="1">
      <alignment horizontal="right" vertical="center"/>
    </xf>
    <xf numFmtId="37" fontId="45" fillId="0" borderId="24" xfId="0" applyNumberFormat="1" applyFont="1" applyBorder="1" applyAlignment="1">
      <alignment horizontal="right" vertical="center"/>
    </xf>
    <xf numFmtId="9" fontId="45" fillId="0" borderId="0" xfId="778" applyFont="1" applyFill="1"/>
    <xf numFmtId="37" fontId="85" fillId="0" borderId="0" xfId="0" applyNumberFormat="1" applyFont="1" applyAlignment="1">
      <alignment horizontal="center" vertical="center"/>
    </xf>
    <xf numFmtId="37" fontId="85" fillId="0" borderId="0" xfId="0" applyNumberFormat="1" applyFont="1" applyAlignment="1">
      <alignment horizontal="right" vertical="center"/>
    </xf>
    <xf numFmtId="37" fontId="84" fillId="0" borderId="0" xfId="0" applyNumberFormat="1" applyFont="1"/>
    <xf numFmtId="0" fontId="45" fillId="0" borderId="0" xfId="0" applyFont="1" applyAlignment="1">
      <alignment horizontal="left" vertical="center" indent="3"/>
    </xf>
    <xf numFmtId="37" fontId="45" fillId="0" borderId="0" xfId="0" quotePrefix="1" applyNumberFormat="1" applyFont="1" applyAlignment="1">
      <alignment horizontal="center" vertical="center"/>
    </xf>
    <xf numFmtId="181" fontId="85" fillId="0" borderId="0" xfId="0" applyNumberFormat="1" applyFont="1" applyAlignment="1">
      <alignment horizontal="right" vertical="center"/>
    </xf>
    <xf numFmtId="37" fontId="84" fillId="0" borderId="0" xfId="0" applyNumberFormat="1" applyFont="1" applyAlignment="1">
      <alignment horizontal="right"/>
    </xf>
    <xf numFmtId="37" fontId="84" fillId="0" borderId="0" xfId="0" applyNumberFormat="1" applyFont="1" applyAlignment="1">
      <alignment horizontal="right" vertical="center"/>
    </xf>
    <xf numFmtId="10" fontId="45" fillId="0" borderId="0" xfId="0" applyNumberFormat="1" applyFont="1"/>
    <xf numFmtId="0" fontId="61" fillId="0" borderId="0" xfId="0" applyFont="1" applyAlignment="1">
      <alignment horizontal="left" vertical="center" indent="2"/>
    </xf>
    <xf numFmtId="179" fontId="45" fillId="0" borderId="0" xfId="0" applyNumberFormat="1" applyFont="1" applyAlignment="1">
      <alignment horizontal="center"/>
    </xf>
    <xf numFmtId="37" fontId="45" fillId="0" borderId="23" xfId="0" applyNumberFormat="1" applyFont="1" applyBorder="1" applyAlignment="1">
      <alignment horizontal="right" vertical="center"/>
    </xf>
    <xf numFmtId="0" fontId="45" fillId="0" borderId="0" xfId="0" applyFont="1" applyAlignment="1">
      <alignment horizontal="left" vertical="center"/>
    </xf>
    <xf numFmtId="0" fontId="60" fillId="0" borderId="0" xfId="0" applyFont="1" applyAlignment="1">
      <alignment horizontal="left" vertical="center"/>
    </xf>
    <xf numFmtId="181" fontId="84" fillId="0" borderId="0" xfId="0" applyNumberFormat="1" applyFont="1" applyAlignment="1">
      <alignment horizontal="right"/>
    </xf>
    <xf numFmtId="179" fontId="45" fillId="0" borderId="0" xfId="0" applyNumberFormat="1" applyFont="1" applyAlignment="1">
      <alignment horizontal="right" vertical="center"/>
    </xf>
    <xf numFmtId="179" fontId="84" fillId="0" borderId="0" xfId="0" applyNumberFormat="1" applyFont="1"/>
    <xf numFmtId="0" fontId="59" fillId="0" borderId="22" xfId="0" applyFont="1" applyBorder="1" applyAlignment="1">
      <alignment horizontal="center" vertical="center"/>
    </xf>
    <xf numFmtId="37" fontId="60" fillId="0" borderId="0" xfId="0" applyNumberFormat="1" applyFont="1" applyAlignment="1">
      <alignment horizontal="center" vertical="center"/>
    </xf>
    <xf numFmtId="37" fontId="60" fillId="0" borderId="0" xfId="0" quotePrefix="1" applyNumberFormat="1" applyFont="1" applyAlignment="1">
      <alignment horizontal="center" vertical="center"/>
    </xf>
    <xf numFmtId="37" fontId="60" fillId="0" borderId="22" xfId="0" quotePrefix="1" applyNumberFormat="1" applyFont="1" applyBorder="1" applyAlignment="1">
      <alignment horizontal="right"/>
    </xf>
    <xf numFmtId="37" fontId="59" fillId="0" borderId="0" xfId="0" quotePrefix="1" applyNumberFormat="1" applyFont="1" applyAlignment="1">
      <alignment horizontal="center" vertical="center"/>
    </xf>
    <xf numFmtId="0" fontId="45" fillId="0" borderId="0" xfId="0" quotePrefix="1" applyFont="1" applyAlignment="1">
      <alignment horizontal="left" vertical="center"/>
    </xf>
    <xf numFmtId="37" fontId="59" fillId="0" borderId="0" xfId="0" applyNumberFormat="1" applyFont="1" applyAlignment="1">
      <alignment horizontal="center" vertical="center"/>
    </xf>
    <xf numFmtId="0" fontId="59" fillId="0" borderId="0" xfId="0" applyFont="1" applyAlignment="1">
      <alignment horizontal="center" vertical="center"/>
    </xf>
    <xf numFmtId="37" fontId="59" fillId="0" borderId="22" xfId="0" applyNumberFormat="1" applyFont="1" applyBorder="1" applyAlignment="1">
      <alignment horizontal="center" vertical="center"/>
    </xf>
    <xf numFmtId="0" fontId="91" fillId="0" borderId="5" xfId="0" applyFont="1" applyBorder="1" applyAlignment="1">
      <alignment horizontal="center" vertical="center"/>
    </xf>
    <xf numFmtId="172" fontId="91" fillId="0" borderId="5" xfId="0" applyNumberFormat="1" applyFont="1" applyBorder="1" applyAlignment="1">
      <alignment horizontal="center" vertical="center"/>
    </xf>
    <xf numFmtId="0" fontId="91" fillId="0" borderId="22" xfId="0" applyFont="1" applyBorder="1" applyAlignment="1">
      <alignment horizontal="center" vertical="center"/>
    </xf>
    <xf numFmtId="0" fontId="60" fillId="0" borderId="0" xfId="0" quotePrefix="1" applyFont="1" applyAlignment="1">
      <alignment horizontal="center" vertical="center"/>
    </xf>
    <xf numFmtId="0" fontId="60" fillId="0" borderId="0" xfId="0" applyFont="1" applyAlignment="1">
      <alignment horizontal="center" vertical="center"/>
    </xf>
    <xf numFmtId="37" fontId="60" fillId="0" borderId="22" xfId="0" applyNumberFormat="1" applyFont="1" applyBorder="1" applyAlignment="1">
      <alignment horizontal="right" vertical="center"/>
    </xf>
    <xf numFmtId="0" fontId="62" fillId="0" borderId="5" xfId="0" applyFont="1" applyBorder="1" applyAlignment="1">
      <alignment horizontal="center" vertical="center"/>
    </xf>
    <xf numFmtId="37" fontId="60" fillId="0" borderId="22" xfId="0" applyNumberFormat="1" applyFont="1" applyBorder="1" applyAlignment="1">
      <alignment horizontal="right"/>
    </xf>
    <xf numFmtId="0" fontId="62" fillId="0" borderId="22" xfId="0" applyFont="1" applyBorder="1" applyAlignment="1">
      <alignment horizontal="center" vertical="center"/>
    </xf>
    <xf numFmtId="37" fontId="59" fillId="0" borderId="0" xfId="0" applyNumberFormat="1" applyFont="1" applyAlignment="1">
      <alignment horizontal="center"/>
    </xf>
  </cellXfs>
  <cellStyles count="780">
    <cellStyle name="20% - Accent1 2" xfId="1" xr:uid="{00000000-0005-0000-0000-000000000000}"/>
    <cellStyle name="20% - Accent1 2 2" xfId="2" xr:uid="{00000000-0005-0000-0000-000001000000}"/>
    <cellStyle name="20% - Accent1 3" xfId="3" xr:uid="{00000000-0005-0000-0000-000002000000}"/>
    <cellStyle name="20% - Accent2 2" xfId="4" xr:uid="{00000000-0005-0000-0000-000003000000}"/>
    <cellStyle name="20% - Accent2 2 2" xfId="5" xr:uid="{00000000-0005-0000-0000-000004000000}"/>
    <cellStyle name="20% - Accent2 3" xfId="6" xr:uid="{00000000-0005-0000-0000-000005000000}"/>
    <cellStyle name="20% - Accent3 2" xfId="7" xr:uid="{00000000-0005-0000-0000-000006000000}"/>
    <cellStyle name="20% - Accent3 2 2" xfId="8" xr:uid="{00000000-0005-0000-0000-000007000000}"/>
    <cellStyle name="20% - Accent3 3" xfId="9" xr:uid="{00000000-0005-0000-0000-000008000000}"/>
    <cellStyle name="20% - Accent4 2" xfId="10" xr:uid="{00000000-0005-0000-0000-000009000000}"/>
    <cellStyle name="20% - Accent4 2 2" xfId="11" xr:uid="{00000000-0005-0000-0000-00000A000000}"/>
    <cellStyle name="20% - Accent4 3" xfId="12" xr:uid="{00000000-0005-0000-0000-00000B000000}"/>
    <cellStyle name="20% - Accent5 2" xfId="13" xr:uid="{00000000-0005-0000-0000-00000C000000}"/>
    <cellStyle name="20% - Accent5 2 2" xfId="14" xr:uid="{00000000-0005-0000-0000-00000D000000}"/>
    <cellStyle name="20% - Accent5 3" xfId="15" xr:uid="{00000000-0005-0000-0000-00000E000000}"/>
    <cellStyle name="20% - Accent6 2" xfId="16" xr:uid="{00000000-0005-0000-0000-00000F000000}"/>
    <cellStyle name="20% - Accent6 2 2" xfId="17" xr:uid="{00000000-0005-0000-0000-000010000000}"/>
    <cellStyle name="20% - Accent6 3" xfId="18" xr:uid="{00000000-0005-0000-0000-000011000000}"/>
    <cellStyle name="40% - Accent1 2" xfId="19" xr:uid="{00000000-0005-0000-0000-000012000000}"/>
    <cellStyle name="40% - Accent1 2 2" xfId="20" xr:uid="{00000000-0005-0000-0000-000013000000}"/>
    <cellStyle name="40% - Accent1 3" xfId="21" xr:uid="{00000000-0005-0000-0000-000014000000}"/>
    <cellStyle name="40% - Accent2 2" xfId="22" xr:uid="{00000000-0005-0000-0000-000015000000}"/>
    <cellStyle name="40% - Accent2 2 2" xfId="23" xr:uid="{00000000-0005-0000-0000-000016000000}"/>
    <cellStyle name="40% - Accent2 3" xfId="24" xr:uid="{00000000-0005-0000-0000-000017000000}"/>
    <cellStyle name="40% - Accent3 2" xfId="25" xr:uid="{00000000-0005-0000-0000-000018000000}"/>
    <cellStyle name="40% - Accent3 2 2" xfId="26" xr:uid="{00000000-0005-0000-0000-000019000000}"/>
    <cellStyle name="40% - Accent3 3" xfId="27" xr:uid="{00000000-0005-0000-0000-00001A000000}"/>
    <cellStyle name="40% - Accent4 2" xfId="28" xr:uid="{00000000-0005-0000-0000-00001B000000}"/>
    <cellStyle name="40% - Accent4 2 2" xfId="29" xr:uid="{00000000-0005-0000-0000-00001C000000}"/>
    <cellStyle name="40% - Accent4 3" xfId="30" xr:uid="{00000000-0005-0000-0000-00001D000000}"/>
    <cellStyle name="40% - Accent5 2" xfId="31" xr:uid="{00000000-0005-0000-0000-00001E000000}"/>
    <cellStyle name="40% - Accent5 2 2" xfId="32" xr:uid="{00000000-0005-0000-0000-00001F000000}"/>
    <cellStyle name="40% - Accent5 3" xfId="33" xr:uid="{00000000-0005-0000-0000-000020000000}"/>
    <cellStyle name="40% - Accent6 2" xfId="34" xr:uid="{00000000-0005-0000-0000-000021000000}"/>
    <cellStyle name="40% - Accent6 2 2" xfId="35" xr:uid="{00000000-0005-0000-0000-000022000000}"/>
    <cellStyle name="40% - Accent6 3" xfId="36" xr:uid="{00000000-0005-0000-0000-000023000000}"/>
    <cellStyle name="60% - Accent1 2" xfId="37" xr:uid="{00000000-0005-0000-0000-000024000000}"/>
    <cellStyle name="60% - Accent1 2 2" xfId="38" xr:uid="{00000000-0005-0000-0000-000025000000}"/>
    <cellStyle name="60% - Accent1 3" xfId="39" xr:uid="{00000000-0005-0000-0000-000026000000}"/>
    <cellStyle name="60% - Accent2 2" xfId="40" xr:uid="{00000000-0005-0000-0000-000027000000}"/>
    <cellStyle name="60% - Accent2 2 2" xfId="41" xr:uid="{00000000-0005-0000-0000-000028000000}"/>
    <cellStyle name="60% - Accent2 3" xfId="42" xr:uid="{00000000-0005-0000-0000-000029000000}"/>
    <cellStyle name="60% - Accent3 2" xfId="43" xr:uid="{00000000-0005-0000-0000-00002A000000}"/>
    <cellStyle name="60% - Accent3 2 2" xfId="44" xr:uid="{00000000-0005-0000-0000-00002B000000}"/>
    <cellStyle name="60% - Accent3 3" xfId="45" xr:uid="{00000000-0005-0000-0000-00002C000000}"/>
    <cellStyle name="60% - Accent4 2" xfId="46" xr:uid="{00000000-0005-0000-0000-00002D000000}"/>
    <cellStyle name="60% - Accent4 2 2" xfId="47" xr:uid="{00000000-0005-0000-0000-00002E000000}"/>
    <cellStyle name="60% - Accent4 3" xfId="48" xr:uid="{00000000-0005-0000-0000-00002F000000}"/>
    <cellStyle name="60% - Accent5 2" xfId="49" xr:uid="{00000000-0005-0000-0000-000030000000}"/>
    <cellStyle name="60% - Accent5 2 2" xfId="50" xr:uid="{00000000-0005-0000-0000-000031000000}"/>
    <cellStyle name="60% - Accent5 3" xfId="51" xr:uid="{00000000-0005-0000-0000-000032000000}"/>
    <cellStyle name="60% - Accent6 2" xfId="52" xr:uid="{00000000-0005-0000-0000-000033000000}"/>
    <cellStyle name="60% - Accent6 2 2" xfId="53" xr:uid="{00000000-0005-0000-0000-000034000000}"/>
    <cellStyle name="60% - Accent6 3" xfId="54" xr:uid="{00000000-0005-0000-0000-000035000000}"/>
    <cellStyle name="75" xfId="55" xr:uid="{00000000-0005-0000-0000-000036000000}"/>
    <cellStyle name="Accent1 2" xfId="56" xr:uid="{00000000-0005-0000-0000-000037000000}"/>
    <cellStyle name="Accent1 2 2" xfId="57" xr:uid="{00000000-0005-0000-0000-000038000000}"/>
    <cellStyle name="Accent1 3" xfId="58" xr:uid="{00000000-0005-0000-0000-000039000000}"/>
    <cellStyle name="Accent2 2" xfId="59" xr:uid="{00000000-0005-0000-0000-00003A000000}"/>
    <cellStyle name="Accent2 2 2" xfId="60" xr:uid="{00000000-0005-0000-0000-00003B000000}"/>
    <cellStyle name="Accent2 3" xfId="61" xr:uid="{00000000-0005-0000-0000-00003C000000}"/>
    <cellStyle name="Accent3 2" xfId="62" xr:uid="{00000000-0005-0000-0000-00003D000000}"/>
    <cellStyle name="Accent3 2 2" xfId="63" xr:uid="{00000000-0005-0000-0000-00003E000000}"/>
    <cellStyle name="Accent3 3" xfId="64" xr:uid="{00000000-0005-0000-0000-00003F000000}"/>
    <cellStyle name="Accent4 2" xfId="65" xr:uid="{00000000-0005-0000-0000-000040000000}"/>
    <cellStyle name="Accent4 2 2" xfId="66" xr:uid="{00000000-0005-0000-0000-000041000000}"/>
    <cellStyle name="Accent4 2_BS" xfId="67" xr:uid="{00000000-0005-0000-0000-000042000000}"/>
    <cellStyle name="Accent4 3" xfId="68" xr:uid="{00000000-0005-0000-0000-000043000000}"/>
    <cellStyle name="Accent5 2" xfId="69" xr:uid="{00000000-0005-0000-0000-000044000000}"/>
    <cellStyle name="Accent5 2 2" xfId="70" xr:uid="{00000000-0005-0000-0000-000045000000}"/>
    <cellStyle name="Accent5 3" xfId="71" xr:uid="{00000000-0005-0000-0000-000046000000}"/>
    <cellStyle name="Accent6 2" xfId="72" xr:uid="{00000000-0005-0000-0000-000047000000}"/>
    <cellStyle name="Accent6 2 2" xfId="73" xr:uid="{00000000-0005-0000-0000-000048000000}"/>
    <cellStyle name="Accent6 3" xfId="74" xr:uid="{00000000-0005-0000-0000-000049000000}"/>
    <cellStyle name="Bad 2" xfId="75" xr:uid="{00000000-0005-0000-0000-00004A000000}"/>
    <cellStyle name="Bad 2 2" xfId="76" xr:uid="{00000000-0005-0000-0000-00004B000000}"/>
    <cellStyle name="Bad 3" xfId="77" xr:uid="{00000000-0005-0000-0000-00004C000000}"/>
    <cellStyle name="Calculation 2" xfId="78" xr:uid="{00000000-0005-0000-0000-00004D000000}"/>
    <cellStyle name="Calculation 2 2" xfId="79" xr:uid="{00000000-0005-0000-0000-00004E000000}"/>
    <cellStyle name="Calculation 3" xfId="80" xr:uid="{00000000-0005-0000-0000-00004F000000}"/>
    <cellStyle name="Check Cell 2" xfId="81" xr:uid="{00000000-0005-0000-0000-000050000000}"/>
    <cellStyle name="Check Cell 2 2" xfId="82" xr:uid="{00000000-0005-0000-0000-000051000000}"/>
    <cellStyle name="Check Cell 3" xfId="83" xr:uid="{00000000-0005-0000-0000-000052000000}"/>
    <cellStyle name="Comma" xfId="84" builtinId="3"/>
    <cellStyle name="Comma 10" xfId="85" xr:uid="{00000000-0005-0000-0000-000054000000}"/>
    <cellStyle name="Comma 10 2" xfId="86" xr:uid="{00000000-0005-0000-0000-000055000000}"/>
    <cellStyle name="Comma 11" xfId="87" xr:uid="{00000000-0005-0000-0000-000056000000}"/>
    <cellStyle name="Comma 11 2" xfId="88" xr:uid="{00000000-0005-0000-0000-000057000000}"/>
    <cellStyle name="Comma 12" xfId="89" xr:uid="{00000000-0005-0000-0000-000058000000}"/>
    <cellStyle name="Comma 13" xfId="90" xr:uid="{00000000-0005-0000-0000-000059000000}"/>
    <cellStyle name="Comma 14" xfId="91" xr:uid="{00000000-0005-0000-0000-00005A000000}"/>
    <cellStyle name="Comma 15" xfId="92" xr:uid="{00000000-0005-0000-0000-00005B000000}"/>
    <cellStyle name="Comma 16" xfId="93" xr:uid="{00000000-0005-0000-0000-00005C000000}"/>
    <cellStyle name="Comma 2" xfId="94" xr:uid="{00000000-0005-0000-0000-00005D000000}"/>
    <cellStyle name="Comma 2 2" xfId="95" xr:uid="{00000000-0005-0000-0000-00005E000000}"/>
    <cellStyle name="Comma 2 2 2" xfId="96" xr:uid="{00000000-0005-0000-0000-00005F000000}"/>
    <cellStyle name="Comma 2 2 3" xfId="97" xr:uid="{00000000-0005-0000-0000-000060000000}"/>
    <cellStyle name="Comma 2 3" xfId="98" xr:uid="{00000000-0005-0000-0000-000061000000}"/>
    <cellStyle name="Comma 2 3 2" xfId="99" xr:uid="{00000000-0005-0000-0000-000062000000}"/>
    <cellStyle name="Comma 2 3 2 2" xfId="100" xr:uid="{00000000-0005-0000-0000-000063000000}"/>
    <cellStyle name="Comma 2 4" xfId="101" xr:uid="{00000000-0005-0000-0000-000064000000}"/>
    <cellStyle name="Comma 2 4 2" xfId="102" xr:uid="{00000000-0005-0000-0000-000065000000}"/>
    <cellStyle name="Comma 2 5" xfId="103" xr:uid="{00000000-0005-0000-0000-000066000000}"/>
    <cellStyle name="Comma 3" xfId="104" xr:uid="{00000000-0005-0000-0000-000067000000}"/>
    <cellStyle name="Comma 3 10" xfId="105" xr:uid="{00000000-0005-0000-0000-000068000000}"/>
    <cellStyle name="Comma 3 11" xfId="106" xr:uid="{00000000-0005-0000-0000-000069000000}"/>
    <cellStyle name="Comma 3 2" xfId="107" xr:uid="{00000000-0005-0000-0000-00006A000000}"/>
    <cellStyle name="Comma 3 2 2" xfId="108" xr:uid="{00000000-0005-0000-0000-00006B000000}"/>
    <cellStyle name="Comma 3 2 2 2" xfId="109" xr:uid="{00000000-0005-0000-0000-00006C000000}"/>
    <cellStyle name="Comma 3 2 2 2 2" xfId="110" xr:uid="{00000000-0005-0000-0000-00006D000000}"/>
    <cellStyle name="Comma 3 2 2 2 3" xfId="111" xr:uid="{00000000-0005-0000-0000-00006E000000}"/>
    <cellStyle name="Comma 3 2 2 2 4" xfId="112" xr:uid="{00000000-0005-0000-0000-00006F000000}"/>
    <cellStyle name="Comma 3 2 2 2 5" xfId="113" xr:uid="{00000000-0005-0000-0000-000070000000}"/>
    <cellStyle name="Comma 3 2 2 3" xfId="114" xr:uid="{00000000-0005-0000-0000-000071000000}"/>
    <cellStyle name="Comma 3 2 2 4" xfId="115" xr:uid="{00000000-0005-0000-0000-000072000000}"/>
    <cellStyle name="Comma 3 2 2 5" xfId="116" xr:uid="{00000000-0005-0000-0000-000073000000}"/>
    <cellStyle name="Comma 3 2 2 6" xfId="117" xr:uid="{00000000-0005-0000-0000-000074000000}"/>
    <cellStyle name="Comma 3 2 3" xfId="118" xr:uid="{00000000-0005-0000-0000-000075000000}"/>
    <cellStyle name="Comma 3 2 3 2" xfId="119" xr:uid="{00000000-0005-0000-0000-000076000000}"/>
    <cellStyle name="Comma 3 2 3 3" xfId="120" xr:uid="{00000000-0005-0000-0000-000077000000}"/>
    <cellStyle name="Comma 3 2 3 4" xfId="121" xr:uid="{00000000-0005-0000-0000-000078000000}"/>
    <cellStyle name="Comma 3 2 3 5" xfId="122" xr:uid="{00000000-0005-0000-0000-000079000000}"/>
    <cellStyle name="Comma 3 2 4" xfId="123" xr:uid="{00000000-0005-0000-0000-00007A000000}"/>
    <cellStyle name="Comma 3 2 5" xfId="124" xr:uid="{00000000-0005-0000-0000-00007B000000}"/>
    <cellStyle name="Comma 3 2 6" xfId="125" xr:uid="{00000000-0005-0000-0000-00007C000000}"/>
    <cellStyle name="Comma 3 2 7" xfId="126" xr:uid="{00000000-0005-0000-0000-00007D000000}"/>
    <cellStyle name="Comma 3 3" xfId="127" xr:uid="{00000000-0005-0000-0000-00007E000000}"/>
    <cellStyle name="Comma 3 3 2" xfId="128" xr:uid="{00000000-0005-0000-0000-00007F000000}"/>
    <cellStyle name="Comma 3 4" xfId="129" xr:uid="{00000000-0005-0000-0000-000080000000}"/>
    <cellStyle name="Comma 3 4 2" xfId="130" xr:uid="{00000000-0005-0000-0000-000081000000}"/>
    <cellStyle name="Comma 3 4 3" xfId="131" xr:uid="{00000000-0005-0000-0000-000082000000}"/>
    <cellStyle name="Comma 3 4 4" xfId="132" xr:uid="{00000000-0005-0000-0000-000083000000}"/>
    <cellStyle name="Comma 3 4 5" xfId="133" xr:uid="{00000000-0005-0000-0000-000084000000}"/>
    <cellStyle name="Comma 3 5" xfId="134" xr:uid="{00000000-0005-0000-0000-000085000000}"/>
    <cellStyle name="Comma 3 6" xfId="135" xr:uid="{00000000-0005-0000-0000-000086000000}"/>
    <cellStyle name="Comma 3 7" xfId="136" xr:uid="{00000000-0005-0000-0000-000087000000}"/>
    <cellStyle name="Comma 3 8" xfId="137" xr:uid="{00000000-0005-0000-0000-000088000000}"/>
    <cellStyle name="Comma 3 9" xfId="138" xr:uid="{00000000-0005-0000-0000-000089000000}"/>
    <cellStyle name="Comma 4" xfId="139" xr:uid="{00000000-0005-0000-0000-00008A000000}"/>
    <cellStyle name="Comma 4 2" xfId="140" xr:uid="{00000000-0005-0000-0000-00008B000000}"/>
    <cellStyle name="Comma 4 2 2" xfId="141" xr:uid="{00000000-0005-0000-0000-00008C000000}"/>
    <cellStyle name="Comma 4 3" xfId="142" xr:uid="{00000000-0005-0000-0000-00008D000000}"/>
    <cellStyle name="Comma 4 4" xfId="143" xr:uid="{00000000-0005-0000-0000-00008E000000}"/>
    <cellStyle name="Comma 5" xfId="144" xr:uid="{00000000-0005-0000-0000-00008F000000}"/>
    <cellStyle name="Comma 5 2" xfId="145" xr:uid="{00000000-0005-0000-0000-000090000000}"/>
    <cellStyle name="Comma 5 3" xfId="146" xr:uid="{00000000-0005-0000-0000-000091000000}"/>
    <cellStyle name="Comma 5 3 2" xfId="147" xr:uid="{00000000-0005-0000-0000-000092000000}"/>
    <cellStyle name="Comma 6" xfId="148" xr:uid="{00000000-0005-0000-0000-000093000000}"/>
    <cellStyle name="Comma 6 2" xfId="149" xr:uid="{00000000-0005-0000-0000-000094000000}"/>
    <cellStyle name="Comma 6 2 2" xfId="150" xr:uid="{00000000-0005-0000-0000-000095000000}"/>
    <cellStyle name="Comma 6 3" xfId="151" xr:uid="{00000000-0005-0000-0000-000096000000}"/>
    <cellStyle name="Comma 6 3 2" xfId="152" xr:uid="{00000000-0005-0000-0000-000097000000}"/>
    <cellStyle name="Comma 6 3 3" xfId="153" xr:uid="{00000000-0005-0000-0000-000098000000}"/>
    <cellStyle name="Comma 6 3 4" xfId="154" xr:uid="{00000000-0005-0000-0000-000099000000}"/>
    <cellStyle name="Comma 6 4" xfId="155" xr:uid="{00000000-0005-0000-0000-00009A000000}"/>
    <cellStyle name="Comma 7" xfId="156" xr:uid="{00000000-0005-0000-0000-00009B000000}"/>
    <cellStyle name="Comma 7 2" xfId="157" xr:uid="{00000000-0005-0000-0000-00009C000000}"/>
    <cellStyle name="Comma 7 2 2" xfId="158" xr:uid="{00000000-0005-0000-0000-00009D000000}"/>
    <cellStyle name="Comma 7 3" xfId="159" xr:uid="{00000000-0005-0000-0000-00009E000000}"/>
    <cellStyle name="Comma 7 4" xfId="160" xr:uid="{00000000-0005-0000-0000-00009F000000}"/>
    <cellStyle name="Comma 8" xfId="161" xr:uid="{00000000-0005-0000-0000-0000A0000000}"/>
    <cellStyle name="Comma 8 2" xfId="162" xr:uid="{00000000-0005-0000-0000-0000A1000000}"/>
    <cellStyle name="Comma 9" xfId="163" xr:uid="{00000000-0005-0000-0000-0000A2000000}"/>
    <cellStyle name="Comma 9 2" xfId="164" xr:uid="{00000000-0005-0000-0000-0000A3000000}"/>
    <cellStyle name="Comma 9 3" xfId="165" xr:uid="{00000000-0005-0000-0000-0000A4000000}"/>
    <cellStyle name="Comma 9 3 2" xfId="166" xr:uid="{00000000-0005-0000-0000-0000A5000000}"/>
    <cellStyle name="Comma 9 3 3" xfId="167" xr:uid="{00000000-0005-0000-0000-0000A6000000}"/>
    <cellStyle name="Comma 9 3 4" xfId="168" xr:uid="{00000000-0005-0000-0000-0000A7000000}"/>
    <cellStyle name="Comma 9 4" xfId="169" xr:uid="{00000000-0005-0000-0000-0000A8000000}"/>
    <cellStyle name="Comma 9 5" xfId="170" xr:uid="{00000000-0005-0000-0000-0000A9000000}"/>
    <cellStyle name="Comma 9 6" xfId="171" xr:uid="{00000000-0005-0000-0000-0000AA000000}"/>
    <cellStyle name="Comma 9 7" xfId="172" xr:uid="{00000000-0005-0000-0000-0000AB000000}"/>
    <cellStyle name="comma zerodec" xfId="173" xr:uid="{00000000-0005-0000-0000-0000AC000000}"/>
    <cellStyle name="comma zerodec 2" xfId="174" xr:uid="{00000000-0005-0000-0000-0000AD000000}"/>
    <cellStyle name="comma zerodec 3" xfId="175" xr:uid="{00000000-0005-0000-0000-0000AE000000}"/>
    <cellStyle name="Currency1" xfId="176" xr:uid="{00000000-0005-0000-0000-0000AF000000}"/>
    <cellStyle name="Currency1 2" xfId="177" xr:uid="{00000000-0005-0000-0000-0000B0000000}"/>
    <cellStyle name="Currency1 3" xfId="178" xr:uid="{00000000-0005-0000-0000-0000B1000000}"/>
    <cellStyle name="Dollar (zero dec)" xfId="179" xr:uid="{00000000-0005-0000-0000-0000B2000000}"/>
    <cellStyle name="Dollar (zero dec) 2" xfId="180" xr:uid="{00000000-0005-0000-0000-0000B3000000}"/>
    <cellStyle name="Dollar (zero dec) 3" xfId="181" xr:uid="{00000000-0005-0000-0000-0000B4000000}"/>
    <cellStyle name="E&amp;Y House" xfId="182" xr:uid="{00000000-0005-0000-0000-0000B5000000}"/>
    <cellStyle name="E&amp;Y House 2" xfId="183" xr:uid="{00000000-0005-0000-0000-0000B6000000}"/>
    <cellStyle name="E&amp;Y House 3" xfId="184" xr:uid="{00000000-0005-0000-0000-0000B7000000}"/>
    <cellStyle name="E&amp;Y House_Q3'07 - CIR - Q Loan " xfId="185" xr:uid="{00000000-0005-0000-0000-0000B8000000}"/>
    <cellStyle name="Explanatory Text 2" xfId="186" xr:uid="{00000000-0005-0000-0000-0000B9000000}"/>
    <cellStyle name="Explanatory Text 2 2" xfId="187" xr:uid="{00000000-0005-0000-0000-0000BA000000}"/>
    <cellStyle name="Explanatory Text 3" xfId="188" xr:uid="{00000000-0005-0000-0000-0000BB000000}"/>
    <cellStyle name="FollowedEE_x0008__x0008_erlink" xfId="189" xr:uid="{00000000-0005-0000-0000-0000BC000000}"/>
    <cellStyle name="Good 2" xfId="190" xr:uid="{00000000-0005-0000-0000-0000BD000000}"/>
    <cellStyle name="Good 2 2" xfId="191" xr:uid="{00000000-0005-0000-0000-0000BE000000}"/>
    <cellStyle name="Good 3" xfId="192" xr:uid="{00000000-0005-0000-0000-0000BF000000}"/>
    <cellStyle name="Grey" xfId="193" xr:uid="{00000000-0005-0000-0000-0000C0000000}"/>
    <cellStyle name="Grey 2" xfId="194" xr:uid="{00000000-0005-0000-0000-0000C1000000}"/>
    <cellStyle name="Grey 2 2" xfId="195" xr:uid="{00000000-0005-0000-0000-0000C2000000}"/>
    <cellStyle name="Header - Style1" xfId="196" xr:uid="{00000000-0005-0000-0000-0000C3000000}"/>
    <cellStyle name="Header1" xfId="197" xr:uid="{00000000-0005-0000-0000-0000C4000000}"/>
    <cellStyle name="Header2" xfId="198" xr:uid="{00000000-0005-0000-0000-0000C5000000}"/>
    <cellStyle name="Heading" xfId="199" xr:uid="{00000000-0005-0000-0000-0000C6000000}"/>
    <cellStyle name="Heading 1 2" xfId="200" xr:uid="{00000000-0005-0000-0000-0000C7000000}"/>
    <cellStyle name="Heading 1 2 2" xfId="201" xr:uid="{00000000-0005-0000-0000-0000C8000000}"/>
    <cellStyle name="Heading 1 3" xfId="202" xr:uid="{00000000-0005-0000-0000-0000C9000000}"/>
    <cellStyle name="Heading 2 2" xfId="203" xr:uid="{00000000-0005-0000-0000-0000CA000000}"/>
    <cellStyle name="Heading 2 2 2" xfId="204" xr:uid="{00000000-0005-0000-0000-0000CB000000}"/>
    <cellStyle name="Heading 2 3" xfId="205" xr:uid="{00000000-0005-0000-0000-0000CC000000}"/>
    <cellStyle name="Heading 3 2" xfId="206" xr:uid="{00000000-0005-0000-0000-0000CD000000}"/>
    <cellStyle name="Heading 3 2 2" xfId="207" xr:uid="{00000000-0005-0000-0000-0000CE000000}"/>
    <cellStyle name="Heading 3 3" xfId="208" xr:uid="{00000000-0005-0000-0000-0000CF000000}"/>
    <cellStyle name="Heading 4 2" xfId="209" xr:uid="{00000000-0005-0000-0000-0000D0000000}"/>
    <cellStyle name="Heading 4 2 2" xfId="210" xr:uid="{00000000-0005-0000-0000-0000D1000000}"/>
    <cellStyle name="Heading 4 3" xfId="211" xr:uid="{00000000-0005-0000-0000-0000D2000000}"/>
    <cellStyle name="Hyperlink 2" xfId="212" xr:uid="{00000000-0005-0000-0000-0000D3000000}"/>
    <cellStyle name="Input [yellow]" xfId="213" xr:uid="{00000000-0005-0000-0000-0000D4000000}"/>
    <cellStyle name="Input [yellow] 2" xfId="214" xr:uid="{00000000-0005-0000-0000-0000D5000000}"/>
    <cellStyle name="Input [yellow] 2 2" xfId="215" xr:uid="{00000000-0005-0000-0000-0000D6000000}"/>
    <cellStyle name="Input 10" xfId="216" xr:uid="{00000000-0005-0000-0000-0000D7000000}"/>
    <cellStyle name="Input 11" xfId="217" xr:uid="{00000000-0005-0000-0000-0000D8000000}"/>
    <cellStyle name="Input 12" xfId="218" xr:uid="{00000000-0005-0000-0000-0000D9000000}"/>
    <cellStyle name="Input 13" xfId="219" xr:uid="{00000000-0005-0000-0000-0000DA000000}"/>
    <cellStyle name="Input 14" xfId="220" xr:uid="{00000000-0005-0000-0000-0000DB000000}"/>
    <cellStyle name="Input 15" xfId="221" xr:uid="{00000000-0005-0000-0000-0000DC000000}"/>
    <cellStyle name="Input 16" xfId="222" xr:uid="{00000000-0005-0000-0000-0000DD000000}"/>
    <cellStyle name="Input 17" xfId="223" xr:uid="{00000000-0005-0000-0000-0000DE000000}"/>
    <cellStyle name="Input 18" xfId="224" xr:uid="{00000000-0005-0000-0000-0000DF000000}"/>
    <cellStyle name="Input 19" xfId="225" xr:uid="{00000000-0005-0000-0000-0000E0000000}"/>
    <cellStyle name="Input 2" xfId="226" xr:uid="{00000000-0005-0000-0000-0000E1000000}"/>
    <cellStyle name="Input 2 2" xfId="227" xr:uid="{00000000-0005-0000-0000-0000E2000000}"/>
    <cellStyle name="Input 20" xfId="228" xr:uid="{00000000-0005-0000-0000-0000E3000000}"/>
    <cellStyle name="Input 21" xfId="229" xr:uid="{00000000-0005-0000-0000-0000E4000000}"/>
    <cellStyle name="Input 22" xfId="230" xr:uid="{00000000-0005-0000-0000-0000E5000000}"/>
    <cellStyle name="Input 23" xfId="231" xr:uid="{00000000-0005-0000-0000-0000E6000000}"/>
    <cellStyle name="Input 24" xfId="232" xr:uid="{00000000-0005-0000-0000-0000E7000000}"/>
    <cellStyle name="Input 25" xfId="233" xr:uid="{00000000-0005-0000-0000-0000E8000000}"/>
    <cellStyle name="Input 26" xfId="234" xr:uid="{00000000-0005-0000-0000-0000E9000000}"/>
    <cellStyle name="Input 27" xfId="235" xr:uid="{00000000-0005-0000-0000-0000EA000000}"/>
    <cellStyle name="Input 28" xfId="236" xr:uid="{00000000-0005-0000-0000-0000EB000000}"/>
    <cellStyle name="Input 29" xfId="237" xr:uid="{00000000-0005-0000-0000-0000EC000000}"/>
    <cellStyle name="Input 3" xfId="238" xr:uid="{00000000-0005-0000-0000-0000ED000000}"/>
    <cellStyle name="Input 30" xfId="239" xr:uid="{00000000-0005-0000-0000-0000EE000000}"/>
    <cellStyle name="Input 31" xfId="240" xr:uid="{00000000-0005-0000-0000-0000EF000000}"/>
    <cellStyle name="Input 32" xfId="241" xr:uid="{00000000-0005-0000-0000-0000F0000000}"/>
    <cellStyle name="Input 33" xfId="242" xr:uid="{00000000-0005-0000-0000-0000F1000000}"/>
    <cellStyle name="Input 34" xfId="243" xr:uid="{00000000-0005-0000-0000-0000F2000000}"/>
    <cellStyle name="Input 35" xfId="244" xr:uid="{00000000-0005-0000-0000-0000F3000000}"/>
    <cellStyle name="Input 36" xfId="245" xr:uid="{00000000-0005-0000-0000-0000F4000000}"/>
    <cellStyle name="Input 37" xfId="246" xr:uid="{00000000-0005-0000-0000-0000F5000000}"/>
    <cellStyle name="Input 38" xfId="247" xr:uid="{00000000-0005-0000-0000-0000F6000000}"/>
    <cellStyle name="Input 39" xfId="248" xr:uid="{00000000-0005-0000-0000-0000F7000000}"/>
    <cellStyle name="Input 4" xfId="249" xr:uid="{00000000-0005-0000-0000-0000F8000000}"/>
    <cellStyle name="Input 40" xfId="250" xr:uid="{00000000-0005-0000-0000-0000F9000000}"/>
    <cellStyle name="Input 41" xfId="251" xr:uid="{00000000-0005-0000-0000-0000FA000000}"/>
    <cellStyle name="Input 42" xfId="252" xr:uid="{00000000-0005-0000-0000-0000FB000000}"/>
    <cellStyle name="Input 43" xfId="253" xr:uid="{00000000-0005-0000-0000-0000FC000000}"/>
    <cellStyle name="Input 44" xfId="254" xr:uid="{00000000-0005-0000-0000-0000FD000000}"/>
    <cellStyle name="Input 45" xfId="255" xr:uid="{00000000-0005-0000-0000-0000FE000000}"/>
    <cellStyle name="Input 46" xfId="256" xr:uid="{00000000-0005-0000-0000-0000FF000000}"/>
    <cellStyle name="Input 47" xfId="257" xr:uid="{00000000-0005-0000-0000-000000010000}"/>
    <cellStyle name="Input 48" xfId="258" xr:uid="{00000000-0005-0000-0000-000001010000}"/>
    <cellStyle name="Input 49" xfId="259" xr:uid="{00000000-0005-0000-0000-000002010000}"/>
    <cellStyle name="Input 5" xfId="260" xr:uid="{00000000-0005-0000-0000-000003010000}"/>
    <cellStyle name="Input 50" xfId="261" xr:uid="{00000000-0005-0000-0000-000004010000}"/>
    <cellStyle name="Input 51" xfId="262" xr:uid="{00000000-0005-0000-0000-000005010000}"/>
    <cellStyle name="Input 52" xfId="263" xr:uid="{00000000-0005-0000-0000-000006010000}"/>
    <cellStyle name="Input 53" xfId="264" xr:uid="{00000000-0005-0000-0000-000007010000}"/>
    <cellStyle name="Input 54" xfId="265" xr:uid="{00000000-0005-0000-0000-000008010000}"/>
    <cellStyle name="Input 55" xfId="266" xr:uid="{00000000-0005-0000-0000-000009010000}"/>
    <cellStyle name="Input 56" xfId="267" xr:uid="{00000000-0005-0000-0000-00000A010000}"/>
    <cellStyle name="Input 57" xfId="268" xr:uid="{00000000-0005-0000-0000-00000B010000}"/>
    <cellStyle name="Input 58" xfId="269" xr:uid="{00000000-0005-0000-0000-00000C010000}"/>
    <cellStyle name="Input 59" xfId="270" xr:uid="{00000000-0005-0000-0000-00000D010000}"/>
    <cellStyle name="Input 6" xfId="271" xr:uid="{00000000-0005-0000-0000-00000E010000}"/>
    <cellStyle name="Input 60" xfId="272" xr:uid="{00000000-0005-0000-0000-00000F010000}"/>
    <cellStyle name="Input 61" xfId="273" xr:uid="{00000000-0005-0000-0000-000010010000}"/>
    <cellStyle name="Input 62" xfId="274" xr:uid="{00000000-0005-0000-0000-000011010000}"/>
    <cellStyle name="Input 63" xfId="275" xr:uid="{00000000-0005-0000-0000-000012010000}"/>
    <cellStyle name="Input 7" xfId="276" xr:uid="{00000000-0005-0000-0000-000013010000}"/>
    <cellStyle name="Input 8" xfId="277" xr:uid="{00000000-0005-0000-0000-000014010000}"/>
    <cellStyle name="Input 9" xfId="278" xr:uid="{00000000-0005-0000-0000-000015010000}"/>
    <cellStyle name="Linked Cell 2" xfId="279" xr:uid="{00000000-0005-0000-0000-000016010000}"/>
    <cellStyle name="Linked Cell 2 2" xfId="280" xr:uid="{00000000-0005-0000-0000-000017010000}"/>
    <cellStyle name="Linked Cell 3" xfId="281" xr:uid="{00000000-0005-0000-0000-000018010000}"/>
    <cellStyle name="Neutral 2" xfId="282" xr:uid="{00000000-0005-0000-0000-000019010000}"/>
    <cellStyle name="Neutral 2 2" xfId="283" xr:uid="{00000000-0005-0000-0000-00001A010000}"/>
    <cellStyle name="Neutral 3" xfId="284" xr:uid="{00000000-0005-0000-0000-00001B010000}"/>
    <cellStyle name="no dec" xfId="285" xr:uid="{00000000-0005-0000-0000-00001C010000}"/>
    <cellStyle name="Normal" xfId="0" builtinId="0"/>
    <cellStyle name="Normal - Style1" xfId="286" xr:uid="{00000000-0005-0000-0000-00001E010000}"/>
    <cellStyle name="Normal - Style1 2" xfId="287" xr:uid="{00000000-0005-0000-0000-00001F010000}"/>
    <cellStyle name="Normal - Style1 2 2" xfId="288" xr:uid="{00000000-0005-0000-0000-000020010000}"/>
    <cellStyle name="Normal 10" xfId="289" xr:uid="{00000000-0005-0000-0000-000021010000}"/>
    <cellStyle name="Normal 10 2" xfId="290" xr:uid="{00000000-0005-0000-0000-000022010000}"/>
    <cellStyle name="Normal 10 2 2" xfId="291" xr:uid="{00000000-0005-0000-0000-000023010000}"/>
    <cellStyle name="Normal 10 2 2 2" xfId="292" xr:uid="{00000000-0005-0000-0000-000024010000}"/>
    <cellStyle name="Normal 10 2 2 3" xfId="293" xr:uid="{00000000-0005-0000-0000-000025010000}"/>
    <cellStyle name="Normal 10 2 2 4" xfId="294" xr:uid="{00000000-0005-0000-0000-000026010000}"/>
    <cellStyle name="Normal 10 2 2_BS" xfId="295" xr:uid="{00000000-0005-0000-0000-000027010000}"/>
    <cellStyle name="Normal 10 3" xfId="296" xr:uid="{00000000-0005-0000-0000-000028010000}"/>
    <cellStyle name="Normal 10 3 2" xfId="297" xr:uid="{00000000-0005-0000-0000-000029010000}"/>
    <cellStyle name="Normal 10 4" xfId="298" xr:uid="{00000000-0005-0000-0000-00002A010000}"/>
    <cellStyle name="Normal 10_BS" xfId="299" xr:uid="{00000000-0005-0000-0000-00002B010000}"/>
    <cellStyle name="Normal 11" xfId="300" xr:uid="{00000000-0005-0000-0000-00002C010000}"/>
    <cellStyle name="Normal 11 2" xfId="301" xr:uid="{00000000-0005-0000-0000-00002D010000}"/>
    <cellStyle name="Normal 11 2 2" xfId="302" xr:uid="{00000000-0005-0000-0000-00002E010000}"/>
    <cellStyle name="Normal 11 2_BS" xfId="303" xr:uid="{00000000-0005-0000-0000-00002F010000}"/>
    <cellStyle name="Normal 11 3" xfId="304" xr:uid="{00000000-0005-0000-0000-000030010000}"/>
    <cellStyle name="Normal 11 3 2" xfId="305" xr:uid="{00000000-0005-0000-0000-000031010000}"/>
    <cellStyle name="Normal 11 3 3" xfId="306" xr:uid="{00000000-0005-0000-0000-000032010000}"/>
    <cellStyle name="Normal 11 3 4" xfId="307" xr:uid="{00000000-0005-0000-0000-000033010000}"/>
    <cellStyle name="Normal 11 3_BS" xfId="308" xr:uid="{00000000-0005-0000-0000-000034010000}"/>
    <cellStyle name="Normal 12" xfId="309" xr:uid="{00000000-0005-0000-0000-000035010000}"/>
    <cellStyle name="Normal 12 2" xfId="310" xr:uid="{00000000-0005-0000-0000-000036010000}"/>
    <cellStyle name="Normal 12 2 2" xfId="311" xr:uid="{00000000-0005-0000-0000-000037010000}"/>
    <cellStyle name="Normal 12 2_BS" xfId="312" xr:uid="{00000000-0005-0000-0000-000038010000}"/>
    <cellStyle name="Normal 12 3" xfId="313" xr:uid="{00000000-0005-0000-0000-000039010000}"/>
    <cellStyle name="Normal 12 3 2" xfId="314" xr:uid="{00000000-0005-0000-0000-00003A010000}"/>
    <cellStyle name="Normal 12 3 3" xfId="315" xr:uid="{00000000-0005-0000-0000-00003B010000}"/>
    <cellStyle name="Normal 12 3 4" xfId="316" xr:uid="{00000000-0005-0000-0000-00003C010000}"/>
    <cellStyle name="Normal 12 3_BS" xfId="317" xr:uid="{00000000-0005-0000-0000-00003D010000}"/>
    <cellStyle name="Normal 13" xfId="318" xr:uid="{00000000-0005-0000-0000-00003E010000}"/>
    <cellStyle name="Normal 13 2" xfId="319" xr:uid="{00000000-0005-0000-0000-00003F010000}"/>
    <cellStyle name="Normal 13 3" xfId="320" xr:uid="{00000000-0005-0000-0000-000040010000}"/>
    <cellStyle name="Normal 13 3 2" xfId="321" xr:uid="{00000000-0005-0000-0000-000041010000}"/>
    <cellStyle name="Normal 13 3_BS" xfId="322" xr:uid="{00000000-0005-0000-0000-000042010000}"/>
    <cellStyle name="Normal 13 4" xfId="323" xr:uid="{00000000-0005-0000-0000-000043010000}"/>
    <cellStyle name="Normal 13 4 2" xfId="324" xr:uid="{00000000-0005-0000-0000-000044010000}"/>
    <cellStyle name="Normal 13 4 3" xfId="325" xr:uid="{00000000-0005-0000-0000-000045010000}"/>
    <cellStyle name="Normal 13 4 4" xfId="326" xr:uid="{00000000-0005-0000-0000-000046010000}"/>
    <cellStyle name="Normal 13 4_BS" xfId="327" xr:uid="{00000000-0005-0000-0000-000047010000}"/>
    <cellStyle name="Normal 14" xfId="328" xr:uid="{00000000-0005-0000-0000-000048010000}"/>
    <cellStyle name="Normal 14 2" xfId="329" xr:uid="{00000000-0005-0000-0000-000049010000}"/>
    <cellStyle name="Normal 14 2 2" xfId="330" xr:uid="{00000000-0005-0000-0000-00004A010000}"/>
    <cellStyle name="Normal 14 2_BS" xfId="331" xr:uid="{00000000-0005-0000-0000-00004B010000}"/>
    <cellStyle name="Normal 14 3" xfId="332" xr:uid="{00000000-0005-0000-0000-00004C010000}"/>
    <cellStyle name="Normal 14 3 2" xfId="333" xr:uid="{00000000-0005-0000-0000-00004D010000}"/>
    <cellStyle name="Normal 14 3 3" xfId="334" xr:uid="{00000000-0005-0000-0000-00004E010000}"/>
    <cellStyle name="Normal 14 3 4" xfId="335" xr:uid="{00000000-0005-0000-0000-00004F010000}"/>
    <cellStyle name="Normal 14 3_BS" xfId="336" xr:uid="{00000000-0005-0000-0000-000050010000}"/>
    <cellStyle name="Normal 15" xfId="337" xr:uid="{00000000-0005-0000-0000-000051010000}"/>
    <cellStyle name="Normal 15 2" xfId="338" xr:uid="{00000000-0005-0000-0000-000052010000}"/>
    <cellStyle name="Normal 15 2 2" xfId="339" xr:uid="{00000000-0005-0000-0000-000053010000}"/>
    <cellStyle name="Normal 15 2_BS" xfId="340" xr:uid="{00000000-0005-0000-0000-000054010000}"/>
    <cellStyle name="Normal 15 3" xfId="341" xr:uid="{00000000-0005-0000-0000-000055010000}"/>
    <cellStyle name="Normal 15 3 2" xfId="342" xr:uid="{00000000-0005-0000-0000-000056010000}"/>
    <cellStyle name="Normal 15 3 3" xfId="343" xr:uid="{00000000-0005-0000-0000-000057010000}"/>
    <cellStyle name="Normal 15 3 4" xfId="344" xr:uid="{00000000-0005-0000-0000-000058010000}"/>
    <cellStyle name="Normal 15 3_BS" xfId="345" xr:uid="{00000000-0005-0000-0000-000059010000}"/>
    <cellStyle name="Normal 16" xfId="346" xr:uid="{00000000-0005-0000-0000-00005A010000}"/>
    <cellStyle name="Normal 16 2" xfId="347" xr:uid="{00000000-0005-0000-0000-00005B010000}"/>
    <cellStyle name="Normal 16 2 2" xfId="348" xr:uid="{00000000-0005-0000-0000-00005C010000}"/>
    <cellStyle name="Normal 16 2_BS" xfId="349" xr:uid="{00000000-0005-0000-0000-00005D010000}"/>
    <cellStyle name="Normal 16 3" xfId="350" xr:uid="{00000000-0005-0000-0000-00005E010000}"/>
    <cellStyle name="Normal 16 3 2" xfId="351" xr:uid="{00000000-0005-0000-0000-00005F010000}"/>
    <cellStyle name="Normal 16 3 3" xfId="352" xr:uid="{00000000-0005-0000-0000-000060010000}"/>
    <cellStyle name="Normal 16 3 4" xfId="353" xr:uid="{00000000-0005-0000-0000-000061010000}"/>
    <cellStyle name="Normal 16 3_BS" xfId="354" xr:uid="{00000000-0005-0000-0000-000062010000}"/>
    <cellStyle name="Normal 17" xfId="355" xr:uid="{00000000-0005-0000-0000-000063010000}"/>
    <cellStyle name="Normal 17 2" xfId="356" xr:uid="{00000000-0005-0000-0000-000064010000}"/>
    <cellStyle name="Normal 17 2 2" xfId="357" xr:uid="{00000000-0005-0000-0000-000065010000}"/>
    <cellStyle name="Normal 17 2_BS" xfId="358" xr:uid="{00000000-0005-0000-0000-000066010000}"/>
    <cellStyle name="Normal 17 3" xfId="359" xr:uid="{00000000-0005-0000-0000-000067010000}"/>
    <cellStyle name="Normal 17 3 2" xfId="360" xr:uid="{00000000-0005-0000-0000-000068010000}"/>
    <cellStyle name="Normal 17 3 3" xfId="361" xr:uid="{00000000-0005-0000-0000-000069010000}"/>
    <cellStyle name="Normal 17 3 4" xfId="362" xr:uid="{00000000-0005-0000-0000-00006A010000}"/>
    <cellStyle name="Normal 17 3_BS" xfId="363" xr:uid="{00000000-0005-0000-0000-00006B010000}"/>
    <cellStyle name="Normal 18" xfId="364" xr:uid="{00000000-0005-0000-0000-00006C010000}"/>
    <cellStyle name="Normal 18 2" xfId="365" xr:uid="{00000000-0005-0000-0000-00006D010000}"/>
    <cellStyle name="Normal 18 2 2" xfId="366" xr:uid="{00000000-0005-0000-0000-00006E010000}"/>
    <cellStyle name="Normal 18 2_BS" xfId="367" xr:uid="{00000000-0005-0000-0000-00006F010000}"/>
    <cellStyle name="Normal 18 3" xfId="368" xr:uid="{00000000-0005-0000-0000-000070010000}"/>
    <cellStyle name="Normal 18 3 2" xfId="369" xr:uid="{00000000-0005-0000-0000-000071010000}"/>
    <cellStyle name="Normal 18 3 3" xfId="370" xr:uid="{00000000-0005-0000-0000-000072010000}"/>
    <cellStyle name="Normal 18 3 4" xfId="371" xr:uid="{00000000-0005-0000-0000-000073010000}"/>
    <cellStyle name="Normal 18 3_BS" xfId="372" xr:uid="{00000000-0005-0000-0000-000074010000}"/>
    <cellStyle name="Normal 19" xfId="373" xr:uid="{00000000-0005-0000-0000-000075010000}"/>
    <cellStyle name="Normal 19 2" xfId="374" xr:uid="{00000000-0005-0000-0000-000076010000}"/>
    <cellStyle name="Normal 19 2 2" xfId="375" xr:uid="{00000000-0005-0000-0000-000077010000}"/>
    <cellStyle name="Normal 19 3" xfId="376" xr:uid="{00000000-0005-0000-0000-000078010000}"/>
    <cellStyle name="Normal 19 3 2" xfId="377" xr:uid="{00000000-0005-0000-0000-000079010000}"/>
    <cellStyle name="Normal 19 3 3" xfId="378" xr:uid="{00000000-0005-0000-0000-00007A010000}"/>
    <cellStyle name="Normal 19 3 4" xfId="379" xr:uid="{00000000-0005-0000-0000-00007B010000}"/>
    <cellStyle name="Normal 19 3_BS" xfId="380" xr:uid="{00000000-0005-0000-0000-00007C010000}"/>
    <cellStyle name="Normal 2" xfId="381" xr:uid="{00000000-0005-0000-0000-00007D010000}"/>
    <cellStyle name="Normal 2 2" xfId="382" xr:uid="{00000000-0005-0000-0000-00007E010000}"/>
    <cellStyle name="Normal 2 2 2" xfId="383" xr:uid="{00000000-0005-0000-0000-00007F010000}"/>
    <cellStyle name="Normal 2 2 2 2" xfId="384" xr:uid="{00000000-0005-0000-0000-000080010000}"/>
    <cellStyle name="Normal 2 2 3" xfId="385" xr:uid="{00000000-0005-0000-0000-000081010000}"/>
    <cellStyle name="Normal 2 3" xfId="386" xr:uid="{00000000-0005-0000-0000-000082010000}"/>
    <cellStyle name="Normal 2 4" xfId="387" xr:uid="{00000000-0005-0000-0000-000083010000}"/>
    <cellStyle name="Normal 2 4 2" xfId="388" xr:uid="{00000000-0005-0000-0000-000084010000}"/>
    <cellStyle name="Normal 2 4 2 2" xfId="389" xr:uid="{00000000-0005-0000-0000-000085010000}"/>
    <cellStyle name="Normal 2 4 2_BS" xfId="390" xr:uid="{00000000-0005-0000-0000-000086010000}"/>
    <cellStyle name="Normal 2 5" xfId="391" xr:uid="{00000000-0005-0000-0000-000087010000}"/>
    <cellStyle name="Normal 2 5 2" xfId="392" xr:uid="{00000000-0005-0000-0000-000088010000}"/>
    <cellStyle name="Normal 2 5 3" xfId="393" xr:uid="{00000000-0005-0000-0000-000089010000}"/>
    <cellStyle name="Normal 2 5 4" xfId="394" xr:uid="{00000000-0005-0000-0000-00008A010000}"/>
    <cellStyle name="Normal 2 5 5" xfId="395" xr:uid="{00000000-0005-0000-0000-00008B010000}"/>
    <cellStyle name="Normal 2 5_BS" xfId="396" xr:uid="{00000000-0005-0000-0000-00008C010000}"/>
    <cellStyle name="Normal 2 6" xfId="397" xr:uid="{00000000-0005-0000-0000-00008D010000}"/>
    <cellStyle name="Normal 2 7" xfId="398" xr:uid="{00000000-0005-0000-0000-00008E010000}"/>
    <cellStyle name="Normal 2 8" xfId="399" xr:uid="{00000000-0005-0000-0000-00008F010000}"/>
    <cellStyle name="Normal 2 9" xfId="400" xr:uid="{00000000-0005-0000-0000-000090010000}"/>
    <cellStyle name="Normal 2_BS" xfId="401" xr:uid="{00000000-0005-0000-0000-000091010000}"/>
    <cellStyle name="Normal 20" xfId="402" xr:uid="{00000000-0005-0000-0000-000092010000}"/>
    <cellStyle name="Normal 20 2" xfId="403" xr:uid="{00000000-0005-0000-0000-000093010000}"/>
    <cellStyle name="Normal 20 2 2" xfId="404" xr:uid="{00000000-0005-0000-0000-000094010000}"/>
    <cellStyle name="Normal 20 3" xfId="405" xr:uid="{00000000-0005-0000-0000-000095010000}"/>
    <cellStyle name="Normal 20 3 2" xfId="406" xr:uid="{00000000-0005-0000-0000-000096010000}"/>
    <cellStyle name="Normal 20 3 3" xfId="407" xr:uid="{00000000-0005-0000-0000-000097010000}"/>
    <cellStyle name="Normal 20 3 4" xfId="408" xr:uid="{00000000-0005-0000-0000-000098010000}"/>
    <cellStyle name="Normal 20 3_BS" xfId="409" xr:uid="{00000000-0005-0000-0000-000099010000}"/>
    <cellStyle name="Normal 21" xfId="410" xr:uid="{00000000-0005-0000-0000-00009A010000}"/>
    <cellStyle name="Normal 21 2" xfId="411" xr:uid="{00000000-0005-0000-0000-00009B010000}"/>
    <cellStyle name="Normal 21 2 2" xfId="412" xr:uid="{00000000-0005-0000-0000-00009C010000}"/>
    <cellStyle name="Normal 21 3" xfId="413" xr:uid="{00000000-0005-0000-0000-00009D010000}"/>
    <cellStyle name="Normal 21 3 2" xfId="414" xr:uid="{00000000-0005-0000-0000-00009E010000}"/>
    <cellStyle name="Normal 21 3 3" xfId="415" xr:uid="{00000000-0005-0000-0000-00009F010000}"/>
    <cellStyle name="Normal 21 3 4" xfId="416" xr:uid="{00000000-0005-0000-0000-0000A0010000}"/>
    <cellStyle name="Normal 21 3_BS" xfId="417" xr:uid="{00000000-0005-0000-0000-0000A1010000}"/>
    <cellStyle name="Normal 22" xfId="418" xr:uid="{00000000-0005-0000-0000-0000A2010000}"/>
    <cellStyle name="Normal 22 2" xfId="419" xr:uid="{00000000-0005-0000-0000-0000A3010000}"/>
    <cellStyle name="Normal 22 2 2" xfId="420" xr:uid="{00000000-0005-0000-0000-0000A4010000}"/>
    <cellStyle name="Normal 22 3" xfId="421" xr:uid="{00000000-0005-0000-0000-0000A5010000}"/>
    <cellStyle name="Normal 22 3 2" xfId="422" xr:uid="{00000000-0005-0000-0000-0000A6010000}"/>
    <cellStyle name="Normal 22 3 3" xfId="423" xr:uid="{00000000-0005-0000-0000-0000A7010000}"/>
    <cellStyle name="Normal 22 3 4" xfId="424" xr:uid="{00000000-0005-0000-0000-0000A8010000}"/>
    <cellStyle name="Normal 22 3_BS" xfId="425" xr:uid="{00000000-0005-0000-0000-0000A9010000}"/>
    <cellStyle name="Normal 23" xfId="426" xr:uid="{00000000-0005-0000-0000-0000AA010000}"/>
    <cellStyle name="Normal 23 2" xfId="427" xr:uid="{00000000-0005-0000-0000-0000AB010000}"/>
    <cellStyle name="Normal 23 2 2" xfId="428" xr:uid="{00000000-0005-0000-0000-0000AC010000}"/>
    <cellStyle name="Normal 23 2 3" xfId="429" xr:uid="{00000000-0005-0000-0000-0000AD010000}"/>
    <cellStyle name="Normal 23 2 4" xfId="430" xr:uid="{00000000-0005-0000-0000-0000AE010000}"/>
    <cellStyle name="Normal 23 2 5" xfId="431" xr:uid="{00000000-0005-0000-0000-0000AF010000}"/>
    <cellStyle name="Normal 23 2_BS" xfId="432" xr:uid="{00000000-0005-0000-0000-0000B0010000}"/>
    <cellStyle name="Normal 24" xfId="433" xr:uid="{00000000-0005-0000-0000-0000B1010000}"/>
    <cellStyle name="Normal 24 2" xfId="434" xr:uid="{00000000-0005-0000-0000-0000B2010000}"/>
    <cellStyle name="Normal 24 2 2" xfId="435" xr:uid="{00000000-0005-0000-0000-0000B3010000}"/>
    <cellStyle name="Normal 24 2 3" xfId="436" xr:uid="{00000000-0005-0000-0000-0000B4010000}"/>
    <cellStyle name="Normal 24 2 4" xfId="437" xr:uid="{00000000-0005-0000-0000-0000B5010000}"/>
    <cellStyle name="Normal 24 2_BS" xfId="438" xr:uid="{00000000-0005-0000-0000-0000B6010000}"/>
    <cellStyle name="Normal 25" xfId="439" xr:uid="{00000000-0005-0000-0000-0000B7010000}"/>
    <cellStyle name="Normal 25 2" xfId="440" xr:uid="{00000000-0005-0000-0000-0000B8010000}"/>
    <cellStyle name="Normal 25 2 2" xfId="441" xr:uid="{00000000-0005-0000-0000-0000B9010000}"/>
    <cellStyle name="Normal 25 2 3" xfId="442" xr:uid="{00000000-0005-0000-0000-0000BA010000}"/>
    <cellStyle name="Normal 25 2 4" xfId="443" xr:uid="{00000000-0005-0000-0000-0000BB010000}"/>
    <cellStyle name="Normal 25 2_BS" xfId="444" xr:uid="{00000000-0005-0000-0000-0000BC010000}"/>
    <cellStyle name="Normal 26" xfId="445" xr:uid="{00000000-0005-0000-0000-0000BD010000}"/>
    <cellStyle name="Normal 26 2" xfId="446" xr:uid="{00000000-0005-0000-0000-0000BE010000}"/>
    <cellStyle name="Normal 26 2 2" xfId="447" xr:uid="{00000000-0005-0000-0000-0000BF010000}"/>
    <cellStyle name="Normal 26 2 3" xfId="448" xr:uid="{00000000-0005-0000-0000-0000C0010000}"/>
    <cellStyle name="Normal 26 2 4" xfId="449" xr:uid="{00000000-0005-0000-0000-0000C1010000}"/>
    <cellStyle name="Normal 26 2_BS" xfId="450" xr:uid="{00000000-0005-0000-0000-0000C2010000}"/>
    <cellStyle name="Normal 27" xfId="451" xr:uid="{00000000-0005-0000-0000-0000C3010000}"/>
    <cellStyle name="Normal 27 2" xfId="452" xr:uid="{00000000-0005-0000-0000-0000C4010000}"/>
    <cellStyle name="Normal 27 2 2" xfId="453" xr:uid="{00000000-0005-0000-0000-0000C5010000}"/>
    <cellStyle name="Normal 27 2 3" xfId="454" xr:uid="{00000000-0005-0000-0000-0000C6010000}"/>
    <cellStyle name="Normal 27 2 4" xfId="455" xr:uid="{00000000-0005-0000-0000-0000C7010000}"/>
    <cellStyle name="Normal 27 2_BS" xfId="456" xr:uid="{00000000-0005-0000-0000-0000C8010000}"/>
    <cellStyle name="Normal 28" xfId="457" xr:uid="{00000000-0005-0000-0000-0000C9010000}"/>
    <cellStyle name="Normal 28 2" xfId="458" xr:uid="{00000000-0005-0000-0000-0000CA010000}"/>
    <cellStyle name="Normal 28 2 2" xfId="459" xr:uid="{00000000-0005-0000-0000-0000CB010000}"/>
    <cellStyle name="Normal 28 2 3" xfId="460" xr:uid="{00000000-0005-0000-0000-0000CC010000}"/>
    <cellStyle name="Normal 28 2 4" xfId="461" xr:uid="{00000000-0005-0000-0000-0000CD010000}"/>
    <cellStyle name="Normal 28 2_BS" xfId="462" xr:uid="{00000000-0005-0000-0000-0000CE010000}"/>
    <cellStyle name="Normal 29" xfId="463" xr:uid="{00000000-0005-0000-0000-0000CF010000}"/>
    <cellStyle name="Normal 29 2" xfId="464" xr:uid="{00000000-0005-0000-0000-0000D0010000}"/>
    <cellStyle name="Normal 29 2 2" xfId="465" xr:uid="{00000000-0005-0000-0000-0000D1010000}"/>
    <cellStyle name="Normal 29 2 3" xfId="466" xr:uid="{00000000-0005-0000-0000-0000D2010000}"/>
    <cellStyle name="Normal 29 2 4" xfId="467" xr:uid="{00000000-0005-0000-0000-0000D3010000}"/>
    <cellStyle name="Normal 29 2_BS" xfId="468" xr:uid="{00000000-0005-0000-0000-0000D4010000}"/>
    <cellStyle name="Normal 3" xfId="469" xr:uid="{00000000-0005-0000-0000-0000D5010000}"/>
    <cellStyle name="Normal 3 2" xfId="470" xr:uid="{00000000-0005-0000-0000-0000D6010000}"/>
    <cellStyle name="Normal 3 2 2" xfId="471" xr:uid="{00000000-0005-0000-0000-0000D7010000}"/>
    <cellStyle name="Normal 3 2 2 2" xfId="472" xr:uid="{00000000-0005-0000-0000-0000D8010000}"/>
    <cellStyle name="Normal 3 2 2 2 2" xfId="473" xr:uid="{00000000-0005-0000-0000-0000D9010000}"/>
    <cellStyle name="Normal 3 2 2 2 3" xfId="474" xr:uid="{00000000-0005-0000-0000-0000DA010000}"/>
    <cellStyle name="Normal 3 2 2 2 4" xfId="475" xr:uid="{00000000-0005-0000-0000-0000DB010000}"/>
    <cellStyle name="Normal 3 2 2 2 5" xfId="476" xr:uid="{00000000-0005-0000-0000-0000DC010000}"/>
    <cellStyle name="Normal 3 2 2 2_BS" xfId="477" xr:uid="{00000000-0005-0000-0000-0000DD010000}"/>
    <cellStyle name="Normal 3 2 2 3" xfId="478" xr:uid="{00000000-0005-0000-0000-0000DE010000}"/>
    <cellStyle name="Normal 3 2 2 4" xfId="479" xr:uid="{00000000-0005-0000-0000-0000DF010000}"/>
    <cellStyle name="Normal 3 2 2 5" xfId="480" xr:uid="{00000000-0005-0000-0000-0000E0010000}"/>
    <cellStyle name="Normal 3 2 2 6" xfId="481" xr:uid="{00000000-0005-0000-0000-0000E1010000}"/>
    <cellStyle name="Normal 3 2 2_BS" xfId="482" xr:uid="{00000000-0005-0000-0000-0000E2010000}"/>
    <cellStyle name="Normal 3 2 3" xfId="483" xr:uid="{00000000-0005-0000-0000-0000E3010000}"/>
    <cellStyle name="Normal 3 2 3 2" xfId="484" xr:uid="{00000000-0005-0000-0000-0000E4010000}"/>
    <cellStyle name="Normal 3 2 3 3" xfId="485" xr:uid="{00000000-0005-0000-0000-0000E5010000}"/>
    <cellStyle name="Normal 3 2 3 4" xfId="486" xr:uid="{00000000-0005-0000-0000-0000E6010000}"/>
    <cellStyle name="Normal 3 2 3 5" xfId="487" xr:uid="{00000000-0005-0000-0000-0000E7010000}"/>
    <cellStyle name="Normal 3 2 3_BS" xfId="488" xr:uid="{00000000-0005-0000-0000-0000E8010000}"/>
    <cellStyle name="Normal 3 2 4" xfId="489" xr:uid="{00000000-0005-0000-0000-0000E9010000}"/>
    <cellStyle name="Normal 3 2 5" xfId="490" xr:uid="{00000000-0005-0000-0000-0000EA010000}"/>
    <cellStyle name="Normal 3 2 6" xfId="491" xr:uid="{00000000-0005-0000-0000-0000EB010000}"/>
    <cellStyle name="Normal 3 2 7" xfId="492" xr:uid="{00000000-0005-0000-0000-0000EC010000}"/>
    <cellStyle name="Normal 3 2_BS" xfId="493" xr:uid="{00000000-0005-0000-0000-0000ED010000}"/>
    <cellStyle name="Normal 3 3" xfId="494" xr:uid="{00000000-0005-0000-0000-0000EE010000}"/>
    <cellStyle name="Normal 3 3 2" xfId="495" xr:uid="{00000000-0005-0000-0000-0000EF010000}"/>
    <cellStyle name="Normal 3 3 2 2" xfId="496" xr:uid="{00000000-0005-0000-0000-0000F0010000}"/>
    <cellStyle name="Normal 3 4" xfId="497" xr:uid="{00000000-0005-0000-0000-0000F1010000}"/>
    <cellStyle name="Normal 3 5" xfId="498" xr:uid="{00000000-0005-0000-0000-0000F2010000}"/>
    <cellStyle name="Normal 3 6" xfId="499" xr:uid="{00000000-0005-0000-0000-0000F3010000}"/>
    <cellStyle name="Normal 3 7" xfId="500" xr:uid="{00000000-0005-0000-0000-0000F4010000}"/>
    <cellStyle name="Normal 30" xfId="501" xr:uid="{00000000-0005-0000-0000-0000F5010000}"/>
    <cellStyle name="Normal 30 2" xfId="502" xr:uid="{00000000-0005-0000-0000-0000F6010000}"/>
    <cellStyle name="Normal 30 2 2" xfId="503" xr:uid="{00000000-0005-0000-0000-0000F7010000}"/>
    <cellStyle name="Normal 30 2 3" xfId="504" xr:uid="{00000000-0005-0000-0000-0000F8010000}"/>
    <cellStyle name="Normal 30 2 4" xfId="505" xr:uid="{00000000-0005-0000-0000-0000F9010000}"/>
    <cellStyle name="Normal 30 2_BS" xfId="506" xr:uid="{00000000-0005-0000-0000-0000FA010000}"/>
    <cellStyle name="Normal 31" xfId="507" xr:uid="{00000000-0005-0000-0000-0000FB010000}"/>
    <cellStyle name="Normal 31 2" xfId="508" xr:uid="{00000000-0005-0000-0000-0000FC010000}"/>
    <cellStyle name="Normal 31 2 2" xfId="509" xr:uid="{00000000-0005-0000-0000-0000FD010000}"/>
    <cellStyle name="Normal 31 2 3" xfId="510" xr:uid="{00000000-0005-0000-0000-0000FE010000}"/>
    <cellStyle name="Normal 31 2 4" xfId="511" xr:uid="{00000000-0005-0000-0000-0000FF010000}"/>
    <cellStyle name="Normal 31 2_BS" xfId="512" xr:uid="{00000000-0005-0000-0000-000000020000}"/>
    <cellStyle name="Normal 32" xfId="513" xr:uid="{00000000-0005-0000-0000-000001020000}"/>
    <cellStyle name="Normal 33" xfId="514" xr:uid="{00000000-0005-0000-0000-000002020000}"/>
    <cellStyle name="Normal 34" xfId="515" xr:uid="{00000000-0005-0000-0000-000003020000}"/>
    <cellStyle name="Normal 35" xfId="516" xr:uid="{00000000-0005-0000-0000-000004020000}"/>
    <cellStyle name="Normal 36" xfId="517" xr:uid="{00000000-0005-0000-0000-000005020000}"/>
    <cellStyle name="Normal 37" xfId="518" xr:uid="{00000000-0005-0000-0000-000006020000}"/>
    <cellStyle name="Normal 38" xfId="519" xr:uid="{00000000-0005-0000-0000-000007020000}"/>
    <cellStyle name="Normal 39" xfId="520" xr:uid="{00000000-0005-0000-0000-000008020000}"/>
    <cellStyle name="Normal 4" xfId="521" xr:uid="{00000000-0005-0000-0000-000009020000}"/>
    <cellStyle name="Normal 4 2" xfId="522" xr:uid="{00000000-0005-0000-0000-00000A020000}"/>
    <cellStyle name="Normal 4 2 2" xfId="523" xr:uid="{00000000-0005-0000-0000-00000B020000}"/>
    <cellStyle name="Normal 4 2 2 2" xfId="524" xr:uid="{00000000-0005-0000-0000-00000C020000}"/>
    <cellStyle name="Normal 4 2 2 3" xfId="525" xr:uid="{00000000-0005-0000-0000-00000D020000}"/>
    <cellStyle name="Normal 4 2 2 4" xfId="526" xr:uid="{00000000-0005-0000-0000-00000E020000}"/>
    <cellStyle name="Normal 4 2 2 5" xfId="527" xr:uid="{00000000-0005-0000-0000-00000F020000}"/>
    <cellStyle name="Normal 4 2 2_BS" xfId="528" xr:uid="{00000000-0005-0000-0000-000010020000}"/>
    <cellStyle name="Normal 4 2 3" xfId="529" xr:uid="{00000000-0005-0000-0000-000011020000}"/>
    <cellStyle name="Normal 4 2 4" xfId="530" xr:uid="{00000000-0005-0000-0000-000012020000}"/>
    <cellStyle name="Normal 4 2 5" xfId="531" xr:uid="{00000000-0005-0000-0000-000013020000}"/>
    <cellStyle name="Normal 4 2 6" xfId="532" xr:uid="{00000000-0005-0000-0000-000014020000}"/>
    <cellStyle name="Normal 4 2_BS" xfId="533" xr:uid="{00000000-0005-0000-0000-000015020000}"/>
    <cellStyle name="Normal 4 3" xfId="534" xr:uid="{00000000-0005-0000-0000-000016020000}"/>
    <cellStyle name="Normal 4 4" xfId="535" xr:uid="{00000000-0005-0000-0000-000017020000}"/>
    <cellStyle name="Normal 40" xfId="536" xr:uid="{00000000-0005-0000-0000-000018020000}"/>
    <cellStyle name="Normal 40 2" xfId="537" xr:uid="{00000000-0005-0000-0000-000019020000}"/>
    <cellStyle name="Normal 40 2 2" xfId="538" xr:uid="{00000000-0005-0000-0000-00001A020000}"/>
    <cellStyle name="Normal 40 2 3" xfId="539" xr:uid="{00000000-0005-0000-0000-00001B020000}"/>
    <cellStyle name="Normal 40 2 4" xfId="540" xr:uid="{00000000-0005-0000-0000-00001C020000}"/>
    <cellStyle name="Normal 40 2_BS" xfId="541" xr:uid="{00000000-0005-0000-0000-00001D020000}"/>
    <cellStyle name="Normal 40 3" xfId="542" xr:uid="{00000000-0005-0000-0000-00001E020000}"/>
    <cellStyle name="Normal 40 4" xfId="543" xr:uid="{00000000-0005-0000-0000-00001F020000}"/>
    <cellStyle name="Normal 40 5" xfId="544" xr:uid="{00000000-0005-0000-0000-000020020000}"/>
    <cellStyle name="Normal 40 6" xfId="545" xr:uid="{00000000-0005-0000-0000-000021020000}"/>
    <cellStyle name="Normal 40_BS" xfId="546" xr:uid="{00000000-0005-0000-0000-000022020000}"/>
    <cellStyle name="Normal 41" xfId="547" xr:uid="{00000000-0005-0000-0000-000023020000}"/>
    <cellStyle name="Normal 41 2" xfId="548" xr:uid="{00000000-0005-0000-0000-000024020000}"/>
    <cellStyle name="Normal 41 2 2" xfId="549" xr:uid="{00000000-0005-0000-0000-000025020000}"/>
    <cellStyle name="Normal 41 2 3" xfId="550" xr:uid="{00000000-0005-0000-0000-000026020000}"/>
    <cellStyle name="Normal 41 2 4" xfId="551" xr:uid="{00000000-0005-0000-0000-000027020000}"/>
    <cellStyle name="Normal 41 2_BS" xfId="552" xr:uid="{00000000-0005-0000-0000-000028020000}"/>
    <cellStyle name="Normal 41 3" xfId="553" xr:uid="{00000000-0005-0000-0000-000029020000}"/>
    <cellStyle name="Normal 41 4" xfId="554" xr:uid="{00000000-0005-0000-0000-00002A020000}"/>
    <cellStyle name="Normal 41 5" xfId="555" xr:uid="{00000000-0005-0000-0000-00002B020000}"/>
    <cellStyle name="Normal 41 6" xfId="556" xr:uid="{00000000-0005-0000-0000-00002C020000}"/>
    <cellStyle name="Normal 41_BS" xfId="557" xr:uid="{00000000-0005-0000-0000-00002D020000}"/>
    <cellStyle name="Normal 42" xfId="558" xr:uid="{00000000-0005-0000-0000-00002E020000}"/>
    <cellStyle name="Normal 42 2" xfId="559" xr:uid="{00000000-0005-0000-0000-00002F020000}"/>
    <cellStyle name="Normal 42 2 2" xfId="560" xr:uid="{00000000-0005-0000-0000-000030020000}"/>
    <cellStyle name="Normal 42 2 3" xfId="561" xr:uid="{00000000-0005-0000-0000-000031020000}"/>
    <cellStyle name="Normal 42 2 4" xfId="562" xr:uid="{00000000-0005-0000-0000-000032020000}"/>
    <cellStyle name="Normal 42 2_BS" xfId="563" xr:uid="{00000000-0005-0000-0000-000033020000}"/>
    <cellStyle name="Normal 42 3" xfId="564" xr:uid="{00000000-0005-0000-0000-000034020000}"/>
    <cellStyle name="Normal 42 4" xfId="565" xr:uid="{00000000-0005-0000-0000-000035020000}"/>
    <cellStyle name="Normal 42 5" xfId="566" xr:uid="{00000000-0005-0000-0000-000036020000}"/>
    <cellStyle name="Normal 42 6" xfId="567" xr:uid="{00000000-0005-0000-0000-000037020000}"/>
    <cellStyle name="Normal 42_BS" xfId="568" xr:uid="{00000000-0005-0000-0000-000038020000}"/>
    <cellStyle name="Normal 43" xfId="569" xr:uid="{00000000-0005-0000-0000-000039020000}"/>
    <cellStyle name="Normal 43 2" xfId="570" xr:uid="{00000000-0005-0000-0000-00003A020000}"/>
    <cellStyle name="Normal 43 2 2" xfId="571" xr:uid="{00000000-0005-0000-0000-00003B020000}"/>
    <cellStyle name="Normal 43 2 3" xfId="572" xr:uid="{00000000-0005-0000-0000-00003C020000}"/>
    <cellStyle name="Normal 43 2 4" xfId="573" xr:uid="{00000000-0005-0000-0000-00003D020000}"/>
    <cellStyle name="Normal 43 2_BS" xfId="574" xr:uid="{00000000-0005-0000-0000-00003E020000}"/>
    <cellStyle name="Normal 43 3" xfId="575" xr:uid="{00000000-0005-0000-0000-00003F020000}"/>
    <cellStyle name="Normal 43 4" xfId="576" xr:uid="{00000000-0005-0000-0000-000040020000}"/>
    <cellStyle name="Normal 43 5" xfId="577" xr:uid="{00000000-0005-0000-0000-000041020000}"/>
    <cellStyle name="Normal 43 6" xfId="578" xr:uid="{00000000-0005-0000-0000-000042020000}"/>
    <cellStyle name="Normal 43_BS" xfId="579" xr:uid="{00000000-0005-0000-0000-000043020000}"/>
    <cellStyle name="Normal 44" xfId="580" xr:uid="{00000000-0005-0000-0000-000044020000}"/>
    <cellStyle name="Normal 44 2" xfId="581" xr:uid="{00000000-0005-0000-0000-000045020000}"/>
    <cellStyle name="Normal 44 2 2" xfId="582" xr:uid="{00000000-0005-0000-0000-000046020000}"/>
    <cellStyle name="Normal 44 2 3" xfId="583" xr:uid="{00000000-0005-0000-0000-000047020000}"/>
    <cellStyle name="Normal 44 2 4" xfId="584" xr:uid="{00000000-0005-0000-0000-000048020000}"/>
    <cellStyle name="Normal 44 2_BS" xfId="585" xr:uid="{00000000-0005-0000-0000-000049020000}"/>
    <cellStyle name="Normal 44 3" xfId="586" xr:uid="{00000000-0005-0000-0000-00004A020000}"/>
    <cellStyle name="Normal 44 4" xfId="587" xr:uid="{00000000-0005-0000-0000-00004B020000}"/>
    <cellStyle name="Normal 44 5" xfId="588" xr:uid="{00000000-0005-0000-0000-00004C020000}"/>
    <cellStyle name="Normal 44 6" xfId="589" xr:uid="{00000000-0005-0000-0000-00004D020000}"/>
    <cellStyle name="Normal 44_BS" xfId="590" xr:uid="{00000000-0005-0000-0000-00004E020000}"/>
    <cellStyle name="Normal 45" xfId="591" xr:uid="{00000000-0005-0000-0000-00004F020000}"/>
    <cellStyle name="Normal 45 2" xfId="592" xr:uid="{00000000-0005-0000-0000-000050020000}"/>
    <cellStyle name="Normal 45 2 2" xfId="593" xr:uid="{00000000-0005-0000-0000-000051020000}"/>
    <cellStyle name="Normal 45 2 3" xfId="594" xr:uid="{00000000-0005-0000-0000-000052020000}"/>
    <cellStyle name="Normal 45 2 4" xfId="595" xr:uid="{00000000-0005-0000-0000-000053020000}"/>
    <cellStyle name="Normal 45 2_BS" xfId="596" xr:uid="{00000000-0005-0000-0000-000054020000}"/>
    <cellStyle name="Normal 45 3" xfId="597" xr:uid="{00000000-0005-0000-0000-000055020000}"/>
    <cellStyle name="Normal 45 4" xfId="598" xr:uid="{00000000-0005-0000-0000-000056020000}"/>
    <cellStyle name="Normal 45 5" xfId="599" xr:uid="{00000000-0005-0000-0000-000057020000}"/>
    <cellStyle name="Normal 45 6" xfId="600" xr:uid="{00000000-0005-0000-0000-000058020000}"/>
    <cellStyle name="Normal 45_BS" xfId="601" xr:uid="{00000000-0005-0000-0000-000059020000}"/>
    <cellStyle name="Normal 46" xfId="602" xr:uid="{00000000-0005-0000-0000-00005A020000}"/>
    <cellStyle name="Normal 46 2" xfId="603" xr:uid="{00000000-0005-0000-0000-00005B020000}"/>
    <cellStyle name="Normal 46 3" xfId="604" xr:uid="{00000000-0005-0000-0000-00005C020000}"/>
    <cellStyle name="Normal 47" xfId="605" xr:uid="{00000000-0005-0000-0000-00005D020000}"/>
    <cellStyle name="Normal 48" xfId="606" xr:uid="{00000000-0005-0000-0000-00005E020000}"/>
    <cellStyle name="Normal 49" xfId="607" xr:uid="{00000000-0005-0000-0000-00005F020000}"/>
    <cellStyle name="Normal 5" xfId="608" xr:uid="{00000000-0005-0000-0000-000060020000}"/>
    <cellStyle name="Normal 5 2" xfId="609" xr:uid="{00000000-0005-0000-0000-000061020000}"/>
    <cellStyle name="Normal 5 3" xfId="610" xr:uid="{00000000-0005-0000-0000-000062020000}"/>
    <cellStyle name="Normal 5 3 2" xfId="611" xr:uid="{00000000-0005-0000-0000-000063020000}"/>
    <cellStyle name="Normal 5 3 3" xfId="612" xr:uid="{00000000-0005-0000-0000-000064020000}"/>
    <cellStyle name="Normal 5 3 4" xfId="613" xr:uid="{00000000-0005-0000-0000-000065020000}"/>
    <cellStyle name="Normal 5 3 5" xfId="614" xr:uid="{00000000-0005-0000-0000-000066020000}"/>
    <cellStyle name="Normal 5 3_BS" xfId="615" xr:uid="{00000000-0005-0000-0000-000067020000}"/>
    <cellStyle name="Normal 5 4" xfId="616" xr:uid="{00000000-0005-0000-0000-000068020000}"/>
    <cellStyle name="Normal 5 5" xfId="617" xr:uid="{00000000-0005-0000-0000-000069020000}"/>
    <cellStyle name="Normal 5_BS" xfId="618" xr:uid="{00000000-0005-0000-0000-00006A020000}"/>
    <cellStyle name="Normal 51" xfId="619" xr:uid="{00000000-0005-0000-0000-00006B020000}"/>
    <cellStyle name="Normal 6" xfId="620" xr:uid="{00000000-0005-0000-0000-00006C020000}"/>
    <cellStyle name="Normal 6 2" xfId="621" xr:uid="{00000000-0005-0000-0000-00006D020000}"/>
    <cellStyle name="Normal 6 3" xfId="622" xr:uid="{00000000-0005-0000-0000-00006E020000}"/>
    <cellStyle name="Normal 6_BS" xfId="623" xr:uid="{00000000-0005-0000-0000-00006F020000}"/>
    <cellStyle name="Normal 7" xfId="624" xr:uid="{00000000-0005-0000-0000-000070020000}"/>
    <cellStyle name="Normal 7 2" xfId="625" xr:uid="{00000000-0005-0000-0000-000071020000}"/>
    <cellStyle name="Normal 7 3" xfId="626" xr:uid="{00000000-0005-0000-0000-000072020000}"/>
    <cellStyle name="Normal 7 3 2" xfId="627" xr:uid="{00000000-0005-0000-0000-000073020000}"/>
    <cellStyle name="Normal 7 3_BS" xfId="628" xr:uid="{00000000-0005-0000-0000-000074020000}"/>
    <cellStyle name="Normal 8" xfId="629" xr:uid="{00000000-0005-0000-0000-000075020000}"/>
    <cellStyle name="Normal 8 2" xfId="630" xr:uid="{00000000-0005-0000-0000-000076020000}"/>
    <cellStyle name="Normal 8 3" xfId="631" xr:uid="{00000000-0005-0000-0000-000077020000}"/>
    <cellStyle name="Normal 8 3 2" xfId="632" xr:uid="{00000000-0005-0000-0000-000078020000}"/>
    <cellStyle name="Normal 8 4" xfId="633" xr:uid="{00000000-0005-0000-0000-000079020000}"/>
    <cellStyle name="Normal 8 4 2" xfId="634" xr:uid="{00000000-0005-0000-0000-00007A020000}"/>
    <cellStyle name="Normal 8 4 3" xfId="635" xr:uid="{00000000-0005-0000-0000-00007B020000}"/>
    <cellStyle name="Normal 8 4 4" xfId="636" xr:uid="{00000000-0005-0000-0000-00007C020000}"/>
    <cellStyle name="Normal 8 4_BS" xfId="637" xr:uid="{00000000-0005-0000-0000-00007D020000}"/>
    <cellStyle name="Normal 8 5" xfId="638" xr:uid="{00000000-0005-0000-0000-00007E020000}"/>
    <cellStyle name="Normal 8 6" xfId="639" xr:uid="{00000000-0005-0000-0000-00007F020000}"/>
    <cellStyle name="Normal 8 7" xfId="640" xr:uid="{00000000-0005-0000-0000-000080020000}"/>
    <cellStyle name="Normal 8 8" xfId="641" xr:uid="{00000000-0005-0000-0000-000081020000}"/>
    <cellStyle name="Normal 8_BS" xfId="642" xr:uid="{00000000-0005-0000-0000-000082020000}"/>
    <cellStyle name="Normal 9" xfId="643" xr:uid="{00000000-0005-0000-0000-000083020000}"/>
    <cellStyle name="Normal 9 2" xfId="644" xr:uid="{00000000-0005-0000-0000-000084020000}"/>
    <cellStyle name="Normal 9 2 2" xfId="645" xr:uid="{00000000-0005-0000-0000-000085020000}"/>
    <cellStyle name="Normal 9 2 3" xfId="646" xr:uid="{00000000-0005-0000-0000-000086020000}"/>
    <cellStyle name="Normal 9 2 4" xfId="647" xr:uid="{00000000-0005-0000-0000-000087020000}"/>
    <cellStyle name="Normal 9 2 5" xfId="648" xr:uid="{00000000-0005-0000-0000-000088020000}"/>
    <cellStyle name="Normal 9 2_BS" xfId="649" xr:uid="{00000000-0005-0000-0000-000089020000}"/>
    <cellStyle name="Normal 9 3" xfId="650" xr:uid="{00000000-0005-0000-0000-00008A020000}"/>
    <cellStyle name="Normal 9 4" xfId="651" xr:uid="{00000000-0005-0000-0000-00008B020000}"/>
    <cellStyle name="Normal 9 5" xfId="652" xr:uid="{00000000-0005-0000-0000-00008C020000}"/>
    <cellStyle name="Normal 9_BS" xfId="653" xr:uid="{00000000-0005-0000-0000-00008D020000}"/>
    <cellStyle name="Normal_INO07Y" xfId="779" xr:uid="{514399C1-9CF2-4FA1-80C8-FDEDCA4F6F18}"/>
    <cellStyle name="Note 2" xfId="654" xr:uid="{00000000-0005-0000-0000-00008E020000}"/>
    <cellStyle name="Note 3" xfId="655" xr:uid="{00000000-0005-0000-0000-00008F020000}"/>
    <cellStyle name="Note 4" xfId="656" xr:uid="{00000000-0005-0000-0000-000090020000}"/>
    <cellStyle name="Output 2" xfId="657" xr:uid="{00000000-0005-0000-0000-000091020000}"/>
    <cellStyle name="Output 2 2" xfId="658" xr:uid="{00000000-0005-0000-0000-000092020000}"/>
    <cellStyle name="Output 3" xfId="659" xr:uid="{00000000-0005-0000-0000-000093020000}"/>
    <cellStyle name="Percent" xfId="778" builtinId="5"/>
    <cellStyle name="Percent (0)" xfId="660" xr:uid="{00000000-0005-0000-0000-000094020000}"/>
    <cellStyle name="Percent [2]" xfId="661" xr:uid="{00000000-0005-0000-0000-000095020000}"/>
    <cellStyle name="Percent 10" xfId="662" xr:uid="{00000000-0005-0000-0000-000096020000}"/>
    <cellStyle name="Percent 11" xfId="663" xr:uid="{00000000-0005-0000-0000-000097020000}"/>
    <cellStyle name="Percent 12" xfId="664" xr:uid="{00000000-0005-0000-0000-000098020000}"/>
    <cellStyle name="Percent 13" xfId="665" xr:uid="{00000000-0005-0000-0000-000099020000}"/>
    <cellStyle name="Percent 14" xfId="666" xr:uid="{00000000-0005-0000-0000-00009A020000}"/>
    <cellStyle name="Percent 15" xfId="667" xr:uid="{00000000-0005-0000-0000-00009B020000}"/>
    <cellStyle name="Percent 16" xfId="668" xr:uid="{00000000-0005-0000-0000-00009C020000}"/>
    <cellStyle name="Percent 17" xfId="669" xr:uid="{00000000-0005-0000-0000-00009D020000}"/>
    <cellStyle name="Percent 18" xfId="670" xr:uid="{00000000-0005-0000-0000-00009E020000}"/>
    <cellStyle name="Percent 19" xfId="671" xr:uid="{00000000-0005-0000-0000-00009F020000}"/>
    <cellStyle name="Percent 2" xfId="672" xr:uid="{00000000-0005-0000-0000-0000A0020000}"/>
    <cellStyle name="Percent 2 2" xfId="673" xr:uid="{00000000-0005-0000-0000-0000A1020000}"/>
    <cellStyle name="Percent 2 2 2" xfId="674" xr:uid="{00000000-0005-0000-0000-0000A2020000}"/>
    <cellStyle name="Percent 2 2 2 2" xfId="675" xr:uid="{00000000-0005-0000-0000-0000A3020000}"/>
    <cellStyle name="Percent 2 3" xfId="676" xr:uid="{00000000-0005-0000-0000-0000A4020000}"/>
    <cellStyle name="Percent 2 4" xfId="677" xr:uid="{00000000-0005-0000-0000-0000A5020000}"/>
    <cellStyle name="Percent 20" xfId="678" xr:uid="{00000000-0005-0000-0000-0000A6020000}"/>
    <cellStyle name="Percent 21" xfId="679" xr:uid="{00000000-0005-0000-0000-0000A7020000}"/>
    <cellStyle name="Percent 22" xfId="680" xr:uid="{00000000-0005-0000-0000-0000A8020000}"/>
    <cellStyle name="Percent 23" xfId="681" xr:uid="{00000000-0005-0000-0000-0000A9020000}"/>
    <cellStyle name="Percent 24" xfId="682" xr:uid="{00000000-0005-0000-0000-0000AA020000}"/>
    <cellStyle name="Percent 25" xfId="683" xr:uid="{00000000-0005-0000-0000-0000AB020000}"/>
    <cellStyle name="Percent 26" xfId="684" xr:uid="{00000000-0005-0000-0000-0000AC020000}"/>
    <cellStyle name="Percent 27" xfId="685" xr:uid="{00000000-0005-0000-0000-0000AD020000}"/>
    <cellStyle name="Percent 28" xfId="686" xr:uid="{00000000-0005-0000-0000-0000AE020000}"/>
    <cellStyle name="Percent 29" xfId="687" xr:uid="{00000000-0005-0000-0000-0000AF020000}"/>
    <cellStyle name="Percent 3" xfId="688" xr:uid="{00000000-0005-0000-0000-0000B0020000}"/>
    <cellStyle name="Percent 3 2" xfId="689" xr:uid="{00000000-0005-0000-0000-0000B1020000}"/>
    <cellStyle name="Percent 3 3" xfId="690" xr:uid="{00000000-0005-0000-0000-0000B2020000}"/>
    <cellStyle name="Percent 3 3 2" xfId="691" xr:uid="{00000000-0005-0000-0000-0000B3020000}"/>
    <cellStyle name="Percent 3 4" xfId="692" xr:uid="{00000000-0005-0000-0000-0000B4020000}"/>
    <cellStyle name="Percent 3 5" xfId="693" xr:uid="{00000000-0005-0000-0000-0000B5020000}"/>
    <cellStyle name="Percent 30" xfId="694" xr:uid="{00000000-0005-0000-0000-0000B6020000}"/>
    <cellStyle name="Percent 31" xfId="695" xr:uid="{00000000-0005-0000-0000-0000B7020000}"/>
    <cellStyle name="Percent 32" xfId="696" xr:uid="{00000000-0005-0000-0000-0000B8020000}"/>
    <cellStyle name="Percent 33" xfId="697" xr:uid="{00000000-0005-0000-0000-0000B9020000}"/>
    <cellStyle name="Percent 34" xfId="698" xr:uid="{00000000-0005-0000-0000-0000BA020000}"/>
    <cellStyle name="Percent 35" xfId="699" xr:uid="{00000000-0005-0000-0000-0000BB020000}"/>
    <cellStyle name="Percent 36" xfId="700" xr:uid="{00000000-0005-0000-0000-0000BC020000}"/>
    <cellStyle name="Percent 37" xfId="701" xr:uid="{00000000-0005-0000-0000-0000BD020000}"/>
    <cellStyle name="Percent 38" xfId="702" xr:uid="{00000000-0005-0000-0000-0000BE020000}"/>
    <cellStyle name="Percent 39" xfId="703" xr:uid="{00000000-0005-0000-0000-0000BF020000}"/>
    <cellStyle name="Percent 4" xfId="704" xr:uid="{00000000-0005-0000-0000-0000C0020000}"/>
    <cellStyle name="Percent 4 2" xfId="705" xr:uid="{00000000-0005-0000-0000-0000C1020000}"/>
    <cellStyle name="Percent 40" xfId="706" xr:uid="{00000000-0005-0000-0000-0000C2020000}"/>
    <cellStyle name="Percent 41" xfId="707" xr:uid="{00000000-0005-0000-0000-0000C3020000}"/>
    <cellStyle name="Percent 42" xfId="708" xr:uid="{00000000-0005-0000-0000-0000C4020000}"/>
    <cellStyle name="Percent 43" xfId="709" xr:uid="{00000000-0005-0000-0000-0000C5020000}"/>
    <cellStyle name="Percent 44" xfId="710" xr:uid="{00000000-0005-0000-0000-0000C6020000}"/>
    <cellStyle name="Percent 45" xfId="711" xr:uid="{00000000-0005-0000-0000-0000C7020000}"/>
    <cellStyle name="Percent 46" xfId="712" xr:uid="{00000000-0005-0000-0000-0000C8020000}"/>
    <cellStyle name="Percent 47" xfId="713" xr:uid="{00000000-0005-0000-0000-0000C9020000}"/>
    <cellStyle name="Percent 48" xfId="714" xr:uid="{00000000-0005-0000-0000-0000CA020000}"/>
    <cellStyle name="Percent 49" xfId="715" xr:uid="{00000000-0005-0000-0000-0000CB020000}"/>
    <cellStyle name="Percent 5" xfId="716" xr:uid="{00000000-0005-0000-0000-0000CC020000}"/>
    <cellStyle name="Percent 5 2" xfId="717" xr:uid="{00000000-0005-0000-0000-0000CD020000}"/>
    <cellStyle name="Percent 50" xfId="718" xr:uid="{00000000-0005-0000-0000-0000CE020000}"/>
    <cellStyle name="Percent 51" xfId="719" xr:uid="{00000000-0005-0000-0000-0000CF020000}"/>
    <cellStyle name="Percent 52" xfId="720" xr:uid="{00000000-0005-0000-0000-0000D0020000}"/>
    <cellStyle name="Percent 53" xfId="721" xr:uid="{00000000-0005-0000-0000-0000D1020000}"/>
    <cellStyle name="Percent 54" xfId="722" xr:uid="{00000000-0005-0000-0000-0000D2020000}"/>
    <cellStyle name="Percent 55" xfId="723" xr:uid="{00000000-0005-0000-0000-0000D3020000}"/>
    <cellStyle name="Percent 56" xfId="724" xr:uid="{00000000-0005-0000-0000-0000D4020000}"/>
    <cellStyle name="Percent 6" xfId="725" xr:uid="{00000000-0005-0000-0000-0000D5020000}"/>
    <cellStyle name="Percent 6 2" xfId="726" xr:uid="{00000000-0005-0000-0000-0000D6020000}"/>
    <cellStyle name="Percent 7" xfId="727" xr:uid="{00000000-0005-0000-0000-0000D7020000}"/>
    <cellStyle name="Percent 7 2" xfId="728" xr:uid="{00000000-0005-0000-0000-0000D8020000}"/>
    <cellStyle name="Percent 8" xfId="729" xr:uid="{00000000-0005-0000-0000-0000D9020000}"/>
    <cellStyle name="Percent 8 2" xfId="730" xr:uid="{00000000-0005-0000-0000-0000DA020000}"/>
    <cellStyle name="Percent 8 3" xfId="731" xr:uid="{00000000-0005-0000-0000-0000DB020000}"/>
    <cellStyle name="Percent 8 4" xfId="732" xr:uid="{00000000-0005-0000-0000-0000DC020000}"/>
    <cellStyle name="Percent 8 5" xfId="733" xr:uid="{00000000-0005-0000-0000-0000DD020000}"/>
    <cellStyle name="Percent 9" xfId="734" xr:uid="{00000000-0005-0000-0000-0000DE020000}"/>
    <cellStyle name="Percent 9 2" xfId="735" xr:uid="{00000000-0005-0000-0000-0000DF020000}"/>
    <cellStyle name="Percent 9 3" xfId="736" xr:uid="{00000000-0005-0000-0000-0000E0020000}"/>
    <cellStyle name="Percent 9 4" xfId="737" xr:uid="{00000000-0005-0000-0000-0000E1020000}"/>
    <cellStyle name="Percent 9 5" xfId="738" xr:uid="{00000000-0005-0000-0000-0000E2020000}"/>
    <cellStyle name="Quantity" xfId="739" xr:uid="{00000000-0005-0000-0000-0000E3020000}"/>
    <cellStyle name="Style 1" xfId="740" xr:uid="{00000000-0005-0000-0000-0000E4020000}"/>
    <cellStyle name="Table" xfId="741" xr:uid="{00000000-0005-0000-0000-0000E5020000}"/>
    <cellStyle name="Table 2" xfId="742" xr:uid="{00000000-0005-0000-0000-0000E6020000}"/>
    <cellStyle name="Tickmark" xfId="743" xr:uid="{00000000-0005-0000-0000-0000E7020000}"/>
    <cellStyle name="Times New Roman" xfId="744" xr:uid="{00000000-0005-0000-0000-0000E8020000}"/>
    <cellStyle name="Title 2" xfId="745" xr:uid="{00000000-0005-0000-0000-0000E9020000}"/>
    <cellStyle name="Title 2 2" xfId="746" xr:uid="{00000000-0005-0000-0000-0000EA020000}"/>
    <cellStyle name="Title 3" xfId="747" xr:uid="{00000000-0005-0000-0000-0000EB020000}"/>
    <cellStyle name="Total 2" xfId="748" xr:uid="{00000000-0005-0000-0000-0000EC020000}"/>
    <cellStyle name="Total 2 2" xfId="749" xr:uid="{00000000-0005-0000-0000-0000ED020000}"/>
    <cellStyle name="Total 3" xfId="750" xr:uid="{00000000-0005-0000-0000-0000EE020000}"/>
    <cellStyle name="Total 4" xfId="751" xr:uid="{00000000-0005-0000-0000-0000EF020000}"/>
    <cellStyle name="Tusental_A-listan (fixad)" xfId="752" xr:uid="{00000000-0005-0000-0000-0000F0020000}"/>
    <cellStyle name="Valuta_NPV" xfId="753" xr:uid="{00000000-0005-0000-0000-0000F1020000}"/>
    <cellStyle name="Warning Text 2" xfId="754" xr:uid="{00000000-0005-0000-0000-0000F2020000}"/>
    <cellStyle name="Warning Text 2 2" xfId="755" xr:uid="{00000000-0005-0000-0000-0000F3020000}"/>
    <cellStyle name="Warning Text 3" xfId="756" xr:uid="{00000000-0005-0000-0000-0000F4020000}"/>
    <cellStyle name="WHead - Style2" xfId="757" xr:uid="{00000000-0005-0000-0000-0000F5020000}"/>
    <cellStyle name="WHead - Style2 2" xfId="758" xr:uid="{00000000-0005-0000-0000-0000F6020000}"/>
    <cellStyle name="เครื่องหมายจุลภาค [0]_PERSONAL" xfId="759" xr:uid="{00000000-0005-0000-0000-0000F7020000}"/>
    <cellStyle name="เครื่องหมายจุลภาค_03-2000" xfId="760" xr:uid="{00000000-0005-0000-0000-0000F8020000}"/>
    <cellStyle name="เครื่องหมายสกุลเงิน [0]_PERSONAL" xfId="761" xr:uid="{00000000-0005-0000-0000-0000F9020000}"/>
    <cellStyle name="เครื่องหมายสกุลเงิน_PERSONAL" xfId="762" xr:uid="{00000000-0005-0000-0000-0000FA020000}"/>
    <cellStyle name="เชื่อมโยงหลายมิติ" xfId="763" xr:uid="{00000000-0005-0000-0000-0000FB020000}"/>
    <cellStyle name="เชื่อมโยงหลายมิติ 2" xfId="764" xr:uid="{00000000-0005-0000-0000-0000FC020000}"/>
    <cellStyle name="เชื่อมโยงหลายมิติ 3" xfId="765" xr:uid="{00000000-0005-0000-0000-0000FD020000}"/>
    <cellStyle name="ณfน๔_NTCณ๘ป๙ (2)" xfId="766" xr:uid="{00000000-0005-0000-0000-0000FE020000}"/>
    <cellStyle name="ตามการเชื่อมโยงหลายมิติ" xfId="767" xr:uid="{00000000-0005-0000-0000-0000FF020000}"/>
    <cellStyle name="ตามการเชื่อมโยงหลายมิติ 2" xfId="768" xr:uid="{00000000-0005-0000-0000-000000030000}"/>
    <cellStyle name="ตามการเชื่อมโยงหลายมิติ 3" xfId="769" xr:uid="{00000000-0005-0000-0000-000001030000}"/>
    <cellStyle name="น้บะภฒ_95" xfId="770" xr:uid="{00000000-0005-0000-0000-000002030000}"/>
    <cellStyle name="ปกติ_03-2000" xfId="771" xr:uid="{00000000-0005-0000-0000-000003030000}"/>
    <cellStyle name="ฤธถ [0]_95" xfId="772" xr:uid="{00000000-0005-0000-0000-000004030000}"/>
    <cellStyle name="ฤธถ_95" xfId="773" xr:uid="{00000000-0005-0000-0000-000005030000}"/>
    <cellStyle name="ล_x000b_ศญ_ฝลฐๆฟตม๖วฅ" xfId="774" xr:uid="{00000000-0005-0000-0000-000006030000}"/>
    <cellStyle name="ล๋ศญ [0]_95" xfId="775" xr:uid="{00000000-0005-0000-0000-000007030000}"/>
    <cellStyle name="ล๋ศญ_95" xfId="776" xr:uid="{00000000-0005-0000-0000-000008030000}"/>
    <cellStyle name="วฅมุ_4ฟ๙ฝวภ๛" xfId="777" xr:uid="{00000000-0005-0000-0000-000009030000}"/>
  </cellStyles>
  <dxfs count="0"/>
  <tableStyles count="1" defaultTableStyle="TableStyleMedium9" defaultPivotStyle="PivotStyleLight16">
    <tableStyle name="Invisible" pivot="0" table="0" count="0" xr9:uid="{DB1808B3-1429-498E-998C-C187D78FEF39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760039</xdr:colOff>
      <xdr:row>53</xdr:row>
      <xdr:rowOff>89648</xdr:rowOff>
    </xdr:from>
    <xdr:to>
      <xdr:col>8</xdr:col>
      <xdr:colOff>504934</xdr:colOff>
      <xdr:row>55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60039" y="15262413"/>
          <a:ext cx="8746954" cy="560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Director .....................................................             </a:t>
          </a:r>
          <a:r>
            <a:rPr lang="en-US" sz="1200" b="0" i="0" u="none" strike="noStrike" baseline="0">
              <a:solidFill>
                <a:schemeClr val="bg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กรรมการ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Director......................................................</a:t>
          </a:r>
        </a:p>
      </xdr:txBody>
    </xdr:sp>
    <xdr:clientData/>
  </xdr:twoCellAnchor>
  <xdr:twoCellAnchor>
    <xdr:from>
      <xdr:col>0</xdr:col>
      <xdr:colOff>754054</xdr:colOff>
      <xdr:row>164</xdr:row>
      <xdr:rowOff>105350</xdr:rowOff>
    </xdr:from>
    <xdr:to>
      <xdr:col>8</xdr:col>
      <xdr:colOff>426783</xdr:colOff>
      <xdr:row>165</xdr:row>
      <xdr:rowOff>141942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56936D6-DB94-4ED4-B9DC-42E1D5A4243E}"/>
            </a:ext>
          </a:extLst>
        </xdr:cNvPr>
        <xdr:cNvSpPr txBox="1">
          <a:spLocks noChangeArrowheads="1"/>
        </xdr:cNvSpPr>
      </xdr:nvSpPr>
      <xdr:spPr bwMode="auto">
        <a:xfrm>
          <a:off x="754054" y="47506232"/>
          <a:ext cx="9332200" cy="3055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Director .....................................................             </a:t>
          </a:r>
          <a:r>
            <a:rPr lang="en-US" sz="1200" b="0" i="0" u="none" strike="noStrike" baseline="0">
              <a:solidFill>
                <a:schemeClr val="bg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กรรมการ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Director......................................................</a:t>
          </a:r>
        </a:p>
      </xdr:txBody>
    </xdr:sp>
    <xdr:clientData/>
  </xdr:twoCellAnchor>
  <xdr:twoCellAnchor>
    <xdr:from>
      <xdr:col>0</xdr:col>
      <xdr:colOff>690675</xdr:colOff>
      <xdr:row>108</xdr:row>
      <xdr:rowOff>89646</xdr:rowOff>
    </xdr:from>
    <xdr:to>
      <xdr:col>8</xdr:col>
      <xdr:colOff>352513</xdr:colOff>
      <xdr:row>109</xdr:row>
      <xdr:rowOff>186766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2D3E276-87DE-4A06-802E-25CDA12A6389}"/>
            </a:ext>
          </a:extLst>
        </xdr:cNvPr>
        <xdr:cNvSpPr txBox="1">
          <a:spLocks noChangeArrowheads="1"/>
        </xdr:cNvSpPr>
      </xdr:nvSpPr>
      <xdr:spPr bwMode="auto">
        <a:xfrm>
          <a:off x="690675" y="31510940"/>
          <a:ext cx="9321309" cy="3660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Director .....................................................             </a:t>
          </a:r>
          <a:r>
            <a:rPr lang="en-US" sz="1200" b="0" i="0" u="none" strike="noStrike" baseline="0">
              <a:solidFill>
                <a:schemeClr val="bg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กรรมการ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Director......................................................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691741</xdr:colOff>
      <xdr:row>53</xdr:row>
      <xdr:rowOff>92599</xdr:rowOff>
    </xdr:from>
    <xdr:to>
      <xdr:col>9</xdr:col>
      <xdr:colOff>389004</xdr:colOff>
      <xdr:row>54</xdr:row>
      <xdr:rowOff>150813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91741" y="15586599"/>
          <a:ext cx="9134951" cy="3280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Director .....................................................             </a:t>
          </a:r>
          <a:r>
            <a:rPr lang="en-US" sz="1200" b="0" i="0" u="none" strike="noStrike" baseline="0">
              <a:solidFill>
                <a:schemeClr val="bg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กรรมการ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Director......................................................</a:t>
          </a:r>
        </a:p>
      </xdr:txBody>
    </xdr:sp>
    <xdr:clientData/>
  </xdr:twoCellAnchor>
  <xdr:twoCellAnchor>
    <xdr:from>
      <xdr:col>0</xdr:col>
      <xdr:colOff>257195</xdr:colOff>
      <xdr:row>108</xdr:row>
      <xdr:rowOff>91053</xdr:rowOff>
    </xdr:from>
    <xdr:to>
      <xdr:col>8</xdr:col>
      <xdr:colOff>69223</xdr:colOff>
      <xdr:row>109</xdr:row>
      <xdr:rowOff>203510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57195" y="31618803"/>
          <a:ext cx="9122716" cy="382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Director .....................................................             </a:t>
          </a:r>
          <a:r>
            <a:rPr lang="en-US" sz="1200" b="0" i="0" u="none" strike="noStrike" baseline="0">
              <a:solidFill>
                <a:schemeClr val="bg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กรรมการ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Director................................................</a:t>
          </a:r>
          <a:r>
            <a:rPr lang="en-US" sz="1600" b="0" i="0" u="none" strike="noStrike" baseline="0">
              <a:solidFill>
                <a:srgbClr val="000000"/>
              </a:solidFill>
              <a:latin typeface="Angsana New" panose="02020603050405020304" pitchFamily="18" charset="-34"/>
              <a:cs typeface="Angsana New" panose="02020603050405020304" pitchFamily="18" charset="-34"/>
            </a:rPr>
            <a:t>......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213682</xdr:colOff>
      <xdr:row>34</xdr:row>
      <xdr:rowOff>47779</xdr:rowOff>
    </xdr:from>
    <xdr:to>
      <xdr:col>17</xdr:col>
      <xdr:colOff>388169</xdr:colOff>
      <xdr:row>35</xdr:row>
      <xdr:rowOff>154215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3080253" y="9636279"/>
          <a:ext cx="7749130" cy="3695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Director .....................................................             </a:t>
          </a:r>
          <a:r>
            <a:rPr lang="en-US" sz="1200" b="0" i="0" u="none" strike="noStrike" baseline="0">
              <a:solidFill>
                <a:schemeClr val="bg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กรรมการ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Director......................................................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1122</xdr:colOff>
      <xdr:row>34</xdr:row>
      <xdr:rowOff>69635</xdr:rowOff>
    </xdr:from>
    <xdr:to>
      <xdr:col>18</xdr:col>
      <xdr:colOff>586721</xdr:colOff>
      <xdr:row>35</xdr:row>
      <xdr:rowOff>154215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4981336" y="9957492"/>
          <a:ext cx="7933456" cy="3385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Director .....................................................             </a:t>
          </a:r>
          <a:r>
            <a:rPr lang="en-US" sz="1200" b="0" i="0" u="none" strike="noStrike" baseline="0">
              <a:solidFill>
                <a:schemeClr val="bg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กรรมการ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Director......................................................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969619</xdr:colOff>
      <xdr:row>166</xdr:row>
      <xdr:rowOff>26260</xdr:rowOff>
    </xdr:from>
    <xdr:to>
      <xdr:col>8</xdr:col>
      <xdr:colOff>565496</xdr:colOff>
      <xdr:row>167</xdr:row>
      <xdr:rowOff>73105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969619" y="28085789"/>
          <a:ext cx="8255783" cy="3157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Director .....................................................             </a:t>
          </a:r>
          <a:r>
            <a:rPr lang="en-US" sz="1200" b="0" i="0" u="none" strike="noStrike" baseline="0">
              <a:solidFill>
                <a:schemeClr val="bg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กรรมการ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Director......................................................</a:t>
          </a:r>
        </a:p>
      </xdr:txBody>
    </xdr:sp>
    <xdr:clientData/>
  </xdr:twoCellAnchor>
  <xdr:twoCellAnchor>
    <xdr:from>
      <xdr:col>0</xdr:col>
      <xdr:colOff>784867</xdr:colOff>
      <xdr:row>54</xdr:row>
      <xdr:rowOff>46985</xdr:rowOff>
    </xdr:from>
    <xdr:to>
      <xdr:col>8</xdr:col>
      <xdr:colOff>387075</xdr:colOff>
      <xdr:row>56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784867" y="14211220"/>
          <a:ext cx="8230737" cy="4930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lnSpc>
              <a:spcPts val="1600"/>
            </a:lnSpc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Director .....................................................             </a:t>
          </a:r>
          <a:r>
            <a:rPr lang="en-US" sz="1200" b="0" i="0" u="none" strike="noStrike" baseline="0">
              <a:solidFill>
                <a:schemeClr val="bg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กรรมการ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Director......................................................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(19)%20YEAR%2024-67%20(PUBLIC)\CID%20(1650703)\CID67Y.xls" TargetMode="External"/><Relationship Id="rId1" Type="http://schemas.openxmlformats.org/officeDocument/2006/relationships/externalLinkPath" Target="https://apcdeloitte-my.sharepoint.com/personal/tjeeramongkolpanich_deloitte_com/Documents/Desktop/CI2025/YE2025/Roll%20FS%20YE/CID/CID67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"/>
      <sheetName val="PL"/>
      <sheetName val="Conso"/>
      <sheetName val="Separate"/>
      <sheetName val="CF"/>
      <sheetName val="WP_BS"/>
      <sheetName val="Sheet1"/>
      <sheetName val="WP_PL"/>
      <sheetName val="WP_CF Conso"/>
      <sheetName val="WP_CF Separate"/>
      <sheetName val="Adjust1"/>
      <sheetName val="Front end Loan"/>
      <sheetName val="Front end Bond"/>
      <sheetName val="Adjust2"/>
    </sheetNames>
    <sheetDataSet>
      <sheetData sheetId="0" refreshError="1"/>
      <sheetData sheetId="1" refreshError="1"/>
      <sheetData sheetId="2">
        <row r="25">
          <cell r="U25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aiklomklieo, Sathorn" id="{445AAAB4-D74D-4613-8B80-CB75799FF38D}" userId="S::ssaiklomklieo@deloitte.com::5ea36cad-f987-4485-b4e7-19649495ae6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66" dT="2026-02-21T14:35:14.39" personId="{445AAAB4-D74D-4613-8B80-CB75799FF38D}" id="{081D6F53-7F1C-41C8-A68C-19C5014E0852}">
    <text>เช็ค OD working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P162"/>
  <sheetViews>
    <sheetView tabSelected="1" view="pageBreakPreview" zoomScale="76" zoomScaleNormal="85" zoomScaleSheetLayoutView="76" workbookViewId="0">
      <selection activeCell="A10" sqref="A10"/>
    </sheetView>
  </sheetViews>
  <sheetFormatPr defaultColWidth="12.5703125" defaultRowHeight="21" customHeight="1"/>
  <cols>
    <col min="1" max="1" width="61.5703125" style="16" customWidth="1"/>
    <col min="2" max="2" width="11.85546875" style="16" bestFit="1" customWidth="1"/>
    <col min="3" max="3" width="16.28515625" style="16" bestFit="1" customWidth="1"/>
    <col min="4" max="4" width="1.42578125" style="16" customWidth="1"/>
    <col min="5" max="5" width="16.28515625" style="16" bestFit="1" customWidth="1"/>
    <col min="6" max="6" width="1.42578125" style="16" customWidth="1"/>
    <col min="7" max="7" width="15.140625" style="16" bestFit="1" customWidth="1"/>
    <col min="8" max="8" width="1.42578125" style="16" customWidth="1"/>
    <col min="9" max="9" width="15.140625" style="16" bestFit="1" customWidth="1"/>
    <col min="10" max="10" width="1.42578125" style="16" customWidth="1"/>
    <col min="11" max="11" width="12.5703125" style="16"/>
    <col min="12" max="12" width="14.5703125" style="16" bestFit="1" customWidth="1"/>
    <col min="13" max="13" width="13.42578125" style="16" bestFit="1" customWidth="1"/>
    <col min="14" max="15" width="12.5703125" style="16"/>
    <col min="16" max="16" width="14.5703125" style="16" bestFit="1" customWidth="1"/>
    <col min="17" max="16384" width="12.5703125" style="16"/>
  </cols>
  <sheetData>
    <row r="1" spans="1:9" ht="21" customHeight="1">
      <c r="A1" s="170" t="s">
        <v>0</v>
      </c>
      <c r="B1" s="170"/>
      <c r="C1" s="170"/>
      <c r="D1" s="170"/>
      <c r="E1" s="170"/>
      <c r="F1" s="170"/>
      <c r="G1" s="170"/>
      <c r="H1" s="170"/>
      <c r="I1" s="170"/>
    </row>
    <row r="2" spans="1:9" ht="21" customHeight="1">
      <c r="A2" s="170" t="s">
        <v>1</v>
      </c>
      <c r="B2" s="170"/>
      <c r="C2" s="170"/>
      <c r="D2" s="170"/>
      <c r="E2" s="170"/>
      <c r="F2" s="170"/>
      <c r="G2" s="170"/>
      <c r="H2" s="170"/>
      <c r="I2" s="170"/>
    </row>
    <row r="3" spans="1:9" ht="21" customHeight="1">
      <c r="A3" s="173" t="s">
        <v>2</v>
      </c>
      <c r="B3" s="175"/>
      <c r="C3" s="175"/>
      <c r="D3" s="175"/>
      <c r="E3" s="175"/>
      <c r="F3" s="175"/>
      <c r="G3" s="175"/>
      <c r="H3" s="175"/>
      <c r="I3" s="175"/>
    </row>
    <row r="4" spans="1:9" ht="21" customHeight="1">
      <c r="A4" s="172" t="s">
        <v>3</v>
      </c>
      <c r="B4" s="172"/>
      <c r="C4" s="172"/>
      <c r="D4" s="172"/>
      <c r="E4" s="172"/>
      <c r="F4" s="172"/>
      <c r="G4" s="172"/>
      <c r="H4" s="172"/>
      <c r="I4" s="172"/>
    </row>
    <row r="5" spans="1:9" ht="9" customHeight="1">
      <c r="A5" s="126"/>
      <c r="B5" s="126"/>
      <c r="C5" s="126"/>
      <c r="D5" s="126"/>
      <c r="E5" s="126"/>
      <c r="F5" s="126"/>
      <c r="G5" s="126"/>
      <c r="H5" s="126"/>
    </row>
    <row r="6" spans="1:9" ht="21" customHeight="1">
      <c r="A6" s="143"/>
      <c r="B6" s="19" t="s">
        <v>4</v>
      </c>
      <c r="C6" s="176" t="s">
        <v>5</v>
      </c>
      <c r="D6" s="176"/>
      <c r="E6" s="176"/>
      <c r="F6" s="125"/>
      <c r="G6" s="176" t="s">
        <v>6</v>
      </c>
      <c r="H6" s="176"/>
      <c r="I6" s="176"/>
    </row>
    <row r="7" spans="1:9" ht="21" customHeight="1">
      <c r="A7" s="143"/>
      <c r="B7" s="39"/>
      <c r="C7" s="169" t="s">
        <v>7</v>
      </c>
      <c r="D7" s="169"/>
      <c r="E7" s="169"/>
      <c r="F7" s="19"/>
      <c r="G7" s="169" t="s">
        <v>7</v>
      </c>
      <c r="H7" s="169"/>
      <c r="I7" s="169"/>
    </row>
    <row r="8" spans="1:9" s="19" customFormat="1" ht="21" customHeight="1">
      <c r="A8" s="144"/>
      <c r="C8" s="21">
        <v>2025</v>
      </c>
      <c r="D8" s="16"/>
      <c r="E8" s="21">
        <v>2024</v>
      </c>
      <c r="F8" s="16"/>
      <c r="G8" s="21">
        <v>2025</v>
      </c>
      <c r="H8" s="16"/>
      <c r="I8" s="21">
        <v>2024</v>
      </c>
    </row>
    <row r="9" spans="1:9" ht="21" customHeight="1">
      <c r="A9" s="49" t="s">
        <v>8</v>
      </c>
      <c r="C9" s="40"/>
      <c r="D9" s="40"/>
      <c r="E9" s="40"/>
      <c r="F9" s="40"/>
      <c r="G9" s="40"/>
      <c r="H9" s="40"/>
      <c r="I9" s="40"/>
    </row>
    <row r="10" spans="1:9" ht="21" customHeight="1">
      <c r="A10" s="145" t="s">
        <v>9</v>
      </c>
    </row>
    <row r="11" spans="1:9" ht="21" customHeight="1">
      <c r="A11" s="128" t="s">
        <v>10</v>
      </c>
      <c r="B11" s="41">
        <v>6</v>
      </c>
      <c r="C11" s="25">
        <v>120440152</v>
      </c>
      <c r="D11" s="30"/>
      <c r="E11" s="25">
        <v>221486698</v>
      </c>
      <c r="F11" s="30"/>
      <c r="G11" s="25">
        <v>14002574</v>
      </c>
      <c r="H11" s="30"/>
      <c r="I11" s="25">
        <v>42714473</v>
      </c>
    </row>
    <row r="12" spans="1:9" ht="21" customHeight="1">
      <c r="A12" s="128" t="s">
        <v>11</v>
      </c>
      <c r="B12" s="41" t="s">
        <v>12</v>
      </c>
      <c r="C12" s="25">
        <v>529500000</v>
      </c>
      <c r="D12" s="30"/>
      <c r="E12" s="29">
        <v>0</v>
      </c>
      <c r="F12" s="30"/>
      <c r="G12" s="25">
        <v>529500000</v>
      </c>
      <c r="H12" s="30"/>
      <c r="I12" s="29">
        <v>0</v>
      </c>
    </row>
    <row r="13" spans="1:9" ht="21" customHeight="1">
      <c r="A13" s="128" t="s">
        <v>13</v>
      </c>
      <c r="B13" s="41">
        <v>7</v>
      </c>
      <c r="C13" s="25">
        <v>120272062</v>
      </c>
      <c r="D13" s="30"/>
      <c r="E13" s="25">
        <v>150078402</v>
      </c>
      <c r="F13" s="30"/>
      <c r="G13" s="25">
        <v>90931997</v>
      </c>
      <c r="H13" s="30"/>
      <c r="I13" s="25">
        <v>76899002</v>
      </c>
    </row>
    <row r="14" spans="1:9" ht="21" customHeight="1">
      <c r="A14" s="128" t="s">
        <v>14</v>
      </c>
      <c r="B14" s="41" t="s">
        <v>15</v>
      </c>
      <c r="C14" s="29">
        <v>0</v>
      </c>
      <c r="D14" s="30"/>
      <c r="E14" s="29">
        <v>0</v>
      </c>
      <c r="F14" s="30"/>
      <c r="G14" s="25">
        <v>20000000</v>
      </c>
      <c r="H14" s="30"/>
      <c r="I14" s="25">
        <v>15500000</v>
      </c>
    </row>
    <row r="15" spans="1:9" ht="21" customHeight="1">
      <c r="A15" s="128" t="s">
        <v>16</v>
      </c>
      <c r="B15" s="41"/>
      <c r="C15" s="25">
        <v>18000000</v>
      </c>
      <c r="D15" s="30"/>
      <c r="E15" s="29">
        <v>0</v>
      </c>
      <c r="F15" s="30"/>
      <c r="G15" s="25">
        <v>18000000</v>
      </c>
      <c r="H15" s="30"/>
      <c r="I15" s="29">
        <v>0</v>
      </c>
    </row>
    <row r="16" spans="1:9" ht="21" customHeight="1">
      <c r="A16" s="128" t="s">
        <v>17</v>
      </c>
      <c r="B16" s="41" t="s">
        <v>32</v>
      </c>
      <c r="C16" s="29">
        <v>0</v>
      </c>
      <c r="D16" s="30"/>
      <c r="E16" s="29">
        <v>0</v>
      </c>
      <c r="F16" s="30"/>
      <c r="G16" s="25">
        <v>282790000</v>
      </c>
      <c r="H16" s="30"/>
      <c r="I16" s="29">
        <v>0</v>
      </c>
    </row>
    <row r="17" spans="1:16" ht="21" customHeight="1">
      <c r="A17" s="128" t="s">
        <v>18</v>
      </c>
      <c r="B17" s="41" t="s">
        <v>19</v>
      </c>
      <c r="C17" s="25">
        <v>4879008012</v>
      </c>
      <c r="D17" s="30"/>
      <c r="E17" s="25">
        <v>5077312126</v>
      </c>
      <c r="F17" s="30"/>
      <c r="G17" s="25">
        <v>992609233</v>
      </c>
      <c r="H17" s="30"/>
      <c r="I17" s="25">
        <v>1231750452</v>
      </c>
    </row>
    <row r="18" spans="1:16" ht="21" customHeight="1">
      <c r="A18" s="128" t="s">
        <v>20</v>
      </c>
      <c r="B18" s="41">
        <v>9</v>
      </c>
      <c r="C18" s="25">
        <v>34754365</v>
      </c>
      <c r="D18" s="30"/>
      <c r="E18" s="25">
        <v>32247217</v>
      </c>
      <c r="F18" s="30"/>
      <c r="G18" s="25">
        <v>2228102</v>
      </c>
      <c r="H18" s="30"/>
      <c r="I18" s="25">
        <v>132638</v>
      </c>
    </row>
    <row r="19" spans="1:16" ht="21" customHeight="1">
      <c r="A19" s="128" t="s">
        <v>21</v>
      </c>
      <c r="B19" s="41"/>
      <c r="C19" s="25">
        <v>14581641</v>
      </c>
      <c r="D19" s="30"/>
      <c r="E19" s="25">
        <v>24327858</v>
      </c>
      <c r="F19" s="30"/>
      <c r="G19" s="25">
        <v>6987598</v>
      </c>
      <c r="H19" s="30"/>
      <c r="I19" s="25">
        <v>12453205</v>
      </c>
    </row>
    <row r="20" spans="1:16" ht="21" customHeight="1">
      <c r="A20" s="128" t="s">
        <v>22</v>
      </c>
      <c r="B20" s="41">
        <v>10</v>
      </c>
      <c r="C20" s="29">
        <v>0</v>
      </c>
      <c r="D20" s="30"/>
      <c r="E20" s="25">
        <v>3306756</v>
      </c>
      <c r="F20" s="30"/>
      <c r="G20" s="29">
        <v>0</v>
      </c>
      <c r="H20" s="30"/>
      <c r="I20" s="25">
        <v>3306756</v>
      </c>
    </row>
    <row r="21" spans="1:16" ht="21" customHeight="1">
      <c r="A21" s="128" t="s">
        <v>23</v>
      </c>
      <c r="C21" s="29">
        <v>0</v>
      </c>
      <c r="E21" s="25">
        <v>11930472</v>
      </c>
      <c r="G21" s="29">
        <v>0</v>
      </c>
      <c r="I21" s="29">
        <v>0</v>
      </c>
    </row>
    <row r="22" spans="1:16" ht="21" customHeight="1">
      <c r="A22" s="128" t="s">
        <v>24</v>
      </c>
      <c r="B22" s="41"/>
      <c r="C22" s="25">
        <v>24441116</v>
      </c>
      <c r="D22" s="30"/>
      <c r="E22" s="25">
        <v>31996915</v>
      </c>
      <c r="F22" s="30"/>
      <c r="G22" s="25">
        <v>4642290</v>
      </c>
      <c r="H22" s="30"/>
      <c r="I22" s="25">
        <v>13304370</v>
      </c>
    </row>
    <row r="23" spans="1:16" ht="21" customHeight="1">
      <c r="A23" s="33" t="s">
        <v>25</v>
      </c>
      <c r="B23" s="41"/>
      <c r="C23" s="132">
        <f>SUM(C11:C22)</f>
        <v>5740997348</v>
      </c>
      <c r="D23" s="25"/>
      <c r="E23" s="132">
        <f>SUM(E11:E22)</f>
        <v>5552686444</v>
      </c>
      <c r="F23" s="25"/>
      <c r="G23" s="132">
        <f>SUM(G11:G22)</f>
        <v>1961691794</v>
      </c>
      <c r="H23" s="25"/>
      <c r="I23" s="132">
        <f>SUM(I11:I22)</f>
        <v>1396060896</v>
      </c>
    </row>
    <row r="24" spans="1:16" ht="21" customHeight="1">
      <c r="C24" s="25"/>
      <c r="E24" s="25"/>
    </row>
    <row r="25" spans="1:16" ht="21" customHeight="1">
      <c r="A25" s="121" t="s">
        <v>26</v>
      </c>
      <c r="B25" s="41"/>
      <c r="C25" s="30"/>
      <c r="D25" s="30"/>
      <c r="E25" s="30"/>
      <c r="F25" s="30"/>
      <c r="G25" s="30"/>
      <c r="H25" s="30"/>
      <c r="I25" s="30"/>
    </row>
    <row r="26" spans="1:16" ht="21" customHeight="1">
      <c r="A26" s="128" t="s">
        <v>27</v>
      </c>
      <c r="B26" s="41">
        <v>10</v>
      </c>
      <c r="C26" s="25">
        <v>415665361</v>
      </c>
      <c r="D26" s="30"/>
      <c r="E26" s="25">
        <v>684840884</v>
      </c>
      <c r="F26" s="25"/>
      <c r="G26" s="25">
        <v>144802379</v>
      </c>
      <c r="H26" s="25"/>
      <c r="I26" s="25">
        <v>391134036</v>
      </c>
    </row>
    <row r="27" spans="1:16" ht="21" customHeight="1">
      <c r="A27" s="128" t="s">
        <v>28</v>
      </c>
      <c r="B27" s="146">
        <v>11.1</v>
      </c>
      <c r="C27" s="29">
        <v>0</v>
      </c>
      <c r="D27" s="41"/>
      <c r="E27" s="29">
        <v>0</v>
      </c>
      <c r="F27" s="25"/>
      <c r="G27" s="25">
        <v>2081900885</v>
      </c>
      <c r="H27" s="25"/>
      <c r="I27" s="25">
        <v>1761900885</v>
      </c>
    </row>
    <row r="28" spans="1:16" ht="21" customHeight="1">
      <c r="A28" s="147" t="s">
        <v>29</v>
      </c>
      <c r="B28" s="41">
        <v>12</v>
      </c>
      <c r="C28" s="25">
        <v>69672732</v>
      </c>
      <c r="D28" s="41"/>
      <c r="E28" s="25">
        <v>54370027</v>
      </c>
      <c r="F28" s="25"/>
      <c r="G28" s="25">
        <v>90374810</v>
      </c>
      <c r="H28" s="25"/>
      <c r="I28" s="25">
        <v>64781120</v>
      </c>
    </row>
    <row r="29" spans="1:16" ht="21" customHeight="1">
      <c r="A29" s="147" t="s">
        <v>30</v>
      </c>
      <c r="B29" s="41" t="s">
        <v>32</v>
      </c>
      <c r="C29" s="29">
        <v>0</v>
      </c>
      <c r="D29" s="41"/>
      <c r="E29" s="29">
        <v>0</v>
      </c>
      <c r="F29" s="25"/>
      <c r="G29" s="29">
        <v>0</v>
      </c>
      <c r="H29" s="25"/>
      <c r="I29" s="25">
        <v>458690000</v>
      </c>
    </row>
    <row r="30" spans="1:16" ht="21" customHeight="1">
      <c r="A30" s="147" t="s">
        <v>31</v>
      </c>
      <c r="C30" s="25">
        <v>71972236</v>
      </c>
      <c r="D30" s="41"/>
      <c r="E30" s="25">
        <v>64258970</v>
      </c>
      <c r="F30" s="25"/>
      <c r="G30" s="25">
        <v>43920726</v>
      </c>
      <c r="H30" s="25"/>
      <c r="I30" s="25">
        <v>40737032</v>
      </c>
    </row>
    <row r="31" spans="1:16" ht="21" customHeight="1">
      <c r="A31" s="128" t="s">
        <v>33</v>
      </c>
      <c r="B31" s="41">
        <v>13</v>
      </c>
      <c r="C31" s="25">
        <v>202969527</v>
      </c>
      <c r="D31" s="30"/>
      <c r="E31" s="25">
        <v>379680527</v>
      </c>
      <c r="F31" s="25"/>
      <c r="G31" s="25">
        <v>117090000</v>
      </c>
      <c r="H31" s="25"/>
      <c r="I31" s="25">
        <v>270330000</v>
      </c>
      <c r="L31" s="148"/>
      <c r="O31" s="148"/>
      <c r="P31" s="148"/>
    </row>
    <row r="32" spans="1:16" ht="21" customHeight="1">
      <c r="A32" s="128" t="s">
        <v>34</v>
      </c>
      <c r="B32" s="41"/>
      <c r="C32" s="25">
        <v>141654592</v>
      </c>
      <c r="D32" s="30"/>
      <c r="E32" s="25">
        <v>106621592</v>
      </c>
      <c r="F32" s="25"/>
      <c r="G32" s="29">
        <v>0</v>
      </c>
      <c r="H32" s="25"/>
      <c r="I32" s="29">
        <v>0</v>
      </c>
    </row>
    <row r="33" spans="1:11" ht="21" customHeight="1">
      <c r="A33" s="128" t="s">
        <v>35</v>
      </c>
      <c r="B33" s="41" t="s">
        <v>19</v>
      </c>
      <c r="C33" s="25">
        <v>3258787859</v>
      </c>
      <c r="D33" s="30"/>
      <c r="E33" s="25">
        <v>3155121073</v>
      </c>
      <c r="F33" s="25"/>
      <c r="G33" s="25">
        <v>5682358</v>
      </c>
      <c r="H33" s="25"/>
      <c r="I33" s="25">
        <v>7234647</v>
      </c>
    </row>
    <row r="34" spans="1:11" ht="21" customHeight="1">
      <c r="A34" s="128" t="s">
        <v>36</v>
      </c>
      <c r="B34" s="40">
        <v>15</v>
      </c>
      <c r="C34" s="25">
        <v>532605485</v>
      </c>
      <c r="E34" s="25">
        <v>733301782</v>
      </c>
      <c r="F34" s="25"/>
      <c r="G34" s="25">
        <v>10063325</v>
      </c>
      <c r="H34" s="25"/>
      <c r="I34" s="25">
        <v>17033623</v>
      </c>
    </row>
    <row r="35" spans="1:11" ht="21" customHeight="1">
      <c r="A35" s="128" t="s">
        <v>37</v>
      </c>
      <c r="B35" s="41">
        <v>20</v>
      </c>
      <c r="C35" s="16">
        <v>104611509</v>
      </c>
      <c r="D35" s="30"/>
      <c r="E35" s="16">
        <v>102344475</v>
      </c>
      <c r="F35" s="25"/>
      <c r="G35" s="25">
        <v>6818881</v>
      </c>
      <c r="H35" s="25"/>
      <c r="I35" s="29">
        <v>0</v>
      </c>
    </row>
    <row r="36" spans="1:11" ht="21" customHeight="1">
      <c r="A36" s="128" t="s">
        <v>38</v>
      </c>
      <c r="B36" s="41"/>
      <c r="C36" s="149">
        <v>10574082</v>
      </c>
      <c r="D36" s="30"/>
      <c r="E36" s="149">
        <v>16467119</v>
      </c>
      <c r="F36" s="30"/>
      <c r="G36" s="149">
        <v>1990613</v>
      </c>
      <c r="H36" s="30"/>
      <c r="I36" s="149">
        <v>2048961</v>
      </c>
    </row>
    <row r="37" spans="1:11" ht="21" customHeight="1">
      <c r="A37" s="33" t="s">
        <v>39</v>
      </c>
      <c r="B37" s="40"/>
      <c r="C37" s="149">
        <f>SUM(C26:C36)</f>
        <v>4808513383</v>
      </c>
      <c r="D37" s="30"/>
      <c r="E37" s="149">
        <f>SUM(E26:E36)</f>
        <v>5297006449</v>
      </c>
      <c r="F37" s="30"/>
      <c r="G37" s="149">
        <f>SUM(G26:G36)</f>
        <v>2502643977</v>
      </c>
      <c r="H37" s="30"/>
      <c r="I37" s="149">
        <f>SUM(I26:I36)</f>
        <v>3013890304</v>
      </c>
    </row>
    <row r="38" spans="1:11" ht="21" customHeight="1" thickBot="1">
      <c r="A38" s="22" t="s">
        <v>40</v>
      </c>
      <c r="C38" s="150">
        <f>C23+C37</f>
        <v>10549510731</v>
      </c>
      <c r="D38" s="25"/>
      <c r="E38" s="150">
        <f>E23+E37</f>
        <v>10849692893</v>
      </c>
      <c r="F38" s="25"/>
      <c r="G38" s="150">
        <f>G23+G37</f>
        <v>4464335771</v>
      </c>
      <c r="H38" s="25"/>
      <c r="I38" s="150">
        <f>I23+I37</f>
        <v>4409951200</v>
      </c>
    </row>
    <row r="39" spans="1:11" ht="21" customHeight="1" thickTop="1">
      <c r="A39" s="22"/>
      <c r="C39" s="36"/>
      <c r="D39" s="36"/>
      <c r="E39" s="36"/>
      <c r="F39" s="36"/>
      <c r="G39" s="36"/>
      <c r="H39" s="36"/>
      <c r="I39" s="36"/>
    </row>
    <row r="40" spans="1:11" ht="21" customHeight="1">
      <c r="A40" s="22"/>
      <c r="C40" s="6"/>
      <c r="D40" s="36"/>
      <c r="E40" s="36"/>
      <c r="F40" s="36"/>
      <c r="G40" s="6"/>
      <c r="H40" s="36"/>
      <c r="I40" s="36"/>
    </row>
    <row r="41" spans="1:11" ht="21" customHeight="1">
      <c r="A41" s="22"/>
      <c r="C41" s="36"/>
      <c r="D41" s="36"/>
      <c r="E41" s="36"/>
      <c r="F41" s="36"/>
      <c r="G41" s="36"/>
      <c r="H41" s="36"/>
      <c r="I41" s="36"/>
    </row>
    <row r="42" spans="1:11" ht="21" customHeight="1">
      <c r="A42" s="22"/>
      <c r="C42" s="36"/>
      <c r="D42" s="36"/>
      <c r="E42" s="36"/>
      <c r="F42" s="36"/>
      <c r="G42" s="36"/>
      <c r="H42" s="36"/>
      <c r="I42" s="36"/>
      <c r="K42" s="151"/>
    </row>
    <row r="43" spans="1:11" ht="21" customHeight="1">
      <c r="A43" s="22"/>
      <c r="C43" s="36"/>
      <c r="D43" s="36"/>
      <c r="E43" s="36"/>
      <c r="F43" s="36"/>
      <c r="G43" s="36"/>
      <c r="H43" s="36"/>
      <c r="I43" s="36"/>
    </row>
    <row r="44" spans="1:11" ht="21" customHeight="1">
      <c r="A44" s="22"/>
      <c r="C44" s="36"/>
      <c r="D44" s="36"/>
      <c r="E44" s="36"/>
      <c r="F44" s="36"/>
      <c r="G44" s="36"/>
      <c r="H44" s="36"/>
      <c r="I44" s="36"/>
    </row>
    <row r="45" spans="1:11" ht="21" customHeight="1">
      <c r="A45" s="22"/>
      <c r="C45" s="36"/>
      <c r="D45" s="36"/>
      <c r="E45" s="36"/>
      <c r="F45" s="36"/>
      <c r="G45" s="36"/>
      <c r="H45" s="36"/>
      <c r="I45" s="36"/>
    </row>
    <row r="46" spans="1:11" ht="21" customHeight="1">
      <c r="A46" s="22"/>
      <c r="C46" s="36"/>
      <c r="D46" s="36"/>
      <c r="E46" s="36"/>
      <c r="F46" s="36"/>
      <c r="G46" s="36"/>
      <c r="H46" s="36"/>
      <c r="I46" s="36"/>
    </row>
    <row r="47" spans="1:11" ht="21" customHeight="1">
      <c r="A47" s="22"/>
      <c r="C47" s="36"/>
      <c r="D47" s="36"/>
      <c r="E47" s="36"/>
      <c r="F47" s="36"/>
      <c r="G47" s="36"/>
      <c r="H47" s="36"/>
      <c r="I47" s="36"/>
    </row>
    <row r="48" spans="1:11" ht="21" customHeight="1">
      <c r="A48" s="22"/>
      <c r="C48" s="36"/>
      <c r="D48" s="36"/>
      <c r="E48" s="36"/>
      <c r="F48" s="36"/>
      <c r="G48" s="36"/>
      <c r="H48" s="36"/>
      <c r="I48" s="36"/>
    </row>
    <row r="49" spans="1:9" ht="21" customHeight="1">
      <c r="A49" s="22"/>
      <c r="C49" s="36"/>
      <c r="D49" s="36"/>
      <c r="E49" s="36"/>
      <c r="F49" s="36"/>
      <c r="G49" s="36"/>
      <c r="H49" s="36"/>
      <c r="I49" s="36"/>
    </row>
    <row r="50" spans="1:9" ht="21" customHeight="1">
      <c r="A50" s="22"/>
      <c r="C50" s="36"/>
      <c r="D50" s="36"/>
      <c r="E50" s="36"/>
      <c r="F50" s="36"/>
      <c r="G50" s="36"/>
      <c r="H50" s="36"/>
      <c r="I50" s="36"/>
    </row>
    <row r="51" spans="1:9" ht="21" customHeight="1">
      <c r="A51" s="22"/>
      <c r="C51" s="36"/>
      <c r="D51" s="36"/>
      <c r="E51" s="36"/>
      <c r="F51" s="36"/>
      <c r="G51" s="36"/>
      <c r="H51" s="36"/>
      <c r="I51" s="36"/>
    </row>
    <row r="52" spans="1:9" ht="21" customHeight="1">
      <c r="A52" s="174" t="s">
        <v>41</v>
      </c>
      <c r="B52" s="174"/>
      <c r="C52" s="174"/>
      <c r="D52" s="174"/>
      <c r="E52" s="174"/>
      <c r="F52" s="174"/>
      <c r="G52" s="174"/>
      <c r="H52" s="36"/>
      <c r="I52" s="36"/>
    </row>
    <row r="53" spans="1:9" ht="21" customHeight="1">
      <c r="A53" s="22"/>
      <c r="C53" s="36"/>
      <c r="D53" s="36"/>
      <c r="E53" s="36"/>
      <c r="F53" s="36"/>
      <c r="G53" s="36"/>
      <c r="H53" s="36"/>
      <c r="I53" s="36"/>
    </row>
    <row r="54" spans="1:9" ht="21" customHeight="1">
      <c r="A54" s="22"/>
      <c r="C54" s="36"/>
      <c r="D54" s="36"/>
      <c r="E54" s="36"/>
      <c r="F54" s="36"/>
      <c r="G54" s="36"/>
      <c r="H54" s="36"/>
      <c r="I54" s="36"/>
    </row>
    <row r="55" spans="1:9" ht="21" customHeight="1">
      <c r="A55" s="22"/>
      <c r="C55" s="36"/>
      <c r="D55" s="36"/>
      <c r="E55" s="36"/>
      <c r="F55" s="36"/>
      <c r="G55" s="36"/>
      <c r="H55" s="36"/>
      <c r="I55" s="36"/>
    </row>
    <row r="56" spans="1:9" ht="21" customHeight="1">
      <c r="A56" s="170" t="s">
        <v>0</v>
      </c>
      <c r="B56" s="170"/>
      <c r="C56" s="170"/>
      <c r="D56" s="170"/>
      <c r="E56" s="170"/>
      <c r="F56" s="170"/>
      <c r="G56" s="170"/>
      <c r="H56" s="170"/>
      <c r="I56" s="170"/>
    </row>
    <row r="57" spans="1:9" ht="21" customHeight="1">
      <c r="A57" s="171" t="s">
        <v>42</v>
      </c>
      <c r="B57" s="171"/>
      <c r="C57" s="171"/>
      <c r="D57" s="171"/>
      <c r="E57" s="171"/>
      <c r="F57" s="171"/>
      <c r="G57" s="171"/>
      <c r="H57" s="171"/>
      <c r="I57" s="171"/>
    </row>
    <row r="58" spans="1:9" ht="21" customHeight="1">
      <c r="A58" s="173" t="s">
        <v>43</v>
      </c>
      <c r="B58" s="173"/>
      <c r="C58" s="173"/>
      <c r="D58" s="173"/>
      <c r="E58" s="173"/>
      <c r="F58" s="173"/>
      <c r="G58" s="173"/>
      <c r="H58" s="173"/>
      <c r="I58" s="173"/>
    </row>
    <row r="59" spans="1:9" ht="21" customHeight="1">
      <c r="A59" s="172" t="s">
        <v>3</v>
      </c>
      <c r="B59" s="172"/>
      <c r="C59" s="172"/>
      <c r="D59" s="172"/>
      <c r="E59" s="172"/>
      <c r="F59" s="172"/>
      <c r="G59" s="172"/>
      <c r="H59" s="172"/>
      <c r="I59" s="172"/>
    </row>
    <row r="60" spans="1:9" ht="6" customHeight="1">
      <c r="A60" s="126"/>
      <c r="B60" s="126"/>
      <c r="C60" s="126"/>
      <c r="D60" s="126"/>
      <c r="E60" s="126"/>
      <c r="F60" s="126"/>
      <c r="G60" s="126"/>
      <c r="H60" s="126"/>
    </row>
    <row r="61" spans="1:9" ht="21" customHeight="1">
      <c r="A61" s="17"/>
      <c r="B61" s="19" t="s">
        <v>4</v>
      </c>
      <c r="C61" s="176" t="s">
        <v>5</v>
      </c>
      <c r="D61" s="176"/>
      <c r="E61" s="176"/>
      <c r="F61" s="125"/>
      <c r="G61" s="176" t="s">
        <v>6</v>
      </c>
      <c r="H61" s="176"/>
      <c r="I61" s="176"/>
    </row>
    <row r="62" spans="1:9" ht="21" customHeight="1">
      <c r="A62" s="17"/>
      <c r="B62" s="39"/>
      <c r="C62" s="169" t="s">
        <v>7</v>
      </c>
      <c r="D62" s="169"/>
      <c r="E62" s="169"/>
      <c r="F62" s="19"/>
      <c r="G62" s="169" t="s">
        <v>7</v>
      </c>
      <c r="H62" s="169"/>
      <c r="I62" s="169"/>
    </row>
    <row r="63" spans="1:9" ht="21" customHeight="1">
      <c r="A63" s="50"/>
      <c r="C63" s="21">
        <v>2025</v>
      </c>
      <c r="E63" s="21">
        <v>2024</v>
      </c>
      <c r="G63" s="21">
        <v>2025</v>
      </c>
      <c r="I63" s="21">
        <v>2024</v>
      </c>
    </row>
    <row r="64" spans="1:9" ht="21" customHeight="1">
      <c r="A64" s="49" t="s">
        <v>44</v>
      </c>
      <c r="C64" s="40"/>
      <c r="D64" s="40"/>
      <c r="E64" s="40"/>
      <c r="F64" s="40"/>
      <c r="G64" s="40"/>
      <c r="H64" s="40"/>
      <c r="I64" s="40"/>
    </row>
    <row r="65" spans="1:9" ht="21" customHeight="1">
      <c r="A65" s="121" t="s">
        <v>45</v>
      </c>
      <c r="B65" s="40"/>
      <c r="C65" s="40"/>
      <c r="D65" s="40"/>
      <c r="E65" s="40"/>
      <c r="F65" s="36"/>
      <c r="G65" s="36"/>
      <c r="H65" s="36"/>
      <c r="I65" s="36"/>
    </row>
    <row r="66" spans="1:9" ht="21" customHeight="1">
      <c r="A66" s="128" t="s">
        <v>46</v>
      </c>
      <c r="B66" s="146">
        <v>18.100000000000001</v>
      </c>
      <c r="C66" s="25">
        <v>93421051</v>
      </c>
      <c r="D66" s="25"/>
      <c r="E66" s="25">
        <v>42950712</v>
      </c>
      <c r="F66" s="25"/>
      <c r="G66" s="29">
        <v>0</v>
      </c>
      <c r="H66" s="29"/>
      <c r="I66" s="29">
        <v>0</v>
      </c>
    </row>
    <row r="67" spans="1:9" ht="21" customHeight="1">
      <c r="A67" s="128" t="s">
        <v>47</v>
      </c>
      <c r="B67" s="146">
        <v>18.2</v>
      </c>
      <c r="C67" s="25">
        <v>50000000</v>
      </c>
      <c r="D67" s="25"/>
      <c r="E67" s="25">
        <v>153850000</v>
      </c>
      <c r="F67" s="25"/>
      <c r="G67" s="29">
        <v>0</v>
      </c>
      <c r="H67" s="25"/>
      <c r="I67" s="25">
        <v>50000000</v>
      </c>
    </row>
    <row r="68" spans="1:9" ht="21" customHeight="1">
      <c r="A68" s="128" t="s">
        <v>48</v>
      </c>
      <c r="B68" s="152">
        <v>16</v>
      </c>
      <c r="C68" s="25">
        <v>421688588</v>
      </c>
      <c r="D68" s="25"/>
      <c r="E68" s="25">
        <v>425637859</v>
      </c>
      <c r="F68" s="25"/>
      <c r="G68" s="25">
        <v>102815004</v>
      </c>
      <c r="H68" s="25"/>
      <c r="I68" s="25">
        <v>137147427</v>
      </c>
    </row>
    <row r="69" spans="1:9" s="154" customFormat="1" ht="21" customHeight="1">
      <c r="A69" s="128" t="s">
        <v>49</v>
      </c>
      <c r="B69" s="41">
        <v>17</v>
      </c>
      <c r="C69" s="153">
        <v>206897452</v>
      </c>
      <c r="D69" s="153"/>
      <c r="E69" s="153">
        <v>290277990</v>
      </c>
      <c r="F69" s="153"/>
      <c r="G69" s="153">
        <v>45044263</v>
      </c>
      <c r="H69" s="153"/>
      <c r="I69" s="153">
        <v>38694833</v>
      </c>
    </row>
    <row r="70" spans="1:9" ht="21" customHeight="1">
      <c r="A70" s="128" t="s">
        <v>50</v>
      </c>
    </row>
    <row r="71" spans="1:9" ht="21" customHeight="1">
      <c r="A71" s="155" t="s">
        <v>51</v>
      </c>
      <c r="B71" s="146">
        <v>18.2</v>
      </c>
      <c r="C71" s="16">
        <v>229928021</v>
      </c>
      <c r="D71" s="25"/>
      <c r="E71" s="16">
        <v>552108928</v>
      </c>
      <c r="F71" s="25"/>
      <c r="G71" s="16">
        <v>145630106</v>
      </c>
      <c r="H71" s="25"/>
      <c r="I71" s="16">
        <v>451311258</v>
      </c>
    </row>
    <row r="72" spans="1:9" ht="21" customHeight="1">
      <c r="A72" s="128" t="s">
        <v>50</v>
      </c>
      <c r="B72" s="146"/>
    </row>
    <row r="73" spans="1:9" ht="21" customHeight="1">
      <c r="A73" s="155" t="s">
        <v>52</v>
      </c>
      <c r="B73" s="146">
        <v>18.3</v>
      </c>
      <c r="C73" s="16">
        <v>142997414</v>
      </c>
      <c r="D73" s="153"/>
      <c r="E73" s="16">
        <v>286538639</v>
      </c>
      <c r="F73" s="25"/>
      <c r="G73" s="29">
        <v>0</v>
      </c>
      <c r="H73" s="29"/>
      <c r="I73" s="29">
        <v>0</v>
      </c>
    </row>
    <row r="74" spans="1:9" ht="21" customHeight="1">
      <c r="A74" s="128" t="s">
        <v>53</v>
      </c>
      <c r="B74" s="146">
        <v>18.399999999999999</v>
      </c>
      <c r="C74" s="16">
        <v>1136764902</v>
      </c>
      <c r="D74" s="153"/>
      <c r="E74" s="25">
        <v>718057788</v>
      </c>
      <c r="F74" s="25"/>
      <c r="G74" s="16">
        <v>1136764902</v>
      </c>
      <c r="H74" s="25"/>
      <c r="I74" s="16">
        <v>718057788</v>
      </c>
    </row>
    <row r="75" spans="1:9" ht="21" customHeight="1">
      <c r="A75" s="128" t="s">
        <v>54</v>
      </c>
      <c r="B75" s="41">
        <v>19</v>
      </c>
      <c r="C75" s="16">
        <v>397654045</v>
      </c>
      <c r="D75" s="25"/>
      <c r="E75" s="16">
        <v>325139670</v>
      </c>
      <c r="F75" s="25"/>
      <c r="G75" s="16">
        <v>7337185</v>
      </c>
      <c r="H75" s="25"/>
      <c r="I75" s="25">
        <v>8170720</v>
      </c>
    </row>
    <row r="76" spans="1:9" ht="21" customHeight="1">
      <c r="A76" s="128" t="s">
        <v>55</v>
      </c>
      <c r="B76" s="156" t="s">
        <v>56</v>
      </c>
      <c r="C76" s="25">
        <v>95000000</v>
      </c>
      <c r="D76" s="25"/>
      <c r="E76" s="25">
        <v>40000000</v>
      </c>
      <c r="F76" s="25"/>
      <c r="G76" s="29">
        <v>0</v>
      </c>
      <c r="H76" s="29"/>
      <c r="I76" s="29">
        <v>0</v>
      </c>
    </row>
    <row r="77" spans="1:9" ht="21" customHeight="1">
      <c r="A77" s="128" t="s">
        <v>50</v>
      </c>
      <c r="B77" s="156"/>
      <c r="D77" s="25"/>
      <c r="E77" s="157"/>
      <c r="F77" s="25"/>
      <c r="G77" s="25"/>
      <c r="H77" s="29"/>
      <c r="I77" s="29"/>
    </row>
    <row r="78" spans="1:9" ht="21" customHeight="1">
      <c r="A78" s="155" t="s">
        <v>57</v>
      </c>
      <c r="B78" s="156" t="s">
        <v>58</v>
      </c>
      <c r="C78" s="25">
        <v>357250000</v>
      </c>
      <c r="D78" s="25"/>
      <c r="E78" s="153">
        <v>35000000</v>
      </c>
      <c r="F78" s="25"/>
      <c r="G78" s="29">
        <v>0</v>
      </c>
      <c r="H78" s="29"/>
      <c r="I78" s="29">
        <v>0</v>
      </c>
    </row>
    <row r="79" spans="1:9" ht="21" customHeight="1">
      <c r="A79" s="128" t="s">
        <v>59</v>
      </c>
      <c r="B79" s="41"/>
      <c r="C79" s="25">
        <v>40269551</v>
      </c>
      <c r="D79" s="25"/>
      <c r="E79" s="153">
        <v>55585213</v>
      </c>
      <c r="F79" s="25"/>
      <c r="G79" s="16">
        <v>5598561</v>
      </c>
      <c r="H79" s="25"/>
      <c r="I79" s="25">
        <v>17046014</v>
      </c>
    </row>
    <row r="80" spans="1:9" ht="21" customHeight="1">
      <c r="A80" s="128" t="s">
        <v>60</v>
      </c>
      <c r="B80" s="41"/>
      <c r="C80" s="25">
        <v>18546279</v>
      </c>
      <c r="D80" s="25"/>
      <c r="E80" s="25">
        <v>2288679</v>
      </c>
      <c r="F80" s="25"/>
      <c r="G80" s="29">
        <v>0</v>
      </c>
      <c r="H80" s="29"/>
      <c r="I80" s="29">
        <v>0</v>
      </c>
    </row>
    <row r="81" spans="1:16" ht="21" customHeight="1">
      <c r="A81" s="128" t="s">
        <v>61</v>
      </c>
      <c r="B81" s="41"/>
      <c r="C81" s="153">
        <v>13800000</v>
      </c>
      <c r="D81" s="25"/>
      <c r="E81" s="25">
        <v>30080000</v>
      </c>
      <c r="F81" s="25"/>
      <c r="G81" s="25">
        <v>13800000</v>
      </c>
      <c r="H81" s="25"/>
      <c r="I81" s="25">
        <v>30080000</v>
      </c>
    </row>
    <row r="82" spans="1:16" ht="21" customHeight="1">
      <c r="A82" s="128" t="s">
        <v>62</v>
      </c>
      <c r="B82" s="41"/>
      <c r="C82" s="25">
        <v>10602330</v>
      </c>
      <c r="D82" s="25"/>
      <c r="E82" s="25">
        <v>9590231</v>
      </c>
      <c r="F82" s="25"/>
      <c r="G82" s="16">
        <v>4128154</v>
      </c>
      <c r="H82" s="25"/>
      <c r="I82" s="25">
        <v>1769544</v>
      </c>
    </row>
    <row r="83" spans="1:16" ht="21" customHeight="1">
      <c r="A83" s="33" t="s">
        <v>63</v>
      </c>
      <c r="B83" s="39"/>
      <c r="C83" s="132">
        <f>SUM(C66:C82)</f>
        <v>3214819633</v>
      </c>
      <c r="D83" s="25"/>
      <c r="E83" s="132">
        <f>SUM(E66:E82)</f>
        <v>2967105709</v>
      </c>
      <c r="F83" s="30"/>
      <c r="G83" s="132">
        <f>SUM(G66:G82)</f>
        <v>1461118175</v>
      </c>
      <c r="H83" s="30"/>
      <c r="I83" s="132">
        <f>SUM(I66:I82)</f>
        <v>1452277584</v>
      </c>
    </row>
    <row r="84" spans="1:16" ht="21" customHeight="1">
      <c r="A84" s="26"/>
      <c r="B84" s="41"/>
      <c r="C84" s="25"/>
      <c r="D84" s="154"/>
      <c r="E84" s="25"/>
      <c r="F84" s="158"/>
      <c r="G84" s="25"/>
      <c r="H84" s="158"/>
      <c r="I84" s="25"/>
    </row>
    <row r="85" spans="1:16" ht="21" customHeight="1">
      <c r="A85" s="121" t="s">
        <v>64</v>
      </c>
      <c r="B85" s="39"/>
      <c r="C85" s="25"/>
      <c r="D85" s="25"/>
      <c r="E85" s="25"/>
      <c r="F85" s="25"/>
      <c r="G85" s="25"/>
      <c r="H85" s="25"/>
      <c r="I85" s="25"/>
    </row>
    <row r="86" spans="1:16" ht="21" customHeight="1">
      <c r="A86" s="128" t="s">
        <v>65</v>
      </c>
      <c r="B86" s="146">
        <v>18.2</v>
      </c>
      <c r="C86" s="25">
        <v>1966335275</v>
      </c>
      <c r="D86" s="25"/>
      <c r="E86" s="25">
        <v>1987867119</v>
      </c>
      <c r="F86" s="25"/>
      <c r="G86" s="29">
        <v>0</v>
      </c>
      <c r="H86" s="25"/>
      <c r="I86" s="29">
        <v>0</v>
      </c>
    </row>
    <row r="87" spans="1:16" ht="21" customHeight="1">
      <c r="A87" s="128" t="s">
        <v>66</v>
      </c>
      <c r="B87" s="41" t="s">
        <v>67</v>
      </c>
      <c r="C87" s="25">
        <v>30000000</v>
      </c>
      <c r="D87" s="25"/>
      <c r="E87" s="25">
        <v>387250000</v>
      </c>
      <c r="F87" s="25"/>
      <c r="G87" s="25">
        <v>30000000</v>
      </c>
      <c r="H87" s="25"/>
      <c r="I87" s="29">
        <v>0</v>
      </c>
      <c r="K87" s="160"/>
      <c r="L87" s="148"/>
      <c r="P87" s="148"/>
    </row>
    <row r="88" spans="1:16" ht="21" customHeight="1">
      <c r="A88" s="128" t="s">
        <v>68</v>
      </c>
      <c r="B88" s="146">
        <v>18.3</v>
      </c>
      <c r="C88" s="25">
        <v>420197486</v>
      </c>
      <c r="D88" s="25"/>
      <c r="E88" s="25">
        <v>351643802</v>
      </c>
      <c r="F88" s="25"/>
      <c r="G88" s="25">
        <v>20000000</v>
      </c>
      <c r="H88" s="25"/>
      <c r="I88" s="29">
        <v>0</v>
      </c>
      <c r="K88" s="160"/>
      <c r="L88" s="160"/>
    </row>
    <row r="89" spans="1:16" ht="21" customHeight="1">
      <c r="A89" s="128" t="s">
        <v>69</v>
      </c>
      <c r="B89" s="146">
        <v>18.399999999999999</v>
      </c>
      <c r="C89" s="25">
        <v>1642143134</v>
      </c>
      <c r="D89" s="25"/>
      <c r="E89" s="25">
        <v>1527973697</v>
      </c>
      <c r="F89" s="25"/>
      <c r="G89" s="25">
        <v>1642143134</v>
      </c>
      <c r="H89" s="25"/>
      <c r="I89" s="25">
        <v>1527973697</v>
      </c>
    </row>
    <row r="90" spans="1:16" ht="21" customHeight="1">
      <c r="A90" s="128" t="s">
        <v>70</v>
      </c>
      <c r="B90" s="41">
        <v>19</v>
      </c>
      <c r="C90" s="25">
        <v>537665247</v>
      </c>
      <c r="D90" s="25"/>
      <c r="E90" s="25">
        <v>790364496</v>
      </c>
      <c r="F90" s="25"/>
      <c r="G90" s="25">
        <v>3278229</v>
      </c>
      <c r="H90" s="25"/>
      <c r="I90" s="25">
        <v>8586806</v>
      </c>
    </row>
    <row r="91" spans="1:16" ht="21" customHeight="1">
      <c r="A91" s="128" t="s">
        <v>71</v>
      </c>
      <c r="B91" s="41" t="s">
        <v>72</v>
      </c>
      <c r="C91" s="25">
        <v>152096578</v>
      </c>
      <c r="D91" s="25"/>
      <c r="E91" s="25">
        <v>203975788</v>
      </c>
      <c r="F91" s="25"/>
      <c r="G91" s="29">
        <v>0</v>
      </c>
      <c r="H91" s="25"/>
      <c r="I91" s="25">
        <v>802432</v>
      </c>
    </row>
    <row r="92" spans="1:16" ht="21" customHeight="1">
      <c r="A92" s="128" t="s">
        <v>73</v>
      </c>
      <c r="B92" s="41">
        <v>17</v>
      </c>
      <c r="C92" s="25">
        <v>241856044</v>
      </c>
      <c r="D92" s="25"/>
      <c r="E92" s="25">
        <v>17016638</v>
      </c>
      <c r="F92" s="25"/>
      <c r="G92" s="29">
        <v>0</v>
      </c>
      <c r="H92" s="29"/>
      <c r="I92" s="29">
        <v>0</v>
      </c>
    </row>
    <row r="93" spans="1:16" ht="21" customHeight="1">
      <c r="A93" s="128" t="s">
        <v>74</v>
      </c>
      <c r="B93" s="41"/>
      <c r="C93" s="25">
        <v>13893029</v>
      </c>
      <c r="D93" s="25"/>
      <c r="E93" s="25">
        <v>33697217</v>
      </c>
      <c r="F93" s="25"/>
      <c r="G93" s="25">
        <v>3648750</v>
      </c>
      <c r="H93" s="29"/>
      <c r="I93" s="25">
        <v>4832304</v>
      </c>
    </row>
    <row r="94" spans="1:16" ht="21" customHeight="1">
      <c r="A94" s="128" t="s">
        <v>75</v>
      </c>
      <c r="B94" s="41">
        <v>20</v>
      </c>
      <c r="C94" s="25">
        <v>221421064</v>
      </c>
      <c r="D94" s="25"/>
      <c r="E94" s="25">
        <v>231641860</v>
      </c>
      <c r="F94" s="25"/>
      <c r="G94" s="29">
        <v>0</v>
      </c>
      <c r="H94" s="25"/>
      <c r="I94" s="25">
        <v>46397183</v>
      </c>
    </row>
    <row r="95" spans="1:16" ht="21" customHeight="1">
      <c r="A95" s="128" t="s">
        <v>76</v>
      </c>
      <c r="B95" s="41">
        <v>21</v>
      </c>
      <c r="C95" s="25">
        <v>84396542</v>
      </c>
      <c r="D95" s="25"/>
      <c r="E95" s="25">
        <v>86054629</v>
      </c>
      <c r="F95" s="25"/>
      <c r="G95" s="25">
        <v>53440450</v>
      </c>
      <c r="H95" s="25"/>
      <c r="I95" s="25">
        <v>56680271</v>
      </c>
    </row>
    <row r="96" spans="1:16" ht="21" customHeight="1">
      <c r="A96" s="128" t="s">
        <v>77</v>
      </c>
      <c r="B96" s="41"/>
      <c r="C96" s="25">
        <v>14164785</v>
      </c>
      <c r="D96" s="25"/>
      <c r="E96" s="25">
        <v>16290690</v>
      </c>
      <c r="F96" s="25"/>
      <c r="G96" s="25">
        <v>5493460</v>
      </c>
      <c r="H96" s="25"/>
      <c r="I96" s="25">
        <v>7435174</v>
      </c>
    </row>
    <row r="97" spans="1:9" ht="21" customHeight="1">
      <c r="A97" s="33" t="s">
        <v>78</v>
      </c>
      <c r="B97" s="41"/>
      <c r="C97" s="132">
        <f>SUM(C86:C96)</f>
        <v>5324169184</v>
      </c>
      <c r="D97" s="25"/>
      <c r="E97" s="132">
        <f>SUM(E86:E96)</f>
        <v>5633775936</v>
      </c>
      <c r="F97" s="25"/>
      <c r="G97" s="132">
        <f>SUM(G86:G96)</f>
        <v>1758004023</v>
      </c>
      <c r="H97" s="25"/>
      <c r="I97" s="132">
        <f>SUM(I86:I96)</f>
        <v>1652707867</v>
      </c>
    </row>
    <row r="98" spans="1:9" ht="21" customHeight="1">
      <c r="A98" s="161" t="s">
        <v>79</v>
      </c>
      <c r="B98" s="39"/>
      <c r="C98" s="132">
        <f>C83+C97</f>
        <v>8538988817</v>
      </c>
      <c r="D98" s="25"/>
      <c r="E98" s="132">
        <f>E83+E97</f>
        <v>8600881645</v>
      </c>
      <c r="F98" s="25"/>
      <c r="G98" s="132">
        <f>G83+G97</f>
        <v>3219122198</v>
      </c>
      <c r="H98" s="25"/>
      <c r="I98" s="132">
        <f>I83+I97</f>
        <v>3104985451</v>
      </c>
    </row>
    <row r="99" spans="1:9" ht="21" customHeight="1">
      <c r="A99" s="161"/>
      <c r="B99" s="39"/>
      <c r="C99" s="25"/>
      <c r="D99" s="25"/>
      <c r="E99" s="25"/>
      <c r="F99" s="25"/>
      <c r="G99" s="25"/>
      <c r="H99" s="25"/>
      <c r="I99" s="25"/>
    </row>
    <row r="100" spans="1:9" ht="21" customHeight="1">
      <c r="A100" s="161"/>
      <c r="B100" s="39"/>
      <c r="C100" s="25"/>
      <c r="D100" s="25"/>
      <c r="E100" s="25"/>
      <c r="F100" s="25"/>
      <c r="G100" s="25"/>
      <c r="H100" s="25"/>
      <c r="I100" s="25"/>
    </row>
    <row r="101" spans="1:9" ht="21" customHeight="1">
      <c r="A101" s="161"/>
      <c r="B101" s="39"/>
      <c r="C101" s="25"/>
      <c r="D101" s="25"/>
      <c r="E101" s="25"/>
      <c r="F101" s="25"/>
      <c r="G101" s="25"/>
      <c r="H101" s="25"/>
      <c r="I101" s="25"/>
    </row>
    <row r="102" spans="1:9" ht="21" customHeight="1">
      <c r="A102" s="161"/>
      <c r="B102" s="39"/>
      <c r="C102" s="25"/>
      <c r="D102" s="25"/>
      <c r="E102" s="25"/>
      <c r="F102" s="25"/>
      <c r="G102" s="25"/>
      <c r="H102" s="25"/>
      <c r="I102" s="25"/>
    </row>
    <row r="103" spans="1:9" ht="21" customHeight="1">
      <c r="A103" s="161"/>
      <c r="B103" s="39"/>
      <c r="C103" s="25"/>
      <c r="D103" s="25"/>
      <c r="E103" s="25"/>
      <c r="F103" s="25"/>
      <c r="G103" s="25"/>
      <c r="H103" s="25"/>
      <c r="I103" s="25"/>
    </row>
    <row r="104" spans="1:9" ht="21" customHeight="1">
      <c r="A104" s="161"/>
      <c r="B104" s="39"/>
      <c r="C104" s="25"/>
      <c r="D104" s="25"/>
      <c r="E104" s="25"/>
      <c r="F104" s="25"/>
      <c r="G104" s="25"/>
      <c r="H104" s="25"/>
      <c r="I104" s="25"/>
    </row>
    <row r="105" spans="1:9" ht="21" customHeight="1">
      <c r="A105" s="161"/>
      <c r="B105" s="39"/>
      <c r="C105" s="25"/>
      <c r="D105" s="25"/>
      <c r="E105" s="25"/>
      <c r="F105" s="25"/>
      <c r="G105" s="25"/>
      <c r="H105" s="25"/>
      <c r="I105" s="25"/>
    </row>
    <row r="106" spans="1:9" ht="21" customHeight="1">
      <c r="A106" s="161"/>
      <c r="B106" s="39"/>
      <c r="C106" s="25"/>
      <c r="D106" s="25"/>
      <c r="E106" s="25"/>
      <c r="F106" s="25"/>
      <c r="G106" s="25"/>
      <c r="H106" s="25"/>
      <c r="I106" s="25"/>
    </row>
    <row r="107" spans="1:9" ht="21" customHeight="1">
      <c r="A107" s="161"/>
      <c r="B107" s="39"/>
      <c r="C107" s="25"/>
      <c r="D107" s="25"/>
      <c r="E107" s="25"/>
      <c r="F107" s="25"/>
      <c r="G107" s="25"/>
      <c r="H107" s="25"/>
      <c r="I107" s="25"/>
    </row>
    <row r="108" spans="1:9" ht="21" customHeight="1">
      <c r="A108" s="161"/>
      <c r="B108" s="39"/>
      <c r="C108" s="25"/>
      <c r="D108" s="25"/>
      <c r="E108" s="25"/>
      <c r="F108" s="25"/>
      <c r="G108" s="25"/>
      <c r="H108" s="25"/>
      <c r="I108" s="25"/>
    </row>
    <row r="109" spans="1:9" ht="21" customHeight="1">
      <c r="A109" s="161"/>
      <c r="B109" s="39"/>
      <c r="C109" s="25"/>
      <c r="D109" s="25"/>
      <c r="E109" s="25"/>
      <c r="F109" s="25"/>
      <c r="G109" s="25"/>
      <c r="H109" s="25"/>
      <c r="I109" s="25"/>
    </row>
    <row r="110" spans="1:9" ht="21" customHeight="1">
      <c r="A110" s="161"/>
      <c r="B110" s="39"/>
      <c r="C110" s="25"/>
      <c r="D110" s="25"/>
      <c r="E110" s="25"/>
      <c r="F110" s="25"/>
      <c r="G110" s="25"/>
      <c r="H110" s="25"/>
      <c r="I110" s="25"/>
    </row>
    <row r="111" spans="1:9" ht="21" customHeight="1">
      <c r="A111" s="170" t="s">
        <v>0</v>
      </c>
      <c r="B111" s="170"/>
      <c r="C111" s="170"/>
      <c r="D111" s="170"/>
      <c r="E111" s="170"/>
      <c r="F111" s="170"/>
      <c r="G111" s="170"/>
      <c r="H111" s="170"/>
      <c r="I111" s="170"/>
    </row>
    <row r="112" spans="1:9" ht="21" customHeight="1">
      <c r="A112" s="171" t="s">
        <v>42</v>
      </c>
      <c r="B112" s="171"/>
      <c r="C112" s="171"/>
      <c r="D112" s="171"/>
      <c r="E112" s="171"/>
      <c r="F112" s="171"/>
      <c r="G112" s="171"/>
      <c r="H112" s="171"/>
      <c r="I112" s="171"/>
    </row>
    <row r="113" spans="1:9" ht="21" customHeight="1">
      <c r="A113" s="173" t="s">
        <v>43</v>
      </c>
      <c r="B113" s="173"/>
      <c r="C113" s="173"/>
      <c r="D113" s="173"/>
      <c r="E113" s="173"/>
      <c r="F113" s="173"/>
      <c r="G113" s="173"/>
      <c r="H113" s="173"/>
      <c r="I113" s="173"/>
    </row>
    <row r="114" spans="1:9" ht="21" customHeight="1">
      <c r="A114" s="172" t="s">
        <v>3</v>
      </c>
      <c r="B114" s="172"/>
      <c r="C114" s="172"/>
      <c r="D114" s="172"/>
      <c r="E114" s="172"/>
      <c r="F114" s="172"/>
      <c r="G114" s="172"/>
      <c r="H114" s="172"/>
      <c r="I114" s="172"/>
    </row>
    <row r="115" spans="1:9" ht="9" customHeight="1">
      <c r="A115" s="126"/>
      <c r="B115" s="126"/>
      <c r="C115" s="126"/>
      <c r="D115" s="126"/>
      <c r="E115" s="126"/>
      <c r="F115" s="126"/>
      <c r="G115" s="126"/>
      <c r="H115" s="126"/>
    </row>
    <row r="116" spans="1:9" ht="21" customHeight="1">
      <c r="A116" s="17"/>
      <c r="B116" s="19" t="s">
        <v>4</v>
      </c>
      <c r="C116" s="176" t="s">
        <v>5</v>
      </c>
      <c r="D116" s="176"/>
      <c r="E116" s="176"/>
      <c r="F116" s="125"/>
      <c r="G116" s="176" t="s">
        <v>6</v>
      </c>
      <c r="H116" s="176"/>
      <c r="I116" s="176"/>
    </row>
    <row r="117" spans="1:9" ht="21" customHeight="1">
      <c r="A117" s="17"/>
      <c r="B117" s="39"/>
      <c r="C117" s="169" t="s">
        <v>7</v>
      </c>
      <c r="D117" s="169"/>
      <c r="E117" s="169"/>
      <c r="F117" s="19"/>
      <c r="G117" s="169" t="s">
        <v>7</v>
      </c>
      <c r="H117" s="169"/>
      <c r="I117" s="169"/>
    </row>
    <row r="118" spans="1:9" ht="21" customHeight="1">
      <c r="A118" s="50"/>
      <c r="C118" s="21">
        <v>2025</v>
      </c>
      <c r="E118" s="21">
        <v>2024</v>
      </c>
      <c r="G118" s="21">
        <v>2025</v>
      </c>
      <c r="I118" s="21">
        <v>2024</v>
      </c>
    </row>
    <row r="119" spans="1:9" ht="21" customHeight="1">
      <c r="A119" s="22" t="s">
        <v>80</v>
      </c>
      <c r="B119" s="22"/>
      <c r="C119" s="40"/>
      <c r="D119" s="40"/>
      <c r="E119" s="40"/>
      <c r="F119" s="40"/>
      <c r="G119" s="40"/>
      <c r="H119" s="40"/>
      <c r="I119" s="40"/>
    </row>
    <row r="120" spans="1:9" ht="21" customHeight="1">
      <c r="A120" s="145" t="s">
        <v>81</v>
      </c>
      <c r="C120" s="40"/>
      <c r="D120" s="40"/>
      <c r="E120" s="40"/>
      <c r="F120" s="40"/>
      <c r="G120" s="40"/>
      <c r="H120" s="40"/>
      <c r="I120" s="40"/>
    </row>
    <row r="121" spans="1:9" ht="21" customHeight="1">
      <c r="A121" s="121" t="s">
        <v>82</v>
      </c>
      <c r="B121" s="41">
        <v>22</v>
      </c>
    </row>
    <row r="122" spans="1:9" ht="21" customHeight="1">
      <c r="A122" s="26" t="s">
        <v>83</v>
      </c>
      <c r="B122" s="39"/>
      <c r="C122" s="162"/>
      <c r="D122" s="162"/>
      <c r="E122" s="162"/>
      <c r="F122" s="162"/>
      <c r="G122" s="162"/>
      <c r="H122" s="162"/>
      <c r="I122" s="162"/>
    </row>
    <row r="123" spans="1:9" ht="21" customHeight="1" thickBot="1">
      <c r="A123" s="33" t="s">
        <v>84</v>
      </c>
      <c r="B123" s="39"/>
      <c r="C123" s="163">
        <v>1386913766</v>
      </c>
      <c r="D123" s="30"/>
      <c r="E123" s="30"/>
      <c r="F123" s="30"/>
      <c r="G123" s="163">
        <v>1386913766</v>
      </c>
      <c r="H123" s="30"/>
      <c r="I123" s="30"/>
    </row>
    <row r="124" spans="1:9" ht="21" customHeight="1" thickTop="1" thickBot="1">
      <c r="A124" s="33" t="s">
        <v>85</v>
      </c>
      <c r="B124" s="39"/>
      <c r="C124" s="25"/>
      <c r="D124" s="30"/>
      <c r="E124" s="163">
        <v>1653223590</v>
      </c>
      <c r="F124" s="30"/>
      <c r="G124" s="25"/>
      <c r="H124" s="30"/>
      <c r="I124" s="163">
        <v>1653223590</v>
      </c>
    </row>
    <row r="125" spans="1:9" ht="21" customHeight="1" thickTop="1">
      <c r="A125" s="26" t="s">
        <v>86</v>
      </c>
      <c r="B125" s="41"/>
      <c r="C125" s="25"/>
      <c r="D125" s="158"/>
      <c r="E125" s="25"/>
      <c r="F125" s="158"/>
      <c r="G125" s="25"/>
      <c r="H125" s="158"/>
      <c r="I125" s="25"/>
    </row>
    <row r="126" spans="1:9" ht="21" customHeight="1">
      <c r="A126" s="33" t="s">
        <v>87</v>
      </c>
      <c r="C126" s="25">
        <v>1066856744</v>
      </c>
      <c r="D126" s="25"/>
      <c r="E126" s="25">
        <v>1066856744</v>
      </c>
      <c r="F126" s="25"/>
      <c r="G126" s="25">
        <v>1066856744</v>
      </c>
      <c r="H126" s="25"/>
      <c r="I126" s="25">
        <v>1066856744</v>
      </c>
    </row>
    <row r="127" spans="1:9" ht="21" customHeight="1">
      <c r="A127" s="164" t="s">
        <v>88</v>
      </c>
      <c r="B127" s="41"/>
      <c r="C127" s="25">
        <v>98130021</v>
      </c>
      <c r="D127" s="159"/>
      <c r="E127" s="25">
        <v>98130021</v>
      </c>
      <c r="F127" s="159"/>
      <c r="G127" s="25">
        <v>98130021</v>
      </c>
      <c r="H127" s="159"/>
      <c r="I127" s="25">
        <v>98130021</v>
      </c>
    </row>
    <row r="128" spans="1:9" ht="21" customHeight="1">
      <c r="A128" s="164" t="s">
        <v>89</v>
      </c>
      <c r="B128" s="41"/>
      <c r="C128" s="25"/>
      <c r="D128" s="159"/>
      <c r="E128" s="25"/>
      <c r="F128" s="159"/>
      <c r="G128" s="25"/>
      <c r="H128" s="159"/>
      <c r="I128" s="25"/>
    </row>
    <row r="129" spans="1:11" ht="21" customHeight="1">
      <c r="A129" s="26" t="s">
        <v>90</v>
      </c>
      <c r="C129" s="25"/>
      <c r="D129" s="25"/>
      <c r="E129" s="25"/>
      <c r="F129" s="25"/>
      <c r="G129" s="25"/>
      <c r="H129" s="25"/>
      <c r="I129" s="25"/>
    </row>
    <row r="130" spans="1:11" ht="21" customHeight="1">
      <c r="A130" s="26" t="s">
        <v>91</v>
      </c>
      <c r="B130" s="41">
        <v>24</v>
      </c>
      <c r="C130" s="25">
        <v>55443961</v>
      </c>
      <c r="D130" s="159"/>
      <c r="E130" s="25">
        <v>55443961</v>
      </c>
      <c r="F130" s="159"/>
      <c r="G130" s="25">
        <v>55443961</v>
      </c>
      <c r="H130" s="159"/>
      <c r="I130" s="25">
        <v>55443961</v>
      </c>
    </row>
    <row r="131" spans="1:11" ht="21" customHeight="1">
      <c r="A131" s="26" t="s">
        <v>92</v>
      </c>
      <c r="B131" s="41"/>
      <c r="C131" s="24">
        <v>-535677355</v>
      </c>
      <c r="D131" s="159"/>
      <c r="E131" s="24">
        <v>-338559638</v>
      </c>
      <c r="F131" s="159"/>
      <c r="G131" s="25">
        <v>84091670</v>
      </c>
      <c r="H131" s="159"/>
      <c r="I131" s="25">
        <v>33919988</v>
      </c>
      <c r="K131" s="7"/>
    </row>
    <row r="132" spans="1:11" ht="21" customHeight="1">
      <c r="A132" s="164" t="s">
        <v>93</v>
      </c>
      <c r="B132" s="41"/>
      <c r="C132" s="149">
        <v>396847267</v>
      </c>
      <c r="D132" s="159"/>
      <c r="E132" s="149">
        <v>377663580</v>
      </c>
      <c r="F132" s="159"/>
      <c r="G132" s="149">
        <v>-59308823</v>
      </c>
      <c r="H132" s="159"/>
      <c r="I132" s="149">
        <v>50615035</v>
      </c>
    </row>
    <row r="133" spans="1:11" ht="21" customHeight="1">
      <c r="A133" s="165" t="s">
        <v>94</v>
      </c>
      <c r="B133" s="41"/>
      <c r="C133" s="25"/>
      <c r="D133" s="158"/>
      <c r="E133" s="25"/>
      <c r="F133" s="158"/>
      <c r="G133" s="25"/>
      <c r="H133" s="158"/>
      <c r="I133" s="25"/>
    </row>
    <row r="134" spans="1:11" ht="21" customHeight="1">
      <c r="A134" s="165" t="s">
        <v>95</v>
      </c>
      <c r="B134" s="41"/>
      <c r="C134" s="25">
        <f>SUM(C126:C127,C130:C132)</f>
        <v>1081600638</v>
      </c>
      <c r="D134" s="158"/>
      <c r="E134" s="25">
        <f>SUM(E126:E127,E130:E132)</f>
        <v>1259534668</v>
      </c>
      <c r="F134" s="158"/>
      <c r="G134" s="25">
        <f>SUM(G126:G127,G130:G132)</f>
        <v>1245213573</v>
      </c>
      <c r="H134" s="158"/>
      <c r="I134" s="25">
        <f>SUM(I126:I127,I130:I132)</f>
        <v>1304965749</v>
      </c>
    </row>
    <row r="135" spans="1:11" ht="21" customHeight="1">
      <c r="A135" s="145" t="s">
        <v>96</v>
      </c>
      <c r="B135" s="41"/>
      <c r="C135" s="25">
        <v>928921276</v>
      </c>
      <c r="D135" s="158"/>
      <c r="E135" s="25">
        <v>989276580</v>
      </c>
      <c r="F135" s="158"/>
      <c r="G135" s="29">
        <v>0</v>
      </c>
      <c r="H135" s="166"/>
      <c r="I135" s="29">
        <v>0</v>
      </c>
    </row>
    <row r="136" spans="1:11" ht="21" customHeight="1">
      <c r="A136" s="161" t="s">
        <v>97</v>
      </c>
      <c r="B136" s="39"/>
      <c r="C136" s="132">
        <f>C134+C135</f>
        <v>2010521914</v>
      </c>
      <c r="D136" s="158"/>
      <c r="E136" s="132">
        <f>E134+E135</f>
        <v>2248811248</v>
      </c>
      <c r="F136" s="158"/>
      <c r="G136" s="132">
        <f>G134+G135</f>
        <v>1245213573</v>
      </c>
      <c r="H136" s="158"/>
      <c r="I136" s="132">
        <f>I134+I135</f>
        <v>1304965749</v>
      </c>
    </row>
    <row r="137" spans="1:11" ht="21" customHeight="1" thickBot="1">
      <c r="A137" s="22" t="s">
        <v>98</v>
      </c>
      <c r="B137" s="39"/>
      <c r="C137" s="150">
        <f>C136+C98</f>
        <v>10549510731</v>
      </c>
      <c r="D137" s="158"/>
      <c r="E137" s="150">
        <f>E136+E98</f>
        <v>10849692893</v>
      </c>
      <c r="F137" s="158"/>
      <c r="G137" s="150">
        <f>G136+G98</f>
        <v>4464335771</v>
      </c>
      <c r="H137" s="158"/>
      <c r="I137" s="150">
        <f>I136+I98</f>
        <v>4409951200</v>
      </c>
    </row>
    <row r="138" spans="1:11" ht="21" customHeight="1" thickTop="1">
      <c r="A138" s="22"/>
      <c r="B138" s="39"/>
      <c r="C138" s="167"/>
      <c r="D138" s="154"/>
      <c r="E138" s="167"/>
      <c r="F138" s="168"/>
      <c r="G138" s="167"/>
      <c r="H138" s="168"/>
      <c r="I138" s="167"/>
    </row>
    <row r="139" spans="1:11" ht="21" customHeight="1">
      <c r="A139" s="22"/>
      <c r="B139" s="39"/>
      <c r="C139" s="36"/>
      <c r="D139" s="154"/>
      <c r="E139" s="36"/>
      <c r="F139" s="154"/>
      <c r="G139" s="36"/>
      <c r="H139" s="154"/>
      <c r="I139" s="36"/>
    </row>
    <row r="140" spans="1:11" ht="21" customHeight="1">
      <c r="A140" s="22"/>
      <c r="B140" s="39"/>
      <c r="C140" s="36"/>
      <c r="D140" s="154"/>
      <c r="E140" s="25"/>
      <c r="F140" s="154"/>
      <c r="G140" s="36"/>
      <c r="H140" s="154"/>
      <c r="I140" s="25"/>
    </row>
    <row r="141" spans="1:11" ht="21" customHeight="1">
      <c r="A141" s="22"/>
      <c r="B141" s="39"/>
      <c r="C141" s="36"/>
      <c r="D141" s="154"/>
      <c r="E141" s="25"/>
      <c r="F141" s="154"/>
      <c r="G141" s="36"/>
      <c r="H141" s="154"/>
      <c r="I141" s="25"/>
    </row>
    <row r="142" spans="1:11" ht="21" customHeight="1">
      <c r="A142" s="22"/>
      <c r="B142" s="39"/>
      <c r="C142" s="36"/>
      <c r="D142" s="154"/>
      <c r="E142" s="25"/>
      <c r="F142" s="154"/>
      <c r="G142" s="36"/>
      <c r="H142" s="154"/>
      <c r="I142" s="25"/>
    </row>
    <row r="143" spans="1:11" ht="21" customHeight="1">
      <c r="A143" s="22"/>
      <c r="B143" s="39"/>
      <c r="C143" s="36"/>
      <c r="D143" s="154"/>
      <c r="E143" s="25"/>
      <c r="F143" s="154"/>
      <c r="G143" s="36"/>
      <c r="H143" s="154"/>
      <c r="I143" s="25"/>
    </row>
    <row r="144" spans="1:11" ht="21" customHeight="1">
      <c r="A144" s="22"/>
      <c r="B144" s="39"/>
      <c r="C144" s="36"/>
      <c r="D144" s="154"/>
      <c r="E144" s="25"/>
      <c r="F144" s="154"/>
      <c r="G144" s="36"/>
      <c r="H144" s="154"/>
      <c r="I144" s="25"/>
    </row>
    <row r="145" spans="1:9" ht="21" customHeight="1">
      <c r="A145" s="22"/>
      <c r="B145" s="39"/>
      <c r="C145" s="36"/>
      <c r="D145" s="154"/>
      <c r="E145" s="25"/>
      <c r="F145" s="154"/>
      <c r="G145" s="36"/>
      <c r="H145" s="154"/>
      <c r="I145" s="25"/>
    </row>
    <row r="146" spans="1:9" ht="21" customHeight="1">
      <c r="A146" s="22"/>
      <c r="B146" s="39"/>
      <c r="C146" s="36"/>
      <c r="D146" s="154"/>
      <c r="E146" s="25"/>
      <c r="F146" s="154"/>
      <c r="G146" s="36"/>
      <c r="H146" s="154"/>
      <c r="I146" s="25"/>
    </row>
    <row r="147" spans="1:9" ht="21" customHeight="1">
      <c r="A147" s="22"/>
      <c r="B147" s="39"/>
      <c r="C147" s="36"/>
      <c r="D147" s="154"/>
      <c r="E147" s="25"/>
      <c r="F147" s="154"/>
      <c r="G147" s="36"/>
      <c r="H147" s="154"/>
      <c r="I147" s="25"/>
    </row>
    <row r="148" spans="1:9" ht="21" customHeight="1">
      <c r="A148" s="22"/>
      <c r="B148" s="39"/>
      <c r="C148" s="36"/>
      <c r="D148" s="154"/>
      <c r="E148" s="25"/>
      <c r="F148" s="154"/>
      <c r="G148" s="36"/>
      <c r="H148" s="154"/>
      <c r="I148" s="25"/>
    </row>
    <row r="149" spans="1:9" ht="21" customHeight="1">
      <c r="A149" s="22"/>
      <c r="B149" s="39"/>
      <c r="C149" s="36"/>
      <c r="D149" s="154"/>
      <c r="E149" s="25"/>
      <c r="F149" s="154"/>
      <c r="G149" s="36"/>
      <c r="H149" s="154"/>
      <c r="I149" s="25"/>
    </row>
    <row r="150" spans="1:9" ht="21" customHeight="1">
      <c r="A150" s="22"/>
      <c r="B150" s="39"/>
      <c r="C150" s="36"/>
      <c r="D150" s="154"/>
      <c r="E150" s="25"/>
      <c r="F150" s="154"/>
      <c r="G150" s="36"/>
      <c r="H150" s="154"/>
      <c r="I150" s="25"/>
    </row>
    <row r="151" spans="1:9" ht="21" customHeight="1">
      <c r="A151" s="22"/>
      <c r="B151" s="39"/>
      <c r="C151" s="36"/>
      <c r="D151" s="154"/>
      <c r="E151" s="25"/>
      <c r="F151" s="154"/>
      <c r="G151" s="36"/>
      <c r="H151" s="154"/>
      <c r="I151" s="25"/>
    </row>
    <row r="152" spans="1:9" ht="21" customHeight="1">
      <c r="A152" s="22"/>
      <c r="B152" s="39"/>
      <c r="C152" s="36"/>
      <c r="D152" s="154"/>
      <c r="E152" s="25"/>
      <c r="F152" s="154"/>
      <c r="G152" s="36"/>
      <c r="H152" s="154"/>
      <c r="I152" s="25"/>
    </row>
    <row r="153" spans="1:9" ht="21" customHeight="1">
      <c r="A153" s="22"/>
      <c r="B153" s="39"/>
      <c r="C153" s="36"/>
      <c r="D153" s="154"/>
      <c r="E153" s="25"/>
      <c r="F153" s="154"/>
      <c r="G153" s="36"/>
      <c r="H153" s="154"/>
      <c r="I153" s="25"/>
    </row>
    <row r="154" spans="1:9" ht="21" customHeight="1">
      <c r="A154" s="22"/>
      <c r="B154" s="39"/>
      <c r="C154" s="36"/>
      <c r="D154" s="154"/>
      <c r="E154" s="25"/>
      <c r="F154" s="154"/>
      <c r="G154" s="36"/>
      <c r="H154" s="154"/>
      <c r="I154" s="25"/>
    </row>
    <row r="155" spans="1:9" ht="21" customHeight="1">
      <c r="A155" s="22"/>
      <c r="B155" s="39"/>
      <c r="C155" s="36"/>
      <c r="D155" s="154"/>
      <c r="E155" s="25"/>
      <c r="F155" s="154"/>
      <c r="G155" s="36"/>
      <c r="H155" s="154"/>
      <c r="I155" s="25"/>
    </row>
    <row r="156" spans="1:9" ht="21" customHeight="1">
      <c r="A156" s="22"/>
      <c r="B156" s="39"/>
      <c r="C156" s="36"/>
      <c r="D156" s="154"/>
      <c r="E156" s="25"/>
      <c r="F156" s="154"/>
      <c r="G156" s="36"/>
      <c r="H156" s="154"/>
      <c r="I156" s="25"/>
    </row>
    <row r="157" spans="1:9" ht="21" customHeight="1">
      <c r="A157" s="22"/>
      <c r="B157" s="39"/>
      <c r="C157" s="36"/>
      <c r="D157" s="154"/>
      <c r="E157" s="25"/>
      <c r="F157" s="154"/>
      <c r="G157" s="36"/>
      <c r="H157" s="154"/>
      <c r="I157" s="25"/>
    </row>
    <row r="158" spans="1:9" ht="21" customHeight="1">
      <c r="A158" s="22"/>
      <c r="B158" s="39"/>
      <c r="C158" s="36"/>
      <c r="D158" s="154"/>
      <c r="E158" s="25"/>
      <c r="F158" s="154"/>
      <c r="G158" s="36"/>
      <c r="H158" s="154"/>
      <c r="I158" s="25"/>
    </row>
    <row r="159" spans="1:9" ht="21" customHeight="1">
      <c r="A159" s="22"/>
      <c r="B159" s="39"/>
      <c r="C159" s="36"/>
      <c r="D159" s="154"/>
      <c r="E159" s="25"/>
      <c r="F159" s="154"/>
      <c r="G159" s="36"/>
      <c r="H159" s="154"/>
      <c r="I159" s="25"/>
    </row>
    <row r="160" spans="1:9" ht="21" customHeight="1">
      <c r="A160" s="22"/>
      <c r="B160" s="39"/>
      <c r="C160" s="36"/>
      <c r="D160" s="154"/>
      <c r="E160" s="25"/>
      <c r="F160" s="154"/>
      <c r="G160" s="36"/>
      <c r="H160" s="154"/>
      <c r="I160" s="25"/>
    </row>
    <row r="161" spans="1:9" ht="21" customHeight="1">
      <c r="A161" s="22"/>
      <c r="B161" s="39"/>
      <c r="C161" s="36"/>
      <c r="D161" s="154"/>
      <c r="E161" s="25"/>
      <c r="F161" s="154"/>
      <c r="G161" s="36"/>
      <c r="H161" s="154"/>
      <c r="I161" s="25"/>
    </row>
    <row r="162" spans="1:9" ht="21" customHeight="1">
      <c r="A162" s="174" t="s">
        <v>41</v>
      </c>
      <c r="B162" s="174"/>
      <c r="C162" s="174"/>
      <c r="D162" s="174"/>
      <c r="E162" s="174"/>
      <c r="F162" s="174"/>
      <c r="G162" s="174"/>
    </row>
  </sheetData>
  <mergeCells count="26">
    <mergeCell ref="A162:G162"/>
    <mergeCell ref="C116:E116"/>
    <mergeCell ref="G116:I116"/>
    <mergeCell ref="C117:E117"/>
    <mergeCell ref="G117:I117"/>
    <mergeCell ref="C61:E61"/>
    <mergeCell ref="G61:I61"/>
    <mergeCell ref="C62:E62"/>
    <mergeCell ref="G62:I62"/>
    <mergeCell ref="A114:I114"/>
    <mergeCell ref="A111:I111"/>
    <mergeCell ref="A112:I112"/>
    <mergeCell ref="A113:I113"/>
    <mergeCell ref="A1:I1"/>
    <mergeCell ref="A2:I2"/>
    <mergeCell ref="A3:I3"/>
    <mergeCell ref="C6:E6"/>
    <mergeCell ref="G6:I6"/>
    <mergeCell ref="A4:I4"/>
    <mergeCell ref="C7:E7"/>
    <mergeCell ref="G7:I7"/>
    <mergeCell ref="A56:I56"/>
    <mergeCell ref="A57:I57"/>
    <mergeCell ref="A59:I59"/>
    <mergeCell ref="A58:I58"/>
    <mergeCell ref="A52:G52"/>
  </mergeCells>
  <pageMargins left="0.8" right="0.2" top="1" bottom="0.3" header="0.3" footer="0.3"/>
  <pageSetup paperSize="9" scale="65" fitToHeight="0" orientation="portrait" r:id="rId1"/>
  <headerFooter alignWithMargins="0"/>
  <rowBreaks count="2" manualBreakCount="2">
    <brk id="55" max="16383" man="1"/>
    <brk id="110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M106"/>
  <sheetViews>
    <sheetView view="pageBreakPreview" zoomScale="81" zoomScaleNormal="90" zoomScaleSheetLayoutView="81" workbookViewId="0">
      <selection activeCell="D73" sqref="D73"/>
    </sheetView>
  </sheetViews>
  <sheetFormatPr defaultColWidth="12.5703125" defaultRowHeight="21" customHeight="1"/>
  <cols>
    <col min="1" max="1" width="73" style="16" bestFit="1" customWidth="1"/>
    <col min="2" max="2" width="6.28515625" style="16" bestFit="1" customWidth="1"/>
    <col min="3" max="3" width="1.5703125" style="16" customWidth="1"/>
    <col min="4" max="4" width="14.85546875" style="127" bestFit="1" customWidth="1"/>
    <col min="5" max="5" width="1.5703125" style="16" customWidth="1"/>
    <col min="6" max="6" width="14.85546875" style="16" bestFit="1" customWidth="1"/>
    <col min="7" max="7" width="1.5703125" style="16" customWidth="1"/>
    <col min="8" max="8" width="14.85546875" style="16" bestFit="1" customWidth="1"/>
    <col min="9" max="9" width="1.5703125" style="16" customWidth="1"/>
    <col min="10" max="10" width="14.85546875" style="16" bestFit="1" customWidth="1"/>
    <col min="11" max="11" width="0.5703125" style="16" customWidth="1"/>
    <col min="12" max="12" width="13.42578125" style="16" bestFit="1" customWidth="1"/>
    <col min="13" max="13" width="12.5703125" style="16"/>
    <col min="14" max="14" width="15.5703125" style="16" customWidth="1"/>
    <col min="15" max="16384" width="12.5703125" style="16"/>
  </cols>
  <sheetData>
    <row r="1" spans="1:10" ht="21" customHeight="1">
      <c r="A1" s="170" t="s">
        <v>0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21" customHeight="1">
      <c r="A2" s="170" t="s">
        <v>99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21" customHeight="1">
      <c r="A3" s="173" t="s">
        <v>100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ht="21" customHeight="1">
      <c r="A4" s="172" t="s">
        <v>3</v>
      </c>
      <c r="B4" s="172"/>
      <c r="C4" s="172"/>
      <c r="D4" s="172"/>
      <c r="E4" s="172"/>
      <c r="F4" s="172"/>
      <c r="G4" s="172"/>
      <c r="H4" s="172"/>
      <c r="I4" s="172"/>
      <c r="J4" s="172"/>
    </row>
    <row r="5" spans="1:10" ht="9" customHeight="1">
      <c r="A5" s="125"/>
      <c r="B5" s="125"/>
      <c r="C5" s="125"/>
      <c r="D5" s="125"/>
      <c r="E5" s="125"/>
      <c r="F5" s="125"/>
      <c r="G5" s="125"/>
      <c r="H5" s="125"/>
      <c r="I5" s="125"/>
      <c r="J5" s="125"/>
    </row>
    <row r="6" spans="1:10" s="39" customFormat="1" ht="21" customHeight="1">
      <c r="A6" s="20"/>
      <c r="B6" s="19" t="s">
        <v>4</v>
      </c>
      <c r="C6" s="19"/>
      <c r="D6" s="175" t="s">
        <v>101</v>
      </c>
      <c r="E6" s="175"/>
      <c r="F6" s="175"/>
      <c r="G6" s="20"/>
      <c r="H6" s="175" t="s">
        <v>102</v>
      </c>
      <c r="I6" s="175"/>
      <c r="J6" s="175"/>
    </row>
    <row r="7" spans="1:10" s="39" customFormat="1" ht="21" customHeight="1">
      <c r="A7" s="20"/>
      <c r="B7" s="19"/>
      <c r="C7" s="19"/>
      <c r="D7" s="177" t="s">
        <v>103</v>
      </c>
      <c r="E7" s="177"/>
      <c r="F7" s="177"/>
      <c r="G7" s="20"/>
      <c r="H7" s="177" t="s">
        <v>103</v>
      </c>
      <c r="I7" s="177"/>
      <c r="J7" s="177"/>
    </row>
    <row r="8" spans="1:10" ht="21" customHeight="1">
      <c r="A8" s="126"/>
      <c r="D8" s="21">
        <v>2025</v>
      </c>
      <c r="F8" s="21">
        <v>2024</v>
      </c>
      <c r="H8" s="21">
        <v>2025</v>
      </c>
      <c r="J8" s="21">
        <v>2024</v>
      </c>
    </row>
    <row r="9" spans="1:10" ht="21" customHeight="1">
      <c r="A9" s="121" t="s">
        <v>104</v>
      </c>
      <c r="B9" s="40">
        <v>27</v>
      </c>
      <c r="C9" s="40"/>
    </row>
    <row r="10" spans="1:10" ht="21" customHeight="1">
      <c r="A10" s="128" t="s">
        <v>105</v>
      </c>
      <c r="B10" s="40"/>
      <c r="C10" s="40"/>
      <c r="D10" s="25">
        <v>778033109</v>
      </c>
      <c r="E10" s="25"/>
      <c r="F10" s="25">
        <v>1705162339</v>
      </c>
      <c r="G10" s="39"/>
      <c r="H10" s="39">
        <v>374676922</v>
      </c>
      <c r="I10" s="39"/>
      <c r="J10" s="39">
        <v>702053418</v>
      </c>
    </row>
    <row r="11" spans="1:10" ht="21" customHeight="1">
      <c r="A11" s="128" t="s">
        <v>106</v>
      </c>
      <c r="B11" s="40"/>
      <c r="C11" s="40"/>
      <c r="D11" s="25">
        <v>74440457</v>
      </c>
      <c r="E11" s="25"/>
      <c r="F11" s="25">
        <v>82622316</v>
      </c>
      <c r="G11" s="39"/>
      <c r="H11" s="39">
        <v>67538791</v>
      </c>
      <c r="I11" s="39"/>
      <c r="J11" s="39">
        <v>79629318</v>
      </c>
    </row>
    <row r="12" spans="1:10" ht="21" customHeight="1">
      <c r="A12" s="128" t="s">
        <v>107</v>
      </c>
      <c r="B12" s="40"/>
      <c r="C12" s="40"/>
      <c r="D12" s="25">
        <v>848490149</v>
      </c>
      <c r="E12" s="25"/>
      <c r="F12" s="25">
        <v>924604601</v>
      </c>
      <c r="G12" s="39"/>
      <c r="H12" s="129">
        <v>0</v>
      </c>
      <c r="I12" s="130"/>
      <c r="J12" s="129">
        <v>0</v>
      </c>
    </row>
    <row r="13" spans="1:10" ht="21" customHeight="1">
      <c r="A13" s="128" t="s">
        <v>108</v>
      </c>
      <c r="B13" s="40"/>
      <c r="C13" s="40"/>
      <c r="D13" s="25">
        <v>60687297</v>
      </c>
      <c r="E13" s="25"/>
      <c r="F13" s="25">
        <v>66768191</v>
      </c>
      <c r="G13" s="39"/>
      <c r="H13" s="129">
        <v>0</v>
      </c>
      <c r="I13" s="130"/>
      <c r="J13" s="129">
        <v>0</v>
      </c>
    </row>
    <row r="14" spans="1:10" ht="21" customHeight="1">
      <c r="A14" s="128" t="s">
        <v>109</v>
      </c>
      <c r="B14" s="40"/>
      <c r="C14" s="40"/>
      <c r="D14" s="25">
        <v>38543120</v>
      </c>
      <c r="E14" s="25"/>
      <c r="F14" s="25">
        <v>42946679</v>
      </c>
      <c r="G14" s="39"/>
      <c r="H14" s="39">
        <v>38733627</v>
      </c>
      <c r="I14" s="39"/>
      <c r="J14" s="39">
        <v>44149970</v>
      </c>
    </row>
    <row r="15" spans="1:10" ht="21" customHeight="1">
      <c r="A15" s="128" t="s">
        <v>110</v>
      </c>
      <c r="B15" s="131">
        <v>28</v>
      </c>
      <c r="C15" s="90"/>
      <c r="D15" s="25">
        <v>207908644</v>
      </c>
      <c r="E15" s="25"/>
      <c r="F15" s="25">
        <v>118660134</v>
      </c>
      <c r="G15" s="39"/>
      <c r="H15" s="39">
        <v>127752989</v>
      </c>
      <c r="I15" s="39"/>
      <c r="J15" s="39">
        <v>32330150</v>
      </c>
    </row>
    <row r="16" spans="1:10" ht="21" customHeight="1">
      <c r="A16" s="33" t="s">
        <v>111</v>
      </c>
      <c r="B16" s="18"/>
      <c r="C16" s="48"/>
      <c r="D16" s="132">
        <f>SUM(D10:D15)</f>
        <v>2008102776</v>
      </c>
      <c r="E16" s="25"/>
      <c r="F16" s="132">
        <f>SUM(F10:F15)</f>
        <v>2940764260</v>
      </c>
      <c r="G16" s="39"/>
      <c r="H16" s="133">
        <f>SUM(H10:H15)</f>
        <v>608702329</v>
      </c>
      <c r="I16" s="39"/>
      <c r="J16" s="133">
        <f>SUM(J10:J15)</f>
        <v>858162856</v>
      </c>
    </row>
    <row r="17" spans="1:10" ht="21" customHeight="1">
      <c r="A17" s="126"/>
      <c r="B17" s="39"/>
      <c r="D17" s="134"/>
      <c r="F17" s="134"/>
      <c r="H17" s="135"/>
      <c r="J17" s="134"/>
    </row>
    <row r="18" spans="1:10" ht="21" customHeight="1">
      <c r="A18" s="121" t="s">
        <v>112</v>
      </c>
      <c r="B18" s="18"/>
      <c r="C18" s="48"/>
      <c r="D18" s="39"/>
      <c r="E18" s="39"/>
      <c r="F18" s="39"/>
      <c r="G18" s="39"/>
      <c r="H18" s="39"/>
      <c r="I18" s="39"/>
      <c r="J18" s="39"/>
    </row>
    <row r="19" spans="1:10" ht="21" customHeight="1">
      <c r="A19" s="128" t="s">
        <v>113</v>
      </c>
      <c r="B19" s="41"/>
      <c r="C19" s="40"/>
      <c r="D19" s="39">
        <v>537236367</v>
      </c>
      <c r="E19" s="39"/>
      <c r="F19" s="39">
        <v>1172006761</v>
      </c>
      <c r="G19" s="39"/>
      <c r="H19" s="39">
        <v>250456519</v>
      </c>
      <c r="I19" s="39"/>
      <c r="J19" s="39">
        <v>471883122</v>
      </c>
    </row>
    <row r="20" spans="1:10" ht="21" customHeight="1">
      <c r="A20" s="128" t="s">
        <v>114</v>
      </c>
      <c r="B20" s="18"/>
      <c r="C20" s="48"/>
      <c r="D20" s="39">
        <v>39898131</v>
      </c>
      <c r="E20" s="39"/>
      <c r="F20" s="39">
        <v>46327339</v>
      </c>
      <c r="G20" s="39"/>
      <c r="H20" s="39">
        <v>40198194</v>
      </c>
      <c r="I20" s="39"/>
      <c r="J20" s="39">
        <v>47468884</v>
      </c>
    </row>
    <row r="21" spans="1:10" ht="21" customHeight="1">
      <c r="A21" s="128" t="s">
        <v>115</v>
      </c>
      <c r="B21" s="18"/>
      <c r="C21" s="48"/>
      <c r="D21" s="39">
        <v>687767117</v>
      </c>
      <c r="E21" s="39"/>
      <c r="F21" s="39">
        <v>697043912</v>
      </c>
      <c r="G21" s="39"/>
      <c r="H21" s="129">
        <v>0</v>
      </c>
      <c r="I21" s="130"/>
      <c r="J21" s="129">
        <v>0</v>
      </c>
    </row>
    <row r="22" spans="1:10" ht="21" customHeight="1">
      <c r="A22" s="128" t="s">
        <v>116</v>
      </c>
      <c r="B22" s="18"/>
      <c r="C22" s="48"/>
      <c r="D22" s="39">
        <v>57746419</v>
      </c>
      <c r="E22" s="39"/>
      <c r="F22" s="39">
        <v>63870612</v>
      </c>
      <c r="G22" s="39"/>
      <c r="H22" s="129">
        <v>0</v>
      </c>
      <c r="I22" s="130"/>
      <c r="J22" s="129">
        <v>0</v>
      </c>
    </row>
    <row r="23" spans="1:10" ht="21" customHeight="1">
      <c r="A23" s="128" t="s">
        <v>117</v>
      </c>
      <c r="B23" s="18"/>
      <c r="C23" s="48"/>
      <c r="D23" s="39">
        <v>133335383</v>
      </c>
      <c r="E23" s="39"/>
      <c r="F23" s="39">
        <v>203635617</v>
      </c>
      <c r="G23" s="39"/>
      <c r="H23" s="39">
        <v>50734865</v>
      </c>
      <c r="I23" s="39"/>
      <c r="J23" s="39">
        <v>70783512</v>
      </c>
    </row>
    <row r="24" spans="1:10" ht="21" customHeight="1">
      <c r="A24" s="128" t="s">
        <v>118</v>
      </c>
      <c r="B24" s="131"/>
      <c r="C24" s="90"/>
      <c r="D24" s="39">
        <v>471612545</v>
      </c>
      <c r="E24" s="39"/>
      <c r="F24" s="39">
        <v>533141801</v>
      </c>
      <c r="G24" s="39"/>
      <c r="H24" s="39">
        <v>170492287</v>
      </c>
      <c r="I24" s="39"/>
      <c r="J24" s="39">
        <v>202915803</v>
      </c>
    </row>
    <row r="25" spans="1:10" ht="21" customHeight="1">
      <c r="A25" s="128" t="s">
        <v>119</v>
      </c>
      <c r="B25" s="131"/>
      <c r="C25" s="90"/>
      <c r="D25" s="24">
        <v>-16280000</v>
      </c>
      <c r="E25" s="39"/>
      <c r="F25" s="39">
        <v>30080000</v>
      </c>
      <c r="G25" s="39"/>
      <c r="H25" s="24">
        <v>-16280000</v>
      </c>
      <c r="I25" s="39"/>
      <c r="J25" s="39">
        <v>30080000</v>
      </c>
    </row>
    <row r="26" spans="1:10" ht="21" customHeight="1">
      <c r="A26" s="33" t="s">
        <v>120</v>
      </c>
      <c r="B26" s="18"/>
      <c r="C26" s="48"/>
      <c r="D26" s="133">
        <f>SUM(D19:D25)</f>
        <v>1911315962</v>
      </c>
      <c r="E26" s="39"/>
      <c r="F26" s="133">
        <f>SUM(F19:F25)</f>
        <v>2746106042</v>
      </c>
      <c r="G26" s="39"/>
      <c r="H26" s="133">
        <f>SUM(H19:H25)</f>
        <v>495601865</v>
      </c>
      <c r="I26" s="39"/>
      <c r="J26" s="133">
        <f>SUM(J19:J25)</f>
        <v>823131321</v>
      </c>
    </row>
    <row r="27" spans="1:10" ht="21" customHeight="1">
      <c r="A27" s="33"/>
      <c r="B27" s="18"/>
      <c r="C27" s="48"/>
      <c r="D27" s="39"/>
      <c r="E27" s="39"/>
      <c r="F27" s="39"/>
      <c r="G27" s="39"/>
      <c r="H27" s="39"/>
      <c r="I27" s="39"/>
      <c r="J27" s="39"/>
    </row>
    <row r="28" spans="1:10" ht="21" customHeight="1">
      <c r="A28" s="136" t="s">
        <v>121</v>
      </c>
      <c r="B28" s="18"/>
      <c r="C28" s="48"/>
      <c r="D28" s="39">
        <f>D16-D26</f>
        <v>96786814</v>
      </c>
      <c r="E28" s="39"/>
      <c r="F28" s="39">
        <f>F16-F26</f>
        <v>194658218</v>
      </c>
      <c r="G28" s="39"/>
      <c r="H28" s="39">
        <f>H16-H26</f>
        <v>113100464</v>
      </c>
      <c r="I28" s="39"/>
      <c r="J28" s="39">
        <f>J16-J26</f>
        <v>35031535</v>
      </c>
    </row>
    <row r="29" spans="1:10" ht="21" customHeight="1">
      <c r="A29" s="128" t="s">
        <v>122</v>
      </c>
      <c r="B29" s="18"/>
      <c r="C29" s="48"/>
      <c r="D29" s="39">
        <v>1170728</v>
      </c>
      <c r="E29" s="39"/>
      <c r="F29" s="39">
        <v>1797591</v>
      </c>
      <c r="G29" s="39"/>
      <c r="H29" s="39">
        <v>32965826</v>
      </c>
      <c r="I29" s="39"/>
      <c r="J29" s="39">
        <v>36295901</v>
      </c>
    </row>
    <row r="30" spans="1:10" ht="21" customHeight="1">
      <c r="A30" s="128" t="s">
        <v>123</v>
      </c>
      <c r="B30" s="18"/>
      <c r="C30" s="48"/>
      <c r="D30" s="24">
        <v>-438329304</v>
      </c>
      <c r="E30" s="39"/>
      <c r="F30" s="24">
        <v>-418681792</v>
      </c>
      <c r="G30" s="39"/>
      <c r="H30" s="24">
        <v>-203903557</v>
      </c>
      <c r="I30" s="39"/>
      <c r="J30" s="24">
        <v>-193167785</v>
      </c>
    </row>
    <row r="31" spans="1:10" ht="21" customHeight="1">
      <c r="A31" s="128" t="s">
        <v>124</v>
      </c>
      <c r="B31" s="18"/>
      <c r="C31" s="48"/>
      <c r="D31" s="24">
        <v>-16802967</v>
      </c>
      <c r="E31" s="39"/>
      <c r="F31" s="39">
        <v>630679</v>
      </c>
      <c r="G31" s="39"/>
      <c r="H31" s="39">
        <v>445270</v>
      </c>
      <c r="I31" s="39"/>
      <c r="J31" s="39">
        <v>541558</v>
      </c>
    </row>
    <row r="32" spans="1:10" ht="21" customHeight="1">
      <c r="A32" s="128" t="s">
        <v>125</v>
      </c>
      <c r="B32" s="131">
        <v>12.2</v>
      </c>
      <c r="C32" s="48"/>
      <c r="D32" s="31">
        <v>-10290985</v>
      </c>
      <c r="E32" s="39"/>
      <c r="F32" s="31">
        <v>-10411093</v>
      </c>
      <c r="G32" s="130"/>
      <c r="H32" s="137">
        <v>0</v>
      </c>
      <c r="I32" s="130"/>
      <c r="J32" s="137">
        <v>0</v>
      </c>
    </row>
    <row r="33" spans="1:13" ht="21" customHeight="1">
      <c r="A33" s="121" t="s">
        <v>126</v>
      </c>
      <c r="B33" s="41"/>
      <c r="C33" s="40"/>
      <c r="D33" s="24">
        <f>SUM(D28:D32)</f>
        <v>-367465714</v>
      </c>
      <c r="E33" s="39"/>
      <c r="F33" s="24">
        <f>SUM(F28:F32)</f>
        <v>-232006397</v>
      </c>
      <c r="G33" s="39"/>
      <c r="H33" s="24">
        <f>SUM(H28:H32)</f>
        <v>-57391997</v>
      </c>
      <c r="I33" s="39"/>
      <c r="J33" s="24">
        <f>SUM(J28:J32)</f>
        <v>-121298791</v>
      </c>
    </row>
    <row r="34" spans="1:13" ht="21" customHeight="1">
      <c r="A34" s="121" t="s">
        <v>127</v>
      </c>
      <c r="B34" s="41">
        <v>20</v>
      </c>
      <c r="C34" s="40"/>
      <c r="D34" s="24">
        <v>-15932896</v>
      </c>
      <c r="E34" s="39"/>
      <c r="F34" s="39">
        <v>57583191</v>
      </c>
      <c r="G34" s="39"/>
      <c r="H34" s="24">
        <v>-42100816</v>
      </c>
      <c r="I34" s="39"/>
      <c r="J34" s="24">
        <v>-6247916</v>
      </c>
    </row>
    <row r="35" spans="1:13" s="126" customFormat="1" ht="21" customHeight="1" thickBot="1">
      <c r="A35" s="22" t="s">
        <v>128</v>
      </c>
      <c r="B35" s="19"/>
      <c r="C35" s="17"/>
      <c r="D35" s="44">
        <f>D33-D34</f>
        <v>-351532818</v>
      </c>
      <c r="E35" s="39"/>
      <c r="F35" s="44">
        <f>F33-F34</f>
        <v>-289589588</v>
      </c>
      <c r="G35" s="39"/>
      <c r="H35" s="44">
        <f>H33-H34</f>
        <v>-15291181</v>
      </c>
      <c r="I35" s="39"/>
      <c r="J35" s="44">
        <f>J33-J34</f>
        <v>-115050875</v>
      </c>
      <c r="L35" s="16"/>
      <c r="M35" s="16"/>
    </row>
    <row r="36" spans="1:13" ht="21" customHeight="1" thickTop="1">
      <c r="A36" s="121"/>
      <c r="B36" s="41"/>
      <c r="C36" s="40"/>
      <c r="D36" s="39"/>
      <c r="E36" s="39"/>
      <c r="F36" s="39"/>
      <c r="G36" s="39"/>
      <c r="H36" s="39"/>
      <c r="I36" s="39"/>
      <c r="J36" s="39"/>
    </row>
    <row r="37" spans="1:13" ht="21" customHeight="1">
      <c r="A37" s="22" t="s">
        <v>129</v>
      </c>
      <c r="B37" s="41"/>
      <c r="C37" s="40"/>
      <c r="D37" s="11"/>
      <c r="E37" s="39"/>
      <c r="F37" s="11"/>
      <c r="G37" s="39"/>
      <c r="H37" s="11"/>
      <c r="I37" s="39"/>
      <c r="J37" s="11"/>
    </row>
    <row r="38" spans="1:13" ht="21" customHeight="1">
      <c r="A38" s="18" t="s">
        <v>130</v>
      </c>
      <c r="B38" s="41"/>
      <c r="C38" s="40"/>
      <c r="D38" s="39"/>
      <c r="E38" s="39"/>
      <c r="F38" s="11"/>
      <c r="G38" s="39"/>
      <c r="H38" s="11"/>
      <c r="I38" s="39"/>
      <c r="J38" s="11"/>
    </row>
    <row r="39" spans="1:13" ht="21" customHeight="1">
      <c r="A39" s="2" t="s">
        <v>131</v>
      </c>
      <c r="B39" s="41"/>
      <c r="C39" s="40"/>
      <c r="D39" s="39"/>
      <c r="E39" s="39"/>
      <c r="F39" s="11"/>
      <c r="G39" s="39"/>
      <c r="H39" s="11"/>
      <c r="I39" s="39"/>
      <c r="J39" s="11"/>
    </row>
    <row r="40" spans="1:13" ht="21" customHeight="1">
      <c r="A40" s="3" t="s">
        <v>132</v>
      </c>
      <c r="B40" s="131">
        <v>10.199999999999999</v>
      </c>
      <c r="C40" s="40"/>
      <c r="D40" s="24">
        <v>-62274650</v>
      </c>
      <c r="E40" s="39"/>
      <c r="F40" s="39">
        <v>14220147</v>
      </c>
      <c r="G40" s="39"/>
      <c r="H40" s="24">
        <v>-43999557</v>
      </c>
      <c r="I40" s="39"/>
      <c r="J40" s="24">
        <v>-7535916</v>
      </c>
    </row>
    <row r="41" spans="1:13" ht="21" customHeight="1">
      <c r="A41" s="15" t="s">
        <v>133</v>
      </c>
      <c r="B41" s="41">
        <v>14</v>
      </c>
      <c r="C41" s="40"/>
      <c r="D41" s="39">
        <v>182053228</v>
      </c>
      <c r="E41" s="39"/>
      <c r="F41" s="24">
        <v>-92805342</v>
      </c>
      <c r="G41" s="130"/>
      <c r="H41" s="13">
        <v>0</v>
      </c>
      <c r="I41" s="130"/>
      <c r="J41" s="13">
        <v>0</v>
      </c>
    </row>
    <row r="42" spans="1:13" ht="21" customHeight="1">
      <c r="A42" s="3" t="s">
        <v>134</v>
      </c>
      <c r="B42" s="41"/>
      <c r="C42" s="40"/>
      <c r="D42" s="31">
        <v>-235082</v>
      </c>
      <c r="E42" s="39"/>
      <c r="F42" s="31">
        <v>-5216054</v>
      </c>
      <c r="G42" s="39"/>
      <c r="H42" s="31">
        <v>-461438</v>
      </c>
      <c r="I42" s="39"/>
      <c r="J42" s="31">
        <v>-2773891</v>
      </c>
    </row>
    <row r="43" spans="1:13" ht="21" customHeight="1">
      <c r="A43" s="18" t="s">
        <v>135</v>
      </c>
      <c r="B43" s="41"/>
      <c r="C43" s="40"/>
      <c r="D43" s="138">
        <f>SUM(D40:D42)</f>
        <v>119543496</v>
      </c>
      <c r="E43" s="39"/>
      <c r="F43" s="24">
        <f>SUM(F40:F42)</f>
        <v>-83801249</v>
      </c>
      <c r="G43" s="39"/>
      <c r="H43" s="24">
        <f>SUM(H40:H42)</f>
        <v>-44460995</v>
      </c>
      <c r="I43" s="39"/>
      <c r="J43" s="24">
        <f>SUM(J40:J42)</f>
        <v>-10309807</v>
      </c>
    </row>
    <row r="44" spans="1:13" ht="21" customHeight="1" thickBot="1">
      <c r="A44" s="136" t="s">
        <v>136</v>
      </c>
      <c r="B44" s="41"/>
      <c r="C44" s="40"/>
      <c r="D44" s="44">
        <f>D35+D43</f>
        <v>-231989322</v>
      </c>
      <c r="E44" s="39"/>
      <c r="F44" s="44">
        <f>F35+F43</f>
        <v>-373390837</v>
      </c>
      <c r="G44" s="39"/>
      <c r="H44" s="44">
        <f>H35+H43</f>
        <v>-59752176</v>
      </c>
      <c r="I44" s="39"/>
      <c r="J44" s="44">
        <f>J35+J43</f>
        <v>-125360682</v>
      </c>
    </row>
    <row r="45" spans="1:13" ht="21" customHeight="1" thickTop="1">
      <c r="A45" s="121"/>
      <c r="B45" s="41"/>
      <c r="C45" s="40"/>
      <c r="D45" s="25"/>
      <c r="E45" s="25"/>
      <c r="F45" s="25"/>
      <c r="G45" s="25"/>
      <c r="H45" s="25"/>
      <c r="I45" s="25"/>
      <c r="J45" s="25"/>
    </row>
    <row r="46" spans="1:13" ht="21" customHeight="1">
      <c r="A46" s="121"/>
      <c r="B46" s="41"/>
      <c r="C46" s="40"/>
      <c r="D46" s="36"/>
      <c r="E46" s="36"/>
      <c r="F46" s="36"/>
      <c r="G46" s="36"/>
      <c r="H46" s="36"/>
      <c r="I46" s="36"/>
      <c r="J46" s="36"/>
    </row>
    <row r="47" spans="1:13" ht="21" customHeight="1">
      <c r="A47" s="121"/>
      <c r="B47" s="41"/>
      <c r="C47" s="40"/>
      <c r="D47" s="36"/>
      <c r="E47" s="36"/>
      <c r="F47" s="36"/>
      <c r="G47" s="36"/>
      <c r="H47" s="36"/>
      <c r="I47" s="36"/>
      <c r="J47" s="36"/>
    </row>
    <row r="48" spans="1:13" ht="21" customHeight="1">
      <c r="A48" s="121"/>
      <c r="B48" s="41"/>
      <c r="C48" s="40"/>
      <c r="D48" s="36"/>
      <c r="E48" s="36"/>
      <c r="F48" s="36"/>
      <c r="G48" s="36"/>
      <c r="H48" s="36"/>
      <c r="I48" s="36"/>
      <c r="J48" s="36"/>
    </row>
    <row r="49" spans="1:10" ht="21" customHeight="1">
      <c r="A49" s="121"/>
      <c r="B49" s="41"/>
      <c r="C49" s="40"/>
      <c r="D49" s="36"/>
      <c r="E49" s="36"/>
      <c r="F49" s="36"/>
      <c r="G49" s="36"/>
      <c r="H49" s="36"/>
      <c r="I49" s="36"/>
      <c r="J49" s="36"/>
    </row>
    <row r="50" spans="1:10" ht="21" customHeight="1">
      <c r="A50" s="121"/>
      <c r="B50" s="41"/>
      <c r="C50" s="40"/>
      <c r="D50" s="36"/>
      <c r="E50" s="36"/>
      <c r="F50" s="36"/>
      <c r="G50" s="36"/>
      <c r="H50" s="36"/>
      <c r="I50" s="36"/>
      <c r="J50" s="36"/>
    </row>
    <row r="51" spans="1:10" ht="21" customHeight="1">
      <c r="A51" s="121"/>
      <c r="B51" s="41"/>
      <c r="C51" s="40"/>
      <c r="D51" s="36"/>
      <c r="E51" s="36"/>
      <c r="F51" s="36"/>
      <c r="G51" s="36"/>
      <c r="H51" s="36"/>
      <c r="I51" s="36"/>
      <c r="J51" s="36"/>
    </row>
    <row r="52" spans="1:10" ht="21" customHeight="1">
      <c r="A52" s="121"/>
      <c r="B52" s="41"/>
      <c r="C52" s="40"/>
      <c r="D52" s="36"/>
      <c r="E52" s="36"/>
      <c r="F52" s="36"/>
      <c r="G52" s="36"/>
      <c r="H52" s="36"/>
      <c r="I52" s="36"/>
      <c r="J52" s="36"/>
    </row>
    <row r="53" spans="1:10" ht="21" customHeight="1">
      <c r="A53" s="121"/>
      <c r="B53" s="41"/>
      <c r="C53" s="40"/>
      <c r="D53" s="36"/>
      <c r="E53" s="36"/>
      <c r="F53" s="36"/>
      <c r="G53" s="36"/>
      <c r="H53" s="36"/>
      <c r="I53" s="36"/>
      <c r="J53" s="36"/>
    </row>
    <row r="54" spans="1:10" ht="21" customHeight="1">
      <c r="A54" s="121"/>
      <c r="B54" s="40"/>
      <c r="C54" s="40"/>
      <c r="D54" s="36"/>
      <c r="E54" s="36"/>
      <c r="F54" s="36"/>
      <c r="G54" s="36"/>
      <c r="H54" s="36"/>
      <c r="I54" s="36"/>
      <c r="J54" s="36"/>
    </row>
    <row r="55" spans="1:10" ht="21" customHeight="1">
      <c r="A55" s="121"/>
      <c r="B55" s="40"/>
      <c r="C55" s="40"/>
      <c r="D55" s="36"/>
      <c r="E55" s="36"/>
      <c r="F55" s="36"/>
      <c r="G55" s="36"/>
      <c r="H55" s="36"/>
      <c r="I55" s="36"/>
      <c r="J55" s="36"/>
    </row>
    <row r="56" spans="1:10" ht="21" customHeight="1">
      <c r="A56" s="170" t="s">
        <v>0</v>
      </c>
      <c r="B56" s="170"/>
      <c r="C56" s="170"/>
      <c r="D56" s="170"/>
      <c r="E56" s="170"/>
      <c r="F56" s="170"/>
      <c r="G56" s="170"/>
      <c r="H56" s="170"/>
      <c r="I56" s="170"/>
      <c r="J56" s="170"/>
    </row>
    <row r="57" spans="1:10" ht="21" customHeight="1">
      <c r="A57" s="170" t="s">
        <v>137</v>
      </c>
      <c r="B57" s="170"/>
      <c r="C57" s="170"/>
      <c r="D57" s="170"/>
      <c r="E57" s="170"/>
      <c r="F57" s="170"/>
      <c r="G57" s="170"/>
      <c r="H57" s="170"/>
      <c r="I57" s="170"/>
      <c r="J57" s="170"/>
    </row>
    <row r="58" spans="1:10" ht="21" customHeight="1">
      <c r="A58" s="173" t="s">
        <v>100</v>
      </c>
      <c r="B58" s="173"/>
      <c r="C58" s="173"/>
      <c r="D58" s="173"/>
      <c r="E58" s="173"/>
      <c r="F58" s="173"/>
      <c r="G58" s="173"/>
      <c r="H58" s="173"/>
      <c r="I58" s="173"/>
      <c r="J58" s="173"/>
    </row>
    <row r="59" spans="1:10" ht="21" customHeight="1">
      <c r="A59" s="172" t="s">
        <v>3</v>
      </c>
      <c r="B59" s="172"/>
      <c r="C59" s="172"/>
      <c r="D59" s="172"/>
      <c r="E59" s="172"/>
      <c r="F59" s="172"/>
      <c r="G59" s="172"/>
      <c r="H59" s="172"/>
      <c r="I59" s="172"/>
      <c r="J59" s="172"/>
    </row>
    <row r="60" spans="1:10" ht="9" customHeight="1">
      <c r="A60" s="125"/>
      <c r="B60" s="125"/>
      <c r="C60" s="125"/>
      <c r="D60" s="125"/>
      <c r="E60" s="125"/>
      <c r="F60" s="125"/>
      <c r="G60" s="125"/>
      <c r="H60" s="125"/>
      <c r="I60" s="125"/>
      <c r="J60" s="125"/>
    </row>
    <row r="61" spans="1:10" s="39" customFormat="1" ht="21" customHeight="1">
      <c r="A61" s="20"/>
      <c r="B61" s="19" t="s">
        <v>138</v>
      </c>
      <c r="C61" s="19"/>
      <c r="D61" s="175" t="s">
        <v>101</v>
      </c>
      <c r="E61" s="175"/>
      <c r="F61" s="175"/>
      <c r="G61" s="20"/>
      <c r="H61" s="175" t="s">
        <v>102</v>
      </c>
      <c r="I61" s="175"/>
      <c r="J61" s="175"/>
    </row>
    <row r="62" spans="1:10" s="39" customFormat="1" ht="21" customHeight="1">
      <c r="A62" s="20"/>
      <c r="B62" s="19"/>
      <c r="C62" s="19"/>
      <c r="D62" s="177" t="s">
        <v>103</v>
      </c>
      <c r="E62" s="177"/>
      <c r="F62" s="177"/>
      <c r="G62" s="20"/>
      <c r="H62" s="177" t="s">
        <v>103</v>
      </c>
      <c r="I62" s="177"/>
      <c r="J62" s="177"/>
    </row>
    <row r="63" spans="1:10" ht="21" customHeight="1">
      <c r="A63" s="126"/>
      <c r="D63" s="21">
        <v>2025</v>
      </c>
      <c r="F63" s="21">
        <v>2024</v>
      </c>
      <c r="H63" s="21">
        <v>2025</v>
      </c>
      <c r="J63" s="21">
        <v>2024</v>
      </c>
    </row>
    <row r="64" spans="1:10" ht="21" customHeight="1">
      <c r="A64" s="136" t="s">
        <v>139</v>
      </c>
      <c r="B64" s="41"/>
      <c r="C64" s="41"/>
      <c r="D64" s="139"/>
      <c r="E64" s="139"/>
      <c r="F64" s="139"/>
      <c r="G64" s="139"/>
      <c r="H64" s="139"/>
      <c r="I64" s="139"/>
      <c r="J64" s="139"/>
    </row>
    <row r="65" spans="1:13" ht="21" customHeight="1" thickBot="1">
      <c r="A65" s="18" t="s">
        <v>140</v>
      </c>
      <c r="B65" s="41"/>
      <c r="C65" s="41"/>
      <c r="D65" s="24">
        <v>-262638785</v>
      </c>
      <c r="E65" s="25"/>
      <c r="F65" s="24">
        <v>-264358422.38000011</v>
      </c>
      <c r="G65" s="25"/>
      <c r="H65" s="140">
        <v>-15291181</v>
      </c>
      <c r="I65" s="25"/>
      <c r="J65" s="140">
        <v>-115050875</v>
      </c>
    </row>
    <row r="66" spans="1:13" ht="21" customHeight="1" thickTop="1">
      <c r="A66" s="18" t="s">
        <v>141</v>
      </c>
      <c r="B66" s="41"/>
      <c r="C66" s="41"/>
      <c r="D66" s="24">
        <v>-88894033</v>
      </c>
      <c r="E66" s="25"/>
      <c r="F66" s="24">
        <v>-25231166</v>
      </c>
      <c r="G66" s="25"/>
      <c r="H66" s="29"/>
      <c r="I66" s="25"/>
      <c r="J66" s="25"/>
    </row>
    <row r="67" spans="1:13" ht="21" customHeight="1" thickBot="1">
      <c r="A67" s="141"/>
      <c r="B67" s="41"/>
      <c r="C67" s="41"/>
      <c r="D67" s="44">
        <f>SUM(D65:D66)</f>
        <v>-351532818</v>
      </c>
      <c r="E67" s="25"/>
      <c r="F67" s="44">
        <f>SUM(F65:F66)</f>
        <v>-289589588.38000011</v>
      </c>
      <c r="G67" s="25"/>
      <c r="H67" s="29"/>
      <c r="I67" s="25"/>
      <c r="J67" s="25"/>
    </row>
    <row r="68" spans="1:13" ht="21" customHeight="1" thickTop="1">
      <c r="A68" s="121"/>
      <c r="B68" s="40"/>
      <c r="C68" s="40"/>
      <c r="D68" s="25"/>
      <c r="E68" s="25"/>
      <c r="F68" s="25"/>
      <c r="G68" s="25"/>
      <c r="H68" s="29"/>
      <c r="I68" s="25"/>
      <c r="J68" s="25"/>
    </row>
    <row r="69" spans="1:13" ht="21" customHeight="1">
      <c r="A69" s="136" t="s">
        <v>142</v>
      </c>
      <c r="B69" s="41"/>
      <c r="C69" s="41"/>
      <c r="D69" s="25"/>
      <c r="E69" s="25"/>
      <c r="F69" s="25"/>
      <c r="G69" s="25"/>
      <c r="H69" s="29"/>
      <c r="I69" s="25"/>
      <c r="J69" s="25"/>
    </row>
    <row r="70" spans="1:13" ht="21" customHeight="1" thickBot="1">
      <c r="A70" s="18" t="s">
        <v>140</v>
      </c>
      <c r="B70" s="41"/>
      <c r="C70" s="41"/>
      <c r="D70" s="24">
        <v>-177934030</v>
      </c>
      <c r="E70" s="25"/>
      <c r="F70" s="24">
        <v>-337080224.63000011</v>
      </c>
      <c r="G70" s="25"/>
      <c r="H70" s="140">
        <v>-59752176</v>
      </c>
      <c r="I70" s="25"/>
      <c r="J70" s="140">
        <v>-125360682</v>
      </c>
    </row>
    <row r="71" spans="1:13" ht="21" customHeight="1" thickTop="1">
      <c r="A71" s="18" t="s">
        <v>141</v>
      </c>
      <c r="B71" s="41"/>
      <c r="C71" s="41"/>
      <c r="D71" s="24">
        <v>-54055292</v>
      </c>
      <c r="E71" s="25"/>
      <c r="F71" s="24">
        <v>-36310612</v>
      </c>
      <c r="G71" s="25"/>
      <c r="H71" s="29"/>
      <c r="I71" s="25"/>
      <c r="J71" s="25"/>
    </row>
    <row r="72" spans="1:13" ht="21" customHeight="1" thickBot="1">
      <c r="A72" s="136"/>
      <c r="B72" s="41"/>
      <c r="C72" s="41"/>
      <c r="D72" s="44">
        <f>SUM(D70:D71)</f>
        <v>-231989322</v>
      </c>
      <c r="E72" s="25"/>
      <c r="F72" s="44">
        <f>SUM(F70:F71)</f>
        <v>-373390836.63000011</v>
      </c>
      <c r="G72" s="25"/>
      <c r="H72" s="29"/>
      <c r="I72" s="25"/>
      <c r="J72" s="25"/>
    </row>
    <row r="73" spans="1:13" ht="21" customHeight="1" thickTop="1">
      <c r="A73" s="121"/>
      <c r="B73" s="40"/>
      <c r="C73" s="40"/>
      <c r="D73" s="36"/>
      <c r="E73" s="36"/>
      <c r="F73" s="36"/>
      <c r="G73" s="36"/>
      <c r="H73" s="29"/>
      <c r="I73" s="36"/>
      <c r="J73" s="36"/>
    </row>
    <row r="74" spans="1:13" ht="21" customHeight="1" thickBot="1">
      <c r="A74" s="136" t="s">
        <v>143</v>
      </c>
      <c r="B74" s="41">
        <v>30</v>
      </c>
      <c r="C74" s="41"/>
      <c r="D74" s="1">
        <f>+D65/1066856744</f>
        <v>-0.24617999227832599</v>
      </c>
      <c r="E74" s="142"/>
      <c r="F74" s="1">
        <v>-0.24779999999999999</v>
      </c>
      <c r="G74" s="142"/>
      <c r="H74" s="14">
        <v>-1.4332928095545695E-2</v>
      </c>
      <c r="I74" s="142"/>
      <c r="J74" s="14">
        <v>-0.1079</v>
      </c>
      <c r="L74" s="9"/>
      <c r="M74" s="9"/>
    </row>
    <row r="75" spans="1:13" ht="21" customHeight="1" thickTop="1">
      <c r="A75" s="121"/>
      <c r="B75" s="40"/>
      <c r="C75" s="40"/>
      <c r="D75" s="36"/>
      <c r="E75" s="36"/>
      <c r="F75" s="36"/>
      <c r="G75" s="36"/>
      <c r="H75" s="36"/>
      <c r="I75" s="36"/>
      <c r="J75" s="36"/>
    </row>
    <row r="76" spans="1:13" ht="21" customHeight="1">
      <c r="A76" s="121"/>
      <c r="B76" s="40"/>
      <c r="C76" s="40"/>
      <c r="D76" s="8"/>
      <c r="E76" s="36"/>
      <c r="F76" s="8"/>
      <c r="G76" s="36"/>
      <c r="H76" s="8"/>
      <c r="I76" s="36"/>
      <c r="J76" s="8"/>
    </row>
    <row r="77" spans="1:13" ht="21" customHeight="1">
      <c r="A77" s="121"/>
      <c r="B77" s="40"/>
      <c r="C77" s="40"/>
      <c r="D77" s="36"/>
      <c r="E77" s="36"/>
      <c r="F77" s="36"/>
      <c r="G77" s="36"/>
      <c r="H77" s="36"/>
      <c r="I77" s="36"/>
      <c r="J77" s="36"/>
    </row>
    <row r="78" spans="1:13" ht="21" customHeight="1">
      <c r="A78" s="121"/>
      <c r="B78" s="40"/>
      <c r="C78" s="40"/>
      <c r="D78" s="36"/>
      <c r="E78" s="36"/>
      <c r="F78" s="36"/>
      <c r="G78" s="36"/>
      <c r="H78" s="36"/>
      <c r="I78" s="36"/>
      <c r="J78" s="36"/>
    </row>
    <row r="79" spans="1:13" ht="21" customHeight="1">
      <c r="A79" s="121"/>
      <c r="B79" s="40"/>
      <c r="C79" s="40"/>
      <c r="D79" s="36"/>
      <c r="E79" s="36"/>
      <c r="F79" s="36"/>
      <c r="G79" s="36"/>
      <c r="H79" s="36"/>
      <c r="I79" s="36"/>
      <c r="J79" s="36"/>
    </row>
    <row r="80" spans="1:13" ht="21" customHeight="1">
      <c r="A80" s="121"/>
      <c r="B80" s="40"/>
      <c r="C80" s="40"/>
      <c r="D80" s="36"/>
      <c r="E80" s="36"/>
      <c r="F80" s="36"/>
      <c r="G80" s="36"/>
      <c r="H80" s="36"/>
      <c r="I80" s="36"/>
      <c r="J80" s="36"/>
    </row>
    <row r="81" spans="1:10" ht="21" customHeight="1">
      <c r="A81" s="121"/>
      <c r="B81" s="40"/>
      <c r="C81" s="40"/>
      <c r="D81" s="36"/>
      <c r="E81" s="36"/>
      <c r="F81" s="36"/>
      <c r="G81" s="36"/>
      <c r="H81" s="36"/>
      <c r="I81" s="36"/>
      <c r="J81" s="36"/>
    </row>
    <row r="82" spans="1:10" ht="21" customHeight="1">
      <c r="A82" s="121"/>
      <c r="B82" s="40"/>
      <c r="C82" s="40"/>
      <c r="D82" s="36"/>
      <c r="E82" s="36"/>
      <c r="F82" s="36"/>
      <c r="G82" s="36"/>
      <c r="H82" s="36"/>
      <c r="I82" s="36"/>
      <c r="J82" s="36"/>
    </row>
    <row r="83" spans="1:10" ht="21" customHeight="1">
      <c r="A83" s="121"/>
      <c r="B83" s="40"/>
      <c r="C83" s="40"/>
      <c r="D83" s="36"/>
      <c r="E83" s="36"/>
      <c r="F83" s="36"/>
      <c r="G83" s="36"/>
      <c r="H83" s="36"/>
      <c r="I83" s="36"/>
      <c r="J83" s="36"/>
    </row>
    <row r="106" spans="1:6" ht="21" customHeight="1">
      <c r="A106" s="174" t="s">
        <v>41</v>
      </c>
      <c r="B106" s="174"/>
      <c r="C106" s="174"/>
      <c r="D106" s="174"/>
      <c r="E106" s="174"/>
      <c r="F106" s="174"/>
    </row>
  </sheetData>
  <mergeCells count="17">
    <mergeCell ref="A106:F106"/>
    <mergeCell ref="D62:F62"/>
    <mergeCell ref="H62:J62"/>
    <mergeCell ref="A56:J56"/>
    <mergeCell ref="A57:J57"/>
    <mergeCell ref="A58:J58"/>
    <mergeCell ref="A59:J59"/>
    <mergeCell ref="D61:F61"/>
    <mergeCell ref="H61:J61"/>
    <mergeCell ref="A1:J1"/>
    <mergeCell ref="A4:J4"/>
    <mergeCell ref="D6:F6"/>
    <mergeCell ref="D7:F7"/>
    <mergeCell ref="H7:J7"/>
    <mergeCell ref="A2:J2"/>
    <mergeCell ref="A3:J3"/>
    <mergeCell ref="H6:J6"/>
  </mergeCells>
  <phoneticPr fontId="0" type="noConversion"/>
  <pageMargins left="0.8" right="0.2" top="1" bottom="0.3" header="0.3" footer="0.3"/>
  <pageSetup paperSize="9" scale="65" fitToHeight="0" orientation="portrait" r:id="rId1"/>
  <headerFooter alignWithMargins="0"/>
  <rowBreaks count="1" manualBreakCount="1">
    <brk id="5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AG37"/>
  <sheetViews>
    <sheetView view="pageBreakPreview" topLeftCell="A16" zoomScaleNormal="100" zoomScaleSheetLayoutView="100" workbookViewId="0">
      <selection activeCell="D25" sqref="D25:X25"/>
    </sheetView>
  </sheetViews>
  <sheetFormatPr defaultColWidth="9.42578125" defaultRowHeight="21" customHeight="1"/>
  <cols>
    <col min="1" max="1" width="46.5703125" style="18" customWidth="1"/>
    <col min="2" max="2" width="3.5703125" style="18" bestFit="1" customWidth="1"/>
    <col min="3" max="3" width="1" style="18" customWidth="1"/>
    <col min="4" max="4" width="10.85546875" style="18" bestFit="1" customWidth="1"/>
    <col min="5" max="5" width="1.42578125" style="18" customWidth="1"/>
    <col min="6" max="6" width="10" style="18" bestFit="1" customWidth="1"/>
    <col min="7" max="7" width="1.42578125" style="18" customWidth="1"/>
    <col min="8" max="8" width="13.42578125" style="18" customWidth="1"/>
    <col min="9" max="9" width="1" style="18" customWidth="1"/>
    <col min="10" max="10" width="13.5703125" style="18" customWidth="1"/>
    <col min="11" max="11" width="1.42578125" style="18" customWidth="1"/>
    <col min="12" max="12" width="13.5703125" style="18" bestFit="1" customWidth="1"/>
    <col min="13" max="13" width="1.42578125" style="18" customWidth="1"/>
    <col min="14" max="14" width="13.42578125" style="18" customWidth="1"/>
    <col min="15" max="15" width="1.42578125" style="18" customWidth="1"/>
    <col min="16" max="16" width="12" style="18" customWidth="1"/>
    <col min="17" max="17" width="1.42578125" style="18" customWidth="1"/>
    <col min="18" max="18" width="12.5703125" style="18" customWidth="1"/>
    <col min="19" max="19" width="1.42578125" style="18" customWidth="1"/>
    <col min="20" max="20" width="12.5703125" style="18" customWidth="1"/>
    <col min="21" max="21" width="1.42578125" style="18" customWidth="1"/>
    <col min="22" max="22" width="13.42578125" style="18" bestFit="1" customWidth="1"/>
    <col min="23" max="23" width="1.42578125" style="18" customWidth="1"/>
    <col min="24" max="24" width="13.5703125" style="18" bestFit="1" customWidth="1"/>
    <col min="25" max="25" width="0.5703125" style="18" customWidth="1"/>
    <col min="26" max="16384" width="9.42578125" style="18"/>
  </cols>
  <sheetData>
    <row r="1" spans="1:33" ht="21" customHeight="1">
      <c r="A1" s="170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</row>
    <row r="2" spans="1:33" ht="21" customHeight="1">
      <c r="A2" s="170" t="s">
        <v>144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</row>
    <row r="3" spans="1:33" ht="21" customHeight="1">
      <c r="A3" s="181" t="s">
        <v>145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</row>
    <row r="4" spans="1:33" ht="21" customHeight="1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</row>
    <row r="5" spans="1:33" ht="9.6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</row>
    <row r="6" spans="1:33" s="91" customFormat="1" ht="21" customHeight="1">
      <c r="B6" s="54" t="s">
        <v>138</v>
      </c>
      <c r="D6" s="180" t="s">
        <v>146</v>
      </c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</row>
    <row r="7" spans="1:33" s="91" customFormat="1" ht="21" customHeight="1">
      <c r="D7" s="93" t="s">
        <v>147</v>
      </c>
      <c r="E7" s="93"/>
      <c r="F7" s="93" t="s">
        <v>148</v>
      </c>
      <c r="G7" s="93"/>
      <c r="H7" s="178" t="s">
        <v>89</v>
      </c>
      <c r="I7" s="178"/>
      <c r="J7" s="178"/>
      <c r="K7" s="93"/>
      <c r="L7" s="179" t="s">
        <v>149</v>
      </c>
      <c r="M7" s="179"/>
      <c r="N7" s="179"/>
      <c r="O7" s="179"/>
      <c r="P7" s="179"/>
      <c r="Q7" s="179"/>
      <c r="R7" s="179"/>
      <c r="S7" s="94"/>
      <c r="T7" s="95" t="s">
        <v>150</v>
      </c>
      <c r="U7" s="93"/>
      <c r="V7" s="93" t="s">
        <v>151</v>
      </c>
      <c r="W7" s="93"/>
      <c r="X7" s="95" t="s">
        <v>152</v>
      </c>
    </row>
    <row r="8" spans="1:33" s="91" customFormat="1" ht="21" customHeight="1">
      <c r="C8" s="96"/>
      <c r="D8" s="93" t="s">
        <v>153</v>
      </c>
      <c r="E8" s="97"/>
      <c r="F8" s="93" t="s">
        <v>154</v>
      </c>
      <c r="G8" s="93"/>
      <c r="H8" s="92" t="s">
        <v>155</v>
      </c>
      <c r="I8" s="92"/>
      <c r="J8" s="93" t="s">
        <v>156</v>
      </c>
      <c r="K8" s="93"/>
      <c r="L8" s="178" t="s">
        <v>157</v>
      </c>
      <c r="M8" s="178"/>
      <c r="N8" s="178"/>
      <c r="O8" s="178"/>
      <c r="P8" s="178"/>
      <c r="R8" s="95" t="s">
        <v>158</v>
      </c>
      <c r="S8" s="93"/>
      <c r="T8" s="95" t="s">
        <v>159</v>
      </c>
      <c r="U8" s="93"/>
      <c r="V8" s="93" t="s">
        <v>160</v>
      </c>
      <c r="W8" s="93"/>
      <c r="X8" s="95" t="s">
        <v>161</v>
      </c>
    </row>
    <row r="9" spans="1:33" s="91" customFormat="1" ht="21" customHeight="1">
      <c r="C9" s="98"/>
      <c r="D9" s="93" t="s">
        <v>162</v>
      </c>
      <c r="G9" s="97"/>
      <c r="H9" s="99" t="s">
        <v>163</v>
      </c>
      <c r="I9" s="99"/>
      <c r="J9" s="93" t="s">
        <v>164</v>
      </c>
      <c r="K9" s="97"/>
      <c r="L9" s="93" t="s">
        <v>165</v>
      </c>
      <c r="M9" s="97"/>
      <c r="N9" s="93" t="s">
        <v>166</v>
      </c>
      <c r="O9" s="97"/>
      <c r="P9" s="93" t="s">
        <v>167</v>
      </c>
      <c r="Q9" s="97"/>
      <c r="R9" s="95" t="s">
        <v>168</v>
      </c>
      <c r="S9" s="97"/>
      <c r="T9" s="95" t="s">
        <v>169</v>
      </c>
      <c r="U9" s="97"/>
      <c r="V9" s="100"/>
      <c r="W9" s="97"/>
      <c r="X9" s="95" t="s">
        <v>170</v>
      </c>
    </row>
    <row r="10" spans="1:33" s="91" customFormat="1" ht="21" customHeight="1">
      <c r="C10" s="98"/>
      <c r="E10" s="97"/>
      <c r="F10" s="93"/>
      <c r="G10" s="93"/>
      <c r="H10" s="93" t="s">
        <v>171</v>
      </c>
      <c r="I10" s="99"/>
      <c r="J10" s="93"/>
      <c r="K10" s="97"/>
      <c r="L10" s="93" t="s">
        <v>172</v>
      </c>
      <c r="M10" s="97"/>
      <c r="N10" s="93" t="s">
        <v>173</v>
      </c>
      <c r="O10" s="97"/>
      <c r="P10" s="93" t="s">
        <v>174</v>
      </c>
      <c r="Q10" s="97"/>
      <c r="R10" s="95" t="s">
        <v>161</v>
      </c>
      <c r="S10" s="97"/>
      <c r="T10" s="93" t="s">
        <v>175</v>
      </c>
      <c r="U10" s="97"/>
      <c r="V10" s="100"/>
      <c r="W10" s="97"/>
    </row>
    <row r="11" spans="1:33" s="98" customFormat="1" ht="21" customHeight="1">
      <c r="E11" s="93"/>
      <c r="F11" s="93"/>
      <c r="G11" s="93"/>
      <c r="K11" s="93"/>
      <c r="L11" s="93" t="s">
        <v>176</v>
      </c>
      <c r="M11" s="93"/>
      <c r="N11" s="93" t="s">
        <v>177</v>
      </c>
      <c r="O11" s="93"/>
      <c r="P11" s="93"/>
      <c r="Q11" s="93"/>
      <c r="R11" s="95" t="s">
        <v>170</v>
      </c>
      <c r="S11" s="93"/>
      <c r="T11" s="95"/>
      <c r="U11" s="99"/>
      <c r="V11" s="93"/>
      <c r="W11" s="93"/>
    </row>
    <row r="12" spans="1:33" s="98" customFormat="1" ht="21" customHeight="1">
      <c r="E12" s="93"/>
      <c r="G12" s="93"/>
      <c r="H12" s="99"/>
      <c r="K12" s="93"/>
      <c r="L12" s="93" t="s">
        <v>178</v>
      </c>
      <c r="M12" s="93"/>
      <c r="N12" s="95"/>
      <c r="O12" s="93"/>
      <c r="P12" s="95"/>
      <c r="Q12" s="93"/>
      <c r="S12" s="93"/>
      <c r="T12" s="95"/>
      <c r="U12" s="99"/>
      <c r="V12" s="93"/>
      <c r="W12" s="93"/>
    </row>
    <row r="13" spans="1:33" s="98" customFormat="1" ht="21" customHeight="1">
      <c r="E13" s="93"/>
      <c r="G13" s="93"/>
      <c r="H13" s="99"/>
      <c r="K13" s="93"/>
      <c r="L13" s="93"/>
      <c r="M13" s="93"/>
      <c r="N13" s="95"/>
      <c r="O13" s="93"/>
      <c r="P13" s="95"/>
      <c r="Q13" s="93"/>
      <c r="S13" s="93"/>
      <c r="T13" s="95"/>
      <c r="U13" s="99"/>
      <c r="V13" s="93"/>
      <c r="W13" s="93"/>
    </row>
    <row r="14" spans="1:33" s="91" customFormat="1" ht="21" customHeight="1">
      <c r="A14" s="97" t="s">
        <v>179</v>
      </c>
      <c r="B14" s="101"/>
      <c r="C14" s="97"/>
      <c r="D14" s="102">
        <v>1066595865</v>
      </c>
      <c r="E14" s="102"/>
      <c r="F14" s="102">
        <v>98130021</v>
      </c>
      <c r="G14" s="102"/>
      <c r="H14" s="102">
        <v>55443961</v>
      </c>
      <c r="I14" s="102"/>
      <c r="J14" s="103">
        <v>-69660963</v>
      </c>
      <c r="K14" s="102"/>
      <c r="L14" s="102">
        <v>22390288</v>
      </c>
      <c r="M14" s="102"/>
      <c r="N14" s="103">
        <v>-222198920</v>
      </c>
      <c r="O14" s="102"/>
      <c r="P14" s="102">
        <v>645653762</v>
      </c>
      <c r="Q14" s="102"/>
      <c r="R14" s="102">
        <f>SUM(L14:Q14)</f>
        <v>445845130</v>
      </c>
      <c r="S14" s="102"/>
      <c r="T14" s="102">
        <f>SUM(D14:J14,R14)</f>
        <v>1596354014</v>
      </c>
      <c r="U14" s="102"/>
      <c r="V14" s="102">
        <v>1019337117</v>
      </c>
      <c r="W14" s="102"/>
      <c r="X14" s="102">
        <f>SUM(T14:W14)</f>
        <v>2615691131</v>
      </c>
      <c r="Y14" s="104"/>
      <c r="Z14" s="104"/>
      <c r="AA14" s="104"/>
      <c r="AB14" s="104"/>
      <c r="AC14" s="104"/>
      <c r="AD14" s="104"/>
      <c r="AE14" s="104"/>
      <c r="AF14" s="104"/>
      <c r="AG14" s="104"/>
    </row>
    <row r="15" spans="1:33" s="91" customFormat="1" ht="21" customHeight="1">
      <c r="A15" s="91" t="s">
        <v>180</v>
      </c>
      <c r="B15" s="101"/>
      <c r="C15" s="105"/>
      <c r="D15" s="106">
        <v>0</v>
      </c>
      <c r="E15" s="107"/>
      <c r="F15" s="106">
        <v>0</v>
      </c>
      <c r="G15" s="107"/>
      <c r="H15" s="106">
        <v>0</v>
      </c>
      <c r="I15" s="102"/>
      <c r="J15" s="108">
        <v>-264358422.38000011</v>
      </c>
      <c r="K15" s="102"/>
      <c r="L15" s="106">
        <v>0</v>
      </c>
      <c r="M15" s="102"/>
      <c r="N15" s="106">
        <v>0</v>
      </c>
      <c r="O15" s="107"/>
      <c r="P15" s="106">
        <v>0</v>
      </c>
      <c r="Q15" s="102"/>
      <c r="R15" s="106">
        <f>SUM(L15:P15)</f>
        <v>0</v>
      </c>
      <c r="S15" s="109"/>
      <c r="T15" s="108">
        <f>SUM(D15:J15,R15)</f>
        <v>-264358422.38000011</v>
      </c>
      <c r="U15" s="102"/>
      <c r="V15" s="108">
        <v>-25231166</v>
      </c>
      <c r="W15" s="102"/>
      <c r="X15" s="108">
        <f>SUM(T15:W15)</f>
        <v>-289589588.38000011</v>
      </c>
      <c r="Y15" s="104"/>
      <c r="Z15" s="104"/>
      <c r="AA15" s="104"/>
      <c r="AB15" s="104"/>
      <c r="AC15" s="104"/>
      <c r="AD15" s="104"/>
      <c r="AE15" s="104"/>
      <c r="AF15" s="104"/>
      <c r="AG15" s="104"/>
    </row>
    <row r="16" spans="1:33" s="91" customFormat="1" ht="21" customHeight="1">
      <c r="A16" s="104" t="s">
        <v>181</v>
      </c>
      <c r="B16" s="101"/>
      <c r="C16" s="105"/>
      <c r="D16" s="110">
        <v>0</v>
      </c>
      <c r="E16" s="107"/>
      <c r="F16" s="110">
        <v>0</v>
      </c>
      <c r="G16" s="107"/>
      <c r="H16" s="110">
        <v>0</v>
      </c>
      <c r="I16" s="102"/>
      <c r="J16" s="111">
        <v>-4540253</v>
      </c>
      <c r="K16" s="102"/>
      <c r="L16" s="110">
        <v>0</v>
      </c>
      <c r="M16" s="102"/>
      <c r="N16" s="111">
        <v>11034438</v>
      </c>
      <c r="O16" s="102"/>
      <c r="P16" s="111">
        <v>-79215988</v>
      </c>
      <c r="Q16" s="102"/>
      <c r="R16" s="111">
        <f>SUM(L16:P16)</f>
        <v>-68181550</v>
      </c>
      <c r="S16" s="102"/>
      <c r="T16" s="111">
        <f>SUM(D16:J16,R16)</f>
        <v>-72721803</v>
      </c>
      <c r="U16" s="102"/>
      <c r="V16" s="111">
        <v>-11079446</v>
      </c>
      <c r="W16" s="102"/>
      <c r="X16" s="111">
        <f>SUM(V16,T16)</f>
        <v>-83801249</v>
      </c>
      <c r="Y16" s="104"/>
      <c r="Z16" s="104"/>
      <c r="AA16" s="104"/>
      <c r="AB16" s="104"/>
      <c r="AC16" s="104"/>
      <c r="AD16" s="104"/>
      <c r="AE16" s="104"/>
      <c r="AF16" s="104"/>
      <c r="AG16" s="104"/>
    </row>
    <row r="17" spans="1:33" s="91" customFormat="1" ht="21" customHeight="1">
      <c r="A17" s="91" t="s">
        <v>182</v>
      </c>
      <c r="B17" s="98"/>
      <c r="C17" s="105"/>
      <c r="D17" s="107">
        <v>0</v>
      </c>
      <c r="E17" s="107"/>
      <c r="F17" s="107">
        <v>0</v>
      </c>
      <c r="G17" s="107"/>
      <c r="H17" s="107">
        <v>0</v>
      </c>
      <c r="I17" s="102"/>
      <c r="J17" s="103">
        <v>-268898675.38000011</v>
      </c>
      <c r="K17" s="102"/>
      <c r="L17" s="107">
        <v>0</v>
      </c>
      <c r="M17" s="102"/>
      <c r="N17" s="103">
        <v>11034438</v>
      </c>
      <c r="O17" s="102"/>
      <c r="P17" s="103">
        <v>-79215988</v>
      </c>
      <c r="Q17" s="102"/>
      <c r="R17" s="103">
        <f>SUM(L17:P17)</f>
        <v>-68181550</v>
      </c>
      <c r="S17" s="102"/>
      <c r="T17" s="103">
        <f>SUM(D17:J17,R17)</f>
        <v>-337080225.38000011</v>
      </c>
      <c r="U17" s="102"/>
      <c r="V17" s="103">
        <v>-36310612</v>
      </c>
      <c r="W17" s="102"/>
      <c r="X17" s="103">
        <f>SUM(X15:X16)</f>
        <v>-373390837.38000011</v>
      </c>
      <c r="Y17" s="104"/>
      <c r="Z17" s="104"/>
      <c r="AA17" s="104"/>
      <c r="AB17" s="104"/>
      <c r="AC17" s="104"/>
      <c r="AD17" s="104"/>
      <c r="AE17" s="104"/>
      <c r="AF17" s="104"/>
      <c r="AG17" s="104"/>
    </row>
    <row r="18" spans="1:33" s="91" customFormat="1" ht="21" customHeight="1">
      <c r="A18" s="91" t="s">
        <v>183</v>
      </c>
      <c r="B18" s="98"/>
      <c r="C18" s="105"/>
      <c r="D18" s="102">
        <v>260879</v>
      </c>
      <c r="E18" s="102"/>
      <c r="F18" s="107">
        <v>0</v>
      </c>
      <c r="G18" s="107"/>
      <c r="H18" s="107">
        <v>0</v>
      </c>
      <c r="I18" s="107"/>
      <c r="J18" s="107">
        <v>0</v>
      </c>
      <c r="K18" s="107"/>
      <c r="L18" s="107">
        <v>0</v>
      </c>
      <c r="M18" s="107"/>
      <c r="N18" s="107">
        <v>0</v>
      </c>
      <c r="O18" s="107"/>
      <c r="P18" s="107">
        <v>0</v>
      </c>
      <c r="Q18" s="102"/>
      <c r="R18" s="107">
        <f>SUM(L18:P18)</f>
        <v>0</v>
      </c>
      <c r="S18" s="102"/>
      <c r="T18" s="102">
        <f>SUM(D18:J18,R18)</f>
        <v>260879</v>
      </c>
      <c r="U18" s="102"/>
      <c r="V18" s="107">
        <v>0</v>
      </c>
      <c r="W18" s="102"/>
      <c r="X18" s="102">
        <f>SUM(T18:W18)</f>
        <v>260879</v>
      </c>
      <c r="Y18" s="104"/>
      <c r="Z18" s="104"/>
      <c r="AA18" s="104"/>
      <c r="AB18" s="104"/>
      <c r="AC18" s="104"/>
      <c r="AD18" s="104"/>
      <c r="AE18" s="104"/>
      <c r="AF18" s="104"/>
      <c r="AG18" s="104"/>
    </row>
    <row r="19" spans="1:33" s="91" customFormat="1" ht="21" customHeight="1">
      <c r="A19" s="112" t="s">
        <v>184</v>
      </c>
      <c r="B19" s="98"/>
      <c r="C19" s="112"/>
      <c r="D19" s="113">
        <v>0</v>
      </c>
      <c r="E19" s="107"/>
      <c r="F19" s="113">
        <v>0</v>
      </c>
      <c r="G19" s="107"/>
      <c r="H19" s="113">
        <v>0</v>
      </c>
      <c r="I19" s="107"/>
      <c r="J19" s="113">
        <v>0</v>
      </c>
      <c r="K19" s="107"/>
      <c r="L19" s="113">
        <v>0</v>
      </c>
      <c r="M19" s="107"/>
      <c r="N19" s="113">
        <v>0</v>
      </c>
      <c r="O19" s="107"/>
      <c r="P19" s="113">
        <v>0</v>
      </c>
      <c r="Q19" s="107"/>
      <c r="R19" s="113">
        <v>0</v>
      </c>
      <c r="S19" s="107"/>
      <c r="T19" s="113">
        <v>0</v>
      </c>
      <c r="U19" s="102"/>
      <c r="V19" s="102">
        <v>6250075</v>
      </c>
      <c r="W19" s="102"/>
      <c r="X19" s="12">
        <f>SUM(T19:W19)</f>
        <v>6250075</v>
      </c>
      <c r="Y19" s="104"/>
      <c r="Z19" s="104"/>
      <c r="AA19" s="104"/>
      <c r="AB19" s="104"/>
      <c r="AC19" s="104"/>
      <c r="AD19" s="104"/>
      <c r="AE19" s="104"/>
      <c r="AF19" s="104"/>
      <c r="AG19" s="104"/>
    </row>
    <row r="20" spans="1:33" s="91" customFormat="1" ht="21" customHeight="1" thickBot="1">
      <c r="A20" s="105" t="s">
        <v>185</v>
      </c>
      <c r="B20" s="98"/>
      <c r="C20" s="97"/>
      <c r="D20" s="114">
        <f>SUM(D14:D14,D17,D18:D19)</f>
        <v>1066856744</v>
      </c>
      <c r="E20" s="102"/>
      <c r="F20" s="114">
        <f>SUM(F14:F14,F17,F18:F19)</f>
        <v>98130021</v>
      </c>
      <c r="G20" s="102"/>
      <c r="H20" s="114">
        <f>SUM(H14:H14,H17,H18:H19)</f>
        <v>55443961</v>
      </c>
      <c r="I20" s="102"/>
      <c r="J20" s="115">
        <f>SUM(J14:J14,J17,J18:J19)</f>
        <v>-338559638.38000011</v>
      </c>
      <c r="K20" s="102"/>
      <c r="L20" s="114">
        <f>SUM(L14:L14,L17,L18:L19)</f>
        <v>22390288</v>
      </c>
      <c r="M20" s="102"/>
      <c r="N20" s="115">
        <f>SUM(N14:N14,N17,N18:N19)</f>
        <v>-211164482</v>
      </c>
      <c r="O20" s="102"/>
      <c r="P20" s="114">
        <f>SUM(P14:P14,P17,P18:P19)</f>
        <v>566437774</v>
      </c>
      <c r="Q20" s="102"/>
      <c r="R20" s="114">
        <f>SUM(R14:R14,R17,R18:R19)</f>
        <v>377663580</v>
      </c>
      <c r="S20" s="102"/>
      <c r="T20" s="114">
        <f>SUM(T14:T14,T17,T18:T19)</f>
        <v>1259534667.6199999</v>
      </c>
      <c r="U20" s="102"/>
      <c r="V20" s="114">
        <f>SUM(V14:V14,V17,V18:V19)</f>
        <v>989276580</v>
      </c>
      <c r="W20" s="102"/>
      <c r="X20" s="114">
        <f>SUM(X14:X14,X17,X18:X19)</f>
        <v>2248811247.6199999</v>
      </c>
      <c r="Y20" s="104"/>
      <c r="Z20" s="104"/>
      <c r="AA20" s="104"/>
      <c r="AB20" s="104"/>
      <c r="AC20" s="104"/>
      <c r="AD20" s="104"/>
      <c r="AE20" s="104"/>
      <c r="AF20" s="104"/>
      <c r="AG20" s="104"/>
    </row>
    <row r="21" spans="1:33" s="91" customFormat="1" ht="21" customHeight="1" thickTop="1">
      <c r="A21" s="97"/>
      <c r="B21" s="98"/>
      <c r="C21" s="97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4"/>
      <c r="Z21" s="104"/>
      <c r="AA21" s="104"/>
      <c r="AB21" s="104"/>
      <c r="AC21" s="104"/>
      <c r="AD21" s="104"/>
      <c r="AE21" s="104"/>
      <c r="AF21" s="104"/>
      <c r="AG21" s="104"/>
    </row>
    <row r="22" spans="1:33" s="91" customFormat="1" ht="21" customHeight="1">
      <c r="A22" s="97" t="s">
        <v>186</v>
      </c>
      <c r="B22" s="101"/>
      <c r="C22" s="97"/>
      <c r="D22" s="102">
        <v>1066856744</v>
      </c>
      <c r="E22" s="102"/>
      <c r="F22" s="102">
        <v>98130021</v>
      </c>
      <c r="G22" s="102"/>
      <c r="H22" s="102">
        <v>55443961</v>
      </c>
      <c r="I22" s="102"/>
      <c r="J22" s="103">
        <v>-338559638</v>
      </c>
      <c r="K22" s="102"/>
      <c r="L22" s="102">
        <v>22390288</v>
      </c>
      <c r="M22" s="102"/>
      <c r="N22" s="103">
        <v>-211164482</v>
      </c>
      <c r="O22" s="102"/>
      <c r="P22" s="102">
        <v>566437774</v>
      </c>
      <c r="Q22" s="102"/>
      <c r="R22" s="102">
        <f>SUM(L22:P22)</f>
        <v>377663580</v>
      </c>
      <c r="S22" s="102"/>
      <c r="T22" s="102">
        <f>SUM(D22:J22,R22)</f>
        <v>1259534668</v>
      </c>
      <c r="U22" s="102"/>
      <c r="V22" s="102">
        <v>989276580</v>
      </c>
      <c r="W22" s="102"/>
      <c r="X22" s="102">
        <f>SUM(T22:W22)</f>
        <v>2248811248</v>
      </c>
      <c r="Y22" s="104"/>
      <c r="Z22" s="104"/>
      <c r="AA22" s="104"/>
      <c r="AB22" s="104"/>
      <c r="AC22" s="104"/>
      <c r="AD22" s="104"/>
      <c r="AE22" s="104"/>
      <c r="AF22" s="104"/>
      <c r="AG22" s="104"/>
    </row>
    <row r="23" spans="1:33" s="91" customFormat="1" ht="21" customHeight="1">
      <c r="A23" s="91" t="s">
        <v>180</v>
      </c>
      <c r="C23" s="105"/>
      <c r="D23" s="106">
        <v>0</v>
      </c>
      <c r="E23" s="107"/>
      <c r="F23" s="106">
        <v>0</v>
      </c>
      <c r="G23" s="107"/>
      <c r="H23" s="106">
        <v>0</v>
      </c>
      <c r="I23" s="102"/>
      <c r="J23" s="108">
        <v>-262638785</v>
      </c>
      <c r="K23" s="102"/>
      <c r="L23" s="106">
        <v>0</v>
      </c>
      <c r="M23" s="102"/>
      <c r="N23" s="106">
        <v>0</v>
      </c>
      <c r="O23" s="107"/>
      <c r="P23" s="106">
        <v>0</v>
      </c>
      <c r="Q23" s="107"/>
      <c r="R23" s="106">
        <f t="shared" ref="R23:R24" si="0">SUM(L23:P23)</f>
        <v>0</v>
      </c>
      <c r="S23" s="109"/>
      <c r="T23" s="108">
        <f>SUM(D23:J23,R23)</f>
        <v>-262638785</v>
      </c>
      <c r="U23" s="102"/>
      <c r="V23" s="108">
        <v>-88894033</v>
      </c>
      <c r="W23" s="102"/>
      <c r="X23" s="108">
        <f>SUM(V23,T23)</f>
        <v>-351532818</v>
      </c>
      <c r="Y23" s="104"/>
      <c r="Z23" s="104"/>
      <c r="AA23" s="104"/>
      <c r="AB23" s="104"/>
      <c r="AC23" s="104"/>
      <c r="AD23" s="104"/>
      <c r="AE23" s="104"/>
      <c r="AF23" s="104"/>
      <c r="AG23" s="104"/>
    </row>
    <row r="24" spans="1:33" s="91" customFormat="1" ht="21" customHeight="1">
      <c r="A24" s="104" t="s">
        <v>181</v>
      </c>
      <c r="B24" s="101"/>
      <c r="C24" s="105"/>
      <c r="D24" s="110">
        <v>0</v>
      </c>
      <c r="E24" s="107"/>
      <c r="F24" s="110">
        <v>0</v>
      </c>
      <c r="G24" s="107"/>
      <c r="H24" s="110">
        <v>0</v>
      </c>
      <c r="I24" s="102"/>
      <c r="J24" s="111">
        <v>-403233</v>
      </c>
      <c r="K24" s="102"/>
      <c r="L24" s="110">
        <v>0</v>
      </c>
      <c r="M24" s="102"/>
      <c r="N24" s="111">
        <v>-59598654</v>
      </c>
      <c r="O24" s="102"/>
      <c r="P24" s="10">
        <v>144706642</v>
      </c>
      <c r="Q24" s="102"/>
      <c r="R24" s="10">
        <f t="shared" si="0"/>
        <v>85107988</v>
      </c>
      <c r="S24" s="102"/>
      <c r="T24" s="116">
        <f>SUM(D24:J24,R24)</f>
        <v>84704755</v>
      </c>
      <c r="U24" s="102"/>
      <c r="V24" s="116">
        <v>34838741</v>
      </c>
      <c r="W24" s="102"/>
      <c r="X24" s="116">
        <f>SUM(V24,T24)</f>
        <v>119543496</v>
      </c>
      <c r="Y24" s="104"/>
      <c r="Z24" s="104"/>
      <c r="AA24" s="104"/>
      <c r="AB24" s="104"/>
      <c r="AC24" s="104"/>
      <c r="AD24" s="104"/>
      <c r="AE24" s="104"/>
      <c r="AF24" s="104"/>
      <c r="AG24" s="104"/>
    </row>
    <row r="25" spans="1:33" s="91" customFormat="1" ht="21" customHeight="1">
      <c r="A25" s="91" t="s">
        <v>182</v>
      </c>
      <c r="B25" s="101"/>
      <c r="C25" s="105"/>
      <c r="D25" s="107">
        <f>SUM(D23:D24)</f>
        <v>0</v>
      </c>
      <c r="E25" s="107"/>
      <c r="F25" s="107">
        <f>SUM(F23:F24)</f>
        <v>0</v>
      </c>
      <c r="G25" s="107"/>
      <c r="H25" s="107">
        <f>SUM(H23:H24)</f>
        <v>0</v>
      </c>
      <c r="I25" s="102"/>
      <c r="J25" s="103">
        <f>SUM(J23:J24)</f>
        <v>-263042018</v>
      </c>
      <c r="K25" s="102"/>
      <c r="L25" s="107">
        <f>SUM(L23:L24)</f>
        <v>0</v>
      </c>
      <c r="M25" s="102"/>
      <c r="N25" s="103">
        <f>SUM(N23:N24)</f>
        <v>-59598654</v>
      </c>
      <c r="O25" s="102"/>
      <c r="P25" s="102">
        <f>SUM(P23:P24)</f>
        <v>144706642</v>
      </c>
      <c r="Q25" s="102"/>
      <c r="R25" s="102">
        <f>SUM(R23:R24)</f>
        <v>85107988</v>
      </c>
      <c r="S25" s="102"/>
      <c r="T25" s="103">
        <f>SUM(D25:J25,R25)</f>
        <v>-177934030</v>
      </c>
      <c r="U25" s="102"/>
      <c r="V25" s="103">
        <f>SUM(V23:V24)</f>
        <v>-54055292</v>
      </c>
      <c r="W25" s="102"/>
      <c r="X25" s="103">
        <f>SUM(X23:X24)</f>
        <v>-231989322</v>
      </c>
      <c r="Y25" s="104"/>
      <c r="Z25" s="104"/>
      <c r="AA25" s="104"/>
      <c r="AB25" s="104"/>
      <c r="AC25" s="104"/>
      <c r="AD25" s="104"/>
      <c r="AE25" s="104"/>
      <c r="AF25" s="104"/>
      <c r="AG25" s="104"/>
    </row>
    <row r="26" spans="1:33" s="91" customFormat="1" ht="21" customHeight="1">
      <c r="A26" s="91" t="s">
        <v>187</v>
      </c>
      <c r="B26" s="98"/>
      <c r="C26" s="112"/>
      <c r="D26" s="107"/>
      <c r="E26" s="102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2"/>
      <c r="T26" s="102"/>
      <c r="U26" s="102"/>
      <c r="V26" s="107"/>
      <c r="W26" s="102"/>
      <c r="X26" s="102"/>
      <c r="Y26" s="104"/>
      <c r="Z26" s="104"/>
      <c r="AA26" s="104"/>
      <c r="AB26" s="104"/>
      <c r="AC26" s="104"/>
      <c r="AD26" s="104"/>
      <c r="AE26" s="104"/>
      <c r="AF26" s="104"/>
      <c r="AG26" s="104"/>
    </row>
    <row r="27" spans="1:33" s="91" customFormat="1" ht="21" customHeight="1">
      <c r="A27" s="117" t="s">
        <v>188</v>
      </c>
      <c r="B27" s="98">
        <v>10</v>
      </c>
      <c r="C27" s="112"/>
      <c r="D27" s="107">
        <v>0</v>
      </c>
      <c r="E27" s="102"/>
      <c r="F27" s="107">
        <v>0</v>
      </c>
      <c r="G27" s="107"/>
      <c r="H27" s="107">
        <v>0</v>
      </c>
      <c r="I27" s="107"/>
      <c r="J27" s="102">
        <v>65924301</v>
      </c>
      <c r="K27" s="107"/>
      <c r="L27" s="107">
        <v>0</v>
      </c>
      <c r="M27" s="107"/>
      <c r="N27" s="103">
        <v>-65924301</v>
      </c>
      <c r="O27" s="107"/>
      <c r="P27" s="107">
        <v>0</v>
      </c>
      <c r="Q27" s="107"/>
      <c r="R27" s="103">
        <f>SUM(L27:P27)</f>
        <v>-65924301</v>
      </c>
      <c r="S27" s="102"/>
      <c r="T27" s="107">
        <f>SUM(D27:J27,R27)</f>
        <v>0</v>
      </c>
      <c r="U27" s="102"/>
      <c r="V27" s="107">
        <v>0</v>
      </c>
      <c r="W27" s="102"/>
      <c r="X27" s="107">
        <f>SUM(V27,T27)</f>
        <v>0</v>
      </c>
      <c r="Y27" s="104"/>
      <c r="Z27" s="104"/>
      <c r="AA27" s="104"/>
      <c r="AB27" s="104"/>
      <c r="AC27" s="104"/>
      <c r="AD27" s="104"/>
      <c r="AE27" s="104"/>
      <c r="AF27" s="104"/>
      <c r="AG27" s="104"/>
    </row>
    <row r="28" spans="1:33" s="91" customFormat="1" ht="21" customHeight="1">
      <c r="A28" s="112" t="s">
        <v>189</v>
      </c>
      <c r="B28" s="98">
        <v>11</v>
      </c>
      <c r="C28" s="112"/>
      <c r="D28" s="113">
        <v>0</v>
      </c>
      <c r="E28" s="107"/>
      <c r="F28" s="113">
        <v>0</v>
      </c>
      <c r="G28" s="107"/>
      <c r="H28" s="113">
        <v>0</v>
      </c>
      <c r="I28" s="107"/>
      <c r="J28" s="113">
        <v>0</v>
      </c>
      <c r="K28" s="107"/>
      <c r="L28" s="113">
        <v>0</v>
      </c>
      <c r="M28" s="107"/>
      <c r="N28" s="113">
        <v>0</v>
      </c>
      <c r="O28" s="107"/>
      <c r="P28" s="113">
        <v>0</v>
      </c>
      <c r="Q28" s="107"/>
      <c r="R28" s="113">
        <f>SUM(L28:P28)</f>
        <v>0</v>
      </c>
      <c r="S28" s="107"/>
      <c r="T28" s="113">
        <f>[1]Conso!$U$25</f>
        <v>0</v>
      </c>
      <c r="U28" s="102"/>
      <c r="V28" s="103">
        <v>-6300012</v>
      </c>
      <c r="W28" s="102"/>
      <c r="X28" s="103">
        <f>SUM(T28:W28)</f>
        <v>-6300012</v>
      </c>
      <c r="Y28" s="104"/>
      <c r="Z28" s="104"/>
      <c r="AA28" s="104"/>
      <c r="AB28" s="104"/>
      <c r="AC28" s="104"/>
      <c r="AD28" s="104"/>
      <c r="AE28" s="104"/>
      <c r="AF28" s="104"/>
      <c r="AG28" s="104"/>
    </row>
    <row r="29" spans="1:33" s="91" customFormat="1" ht="21" customHeight="1" thickBot="1">
      <c r="A29" s="105" t="s">
        <v>190</v>
      </c>
      <c r="B29" s="98"/>
      <c r="C29" s="97"/>
      <c r="D29" s="114">
        <f>SUM(D22,D25,D26:D28)</f>
        <v>1066856744</v>
      </c>
      <c r="E29" s="102"/>
      <c r="F29" s="114">
        <f>SUM(F22,F25,F26:F28)</f>
        <v>98130021</v>
      </c>
      <c r="G29" s="102"/>
      <c r="H29" s="114">
        <f>SUM(H22,H25,H26:H28)</f>
        <v>55443961</v>
      </c>
      <c r="I29" s="102"/>
      <c r="J29" s="115">
        <f>SUM(J22,J25,J26:J28)</f>
        <v>-535677355</v>
      </c>
      <c r="K29" s="102"/>
      <c r="L29" s="114">
        <f>SUM(L22,L25,L26:L28)</f>
        <v>22390288</v>
      </c>
      <c r="M29" s="102"/>
      <c r="N29" s="115">
        <f>SUM(N22,N25,N26:N28)</f>
        <v>-336687437</v>
      </c>
      <c r="O29" s="102"/>
      <c r="P29" s="114">
        <f>SUM(P22,P25,P26:P28)</f>
        <v>711144416</v>
      </c>
      <c r="Q29" s="102"/>
      <c r="R29" s="114">
        <f>SUM(R22,R25,R26:R28)</f>
        <v>396847267</v>
      </c>
      <c r="S29" s="102"/>
      <c r="T29" s="114">
        <f>SUM(T22,T25,T26:T28)</f>
        <v>1081600638</v>
      </c>
      <c r="U29" s="102"/>
      <c r="V29" s="114">
        <f>SUM(V22,V25,V26:V28)</f>
        <v>928921276</v>
      </c>
      <c r="W29" s="102"/>
      <c r="X29" s="114">
        <f>SUM(X22,X25,X26:X28)</f>
        <v>2010521914</v>
      </c>
      <c r="Y29" s="104"/>
      <c r="Z29" s="104"/>
      <c r="AA29" s="104"/>
      <c r="AB29" s="104"/>
      <c r="AC29" s="104"/>
      <c r="AD29" s="104"/>
      <c r="AE29" s="104"/>
      <c r="AF29" s="104"/>
      <c r="AG29" s="104"/>
    </row>
    <row r="30" spans="1:33" s="121" customFormat="1" ht="21" customHeight="1" thickTop="1">
      <c r="A30" s="46"/>
      <c r="B30" s="118"/>
      <c r="C30" s="22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20"/>
      <c r="Z30" s="120"/>
      <c r="AA30" s="120"/>
      <c r="AB30" s="120"/>
      <c r="AC30" s="120"/>
      <c r="AD30" s="120"/>
      <c r="AE30" s="120"/>
      <c r="AF30" s="120"/>
      <c r="AG30" s="120"/>
    </row>
    <row r="31" spans="1:33" s="121" customFormat="1" ht="21" customHeight="1">
      <c r="A31" s="46"/>
      <c r="B31" s="118"/>
      <c r="C31" s="22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20"/>
      <c r="Z31" s="120"/>
      <c r="AA31" s="120"/>
      <c r="AB31" s="120"/>
      <c r="AC31" s="120"/>
      <c r="AD31" s="120"/>
      <c r="AE31" s="120"/>
      <c r="AF31" s="120"/>
      <c r="AG31" s="120"/>
    </row>
    <row r="32" spans="1:33" s="121" customFormat="1" ht="21" customHeight="1">
      <c r="A32" s="46" t="s">
        <v>41</v>
      </c>
      <c r="B32" s="118"/>
      <c r="C32" s="22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20"/>
      <c r="Z32" s="120"/>
      <c r="AA32" s="120"/>
      <c r="AB32" s="120"/>
      <c r="AC32" s="120"/>
      <c r="AD32" s="120"/>
      <c r="AE32" s="120"/>
      <c r="AF32" s="120"/>
      <c r="AG32" s="120"/>
    </row>
    <row r="33" spans="1:33" s="121" customFormat="1" ht="21" customHeight="1">
      <c r="A33" s="122"/>
      <c r="B33" s="118"/>
      <c r="C33" s="22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20"/>
      <c r="Z33" s="120"/>
      <c r="AA33" s="120"/>
      <c r="AB33" s="120"/>
      <c r="AC33" s="120"/>
      <c r="AD33" s="120"/>
      <c r="AE33" s="120"/>
      <c r="AF33" s="120"/>
      <c r="AG33" s="120"/>
    </row>
    <row r="34" spans="1:33" s="121" customFormat="1" ht="21" customHeight="1">
      <c r="B34" s="118"/>
      <c r="C34" s="22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23"/>
      <c r="O34" s="119"/>
      <c r="P34" s="123"/>
      <c r="Q34" s="119"/>
      <c r="R34" s="119"/>
      <c r="S34" s="119"/>
      <c r="T34" s="119"/>
      <c r="U34" s="119"/>
      <c r="V34" s="119"/>
      <c r="W34" s="119"/>
      <c r="X34" s="119"/>
      <c r="Y34" s="120"/>
      <c r="Z34" s="120"/>
      <c r="AA34" s="120"/>
      <c r="AB34" s="120"/>
      <c r="AC34" s="120"/>
      <c r="AD34" s="120"/>
      <c r="AE34" s="120"/>
      <c r="AF34" s="120"/>
      <c r="AG34" s="120"/>
    </row>
    <row r="35" spans="1:33" s="121" customFormat="1" ht="21" customHeight="1">
      <c r="A35" s="22"/>
      <c r="B35" s="118"/>
      <c r="C35" s="22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23"/>
      <c r="O35" s="119"/>
      <c r="P35" s="123"/>
      <c r="Q35" s="119"/>
      <c r="R35" s="119"/>
      <c r="S35" s="119"/>
      <c r="T35" s="119"/>
      <c r="U35" s="119"/>
      <c r="V35" s="119"/>
      <c r="W35" s="119"/>
      <c r="X35" s="119"/>
      <c r="Y35" s="120"/>
      <c r="Z35" s="120"/>
      <c r="AA35" s="120"/>
      <c r="AB35" s="120"/>
      <c r="AC35" s="120"/>
      <c r="AD35" s="120"/>
      <c r="AE35" s="120"/>
      <c r="AF35" s="120"/>
      <c r="AG35" s="120"/>
    </row>
    <row r="36" spans="1:33" s="121" customFormat="1" ht="21" customHeight="1">
      <c r="A36" s="22"/>
      <c r="B36" s="118"/>
      <c r="C36" s="22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23"/>
      <c r="O36" s="119"/>
      <c r="P36" s="123"/>
      <c r="Q36" s="119"/>
      <c r="R36" s="119"/>
      <c r="S36" s="119"/>
      <c r="T36" s="119"/>
      <c r="U36" s="119"/>
      <c r="V36" s="119"/>
      <c r="W36" s="119"/>
      <c r="X36" s="119"/>
      <c r="Y36" s="120"/>
      <c r="Z36" s="120"/>
      <c r="AA36" s="120"/>
      <c r="AB36" s="120"/>
      <c r="AC36" s="120"/>
      <c r="AD36" s="120"/>
      <c r="AE36" s="120"/>
      <c r="AF36" s="120"/>
      <c r="AG36" s="120"/>
    </row>
    <row r="37" spans="1:33" s="121" customFormat="1" ht="21" customHeight="1">
      <c r="B37" s="22"/>
      <c r="X37" s="124"/>
      <c r="Y37" s="120"/>
      <c r="Z37" s="120"/>
      <c r="AA37" s="120"/>
      <c r="AB37" s="120"/>
      <c r="AC37" s="120"/>
      <c r="AD37" s="120"/>
      <c r="AE37" s="120"/>
    </row>
  </sheetData>
  <mergeCells count="8">
    <mergeCell ref="L8:P8"/>
    <mergeCell ref="L7:R7"/>
    <mergeCell ref="H7:J7"/>
    <mergeCell ref="D6:X6"/>
    <mergeCell ref="A1:X1"/>
    <mergeCell ref="A2:X2"/>
    <mergeCell ref="A3:X3"/>
    <mergeCell ref="A4:X4"/>
  </mergeCells>
  <pageMargins left="1" right="0.4" top="1" bottom="0.5" header="0.6" footer="0.3"/>
  <pageSetup paperSize="9" scale="65" fitToHeight="0" orientation="landscape" r:id="rId1"/>
  <headerFooter alignWithMargins="0"/>
  <ignoredErrors>
    <ignoredError sqref="D25:X2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AK32"/>
  <sheetViews>
    <sheetView view="pageBreakPreview" topLeftCell="A7" zoomScale="70" zoomScaleNormal="85" zoomScaleSheetLayoutView="70" workbookViewId="0">
      <selection activeCell="J29" sqref="J29"/>
    </sheetView>
  </sheetViews>
  <sheetFormatPr defaultColWidth="9.42578125" defaultRowHeight="21" customHeight="1"/>
  <cols>
    <col min="1" max="1" width="59.5703125" style="48" customWidth="1"/>
    <col min="2" max="2" width="5.5703125" style="90" customWidth="1"/>
    <col min="3" max="3" width="0.85546875" style="90" customWidth="1"/>
    <col min="4" max="4" width="15.42578125" style="48" customWidth="1"/>
    <col min="5" max="6" width="1.42578125" style="48" customWidth="1"/>
    <col min="7" max="7" width="14.5703125" style="48" customWidth="1"/>
    <col min="8" max="9" width="1.42578125" style="48" customWidth="1"/>
    <col min="10" max="10" width="15.42578125" style="48" customWidth="1"/>
    <col min="11" max="12" width="1.42578125" style="48" customWidth="1"/>
    <col min="13" max="13" width="15.5703125" style="48" bestFit="1" customWidth="1"/>
    <col min="14" max="15" width="1.42578125" style="48" customWidth="1"/>
    <col min="16" max="16" width="17.42578125" style="48" customWidth="1"/>
    <col min="17" max="18" width="1.42578125" style="48" customWidth="1"/>
    <col min="19" max="19" width="15.5703125" style="48" customWidth="1"/>
    <col min="20" max="21" width="1.42578125" style="48" customWidth="1"/>
    <col min="22" max="22" width="16.5703125" style="48" customWidth="1"/>
    <col min="23" max="23" width="1.5703125" style="48" customWidth="1"/>
    <col min="24" max="16384" width="9.42578125" style="48"/>
  </cols>
  <sheetData>
    <row r="1" spans="1:37" ht="21" customHeight="1">
      <c r="A1" s="170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</row>
    <row r="2" spans="1:37" ht="21" customHeight="1">
      <c r="A2" s="170" t="s">
        <v>144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</row>
    <row r="3" spans="1:37" ht="21" customHeight="1">
      <c r="A3" s="182" t="s">
        <v>191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50"/>
      <c r="X3" s="50"/>
      <c r="Y3" s="50"/>
    </row>
    <row r="4" spans="1:37" ht="21" customHeight="1">
      <c r="A4" s="172" t="s">
        <v>3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</row>
    <row r="5" spans="1:37" ht="9" customHeight="1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</row>
    <row r="6" spans="1:37" s="57" customFormat="1" ht="21" customHeight="1">
      <c r="A6" s="53"/>
      <c r="B6" s="54" t="s">
        <v>138</v>
      </c>
      <c r="C6" s="54"/>
      <c r="D6" s="186" t="s">
        <v>192</v>
      </c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56"/>
      <c r="X6" s="56"/>
      <c r="Y6" s="56"/>
      <c r="Z6" s="56"/>
      <c r="AA6" s="56"/>
      <c r="AB6" s="56"/>
      <c r="AC6" s="56"/>
      <c r="AD6" s="56"/>
      <c r="AE6" s="56"/>
      <c r="AF6" s="56"/>
    </row>
    <row r="7" spans="1:37" s="57" customFormat="1" ht="21" customHeight="1">
      <c r="B7" s="58"/>
      <c r="C7" s="58"/>
      <c r="D7" s="58" t="s">
        <v>147</v>
      </c>
      <c r="E7" s="59"/>
      <c r="F7" s="59"/>
      <c r="G7" s="58" t="s">
        <v>148</v>
      </c>
      <c r="H7" s="59"/>
      <c r="I7" s="59"/>
      <c r="J7" s="184" t="s">
        <v>193</v>
      </c>
      <c r="K7" s="184"/>
      <c r="L7" s="184"/>
      <c r="M7" s="184"/>
      <c r="N7" s="59"/>
      <c r="O7" s="184" t="s">
        <v>149</v>
      </c>
      <c r="P7" s="184"/>
      <c r="Q7" s="184"/>
      <c r="R7" s="184"/>
      <c r="S7" s="184"/>
      <c r="T7" s="59"/>
      <c r="U7" s="59"/>
      <c r="V7" s="61" t="s">
        <v>152</v>
      </c>
    </row>
    <row r="8" spans="1:37" s="57" customFormat="1" ht="21" customHeight="1">
      <c r="B8" s="58"/>
      <c r="C8" s="58"/>
      <c r="D8" s="58" t="s">
        <v>153</v>
      </c>
      <c r="E8" s="59"/>
      <c r="F8" s="59"/>
      <c r="G8" s="58" t="s">
        <v>154</v>
      </c>
      <c r="H8" s="59"/>
      <c r="I8" s="59"/>
      <c r="J8" s="60" t="s">
        <v>155</v>
      </c>
      <c r="K8" s="58"/>
      <c r="L8" s="58"/>
      <c r="M8" s="58" t="s">
        <v>156</v>
      </c>
      <c r="N8" s="59"/>
      <c r="O8" s="59"/>
      <c r="P8" s="58" t="s">
        <v>194</v>
      </c>
      <c r="Q8" s="58"/>
      <c r="R8" s="58"/>
      <c r="S8" s="61" t="s">
        <v>158</v>
      </c>
      <c r="T8" s="59"/>
      <c r="U8" s="59"/>
      <c r="V8" s="61" t="s">
        <v>161</v>
      </c>
    </row>
    <row r="9" spans="1:37" s="57" customFormat="1" ht="21" customHeight="1">
      <c r="A9" s="62" t="s">
        <v>195</v>
      </c>
      <c r="B9" s="63"/>
      <c r="C9" s="63"/>
      <c r="D9" s="58" t="s">
        <v>162</v>
      </c>
      <c r="E9" s="59"/>
      <c r="F9" s="59"/>
      <c r="G9" s="58"/>
      <c r="H9" s="59"/>
      <c r="I9" s="59"/>
      <c r="J9" s="64" t="s">
        <v>163</v>
      </c>
      <c r="K9" s="65"/>
      <c r="L9" s="65"/>
      <c r="M9" s="65"/>
      <c r="N9" s="58"/>
      <c r="O9" s="58"/>
      <c r="P9" s="61" t="s">
        <v>196</v>
      </c>
      <c r="Q9" s="58"/>
      <c r="R9" s="58"/>
      <c r="S9" s="61" t="s">
        <v>168</v>
      </c>
      <c r="T9" s="58"/>
      <c r="U9" s="58"/>
      <c r="V9" s="61" t="s">
        <v>170</v>
      </c>
    </row>
    <row r="10" spans="1:37" s="57" customFormat="1" ht="21" customHeight="1">
      <c r="A10" s="53"/>
      <c r="B10" s="58"/>
      <c r="C10" s="58"/>
      <c r="D10" s="58"/>
      <c r="E10" s="58"/>
      <c r="F10" s="58"/>
      <c r="G10" s="58"/>
      <c r="H10" s="58"/>
      <c r="I10" s="58"/>
      <c r="J10" s="64" t="s">
        <v>171</v>
      </c>
      <c r="K10" s="58"/>
      <c r="L10" s="58"/>
      <c r="M10" s="58"/>
      <c r="N10" s="58"/>
      <c r="O10" s="58"/>
      <c r="P10" s="55" t="s">
        <v>197</v>
      </c>
      <c r="Q10" s="58"/>
      <c r="R10" s="58"/>
      <c r="S10" s="61" t="s">
        <v>161</v>
      </c>
      <c r="T10" s="58"/>
      <c r="U10" s="58"/>
    </row>
    <row r="11" spans="1:37" s="57" customFormat="1" ht="21" customHeight="1">
      <c r="A11" s="53"/>
      <c r="B11" s="58"/>
      <c r="C11" s="58"/>
      <c r="N11" s="58"/>
      <c r="O11" s="58"/>
      <c r="P11" s="58" t="s">
        <v>198</v>
      </c>
      <c r="Q11" s="58"/>
      <c r="R11" s="58"/>
      <c r="S11" s="61" t="s">
        <v>170</v>
      </c>
      <c r="T11" s="58"/>
      <c r="U11" s="58"/>
      <c r="V11" s="58"/>
    </row>
    <row r="12" spans="1:37" s="57" customFormat="1" ht="21" customHeight="1">
      <c r="A12" s="53"/>
      <c r="B12" s="58"/>
      <c r="C12" s="58"/>
      <c r="N12" s="58"/>
      <c r="O12" s="58"/>
      <c r="P12" s="66" t="s">
        <v>199</v>
      </c>
      <c r="Q12" s="58"/>
      <c r="R12" s="58"/>
      <c r="S12" s="61"/>
      <c r="T12" s="58"/>
      <c r="U12" s="58"/>
      <c r="V12" s="58"/>
    </row>
    <row r="13" spans="1:37" s="57" customFormat="1" ht="21" customHeight="1">
      <c r="A13" s="53"/>
      <c r="B13" s="58"/>
      <c r="C13" s="58"/>
      <c r="N13" s="58"/>
      <c r="O13" s="58"/>
      <c r="P13" s="66" t="s">
        <v>177</v>
      </c>
      <c r="Q13" s="58"/>
      <c r="R13" s="58"/>
      <c r="S13" s="61"/>
      <c r="T13" s="58"/>
      <c r="U13" s="58"/>
      <c r="V13" s="58"/>
    </row>
    <row r="14" spans="1:37" s="57" customFormat="1" ht="21" customHeight="1">
      <c r="A14" s="59" t="s">
        <v>179</v>
      </c>
      <c r="B14" s="67"/>
      <c r="C14" s="67"/>
      <c r="D14" s="68">
        <v>1066595865</v>
      </c>
      <c r="E14" s="68"/>
      <c r="F14" s="68"/>
      <c r="G14" s="68">
        <v>98130021</v>
      </c>
      <c r="H14" s="68"/>
      <c r="I14" s="68"/>
      <c r="J14" s="68">
        <v>55443961</v>
      </c>
      <c r="K14" s="68"/>
      <c r="L14" s="68"/>
      <c r="M14" s="68">
        <v>151744754</v>
      </c>
      <c r="N14" s="68"/>
      <c r="O14" s="68"/>
      <c r="P14" s="68">
        <v>58150951</v>
      </c>
      <c r="Q14" s="68"/>
      <c r="R14" s="68"/>
      <c r="S14" s="68">
        <f>P14</f>
        <v>58150951</v>
      </c>
      <c r="T14" s="68"/>
      <c r="U14" s="68"/>
      <c r="V14" s="68">
        <f>SUM(S14,D14:M14)</f>
        <v>1430065552</v>
      </c>
    </row>
    <row r="15" spans="1:37" s="65" customFormat="1" ht="21" customHeight="1">
      <c r="A15" s="65" t="s">
        <v>200</v>
      </c>
      <c r="B15" s="69"/>
      <c r="C15" s="69"/>
      <c r="D15" s="70">
        <v>0</v>
      </c>
      <c r="E15" s="71"/>
      <c r="F15" s="71"/>
      <c r="G15" s="70">
        <v>0</v>
      </c>
      <c r="H15" s="71"/>
      <c r="I15" s="71"/>
      <c r="J15" s="70">
        <v>0</v>
      </c>
      <c r="K15" s="68"/>
      <c r="L15" s="68"/>
      <c r="M15" s="72">
        <v>-115050875</v>
      </c>
      <c r="N15" s="68"/>
      <c r="O15" s="68"/>
      <c r="P15" s="70">
        <v>0</v>
      </c>
      <c r="Q15" s="71"/>
      <c r="R15" s="71"/>
      <c r="S15" s="70">
        <v>0</v>
      </c>
      <c r="T15" s="68"/>
      <c r="U15" s="68"/>
      <c r="V15" s="72">
        <f>SUM(S15,D15:M15)</f>
        <v>-115050875</v>
      </c>
      <c r="W15" s="73"/>
      <c r="X15" s="73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</row>
    <row r="16" spans="1:37" s="65" customFormat="1" ht="21" customHeight="1">
      <c r="A16" s="65" t="s">
        <v>201</v>
      </c>
      <c r="B16" s="75"/>
      <c r="C16" s="75"/>
      <c r="D16" s="76">
        <v>0</v>
      </c>
      <c r="E16" s="71"/>
      <c r="F16" s="71"/>
      <c r="G16" s="76">
        <v>0</v>
      </c>
      <c r="H16" s="71"/>
      <c r="I16" s="71"/>
      <c r="J16" s="76">
        <v>0</v>
      </c>
      <c r="K16" s="68"/>
      <c r="L16" s="68"/>
      <c r="M16" s="77">
        <v>-2773891</v>
      </c>
      <c r="N16" s="68"/>
      <c r="O16" s="68"/>
      <c r="P16" s="77">
        <v>-7535916</v>
      </c>
      <c r="Q16" s="68"/>
      <c r="R16" s="68"/>
      <c r="S16" s="77">
        <f>P16</f>
        <v>-7535916</v>
      </c>
      <c r="T16" s="68"/>
      <c r="U16" s="68"/>
      <c r="V16" s="77">
        <f>SUM(S16,D16:M16)</f>
        <v>-10309807</v>
      </c>
      <c r="W16" s="73"/>
      <c r="X16" s="73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</row>
    <row r="17" spans="1:37" s="65" customFormat="1" ht="21" customHeight="1">
      <c r="A17" s="65" t="s">
        <v>136</v>
      </c>
      <c r="B17" s="75"/>
      <c r="C17" s="75"/>
      <c r="D17" s="71">
        <v>0</v>
      </c>
      <c r="E17" s="71"/>
      <c r="F17" s="71"/>
      <c r="G17" s="71">
        <v>0</v>
      </c>
      <c r="H17" s="71"/>
      <c r="I17" s="71"/>
      <c r="J17" s="71">
        <v>0</v>
      </c>
      <c r="K17" s="68"/>
      <c r="L17" s="68"/>
      <c r="M17" s="78">
        <v>-117824766</v>
      </c>
      <c r="N17" s="68"/>
      <c r="O17" s="68"/>
      <c r="P17" s="79">
        <v>-7535916</v>
      </c>
      <c r="Q17" s="68"/>
      <c r="R17" s="68"/>
      <c r="S17" s="79">
        <f>SUM(S15:S16)</f>
        <v>-7535916</v>
      </c>
      <c r="T17" s="68"/>
      <c r="U17" s="68"/>
      <c r="V17" s="78">
        <f>SUM(V15:V16)</f>
        <v>-125360682</v>
      </c>
      <c r="W17" s="73"/>
      <c r="X17" s="73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</row>
    <row r="18" spans="1:37" s="65" customFormat="1" ht="21" customHeight="1">
      <c r="A18" s="65" t="s">
        <v>183</v>
      </c>
      <c r="B18" s="75"/>
      <c r="C18" s="75"/>
      <c r="D18" s="68">
        <v>260879</v>
      </c>
      <c r="E18" s="68"/>
      <c r="F18" s="68"/>
      <c r="G18" s="71">
        <v>0</v>
      </c>
      <c r="H18" s="71"/>
      <c r="I18" s="71"/>
      <c r="J18" s="71">
        <v>0</v>
      </c>
      <c r="K18" s="71"/>
      <c r="L18" s="71"/>
      <c r="M18" s="71">
        <v>0</v>
      </c>
      <c r="N18" s="71"/>
      <c r="O18" s="71"/>
      <c r="P18" s="71">
        <v>0</v>
      </c>
      <c r="Q18" s="68"/>
      <c r="R18" s="68"/>
      <c r="S18" s="71">
        <f>P18</f>
        <v>0</v>
      </c>
      <c r="T18" s="68"/>
      <c r="U18" s="68"/>
      <c r="V18" s="68">
        <f>SUM(S18,D18:M18)</f>
        <v>260879</v>
      </c>
      <c r="W18" s="73"/>
      <c r="X18" s="73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</row>
    <row r="19" spans="1:37" s="65" customFormat="1" ht="21" customHeight="1" thickBot="1">
      <c r="A19" s="59" t="s">
        <v>185</v>
      </c>
      <c r="B19" s="53"/>
      <c r="C19" s="53"/>
      <c r="D19" s="80">
        <f>SUM(D14,D17:D18)</f>
        <v>1066856744</v>
      </c>
      <c r="E19" s="68"/>
      <c r="F19" s="68"/>
      <c r="G19" s="80">
        <f>SUM(G14,G17:G18)</f>
        <v>98130021</v>
      </c>
      <c r="H19" s="68"/>
      <c r="I19" s="68"/>
      <c r="J19" s="80">
        <f>SUM(J14,J17:J18)</f>
        <v>55443961</v>
      </c>
      <c r="K19" s="68"/>
      <c r="L19" s="68"/>
      <c r="M19" s="80">
        <f>SUM(M14,M17:M18)</f>
        <v>33919988</v>
      </c>
      <c r="N19" s="68"/>
      <c r="O19" s="68"/>
      <c r="P19" s="80">
        <f>SUM(P14,P17:P18)</f>
        <v>50615035</v>
      </c>
      <c r="Q19" s="81"/>
      <c r="R19" s="68"/>
      <c r="S19" s="80">
        <f>SUM(S14,S17:S18)</f>
        <v>50615035</v>
      </c>
      <c r="T19" s="68"/>
      <c r="U19" s="68"/>
      <c r="V19" s="80">
        <f>SUM(V14,V17:V18)</f>
        <v>1304965749</v>
      </c>
      <c r="W19" s="73"/>
      <c r="X19" s="73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</row>
    <row r="20" spans="1:37" s="65" customFormat="1" ht="21" customHeight="1" thickTop="1">
      <c r="A20" s="59"/>
      <c r="B20" s="53"/>
      <c r="C20" s="53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81"/>
      <c r="Q20" s="81"/>
      <c r="R20" s="68"/>
      <c r="S20" s="81"/>
      <c r="T20" s="68"/>
      <c r="U20" s="68"/>
      <c r="V20" s="68"/>
      <c r="W20" s="73"/>
      <c r="X20" s="73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</row>
    <row r="21" spans="1:37" s="57" customFormat="1" ht="21" customHeight="1">
      <c r="A21" s="59" t="s">
        <v>186</v>
      </c>
      <c r="B21" s="67"/>
      <c r="C21" s="67"/>
      <c r="D21" s="68">
        <v>1066856744</v>
      </c>
      <c r="E21" s="68"/>
      <c r="F21" s="68"/>
      <c r="G21" s="68">
        <v>98130021</v>
      </c>
      <c r="H21" s="68"/>
      <c r="I21" s="68"/>
      <c r="J21" s="68">
        <v>55443961</v>
      </c>
      <c r="K21" s="68"/>
      <c r="L21" s="68"/>
      <c r="M21" s="68">
        <v>33919988</v>
      </c>
      <c r="N21" s="68"/>
      <c r="O21" s="68"/>
      <c r="P21" s="68">
        <v>50615035</v>
      </c>
      <c r="Q21" s="68"/>
      <c r="R21" s="68"/>
      <c r="S21" s="68">
        <f>P21</f>
        <v>50615035</v>
      </c>
      <c r="T21" s="68"/>
      <c r="U21" s="68"/>
      <c r="V21" s="68">
        <f>SUM(S21,D21:M21)</f>
        <v>1304965749</v>
      </c>
    </row>
    <row r="22" spans="1:37" s="65" customFormat="1" ht="21" customHeight="1">
      <c r="A22" s="65" t="s">
        <v>200</v>
      </c>
      <c r="B22" s="69"/>
      <c r="C22" s="69"/>
      <c r="D22" s="70">
        <v>0</v>
      </c>
      <c r="E22" s="71"/>
      <c r="F22" s="71"/>
      <c r="G22" s="70">
        <v>0</v>
      </c>
      <c r="H22" s="71"/>
      <c r="I22" s="71"/>
      <c r="J22" s="70">
        <v>0</v>
      </c>
      <c r="K22" s="68"/>
      <c r="L22" s="68"/>
      <c r="M22" s="72">
        <v>-15291181</v>
      </c>
      <c r="N22" s="68"/>
      <c r="O22" s="68"/>
      <c r="P22" s="70">
        <v>0</v>
      </c>
      <c r="Q22" s="71"/>
      <c r="R22" s="71"/>
      <c r="S22" s="70">
        <f t="shared" ref="S22:S23" si="0">P22</f>
        <v>0</v>
      </c>
      <c r="T22" s="68"/>
      <c r="U22" s="68"/>
      <c r="V22" s="72">
        <f>SUM(S22,D22:M22)</f>
        <v>-15291181</v>
      </c>
      <c r="W22" s="73"/>
      <c r="X22" s="73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</row>
    <row r="23" spans="1:37" s="65" customFormat="1" ht="21" customHeight="1">
      <c r="A23" s="65" t="s">
        <v>201</v>
      </c>
      <c r="B23" s="69"/>
      <c r="C23" s="69"/>
      <c r="D23" s="76">
        <v>0</v>
      </c>
      <c r="E23" s="71"/>
      <c r="F23" s="71"/>
      <c r="G23" s="76">
        <v>0</v>
      </c>
      <c r="H23" s="71"/>
      <c r="I23" s="71"/>
      <c r="J23" s="76">
        <v>0</v>
      </c>
      <c r="K23" s="68"/>
      <c r="L23" s="68"/>
      <c r="M23" s="77">
        <v>-461438</v>
      </c>
      <c r="N23" s="68"/>
      <c r="O23" s="68"/>
      <c r="P23" s="77">
        <v>-43999557</v>
      </c>
      <c r="Q23" s="68"/>
      <c r="R23" s="68"/>
      <c r="S23" s="77">
        <f t="shared" si="0"/>
        <v>-43999557</v>
      </c>
      <c r="T23" s="68"/>
      <c r="U23" s="68"/>
      <c r="V23" s="77">
        <f>SUM(S23,D23:M23)</f>
        <v>-44460995</v>
      </c>
      <c r="W23" s="73"/>
      <c r="X23" s="73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</row>
    <row r="24" spans="1:37" s="65" customFormat="1" ht="21" customHeight="1">
      <c r="A24" s="65" t="s">
        <v>136</v>
      </c>
      <c r="B24" s="69"/>
      <c r="C24" s="69"/>
      <c r="D24" s="71">
        <v>0</v>
      </c>
      <c r="E24" s="71"/>
      <c r="F24" s="71"/>
      <c r="G24" s="71">
        <f>SUM(G22:G23)</f>
        <v>0</v>
      </c>
      <c r="H24" s="71"/>
      <c r="I24" s="71"/>
      <c r="J24" s="71">
        <f>SUM(J22:J23)</f>
        <v>0</v>
      </c>
      <c r="K24" s="68"/>
      <c r="L24" s="68"/>
      <c r="M24" s="78">
        <f>SUM(M22:M23)</f>
        <v>-15752619</v>
      </c>
      <c r="N24" s="68"/>
      <c r="O24" s="68"/>
      <c r="P24" s="79">
        <f>SUM(P22:P23)</f>
        <v>-43999557</v>
      </c>
      <c r="Q24" s="68"/>
      <c r="R24" s="68"/>
      <c r="S24" s="79">
        <f>SUM(S22:S23)</f>
        <v>-43999557</v>
      </c>
      <c r="T24" s="68"/>
      <c r="U24" s="68"/>
      <c r="V24" s="78">
        <f>V22+V23</f>
        <v>-59752176</v>
      </c>
      <c r="W24" s="73"/>
      <c r="X24" s="73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</row>
    <row r="25" spans="1:37" s="65" customFormat="1" ht="21" customHeight="1">
      <c r="A25" s="65" t="s">
        <v>187</v>
      </c>
      <c r="B25" s="69"/>
      <c r="C25" s="69"/>
      <c r="D25" s="71"/>
      <c r="E25" s="71"/>
      <c r="F25" s="71"/>
      <c r="G25" s="71"/>
      <c r="H25" s="71"/>
      <c r="I25" s="71"/>
      <c r="J25" s="71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73"/>
      <c r="X25" s="73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</row>
    <row r="26" spans="1:37" s="65" customFormat="1" ht="21" customHeight="1">
      <c r="A26" s="82" t="s">
        <v>188</v>
      </c>
      <c r="B26" s="69">
        <v>10</v>
      </c>
      <c r="C26" s="69"/>
      <c r="D26" s="71">
        <v>0</v>
      </c>
      <c r="E26" s="68"/>
      <c r="F26" s="68"/>
      <c r="G26" s="71">
        <v>0</v>
      </c>
      <c r="H26" s="71"/>
      <c r="I26" s="71"/>
      <c r="J26" s="71">
        <v>0</v>
      </c>
      <c r="K26" s="71"/>
      <c r="L26" s="71"/>
      <c r="M26" s="68">
        <v>65924301</v>
      </c>
      <c r="N26" s="71"/>
      <c r="O26" s="71"/>
      <c r="P26" s="78">
        <v>-65924301</v>
      </c>
      <c r="Q26" s="71"/>
      <c r="R26" s="71"/>
      <c r="S26" s="78">
        <f>P26</f>
        <v>-65924301</v>
      </c>
      <c r="T26" s="68"/>
      <c r="U26" s="68"/>
      <c r="V26" s="71">
        <f>SUM(S26,D26:M26)</f>
        <v>0</v>
      </c>
      <c r="W26" s="73"/>
      <c r="X26" s="73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</row>
    <row r="27" spans="1:37" s="57" customFormat="1" ht="21" customHeight="1" thickBot="1">
      <c r="A27" s="59" t="s">
        <v>190</v>
      </c>
      <c r="B27" s="53"/>
      <c r="C27" s="53"/>
      <c r="D27" s="80">
        <f>SUM(D21,D24:D26)</f>
        <v>1066856744</v>
      </c>
      <c r="E27" s="68"/>
      <c r="F27" s="68"/>
      <c r="G27" s="80">
        <f>SUM(G21,G24:G26)</f>
        <v>98130021</v>
      </c>
      <c r="H27" s="68"/>
      <c r="I27" s="68"/>
      <c r="J27" s="80">
        <f>SUM(J21,J24:J26)</f>
        <v>55443961</v>
      </c>
      <c r="K27" s="68"/>
      <c r="L27" s="68"/>
      <c r="M27" s="80">
        <f>SUM(M21,M24:M26)</f>
        <v>84091670</v>
      </c>
      <c r="N27" s="68"/>
      <c r="O27" s="68"/>
      <c r="P27" s="83">
        <f>SUM(P21,P24:P26)</f>
        <v>-59308823</v>
      </c>
      <c r="Q27" s="81"/>
      <c r="R27" s="68"/>
      <c r="S27" s="83">
        <f>SUM(S21,S24:S26)</f>
        <v>-59308823</v>
      </c>
      <c r="T27" s="68"/>
      <c r="U27" s="68"/>
      <c r="V27" s="80">
        <f>SUM(V21,V24:V26)</f>
        <v>1245213573</v>
      </c>
    </row>
    <row r="28" spans="1:37" s="57" customFormat="1" ht="21" customHeight="1" thickTop="1">
      <c r="A28" s="59"/>
      <c r="B28" s="53"/>
      <c r="C28" s="53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81"/>
      <c r="R28" s="68"/>
      <c r="S28" s="68"/>
      <c r="T28" s="68"/>
      <c r="U28" s="68"/>
      <c r="V28" s="68"/>
    </row>
    <row r="29" spans="1:37" s="57" customFormat="1" ht="21" customHeight="1">
      <c r="A29" s="59"/>
      <c r="B29" s="53"/>
      <c r="C29" s="53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81"/>
      <c r="R29" s="68"/>
      <c r="S29" s="68"/>
      <c r="T29" s="68"/>
      <c r="U29" s="68"/>
      <c r="V29" s="68"/>
    </row>
    <row r="30" spans="1:37" s="88" customFormat="1" ht="21" customHeight="1">
      <c r="A30" s="84"/>
      <c r="B30" s="85"/>
      <c r="C30" s="8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7"/>
      <c r="R30" s="86"/>
      <c r="S30" s="86"/>
      <c r="T30" s="86"/>
      <c r="U30" s="86"/>
      <c r="V30" s="86"/>
    </row>
    <row r="31" spans="1:37" s="88" customFormat="1" ht="21" customHeight="1">
      <c r="A31" s="84"/>
      <c r="B31" s="85"/>
      <c r="C31" s="85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7"/>
      <c r="R31" s="86"/>
      <c r="S31" s="86"/>
      <c r="T31" s="86"/>
      <c r="U31" s="86"/>
      <c r="V31" s="86"/>
    </row>
    <row r="32" spans="1:37" ht="21" customHeight="1">
      <c r="A32" s="89" t="s">
        <v>41</v>
      </c>
    </row>
  </sheetData>
  <mergeCells count="7">
    <mergeCell ref="O7:S7"/>
    <mergeCell ref="A1:V1"/>
    <mergeCell ref="A2:V2"/>
    <mergeCell ref="A3:V3"/>
    <mergeCell ref="A4:V4"/>
    <mergeCell ref="D6:V6"/>
    <mergeCell ref="J7:M7"/>
  </mergeCells>
  <pageMargins left="1" right="0.4" top="1" bottom="0.5" header="0.6" footer="0.3"/>
  <pageSetup paperSize="9" scale="65" fitToHeight="0" orientation="landscape" r:id="rId1"/>
  <headerFooter alignWithMargins="0"/>
  <ignoredErrors>
    <ignoredError sqref="G24:V24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K171"/>
  <sheetViews>
    <sheetView view="pageBreakPreview" topLeftCell="A40" zoomScale="85" zoomScaleNormal="85" zoomScaleSheetLayoutView="85" workbookViewId="0">
      <selection activeCell="G71" sqref="G71"/>
    </sheetView>
  </sheetViews>
  <sheetFormatPr defaultColWidth="12.5703125" defaultRowHeight="21" customHeight="1"/>
  <cols>
    <col min="1" max="1" width="71.42578125" style="39" customWidth="1"/>
    <col min="2" max="2" width="5.42578125" style="16" customWidth="1"/>
    <col min="3" max="3" width="17.85546875" style="24" bestFit="1" customWidth="1"/>
    <col min="4" max="4" width="1" style="39" customWidth="1"/>
    <col min="5" max="5" width="17.85546875" style="24" customWidth="1"/>
    <col min="6" max="6" width="1" style="39" customWidth="1"/>
    <col min="7" max="7" width="16.7109375" style="39" customWidth="1"/>
    <col min="8" max="8" width="1" style="39" customWidth="1"/>
    <col min="9" max="9" width="17.85546875" style="39" bestFit="1" customWidth="1"/>
    <col min="10" max="10" width="0.5703125" style="16" customWidth="1"/>
    <col min="11" max="11" width="16.42578125" style="16" bestFit="1" customWidth="1"/>
    <col min="12" max="12" width="14.42578125" style="16" bestFit="1" customWidth="1"/>
    <col min="13" max="13" width="14.5703125" style="16" bestFit="1" customWidth="1"/>
    <col min="14" max="14" width="16.42578125" style="16" bestFit="1" customWidth="1"/>
    <col min="15" max="15" width="14.5703125" style="16" bestFit="1" customWidth="1"/>
    <col min="16" max="16" width="12.5703125" style="16"/>
    <col min="17" max="17" width="14.5703125" style="16" bestFit="1" customWidth="1"/>
    <col min="18" max="16384" width="12.5703125" style="16"/>
  </cols>
  <sheetData>
    <row r="1" spans="1:9" ht="21" customHeight="1">
      <c r="A1" s="170" t="s">
        <v>0</v>
      </c>
      <c r="B1" s="170"/>
      <c r="C1" s="170"/>
      <c r="D1" s="170"/>
      <c r="E1" s="170"/>
      <c r="F1" s="170"/>
      <c r="G1" s="170"/>
      <c r="H1" s="170"/>
      <c r="I1" s="170"/>
    </row>
    <row r="2" spans="1:9" ht="21" customHeight="1">
      <c r="A2" s="170" t="s">
        <v>202</v>
      </c>
      <c r="B2" s="170"/>
      <c r="C2" s="170"/>
      <c r="D2" s="170"/>
      <c r="E2" s="170"/>
      <c r="F2" s="170"/>
      <c r="G2" s="170"/>
      <c r="H2" s="170"/>
      <c r="I2" s="170"/>
    </row>
    <row r="3" spans="1:9" ht="21" customHeight="1">
      <c r="A3" s="171" t="s">
        <v>191</v>
      </c>
      <c r="B3" s="171"/>
      <c r="C3" s="171"/>
      <c r="D3" s="171"/>
      <c r="E3" s="171"/>
      <c r="F3" s="171"/>
      <c r="G3" s="171"/>
      <c r="H3" s="171"/>
      <c r="I3" s="171"/>
    </row>
    <row r="4" spans="1:9" ht="21" customHeight="1">
      <c r="A4" s="183" t="s">
        <v>3</v>
      </c>
      <c r="B4" s="183"/>
      <c r="C4" s="183"/>
      <c r="D4" s="183"/>
      <c r="E4" s="183"/>
      <c r="F4" s="183"/>
      <c r="G4" s="183"/>
      <c r="H4" s="183"/>
      <c r="I4" s="183"/>
    </row>
    <row r="5" spans="1:9" ht="9" customHeight="1">
      <c r="A5" s="187"/>
      <c r="B5" s="187"/>
      <c r="C5" s="187"/>
      <c r="D5" s="187"/>
      <c r="E5" s="187"/>
      <c r="F5" s="187"/>
      <c r="G5" s="187"/>
      <c r="H5" s="187"/>
      <c r="I5" s="187"/>
    </row>
    <row r="6" spans="1:9" ht="21" customHeight="1">
      <c r="A6" s="18"/>
      <c r="B6" s="19"/>
      <c r="C6" s="175" t="s">
        <v>101</v>
      </c>
      <c r="D6" s="175"/>
      <c r="E6" s="175"/>
      <c r="F6" s="20"/>
      <c r="G6" s="175" t="s">
        <v>102</v>
      </c>
      <c r="H6" s="175"/>
      <c r="I6" s="175"/>
    </row>
    <row r="7" spans="1:9" ht="21" customHeight="1">
      <c r="A7" s="18"/>
      <c r="B7" s="19"/>
      <c r="C7" s="177" t="s">
        <v>103</v>
      </c>
      <c r="D7" s="177"/>
      <c r="E7" s="177"/>
      <c r="F7" s="20"/>
      <c r="G7" s="177" t="s">
        <v>103</v>
      </c>
      <c r="H7" s="177"/>
      <c r="I7" s="177"/>
    </row>
    <row r="8" spans="1:9" ht="21" customHeight="1">
      <c r="A8" s="16"/>
      <c r="C8" s="21">
        <v>2025</v>
      </c>
      <c r="D8" s="16"/>
      <c r="E8" s="21">
        <v>2024</v>
      </c>
      <c r="F8" s="16"/>
      <c r="G8" s="21">
        <v>2025</v>
      </c>
      <c r="H8" s="16"/>
      <c r="I8" s="21">
        <v>2024</v>
      </c>
    </row>
    <row r="9" spans="1:9" ht="21" customHeight="1">
      <c r="A9" s="22" t="s">
        <v>203</v>
      </c>
      <c r="C9" s="21"/>
      <c r="D9" s="16"/>
      <c r="E9" s="21"/>
      <c r="F9" s="16"/>
      <c r="G9" s="21"/>
      <c r="H9" s="16"/>
      <c r="I9" s="21"/>
    </row>
    <row r="10" spans="1:9" ht="21" customHeight="1">
      <c r="A10" s="18" t="s">
        <v>204</v>
      </c>
      <c r="B10" s="23"/>
      <c r="C10" s="24">
        <v>-351532818</v>
      </c>
      <c r="D10" s="25">
        <v>0</v>
      </c>
      <c r="E10" s="24">
        <v>-289589588</v>
      </c>
      <c r="F10" s="25">
        <v>0</v>
      </c>
      <c r="G10" s="24">
        <v>-15291181</v>
      </c>
      <c r="H10" s="25">
        <v>0</v>
      </c>
      <c r="I10" s="24">
        <v>-115050875</v>
      </c>
    </row>
    <row r="11" spans="1:9" ht="21" customHeight="1">
      <c r="A11" s="18" t="s">
        <v>205</v>
      </c>
      <c r="B11" s="23"/>
      <c r="D11" s="25"/>
      <c r="F11" s="25"/>
      <c r="G11" s="24"/>
      <c r="H11" s="25"/>
      <c r="I11" s="24"/>
    </row>
    <row r="12" spans="1:9" ht="21" customHeight="1">
      <c r="A12" s="26" t="s">
        <v>281</v>
      </c>
      <c r="B12" s="23"/>
      <c r="C12" s="24">
        <v>-15932896</v>
      </c>
      <c r="D12" s="25">
        <v>0</v>
      </c>
      <c r="E12" s="24">
        <v>57583191</v>
      </c>
      <c r="F12" s="25">
        <v>0</v>
      </c>
      <c r="G12" s="24">
        <v>-42100816</v>
      </c>
      <c r="H12" s="25">
        <v>0</v>
      </c>
      <c r="I12" s="24">
        <v>-6247916</v>
      </c>
    </row>
    <row r="13" spans="1:9" ht="21" customHeight="1">
      <c r="A13" s="26" t="s">
        <v>122</v>
      </c>
      <c r="B13" s="23"/>
      <c r="C13" s="24">
        <v>-1170728</v>
      </c>
      <c r="D13" s="25">
        <v>0</v>
      </c>
      <c r="E13" s="24">
        <v>-1797591</v>
      </c>
      <c r="F13" s="25">
        <v>0</v>
      </c>
      <c r="G13" s="24">
        <v>-32965826</v>
      </c>
      <c r="H13" s="25">
        <v>0</v>
      </c>
      <c r="I13" s="24">
        <v>-36295901</v>
      </c>
    </row>
    <row r="14" spans="1:9" ht="21" customHeight="1">
      <c r="A14" s="26" t="s">
        <v>123</v>
      </c>
      <c r="B14" s="23"/>
      <c r="C14" s="24">
        <v>422341042</v>
      </c>
      <c r="D14" s="25">
        <v>0</v>
      </c>
      <c r="E14" s="24">
        <v>404053983</v>
      </c>
      <c r="F14" s="25">
        <v>0</v>
      </c>
      <c r="G14" s="24">
        <v>190305840</v>
      </c>
      <c r="H14" s="25">
        <v>0</v>
      </c>
      <c r="I14" s="24">
        <v>180461044</v>
      </c>
    </row>
    <row r="15" spans="1:9" ht="21" customHeight="1">
      <c r="A15" s="26" t="s">
        <v>206</v>
      </c>
      <c r="B15" s="23"/>
      <c r="C15" s="24">
        <v>365839954</v>
      </c>
      <c r="D15" s="25">
        <v>0</v>
      </c>
      <c r="E15" s="24">
        <v>335845885</v>
      </c>
      <c r="F15" s="25">
        <v>0</v>
      </c>
      <c r="G15" s="24">
        <v>10826577</v>
      </c>
      <c r="H15" s="25">
        <v>0</v>
      </c>
      <c r="I15" s="24">
        <v>12427066</v>
      </c>
    </row>
    <row r="16" spans="1:9" ht="21" customHeight="1">
      <c r="A16" s="26" t="s">
        <v>207</v>
      </c>
      <c r="B16" s="23"/>
      <c r="C16" s="24">
        <v>964603</v>
      </c>
      <c r="D16" s="25">
        <v>0</v>
      </c>
      <c r="E16" s="24">
        <v>1033218</v>
      </c>
      <c r="F16" s="25">
        <v>0</v>
      </c>
      <c r="G16" s="24">
        <v>57593</v>
      </c>
      <c r="H16" s="25">
        <v>0</v>
      </c>
      <c r="I16" s="24">
        <v>45879</v>
      </c>
    </row>
    <row r="17" spans="1:9" ht="21" customHeight="1">
      <c r="A17" s="26" t="s">
        <v>208</v>
      </c>
      <c r="B17" s="23"/>
      <c r="D17" s="25"/>
      <c r="F17" s="25"/>
      <c r="G17" s="24"/>
      <c r="H17" s="25"/>
      <c r="I17" s="24"/>
    </row>
    <row r="18" spans="1:9" ht="21" customHeight="1">
      <c r="A18" s="27" t="s">
        <v>209</v>
      </c>
      <c r="B18" s="23"/>
      <c r="C18" s="24">
        <v>2762151</v>
      </c>
      <c r="D18" s="25">
        <v>0</v>
      </c>
      <c r="E18" s="24">
        <v>2081928</v>
      </c>
      <c r="F18" s="25">
        <v>0</v>
      </c>
      <c r="G18" s="24">
        <v>371606</v>
      </c>
      <c r="H18" s="25">
        <v>0</v>
      </c>
      <c r="I18" s="24">
        <v>160860</v>
      </c>
    </row>
    <row r="19" spans="1:9" ht="21" customHeight="1">
      <c r="A19" s="26" t="s">
        <v>210</v>
      </c>
      <c r="B19" s="23"/>
      <c r="C19" s="24">
        <v>13226111</v>
      </c>
      <c r="D19" s="25">
        <v>0</v>
      </c>
      <c r="E19" s="24">
        <v>12545881</v>
      </c>
      <c r="F19" s="25">
        <v>0</v>
      </c>
      <c r="G19" s="24">
        <v>13226111</v>
      </c>
      <c r="H19" s="25">
        <v>0</v>
      </c>
      <c r="I19" s="24">
        <v>12545881</v>
      </c>
    </row>
    <row r="20" spans="1:9" ht="21" customHeight="1">
      <c r="A20" s="26" t="s">
        <v>211</v>
      </c>
      <c r="B20" s="23"/>
      <c r="C20" s="24">
        <v>16802967</v>
      </c>
      <c r="D20" s="25">
        <v>0</v>
      </c>
      <c r="E20" s="24">
        <v>-630679</v>
      </c>
      <c r="F20" s="25">
        <v>0</v>
      </c>
      <c r="G20" s="24">
        <v>-445270</v>
      </c>
      <c r="H20" s="25">
        <v>0</v>
      </c>
      <c r="I20" s="24">
        <v>-541558</v>
      </c>
    </row>
    <row r="21" spans="1:9" ht="21" customHeight="1">
      <c r="A21" s="26" t="s">
        <v>212</v>
      </c>
      <c r="B21" s="23"/>
      <c r="C21" s="24">
        <v>5322624</v>
      </c>
      <c r="D21" s="25">
        <v>0</v>
      </c>
      <c r="E21" s="24">
        <v>4881719</v>
      </c>
      <c r="F21" s="25">
        <v>0</v>
      </c>
      <c r="G21" s="24">
        <v>2188713</v>
      </c>
      <c r="H21" s="25">
        <v>0</v>
      </c>
      <c r="I21" s="24">
        <v>2019324</v>
      </c>
    </row>
    <row r="22" spans="1:9" ht="21" customHeight="1">
      <c r="A22" s="26" t="s">
        <v>213</v>
      </c>
      <c r="B22" s="23"/>
      <c r="C22" s="24">
        <v>10290985</v>
      </c>
      <c r="D22" s="25"/>
      <c r="E22" s="24">
        <v>10411093</v>
      </c>
      <c r="F22" s="25"/>
      <c r="G22" s="28" t="s">
        <v>214</v>
      </c>
      <c r="H22" s="25"/>
      <c r="I22" s="29">
        <v>0</v>
      </c>
    </row>
    <row r="23" spans="1:9" ht="21" customHeight="1">
      <c r="A23" s="26" t="s">
        <v>215</v>
      </c>
      <c r="B23" s="23"/>
      <c r="C23" s="28" t="s">
        <v>214</v>
      </c>
      <c r="D23" s="25"/>
      <c r="E23" s="29">
        <v>0</v>
      </c>
      <c r="F23" s="25"/>
      <c r="G23" s="24">
        <v>-6299988</v>
      </c>
      <c r="H23" s="25"/>
      <c r="I23" s="29">
        <v>0</v>
      </c>
    </row>
    <row r="24" spans="1:9" ht="21" customHeight="1">
      <c r="A24" s="26" t="s">
        <v>216</v>
      </c>
      <c r="C24" s="24">
        <v>-29796225</v>
      </c>
      <c r="D24" s="25">
        <v>0</v>
      </c>
      <c r="E24" s="24">
        <v>-38586055</v>
      </c>
      <c r="F24" s="25">
        <v>0</v>
      </c>
      <c r="G24" s="24">
        <v>-8040162</v>
      </c>
      <c r="H24" s="25">
        <v>0</v>
      </c>
      <c r="I24" s="24">
        <v>-11478001</v>
      </c>
    </row>
    <row r="25" spans="1:9" ht="21" customHeight="1">
      <c r="A25" s="26" t="s">
        <v>217</v>
      </c>
      <c r="B25" s="23"/>
      <c r="C25" s="24">
        <v>-63750764</v>
      </c>
      <c r="D25" s="25">
        <v>0</v>
      </c>
      <c r="E25" s="29">
        <v>0</v>
      </c>
      <c r="F25" s="25">
        <v>0</v>
      </c>
      <c r="G25" s="24">
        <v>-63750764</v>
      </c>
      <c r="H25" s="25">
        <v>0</v>
      </c>
      <c r="I25" s="29">
        <v>0</v>
      </c>
    </row>
    <row r="26" spans="1:9" ht="21" customHeight="1">
      <c r="A26" s="26" t="s">
        <v>218</v>
      </c>
      <c r="B26" s="23"/>
      <c r="C26" s="24">
        <v>-720867</v>
      </c>
      <c r="D26" s="25">
        <v>0</v>
      </c>
      <c r="E26" s="24">
        <v>-18123</v>
      </c>
      <c r="F26" s="25">
        <v>0</v>
      </c>
      <c r="G26" s="24">
        <v>-378035</v>
      </c>
      <c r="H26" s="25">
        <v>0</v>
      </c>
      <c r="I26" s="24">
        <v>10327</v>
      </c>
    </row>
    <row r="27" spans="1:9" ht="21" customHeight="1">
      <c r="A27" s="26" t="s">
        <v>219</v>
      </c>
      <c r="B27" s="23"/>
      <c r="C27" s="24">
        <v>330873</v>
      </c>
      <c r="D27" s="25"/>
      <c r="E27" s="24">
        <v>1361925</v>
      </c>
      <c r="F27" s="25"/>
      <c r="G27" s="24">
        <v>81466</v>
      </c>
      <c r="H27" s="25"/>
      <c r="I27" s="24">
        <v>1361759</v>
      </c>
    </row>
    <row r="28" spans="1:9" ht="21" customHeight="1">
      <c r="A28" s="26" t="s">
        <v>280</v>
      </c>
      <c r="B28" s="23"/>
      <c r="C28" s="24">
        <v>1818658</v>
      </c>
      <c r="D28" s="25"/>
      <c r="E28" s="24">
        <v>-7500000</v>
      </c>
      <c r="F28" s="25"/>
      <c r="G28" s="24">
        <v>4176351</v>
      </c>
      <c r="H28" s="25"/>
      <c r="I28" s="24">
        <v>-7500000</v>
      </c>
    </row>
    <row r="29" spans="1:9" ht="21" customHeight="1">
      <c r="A29" s="26" t="s">
        <v>220</v>
      </c>
      <c r="B29" s="23"/>
      <c r="C29" s="28" t="s">
        <v>214</v>
      </c>
      <c r="D29" s="30">
        <v>0</v>
      </c>
      <c r="E29" s="24">
        <v>-24722411</v>
      </c>
      <c r="F29" s="25">
        <v>0</v>
      </c>
      <c r="G29" s="28" t="s">
        <v>214</v>
      </c>
      <c r="H29" s="25">
        <v>0</v>
      </c>
      <c r="I29" s="29">
        <v>0</v>
      </c>
    </row>
    <row r="30" spans="1:9" ht="21" customHeight="1">
      <c r="A30" s="26" t="s">
        <v>221</v>
      </c>
      <c r="B30" s="23"/>
      <c r="C30" s="28" t="s">
        <v>214</v>
      </c>
      <c r="D30" s="25">
        <v>0</v>
      </c>
      <c r="E30" s="24">
        <v>-113924</v>
      </c>
      <c r="F30" s="25">
        <v>0</v>
      </c>
      <c r="G30" s="24">
        <v>-3037</v>
      </c>
      <c r="H30" s="25">
        <v>0</v>
      </c>
      <c r="I30" s="24">
        <v>-31023</v>
      </c>
    </row>
    <row r="31" spans="1:9" ht="21" customHeight="1">
      <c r="A31" s="26" t="s">
        <v>222</v>
      </c>
      <c r="B31" s="23"/>
      <c r="C31" s="28" t="s">
        <v>214</v>
      </c>
      <c r="D31" s="25">
        <v>0</v>
      </c>
      <c r="E31" s="24">
        <v>2993707</v>
      </c>
      <c r="F31" s="25">
        <v>0</v>
      </c>
      <c r="G31" s="28" t="s">
        <v>214</v>
      </c>
      <c r="H31" s="25">
        <v>0</v>
      </c>
      <c r="I31" s="24">
        <v>2993707</v>
      </c>
    </row>
    <row r="32" spans="1:9" ht="21" customHeight="1">
      <c r="A32" s="26" t="s">
        <v>119</v>
      </c>
      <c r="B32" s="23"/>
      <c r="C32" s="24">
        <v>-16280000</v>
      </c>
      <c r="D32" s="25"/>
      <c r="E32" s="24">
        <v>30080000</v>
      </c>
      <c r="F32" s="25"/>
      <c r="G32" s="24">
        <v>-16280000</v>
      </c>
      <c r="H32" s="25"/>
      <c r="I32" s="24">
        <v>30080000</v>
      </c>
    </row>
    <row r="33" spans="1:9" ht="21" customHeight="1">
      <c r="A33" s="26" t="s">
        <v>223</v>
      </c>
      <c r="B33" s="23"/>
      <c r="C33" s="31">
        <v>-2107658</v>
      </c>
      <c r="D33" s="25">
        <v>0</v>
      </c>
      <c r="E33" s="31">
        <v>5049000</v>
      </c>
      <c r="F33" s="25">
        <v>0</v>
      </c>
      <c r="G33" s="31">
        <v>792342</v>
      </c>
      <c r="H33" s="25">
        <v>0</v>
      </c>
      <c r="I33" s="31">
        <v>8710000</v>
      </c>
    </row>
    <row r="34" spans="1:9" ht="21" customHeight="1">
      <c r="A34" s="18" t="s">
        <v>224</v>
      </c>
      <c r="B34" s="23"/>
      <c r="C34" s="25"/>
      <c r="D34" s="30"/>
      <c r="E34" s="25"/>
      <c r="F34" s="25"/>
      <c r="G34" s="25"/>
      <c r="H34" s="25"/>
      <c r="I34" s="25"/>
    </row>
    <row r="35" spans="1:9" ht="21" customHeight="1">
      <c r="A35" s="5" t="s">
        <v>225</v>
      </c>
      <c r="B35" s="23"/>
      <c r="C35" s="24">
        <f>SUM(C9:C33)</f>
        <v>358408012</v>
      </c>
      <c r="D35" s="25"/>
      <c r="E35" s="24">
        <f>SUM(E9:E33)</f>
        <v>504963159</v>
      </c>
      <c r="F35" s="25"/>
      <c r="G35" s="24">
        <f>SUM(G9:G33)</f>
        <v>36471520</v>
      </c>
      <c r="H35" s="25"/>
      <c r="I35" s="24">
        <f>SUM(I9:I33)</f>
        <v>73670573</v>
      </c>
    </row>
    <row r="36" spans="1:9" ht="21" customHeight="1">
      <c r="A36" s="18" t="s">
        <v>226</v>
      </c>
      <c r="B36" s="23"/>
      <c r="D36" s="25"/>
      <c r="F36" s="25"/>
      <c r="G36" s="24"/>
      <c r="H36" s="25"/>
      <c r="I36" s="24"/>
    </row>
    <row r="37" spans="1:9" ht="21" customHeight="1">
      <c r="A37" s="32" t="s">
        <v>227</v>
      </c>
      <c r="B37" s="23"/>
      <c r="C37" s="24">
        <v>12316174</v>
      </c>
      <c r="D37" s="25">
        <v>0</v>
      </c>
      <c r="E37" s="24">
        <v>-937224</v>
      </c>
      <c r="F37" s="25">
        <v>0</v>
      </c>
      <c r="G37" s="24">
        <v>-20583978</v>
      </c>
      <c r="H37" s="25">
        <v>0</v>
      </c>
      <c r="I37" s="24">
        <v>-2848506</v>
      </c>
    </row>
    <row r="38" spans="1:9" ht="21" customHeight="1">
      <c r="A38" s="32" t="s">
        <v>228</v>
      </c>
      <c r="B38" s="23"/>
      <c r="C38" s="24">
        <v>215116511</v>
      </c>
      <c r="D38" s="25">
        <v>0</v>
      </c>
      <c r="E38" s="24">
        <v>806257942</v>
      </c>
      <c r="F38" s="25">
        <v>0</v>
      </c>
      <c r="G38" s="24">
        <v>239141219</v>
      </c>
      <c r="H38" s="25">
        <v>0</v>
      </c>
      <c r="I38" s="24">
        <v>418009735</v>
      </c>
    </row>
    <row r="39" spans="1:9" ht="21" customHeight="1">
      <c r="A39" s="32" t="s">
        <v>229</v>
      </c>
      <c r="B39" s="23"/>
      <c r="C39" s="24">
        <v>-2507148</v>
      </c>
      <c r="D39" s="25">
        <v>0</v>
      </c>
      <c r="E39" s="24">
        <v>1553961</v>
      </c>
      <c r="F39" s="25">
        <v>0</v>
      </c>
      <c r="G39" s="24">
        <v>-2095464</v>
      </c>
      <c r="H39" s="25">
        <v>0</v>
      </c>
      <c r="I39" s="24">
        <v>47986</v>
      </c>
    </row>
    <row r="40" spans="1:9" ht="21" customHeight="1">
      <c r="A40" s="32" t="s">
        <v>230</v>
      </c>
      <c r="B40" s="23"/>
      <c r="C40" s="28" t="s">
        <v>214</v>
      </c>
      <c r="D40" s="25">
        <v>0</v>
      </c>
      <c r="E40" s="24">
        <v>36685249</v>
      </c>
      <c r="F40" s="25">
        <v>0</v>
      </c>
      <c r="G40" s="28" t="s">
        <v>214</v>
      </c>
      <c r="H40" s="25">
        <v>0</v>
      </c>
      <c r="I40" s="24">
        <v>48615721</v>
      </c>
    </row>
    <row r="41" spans="1:9" ht="21" customHeight="1">
      <c r="A41" s="32" t="s">
        <v>231</v>
      </c>
      <c r="B41" s="23"/>
      <c r="C41" s="24">
        <v>7555799</v>
      </c>
      <c r="D41" s="25">
        <v>0</v>
      </c>
      <c r="E41" s="24">
        <v>-8297687</v>
      </c>
      <c r="F41" s="25">
        <v>0</v>
      </c>
      <c r="G41" s="24">
        <v>8662080</v>
      </c>
      <c r="H41" s="25">
        <v>0</v>
      </c>
      <c r="I41" s="24">
        <v>-10583919</v>
      </c>
    </row>
    <row r="42" spans="1:9" ht="21" customHeight="1">
      <c r="A42" s="32" t="s">
        <v>232</v>
      </c>
      <c r="B42" s="23"/>
      <c r="C42" s="24">
        <v>5753292</v>
      </c>
      <c r="D42" s="25">
        <v>0</v>
      </c>
      <c r="E42" s="24">
        <v>1068453</v>
      </c>
      <c r="F42" s="25">
        <v>0</v>
      </c>
      <c r="G42" s="24">
        <v>51805</v>
      </c>
      <c r="H42" s="25">
        <v>0</v>
      </c>
      <c r="I42" s="24">
        <v>2659964</v>
      </c>
    </row>
    <row r="43" spans="1:9" ht="21" customHeight="1">
      <c r="A43" s="32" t="s">
        <v>233</v>
      </c>
      <c r="B43" s="23"/>
      <c r="D43" s="25"/>
      <c r="F43" s="25"/>
      <c r="G43" s="24"/>
      <c r="H43" s="25"/>
      <c r="I43" s="24"/>
    </row>
    <row r="44" spans="1:9" ht="21" customHeight="1">
      <c r="A44" s="26" t="s">
        <v>48</v>
      </c>
      <c r="B44" s="23"/>
      <c r="C44" s="24">
        <v>-21393217</v>
      </c>
      <c r="D44" s="25">
        <v>0</v>
      </c>
      <c r="E44" s="24">
        <v>-885617107</v>
      </c>
      <c r="F44" s="25">
        <v>0</v>
      </c>
      <c r="G44" s="24">
        <v>-37789668</v>
      </c>
      <c r="H44" s="25">
        <v>0</v>
      </c>
      <c r="I44" s="24">
        <v>-101015561</v>
      </c>
    </row>
    <row r="45" spans="1:9" ht="21" customHeight="1">
      <c r="A45" s="26" t="s">
        <v>234</v>
      </c>
      <c r="B45" s="23"/>
      <c r="C45" s="24">
        <v>141458868</v>
      </c>
      <c r="D45" s="25">
        <v>0</v>
      </c>
      <c r="E45" s="24">
        <v>-160983759</v>
      </c>
      <c r="F45" s="25">
        <v>0</v>
      </c>
      <c r="G45" s="24">
        <v>6349430</v>
      </c>
      <c r="H45" s="25">
        <v>0</v>
      </c>
      <c r="I45" s="24">
        <v>-155666949</v>
      </c>
    </row>
    <row r="46" spans="1:9" ht="21" customHeight="1">
      <c r="A46" s="26" t="s">
        <v>59</v>
      </c>
      <c r="B46" s="23"/>
      <c r="C46" s="24">
        <v>-35119850</v>
      </c>
      <c r="D46" s="25">
        <v>0</v>
      </c>
      <c r="E46" s="24">
        <v>-23484401</v>
      </c>
      <c r="F46" s="25">
        <v>0</v>
      </c>
      <c r="G46" s="24">
        <v>-12631007</v>
      </c>
      <c r="H46" s="25">
        <v>0</v>
      </c>
      <c r="I46" s="24">
        <v>-29736645</v>
      </c>
    </row>
    <row r="47" spans="1:9" ht="21" customHeight="1">
      <c r="A47" s="26" t="s">
        <v>62</v>
      </c>
      <c r="B47" s="23"/>
      <c r="C47" s="24">
        <v>1012099</v>
      </c>
      <c r="D47" s="25">
        <v>0</v>
      </c>
      <c r="E47" s="24">
        <v>2055543</v>
      </c>
      <c r="F47" s="25">
        <v>0</v>
      </c>
      <c r="G47" s="24">
        <v>2358610</v>
      </c>
      <c r="H47" s="25">
        <v>0</v>
      </c>
      <c r="I47" s="24">
        <v>553053</v>
      </c>
    </row>
    <row r="48" spans="1:9" ht="21" customHeight="1">
      <c r="A48" s="26" t="s">
        <v>71</v>
      </c>
      <c r="B48" s="23"/>
      <c r="C48" s="24">
        <v>-51879210</v>
      </c>
      <c r="D48" s="25"/>
      <c r="E48" s="24">
        <v>59609899</v>
      </c>
      <c r="F48" s="25"/>
      <c r="G48" s="28" t="s">
        <v>214</v>
      </c>
      <c r="H48" s="25"/>
      <c r="I48" s="29">
        <v>0</v>
      </c>
    </row>
    <row r="49" spans="1:9" ht="21" customHeight="1">
      <c r="A49" s="26" t="s">
        <v>235</v>
      </c>
      <c r="B49" s="23"/>
      <c r="C49" s="24">
        <v>-2125904</v>
      </c>
      <c r="D49" s="25"/>
      <c r="E49" s="24">
        <v>-2023637</v>
      </c>
      <c r="F49" s="25">
        <v>0</v>
      </c>
      <c r="G49" s="24">
        <v>-1941714</v>
      </c>
      <c r="H49" s="25">
        <v>0</v>
      </c>
      <c r="I49" s="24">
        <v>-1010960</v>
      </c>
    </row>
    <row r="50" spans="1:9" ht="21" customHeight="1">
      <c r="A50" s="26" t="s">
        <v>236</v>
      </c>
      <c r="B50" s="23"/>
      <c r="C50" s="31">
        <v>-7212766</v>
      </c>
      <c r="D50" s="25"/>
      <c r="E50" s="31">
        <v>-4510267</v>
      </c>
      <c r="F50" s="25"/>
      <c r="G50" s="31">
        <v>-6005333</v>
      </c>
      <c r="H50" s="25"/>
      <c r="I50" s="31">
        <v>-2958667</v>
      </c>
    </row>
    <row r="51" spans="1:9" ht="21" customHeight="1">
      <c r="A51" s="4" t="s">
        <v>237</v>
      </c>
      <c r="B51" s="23"/>
      <c r="C51" s="24">
        <f>SUM(C1:C7,C35:C50)</f>
        <v>621382660</v>
      </c>
      <c r="D51" s="25"/>
      <c r="E51" s="24">
        <f>SUM(E1:E7,E35:E50)</f>
        <v>326340124</v>
      </c>
      <c r="F51" s="25"/>
      <c r="G51" s="24">
        <f>SUM(G1:G7,G35:G50)</f>
        <v>211987500</v>
      </c>
      <c r="H51" s="25"/>
      <c r="I51" s="24">
        <f>SUM(I1:I7,I35:I50)</f>
        <v>239735825</v>
      </c>
    </row>
    <row r="52" spans="1:9" ht="21" customHeight="1">
      <c r="A52" s="26" t="s">
        <v>282</v>
      </c>
      <c r="B52" s="23"/>
      <c r="C52" s="24">
        <v>-2460677</v>
      </c>
      <c r="D52" s="25">
        <v>0</v>
      </c>
      <c r="E52" s="24">
        <v>-19093875</v>
      </c>
      <c r="F52" s="25">
        <v>0</v>
      </c>
      <c r="G52" s="24">
        <v>7971493</v>
      </c>
      <c r="H52" s="25">
        <v>0</v>
      </c>
      <c r="I52" s="24">
        <v>-7548936</v>
      </c>
    </row>
    <row r="53" spans="1:9" ht="21" customHeight="1">
      <c r="A53" s="33" t="s">
        <v>224</v>
      </c>
      <c r="B53" s="23"/>
      <c r="C53" s="34">
        <f>C51+C52</f>
        <v>618921983</v>
      </c>
      <c r="D53" s="25"/>
      <c r="E53" s="34">
        <f>E51+E52</f>
        <v>307246249</v>
      </c>
      <c r="F53" s="25"/>
      <c r="G53" s="34">
        <f>G51+G52</f>
        <v>219958993</v>
      </c>
      <c r="H53" s="25"/>
      <c r="I53" s="34">
        <f>I51+I52</f>
        <v>232186889</v>
      </c>
    </row>
    <row r="54" spans="1:9" ht="21" customHeight="1">
      <c r="A54" s="33"/>
      <c r="B54" s="23"/>
      <c r="C54" s="25"/>
      <c r="D54" s="25"/>
      <c r="E54" s="25"/>
      <c r="F54" s="25"/>
      <c r="G54" s="25"/>
      <c r="H54" s="25"/>
      <c r="I54" s="25"/>
    </row>
    <row r="55" spans="1:9" ht="21" customHeight="1">
      <c r="A55" s="33"/>
      <c r="B55" s="23"/>
      <c r="C55" s="25"/>
      <c r="D55" s="25"/>
      <c r="E55" s="25"/>
      <c r="F55" s="25"/>
      <c r="G55" s="25"/>
      <c r="H55" s="25"/>
      <c r="I55" s="25"/>
    </row>
    <row r="57" spans="1:9" ht="21" customHeight="1">
      <c r="A57" s="170" t="s">
        <v>0</v>
      </c>
      <c r="B57" s="170"/>
      <c r="C57" s="170"/>
      <c r="D57" s="170"/>
      <c r="E57" s="170"/>
      <c r="F57" s="170"/>
      <c r="G57" s="170"/>
      <c r="H57" s="170"/>
      <c r="I57" s="170"/>
    </row>
    <row r="58" spans="1:9" ht="21" customHeight="1">
      <c r="A58" s="170" t="s">
        <v>238</v>
      </c>
      <c r="B58" s="170"/>
      <c r="C58" s="170"/>
      <c r="D58" s="170"/>
      <c r="E58" s="170"/>
      <c r="F58" s="170"/>
      <c r="G58" s="170"/>
      <c r="H58" s="170"/>
      <c r="I58" s="170"/>
    </row>
    <row r="59" spans="1:9" ht="21" customHeight="1">
      <c r="A59" s="171" t="s">
        <v>191</v>
      </c>
      <c r="B59" s="171"/>
      <c r="C59" s="171"/>
      <c r="D59" s="171"/>
      <c r="E59" s="171"/>
      <c r="F59" s="171"/>
      <c r="G59" s="171"/>
      <c r="H59" s="171"/>
      <c r="I59" s="171"/>
    </row>
    <row r="60" spans="1:9" ht="21" customHeight="1">
      <c r="A60" s="183" t="s">
        <v>3</v>
      </c>
      <c r="B60" s="183"/>
      <c r="C60" s="183"/>
      <c r="D60" s="183"/>
      <c r="E60" s="183"/>
      <c r="F60" s="183"/>
      <c r="G60" s="183"/>
      <c r="H60" s="183"/>
      <c r="I60" s="183"/>
    </row>
    <row r="61" spans="1:9" ht="9" customHeight="1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21" customHeight="1">
      <c r="A62" s="18"/>
      <c r="B62" s="35" t="s">
        <v>138</v>
      </c>
      <c r="C62" s="175" t="s">
        <v>101</v>
      </c>
      <c r="D62" s="175"/>
      <c r="E62" s="175"/>
      <c r="F62" s="20"/>
      <c r="G62" s="175" t="s">
        <v>102</v>
      </c>
      <c r="H62" s="175"/>
      <c r="I62" s="175"/>
    </row>
    <row r="63" spans="1:9" ht="21" customHeight="1">
      <c r="A63" s="18"/>
      <c r="B63" s="19"/>
      <c r="C63" s="177" t="s">
        <v>103</v>
      </c>
      <c r="D63" s="177"/>
      <c r="E63" s="177"/>
      <c r="F63" s="20"/>
      <c r="G63" s="177" t="s">
        <v>103</v>
      </c>
      <c r="H63" s="177"/>
      <c r="I63" s="177"/>
    </row>
    <row r="64" spans="1:9" ht="21" customHeight="1">
      <c r="A64" s="16"/>
      <c r="C64" s="21">
        <v>2025</v>
      </c>
      <c r="D64" s="16"/>
      <c r="E64" s="21">
        <v>2024</v>
      </c>
      <c r="F64" s="16"/>
      <c r="G64" s="21">
        <v>2025</v>
      </c>
      <c r="H64" s="16"/>
      <c r="I64" s="21">
        <v>2024</v>
      </c>
    </row>
    <row r="65" spans="1:11" ht="21" customHeight="1">
      <c r="A65" s="22" t="s">
        <v>239</v>
      </c>
      <c r="B65" s="23"/>
      <c r="C65" s="36"/>
      <c r="D65" s="36"/>
      <c r="E65" s="36"/>
      <c r="F65" s="36"/>
      <c r="G65" s="36"/>
      <c r="H65" s="36"/>
      <c r="I65" s="36"/>
    </row>
    <row r="66" spans="1:11" ht="21" customHeight="1">
      <c r="A66" s="26" t="s">
        <v>240</v>
      </c>
      <c r="B66" s="23"/>
      <c r="C66" s="24">
        <v>3306756</v>
      </c>
      <c r="D66" s="37">
        <v>0</v>
      </c>
      <c r="E66" s="24">
        <v>4430037</v>
      </c>
      <c r="F66" s="25">
        <v>0</v>
      </c>
      <c r="G66" s="24">
        <v>3306756</v>
      </c>
      <c r="H66" s="25">
        <v>0</v>
      </c>
      <c r="I66" s="24">
        <v>4430037</v>
      </c>
    </row>
    <row r="67" spans="1:11" ht="21" customHeight="1">
      <c r="A67" s="26" t="s">
        <v>241</v>
      </c>
      <c r="B67" s="23"/>
      <c r="C67" s="24">
        <v>295122975</v>
      </c>
      <c r="D67" s="37"/>
      <c r="E67" s="29">
        <v>0</v>
      </c>
      <c r="F67" s="25"/>
      <c r="G67" s="24">
        <v>295122975</v>
      </c>
      <c r="H67" s="25"/>
      <c r="I67" s="29">
        <v>0</v>
      </c>
    </row>
    <row r="68" spans="1:11" ht="21" customHeight="1">
      <c r="A68" s="26" t="s">
        <v>242</v>
      </c>
      <c r="B68" s="23"/>
      <c r="C68" s="24">
        <v>-40040000</v>
      </c>
      <c r="D68" s="37">
        <v>0</v>
      </c>
      <c r="E68" s="24">
        <v>-4505707</v>
      </c>
      <c r="F68" s="25">
        <v>0</v>
      </c>
      <c r="G68" s="24">
        <v>-40040000</v>
      </c>
      <c r="H68" s="25">
        <v>0</v>
      </c>
      <c r="I68" s="24">
        <v>-4505707</v>
      </c>
    </row>
    <row r="69" spans="1:11" ht="21" customHeight="1">
      <c r="A69" s="26" t="s">
        <v>243</v>
      </c>
      <c r="B69" s="38"/>
      <c r="C69" s="24">
        <v>29796225</v>
      </c>
      <c r="D69" s="25">
        <v>0</v>
      </c>
      <c r="E69" s="24">
        <v>38586055</v>
      </c>
      <c r="F69" s="25">
        <v>0</v>
      </c>
      <c r="G69" s="24">
        <v>8040162</v>
      </c>
      <c r="H69" s="25">
        <v>0</v>
      </c>
      <c r="I69" s="24">
        <v>11478001</v>
      </c>
    </row>
    <row r="70" spans="1:11" ht="21" customHeight="1">
      <c r="A70" s="26" t="s">
        <v>215</v>
      </c>
      <c r="B70" s="38"/>
      <c r="C70" s="28" t="s">
        <v>214</v>
      </c>
      <c r="D70" s="25"/>
      <c r="E70" s="29">
        <v>0</v>
      </c>
      <c r="F70" s="25"/>
      <c r="G70" s="24">
        <v>6299988</v>
      </c>
      <c r="H70" s="25"/>
      <c r="I70" s="29">
        <v>0</v>
      </c>
    </row>
    <row r="71" spans="1:11" ht="21" customHeight="1">
      <c r="A71" s="26" t="s">
        <v>244</v>
      </c>
      <c r="B71" s="23"/>
      <c r="C71" s="28" t="s">
        <v>214</v>
      </c>
      <c r="D71" s="37">
        <v>0</v>
      </c>
      <c r="E71" s="29">
        <v>0</v>
      </c>
      <c r="F71" s="25">
        <v>0</v>
      </c>
      <c r="G71" s="24">
        <v>146500000</v>
      </c>
      <c r="H71" s="25">
        <v>0</v>
      </c>
      <c r="I71" s="24">
        <v>82900000</v>
      </c>
    </row>
    <row r="72" spans="1:11" ht="21" customHeight="1">
      <c r="A72" s="26" t="s">
        <v>245</v>
      </c>
      <c r="B72" s="23"/>
      <c r="C72" s="28" t="s">
        <v>214</v>
      </c>
      <c r="D72" s="37">
        <v>0</v>
      </c>
      <c r="E72" s="29">
        <v>0</v>
      </c>
      <c r="F72" s="25">
        <v>0</v>
      </c>
      <c r="G72" s="24">
        <v>-151000000</v>
      </c>
      <c r="H72" s="25">
        <v>0</v>
      </c>
      <c r="I72" s="24">
        <v>-30000000</v>
      </c>
    </row>
    <row r="73" spans="1:11" ht="21" customHeight="1">
      <c r="A73" s="26" t="s">
        <v>246</v>
      </c>
      <c r="B73" s="23"/>
      <c r="C73" s="28" t="s">
        <v>214</v>
      </c>
      <c r="D73" s="37"/>
      <c r="E73" s="29">
        <v>0</v>
      </c>
      <c r="F73" s="25"/>
      <c r="G73" s="24">
        <v>178900000</v>
      </c>
      <c r="H73" s="25"/>
      <c r="I73" s="24">
        <v>190910000</v>
      </c>
    </row>
    <row r="74" spans="1:11" ht="21" customHeight="1">
      <c r="A74" s="26" t="s">
        <v>247</v>
      </c>
      <c r="B74" s="23"/>
      <c r="C74" s="28" t="s">
        <v>214</v>
      </c>
      <c r="D74" s="37"/>
      <c r="E74" s="29">
        <v>0</v>
      </c>
      <c r="F74" s="25"/>
      <c r="G74" s="24">
        <v>-3000000</v>
      </c>
      <c r="H74" s="25"/>
      <c r="I74" s="24">
        <v>-123500000</v>
      </c>
    </row>
    <row r="75" spans="1:11" ht="21" customHeight="1">
      <c r="A75" s="26" t="s">
        <v>248</v>
      </c>
      <c r="B75" s="23"/>
      <c r="C75" s="28" t="s">
        <v>214</v>
      </c>
      <c r="D75" s="37">
        <v>0</v>
      </c>
      <c r="E75" s="29">
        <v>0</v>
      </c>
      <c r="F75" s="25">
        <v>0</v>
      </c>
      <c r="G75" s="24">
        <v>-320000000</v>
      </c>
      <c r="H75" s="25">
        <v>0</v>
      </c>
      <c r="I75" s="29">
        <v>0</v>
      </c>
    </row>
    <row r="76" spans="1:11" ht="21" customHeight="1">
      <c r="A76" s="26" t="s">
        <v>249</v>
      </c>
      <c r="B76" s="23"/>
      <c r="C76" s="28" t="s">
        <v>214</v>
      </c>
      <c r="D76" s="37">
        <v>0</v>
      </c>
      <c r="E76" s="29">
        <v>0</v>
      </c>
      <c r="F76" s="25">
        <v>0</v>
      </c>
      <c r="G76" s="28" t="s">
        <v>214</v>
      </c>
      <c r="H76" s="25">
        <v>0</v>
      </c>
      <c r="I76" s="24">
        <v>-6249925</v>
      </c>
    </row>
    <row r="77" spans="1:11" ht="21" customHeight="1">
      <c r="A77" s="26" t="s">
        <v>250</v>
      </c>
      <c r="B77" s="23"/>
      <c r="C77" s="24">
        <v>-25593690</v>
      </c>
      <c r="D77" s="37"/>
      <c r="E77" s="24">
        <v>-64781120</v>
      </c>
      <c r="F77" s="25"/>
      <c r="G77" s="24">
        <v>-25593690</v>
      </c>
      <c r="H77" s="25"/>
      <c r="I77" s="24">
        <v>-64781120</v>
      </c>
    </row>
    <row r="78" spans="1:11" ht="21" customHeight="1">
      <c r="A78" s="26" t="s">
        <v>251</v>
      </c>
      <c r="B78" s="23"/>
      <c r="C78" s="24">
        <v>-18000000</v>
      </c>
      <c r="D78" s="37"/>
      <c r="E78" s="29">
        <v>0</v>
      </c>
      <c r="F78" s="25"/>
      <c r="G78" s="24">
        <v>-18000000</v>
      </c>
      <c r="H78" s="25"/>
      <c r="I78" s="29">
        <v>0</v>
      </c>
    </row>
    <row r="79" spans="1:11" ht="21" customHeight="1">
      <c r="A79" s="26" t="s">
        <v>252</v>
      </c>
      <c r="B79" s="23"/>
      <c r="C79" s="24">
        <v>770344</v>
      </c>
      <c r="D79" s="25">
        <v>0</v>
      </c>
      <c r="E79" s="24">
        <v>79063</v>
      </c>
      <c r="F79" s="25">
        <v>0</v>
      </c>
      <c r="G79" s="24">
        <v>378037</v>
      </c>
      <c r="H79" s="25">
        <v>0</v>
      </c>
      <c r="I79" s="24">
        <v>43299</v>
      </c>
    </row>
    <row r="80" spans="1:11" ht="21" customHeight="1">
      <c r="A80" s="26" t="s">
        <v>253</v>
      </c>
      <c r="B80" s="23"/>
      <c r="C80" s="24">
        <v>-30064257</v>
      </c>
      <c r="D80" s="25">
        <v>0</v>
      </c>
      <c r="E80" s="24">
        <v>-34254543</v>
      </c>
      <c r="F80" s="25">
        <v>0</v>
      </c>
      <c r="G80" s="24">
        <v>-618632</v>
      </c>
      <c r="H80" s="25">
        <v>0</v>
      </c>
      <c r="I80" s="24">
        <v>-1643295</v>
      </c>
      <c r="K80" s="7"/>
    </row>
    <row r="81" spans="1:11" ht="21" customHeight="1">
      <c r="A81" s="26" t="s">
        <v>254</v>
      </c>
      <c r="B81" s="23"/>
      <c r="C81" s="24">
        <v>-824869</v>
      </c>
      <c r="D81" s="25"/>
      <c r="E81" s="24">
        <v>-155753</v>
      </c>
      <c r="F81" s="25"/>
      <c r="G81" s="24">
        <v>-51056</v>
      </c>
      <c r="H81" s="25"/>
      <c r="I81" s="24">
        <v>-50149</v>
      </c>
      <c r="K81" s="7"/>
    </row>
    <row r="82" spans="1:11" ht="21" customHeight="1">
      <c r="A82" s="26" t="s">
        <v>255</v>
      </c>
      <c r="B82" s="23"/>
      <c r="C82" s="24">
        <v>177000000</v>
      </c>
      <c r="D82" s="25">
        <v>0</v>
      </c>
      <c r="E82" s="24">
        <v>8100000</v>
      </c>
      <c r="F82" s="25">
        <v>0</v>
      </c>
      <c r="G82" s="24">
        <v>148271307</v>
      </c>
      <c r="H82" s="25">
        <v>0</v>
      </c>
      <c r="I82" s="24">
        <v>8100000</v>
      </c>
    </row>
    <row r="83" spans="1:11" ht="21" customHeight="1">
      <c r="A83" s="26" t="s">
        <v>256</v>
      </c>
      <c r="B83" s="23"/>
      <c r="C83" s="24">
        <v>1098822</v>
      </c>
      <c r="D83" s="25">
        <v>0</v>
      </c>
      <c r="E83" s="24">
        <v>1743709</v>
      </c>
      <c r="F83" s="25">
        <v>0</v>
      </c>
      <c r="G83" s="24">
        <v>34272498</v>
      </c>
      <c r="H83" s="25">
        <v>0</v>
      </c>
      <c r="I83" s="24">
        <v>63960272</v>
      </c>
    </row>
    <row r="84" spans="1:11" ht="21" customHeight="1">
      <c r="A84" s="33" t="s">
        <v>257</v>
      </c>
      <c r="B84" s="23"/>
      <c r="C84" s="34">
        <f>SUM(C66:C83)</f>
        <v>392572306</v>
      </c>
      <c r="D84" s="25"/>
      <c r="E84" s="34">
        <f>SUM(E66:E83)</f>
        <v>-50758259</v>
      </c>
      <c r="F84" s="25"/>
      <c r="G84" s="34">
        <f>SUM(G66:G83)</f>
        <v>262788345</v>
      </c>
      <c r="H84" s="25"/>
      <c r="I84" s="34">
        <f>SUM(I66:I83)</f>
        <v>131091413</v>
      </c>
    </row>
    <row r="85" spans="1:11" ht="7.5" customHeight="1">
      <c r="A85" s="26"/>
      <c r="B85" s="23"/>
      <c r="C85" s="25"/>
      <c r="D85" s="25"/>
      <c r="E85" s="25"/>
      <c r="F85" s="25"/>
      <c r="G85" s="25"/>
      <c r="H85" s="25"/>
      <c r="I85" s="25"/>
    </row>
    <row r="86" spans="1:11" ht="21" customHeight="1">
      <c r="A86" s="22" t="s">
        <v>258</v>
      </c>
      <c r="B86" s="23"/>
      <c r="C86" s="25"/>
      <c r="D86" s="25"/>
      <c r="E86" s="25"/>
      <c r="F86" s="25"/>
      <c r="G86" s="25"/>
      <c r="H86" s="25"/>
      <c r="I86" s="25"/>
    </row>
    <row r="87" spans="1:11" ht="21" customHeight="1">
      <c r="A87" s="26" t="s">
        <v>259</v>
      </c>
      <c r="B87" s="23"/>
      <c r="C87" s="24">
        <v>50470339</v>
      </c>
      <c r="D87" s="25">
        <v>0</v>
      </c>
      <c r="E87" s="24">
        <v>10100323</v>
      </c>
      <c r="F87" s="25">
        <v>0</v>
      </c>
      <c r="G87" s="28" t="s">
        <v>214</v>
      </c>
      <c r="H87" s="29">
        <v>0</v>
      </c>
      <c r="I87" s="29">
        <v>0</v>
      </c>
    </row>
    <row r="88" spans="1:11" ht="21" customHeight="1">
      <c r="A88" s="26" t="s">
        <v>287</v>
      </c>
      <c r="B88" s="23"/>
      <c r="C88" s="24">
        <v>320000000</v>
      </c>
      <c r="D88" s="25">
        <v>0</v>
      </c>
      <c r="E88" s="24">
        <v>375850000</v>
      </c>
      <c r="F88" s="25">
        <v>0</v>
      </c>
      <c r="G88" s="24">
        <v>140000000</v>
      </c>
      <c r="H88" s="25">
        <v>0</v>
      </c>
      <c r="I88" s="24">
        <v>200000000</v>
      </c>
    </row>
    <row r="89" spans="1:11" ht="21" customHeight="1">
      <c r="A89" s="26" t="s">
        <v>285</v>
      </c>
      <c r="B89" s="23"/>
      <c r="C89" s="24">
        <v>-423850000</v>
      </c>
      <c r="D89" s="25">
        <v>0</v>
      </c>
      <c r="E89" s="24">
        <v>-322000000</v>
      </c>
      <c r="F89" s="25">
        <v>0</v>
      </c>
      <c r="G89" s="24">
        <v>-190000000</v>
      </c>
      <c r="H89" s="25">
        <v>0</v>
      </c>
      <c r="I89" s="24">
        <v>-200000000</v>
      </c>
    </row>
    <row r="90" spans="1:11" ht="21" customHeight="1">
      <c r="A90" s="26" t="s">
        <v>261</v>
      </c>
      <c r="B90" s="23"/>
      <c r="C90" s="24">
        <v>55000000</v>
      </c>
      <c r="D90" s="25">
        <v>0</v>
      </c>
      <c r="E90" s="24">
        <v>70000000</v>
      </c>
      <c r="F90" s="25">
        <v>0</v>
      </c>
      <c r="G90" s="28" t="s">
        <v>214</v>
      </c>
      <c r="H90" s="29">
        <v>0</v>
      </c>
      <c r="I90" s="29">
        <v>0</v>
      </c>
    </row>
    <row r="91" spans="1:11" ht="21" customHeight="1">
      <c r="A91" s="26" t="s">
        <v>262</v>
      </c>
      <c r="B91" s="23"/>
      <c r="G91" s="24"/>
      <c r="I91" s="24"/>
    </row>
    <row r="92" spans="1:11" ht="21" customHeight="1">
      <c r="A92" s="26" t="s">
        <v>263</v>
      </c>
      <c r="B92" s="23"/>
      <c r="C92" s="28" t="s">
        <v>214</v>
      </c>
      <c r="D92" s="25">
        <v>0</v>
      </c>
      <c r="E92" s="28">
        <v>-94000000</v>
      </c>
      <c r="F92" s="25">
        <v>0</v>
      </c>
      <c r="G92" s="28" t="s">
        <v>214</v>
      </c>
      <c r="H92" s="29">
        <v>0</v>
      </c>
      <c r="I92" s="29">
        <v>0</v>
      </c>
    </row>
    <row r="93" spans="1:11" ht="21" customHeight="1">
      <c r="A93" s="26" t="s">
        <v>264</v>
      </c>
      <c r="B93" s="23"/>
      <c r="C93" s="24">
        <v>79308927</v>
      </c>
      <c r="D93" s="25">
        <v>0</v>
      </c>
      <c r="E93" s="24">
        <v>1046025903</v>
      </c>
      <c r="F93" s="25">
        <v>0</v>
      </c>
      <c r="G93" s="28" t="s">
        <v>214</v>
      </c>
      <c r="H93" s="25">
        <v>0</v>
      </c>
      <c r="I93" s="24">
        <v>234345000</v>
      </c>
    </row>
    <row r="94" spans="1:11" ht="21" customHeight="1">
      <c r="A94" s="26" t="s">
        <v>265</v>
      </c>
      <c r="B94" s="23"/>
      <c r="G94" s="24"/>
      <c r="I94" s="24"/>
    </row>
    <row r="95" spans="1:11" ht="21" customHeight="1">
      <c r="A95" s="26" t="s">
        <v>260</v>
      </c>
      <c r="B95" s="23"/>
      <c r="C95" s="24">
        <v>-415753914</v>
      </c>
      <c r="D95" s="30">
        <v>0</v>
      </c>
      <c r="E95" s="24">
        <v>-754062713</v>
      </c>
      <c r="F95" s="25">
        <v>0</v>
      </c>
      <c r="G95" s="24">
        <v>-306253914</v>
      </c>
      <c r="H95" s="25">
        <v>0</v>
      </c>
      <c r="I95" s="24">
        <v>-544851874</v>
      </c>
    </row>
    <row r="96" spans="1:11" ht="21" customHeight="1">
      <c r="A96" s="26" t="s">
        <v>266</v>
      </c>
      <c r="B96" s="23"/>
      <c r="G96" s="24"/>
      <c r="I96" s="24"/>
    </row>
    <row r="97" spans="1:9" ht="21" customHeight="1">
      <c r="A97" s="26" t="s">
        <v>267</v>
      </c>
      <c r="B97" s="23"/>
      <c r="C97" s="24">
        <v>30000000</v>
      </c>
      <c r="D97" s="30"/>
      <c r="E97" s="24">
        <v>270000000</v>
      </c>
      <c r="F97" s="25"/>
      <c r="G97" s="24">
        <v>30000000</v>
      </c>
      <c r="H97" s="29"/>
      <c r="I97" s="29">
        <v>0</v>
      </c>
    </row>
    <row r="98" spans="1:9" ht="21" customHeight="1">
      <c r="A98" s="26" t="s">
        <v>265</v>
      </c>
      <c r="B98" s="23"/>
      <c r="G98" s="24"/>
      <c r="I98" s="24"/>
    </row>
    <row r="99" spans="1:9" ht="21" customHeight="1">
      <c r="A99" s="26" t="s">
        <v>267</v>
      </c>
      <c r="B99" s="23"/>
      <c r="C99" s="24">
        <v>-65000000</v>
      </c>
      <c r="D99" s="30"/>
      <c r="E99" s="24">
        <v>-6250000</v>
      </c>
      <c r="F99" s="25"/>
      <c r="G99" s="28" t="s">
        <v>214</v>
      </c>
      <c r="H99" s="29"/>
      <c r="I99" s="29">
        <v>0</v>
      </c>
    </row>
    <row r="100" spans="1:9" ht="21" customHeight="1">
      <c r="A100" s="26" t="s">
        <v>268</v>
      </c>
      <c r="B100" s="23"/>
      <c r="C100" s="24">
        <v>204500000</v>
      </c>
      <c r="D100" s="25">
        <v>0</v>
      </c>
      <c r="E100" s="24">
        <v>106750970.90000001</v>
      </c>
      <c r="F100" s="25">
        <v>0</v>
      </c>
      <c r="G100" s="24">
        <v>20000000</v>
      </c>
      <c r="H100" s="29">
        <v>0</v>
      </c>
      <c r="I100" s="29">
        <v>0</v>
      </c>
    </row>
    <row r="101" spans="1:9" ht="21" customHeight="1">
      <c r="A101" s="26" t="s">
        <v>286</v>
      </c>
      <c r="B101" s="23"/>
      <c r="C101" s="24">
        <v>-279533240</v>
      </c>
      <c r="D101" s="25">
        <v>0</v>
      </c>
      <c r="E101" s="24">
        <v>-469181418</v>
      </c>
      <c r="F101" s="25">
        <v>0</v>
      </c>
      <c r="G101" s="28" t="s">
        <v>214</v>
      </c>
      <c r="H101" s="29">
        <v>0</v>
      </c>
      <c r="I101" s="29">
        <v>0</v>
      </c>
    </row>
    <row r="102" spans="1:9" ht="21" customHeight="1">
      <c r="A102" s="26" t="s">
        <v>269</v>
      </c>
      <c r="B102" s="23"/>
      <c r="C102" s="25">
        <v>1239750440</v>
      </c>
      <c r="D102" s="30">
        <v>0</v>
      </c>
      <c r="E102" s="24">
        <v>590353084</v>
      </c>
      <c r="F102" s="25">
        <v>0</v>
      </c>
      <c r="G102" s="25">
        <v>1239750440</v>
      </c>
      <c r="H102" s="25">
        <v>0</v>
      </c>
      <c r="I102" s="24">
        <v>590353084</v>
      </c>
    </row>
    <row r="103" spans="1:9" ht="21" customHeight="1">
      <c r="A103" s="26" t="s">
        <v>270</v>
      </c>
      <c r="B103" s="23"/>
      <c r="C103" s="24">
        <v>-720100000</v>
      </c>
      <c r="D103" s="25">
        <v>0</v>
      </c>
      <c r="E103" s="24">
        <v>-1450000000</v>
      </c>
      <c r="F103" s="25">
        <v>0</v>
      </c>
      <c r="G103" s="24">
        <v>-720100000</v>
      </c>
      <c r="H103" s="25">
        <v>0</v>
      </c>
      <c r="I103" s="24">
        <v>-1450000000</v>
      </c>
    </row>
    <row r="104" spans="1:9" ht="21" customHeight="1">
      <c r="A104" s="26" t="s">
        <v>271</v>
      </c>
      <c r="B104" s="23"/>
      <c r="C104" s="24">
        <v>-529500000</v>
      </c>
      <c r="D104" s="25"/>
      <c r="E104" s="24">
        <v>944549160</v>
      </c>
      <c r="F104" s="25"/>
      <c r="G104" s="24">
        <v>-529500000</v>
      </c>
      <c r="H104" s="25"/>
      <c r="I104" s="24">
        <v>944549160</v>
      </c>
    </row>
    <row r="105" spans="1:9" ht="21" customHeight="1">
      <c r="A105" s="26" t="s">
        <v>272</v>
      </c>
      <c r="B105" s="23"/>
      <c r="C105" s="24">
        <v>-289187770</v>
      </c>
      <c r="D105" s="25">
        <v>0</v>
      </c>
      <c r="E105" s="24">
        <v>-281267711</v>
      </c>
      <c r="F105" s="25">
        <v>0</v>
      </c>
      <c r="G105" s="24">
        <v>-8613079</v>
      </c>
      <c r="H105" s="25">
        <v>0</v>
      </c>
      <c r="I105" s="24">
        <v>-10798921</v>
      </c>
    </row>
    <row r="106" spans="1:9" ht="21" customHeight="1">
      <c r="A106" s="26" t="s">
        <v>273</v>
      </c>
      <c r="B106" s="23"/>
      <c r="C106" s="41" t="s">
        <v>214</v>
      </c>
      <c r="D106" s="25"/>
      <c r="E106" s="24">
        <v>260879</v>
      </c>
      <c r="F106" s="25"/>
      <c r="G106" s="41" t="s">
        <v>214</v>
      </c>
      <c r="H106" s="25"/>
      <c r="I106" s="24">
        <v>260879</v>
      </c>
    </row>
    <row r="107" spans="1:9" ht="21" customHeight="1">
      <c r="A107" s="26" t="s">
        <v>274</v>
      </c>
      <c r="B107" s="23"/>
      <c r="C107" s="25"/>
      <c r="G107" s="25"/>
      <c r="I107" s="25"/>
    </row>
    <row r="108" spans="1:9" ht="21" customHeight="1">
      <c r="A108" s="26" t="s">
        <v>275</v>
      </c>
      <c r="B108" s="23"/>
      <c r="C108" s="40" t="s">
        <v>214</v>
      </c>
      <c r="D108" s="25">
        <v>0</v>
      </c>
      <c r="E108" s="24">
        <v>6250075</v>
      </c>
      <c r="F108" s="25">
        <v>0</v>
      </c>
      <c r="G108" s="40" t="s">
        <v>214</v>
      </c>
      <c r="H108" s="25">
        <v>0</v>
      </c>
      <c r="I108" s="29">
        <v>0</v>
      </c>
    </row>
    <row r="109" spans="1:9" ht="21" customHeight="1">
      <c r="A109" s="26" t="s">
        <v>276</v>
      </c>
      <c r="B109" s="23"/>
      <c r="C109" s="24">
        <v>-6300012</v>
      </c>
      <c r="D109" s="25"/>
      <c r="E109" s="28" t="s">
        <v>214</v>
      </c>
      <c r="F109" s="25"/>
      <c r="G109" s="28" t="s">
        <v>214</v>
      </c>
      <c r="H109" s="25"/>
      <c r="I109" s="29">
        <v>0</v>
      </c>
    </row>
    <row r="110" spans="1:9" ht="21" customHeight="1">
      <c r="A110" s="26" t="s">
        <v>277</v>
      </c>
      <c r="B110" s="23"/>
      <c r="C110" s="24">
        <v>-362345605</v>
      </c>
      <c r="D110" s="25">
        <v>0</v>
      </c>
      <c r="E110" s="24">
        <v>-375883164</v>
      </c>
      <c r="F110" s="25">
        <v>0</v>
      </c>
      <c r="G110" s="24">
        <v>-186742684</v>
      </c>
      <c r="H110" s="25">
        <v>0</v>
      </c>
      <c r="I110" s="24">
        <v>-200840901</v>
      </c>
    </row>
    <row r="111" spans="1:9" ht="21" customHeight="1">
      <c r="A111" s="26" t="s">
        <v>283</v>
      </c>
      <c r="B111" s="23"/>
      <c r="C111" s="34">
        <f>SUM(C87:C110)</f>
        <v>-1112540835</v>
      </c>
      <c r="D111" s="25"/>
      <c r="E111" s="34">
        <f>SUM(E87:E110)</f>
        <v>-332504611.10000002</v>
      </c>
      <c r="F111" s="25"/>
      <c r="G111" s="34">
        <f>SUM(G87:G110)</f>
        <v>-511459237</v>
      </c>
      <c r="H111" s="25"/>
      <c r="I111" s="34">
        <f>SUM(I87:I110)</f>
        <v>-436983573</v>
      </c>
    </row>
    <row r="112" spans="1:9" ht="21" customHeight="1">
      <c r="A112" s="26"/>
      <c r="B112" s="23"/>
      <c r="C112" s="25"/>
      <c r="D112" s="25"/>
      <c r="E112" s="25"/>
      <c r="F112" s="25"/>
      <c r="G112" s="25"/>
      <c r="H112" s="25"/>
      <c r="I112" s="25"/>
    </row>
    <row r="113" spans="1:9" ht="21" customHeight="1">
      <c r="A113" s="170" t="s">
        <v>0</v>
      </c>
      <c r="B113" s="170"/>
      <c r="C113" s="170"/>
      <c r="D113" s="170"/>
      <c r="E113" s="170"/>
      <c r="F113" s="170"/>
      <c r="G113" s="170"/>
      <c r="H113" s="170"/>
      <c r="I113" s="170"/>
    </row>
    <row r="114" spans="1:9" ht="21" customHeight="1">
      <c r="A114" s="170" t="s">
        <v>238</v>
      </c>
      <c r="B114" s="170"/>
      <c r="C114" s="170"/>
      <c r="D114" s="170"/>
      <c r="E114" s="170"/>
      <c r="F114" s="170"/>
      <c r="G114" s="170"/>
      <c r="H114" s="170"/>
      <c r="I114" s="170"/>
    </row>
    <row r="115" spans="1:9" ht="21" customHeight="1">
      <c r="A115" s="171" t="s">
        <v>191</v>
      </c>
      <c r="B115" s="171"/>
      <c r="C115" s="171"/>
      <c r="D115" s="171"/>
      <c r="E115" s="171"/>
      <c r="F115" s="171"/>
      <c r="G115" s="171"/>
      <c r="H115" s="171"/>
      <c r="I115" s="171"/>
    </row>
    <row r="116" spans="1:9" ht="21" customHeight="1">
      <c r="A116" s="183" t="s">
        <v>3</v>
      </c>
      <c r="B116" s="183"/>
      <c r="C116" s="183"/>
      <c r="D116" s="183"/>
      <c r="E116" s="183"/>
      <c r="F116" s="183"/>
      <c r="G116" s="183"/>
      <c r="H116" s="183"/>
      <c r="I116" s="183"/>
    </row>
    <row r="117" spans="1:9" ht="9" customHeight="1">
      <c r="A117" s="17"/>
      <c r="B117" s="17"/>
      <c r="C117" s="17"/>
      <c r="D117" s="17"/>
      <c r="E117" s="17"/>
      <c r="F117" s="17"/>
      <c r="G117" s="17"/>
      <c r="H117" s="17"/>
      <c r="I117" s="17"/>
    </row>
    <row r="118" spans="1:9" ht="21" customHeight="1">
      <c r="A118" s="18"/>
      <c r="B118" s="35" t="s">
        <v>138</v>
      </c>
      <c r="C118" s="175" t="s">
        <v>101</v>
      </c>
      <c r="D118" s="175"/>
      <c r="E118" s="175"/>
      <c r="F118" s="20"/>
      <c r="G118" s="175" t="s">
        <v>102</v>
      </c>
      <c r="H118" s="175"/>
      <c r="I118" s="175"/>
    </row>
    <row r="119" spans="1:9" ht="21" customHeight="1">
      <c r="A119" s="18"/>
      <c r="B119" s="19"/>
      <c r="C119" s="177" t="s">
        <v>103</v>
      </c>
      <c r="D119" s="177"/>
      <c r="E119" s="177"/>
      <c r="F119" s="20"/>
      <c r="G119" s="177" t="s">
        <v>103</v>
      </c>
      <c r="H119" s="177"/>
      <c r="I119" s="177"/>
    </row>
    <row r="120" spans="1:9" ht="21" customHeight="1">
      <c r="A120" s="16"/>
      <c r="C120" s="21">
        <v>2025</v>
      </c>
      <c r="D120" s="16"/>
      <c r="E120" s="21">
        <v>2024</v>
      </c>
      <c r="F120" s="16"/>
      <c r="G120" s="21">
        <v>2025</v>
      </c>
      <c r="H120" s="16"/>
      <c r="I120" s="21">
        <v>2024</v>
      </c>
    </row>
    <row r="121" spans="1:9" ht="21" customHeight="1">
      <c r="A121" s="26"/>
      <c r="B121" s="23"/>
      <c r="C121" s="25"/>
      <c r="D121" s="25"/>
      <c r="E121" s="25"/>
      <c r="F121" s="25"/>
      <c r="G121" s="25"/>
      <c r="H121" s="25"/>
      <c r="I121" s="25"/>
    </row>
    <row r="122" spans="1:9" ht="21" customHeight="1">
      <c r="A122" s="42" t="s">
        <v>284</v>
      </c>
      <c r="B122" s="23"/>
      <c r="C122" s="24">
        <f>C53+C84+C111</f>
        <v>-101046546</v>
      </c>
      <c r="D122" s="25"/>
      <c r="E122" s="24">
        <f>E53+E84+E111</f>
        <v>-76016621.100000024</v>
      </c>
      <c r="F122" s="25"/>
      <c r="G122" s="24">
        <f>G53+G84+G111</f>
        <v>-28711899</v>
      </c>
      <c r="H122" s="25"/>
      <c r="I122" s="24">
        <f>I53+I84+I111</f>
        <v>-73705271</v>
      </c>
    </row>
    <row r="123" spans="1:9" ht="21" customHeight="1">
      <c r="A123" s="43" t="s">
        <v>278</v>
      </c>
      <c r="B123" s="23"/>
      <c r="C123" s="24">
        <v>221486698</v>
      </c>
      <c r="D123" s="25">
        <v>0</v>
      </c>
      <c r="E123" s="24">
        <v>297503319</v>
      </c>
      <c r="F123" s="25">
        <v>0</v>
      </c>
      <c r="G123" s="24">
        <v>42714473</v>
      </c>
      <c r="H123" s="25">
        <v>0</v>
      </c>
      <c r="I123" s="24">
        <v>116419744</v>
      </c>
    </row>
    <row r="124" spans="1:9" ht="21" customHeight="1" thickBot="1">
      <c r="A124" s="42" t="s">
        <v>279</v>
      </c>
      <c r="B124" s="38">
        <v>6</v>
      </c>
      <c r="C124" s="44">
        <f>SUM(C122:C123)</f>
        <v>120440152</v>
      </c>
      <c r="D124" s="25"/>
      <c r="E124" s="44">
        <f>SUM(E122:E123)</f>
        <v>221486697.89999998</v>
      </c>
      <c r="F124" s="25"/>
      <c r="G124" s="44">
        <f>SUM(G122:G123)</f>
        <v>14002574</v>
      </c>
      <c r="H124" s="25"/>
      <c r="I124" s="44">
        <f>SUM(I122:I123)</f>
        <v>42714473</v>
      </c>
    </row>
    <row r="125" spans="1:9" ht="21" customHeight="1" thickTop="1">
      <c r="A125" s="42"/>
      <c r="B125" s="38"/>
      <c r="C125" s="45"/>
      <c r="D125" s="25"/>
      <c r="E125" s="45"/>
      <c r="F125" s="25"/>
      <c r="G125" s="45"/>
      <c r="H125" s="25"/>
      <c r="I125" s="45"/>
    </row>
    <row r="126" spans="1:9" ht="21" customHeight="1">
      <c r="A126" s="42"/>
      <c r="B126" s="38"/>
      <c r="C126" s="45"/>
      <c r="D126" s="25"/>
      <c r="E126" s="45"/>
      <c r="F126" s="25"/>
      <c r="G126" s="45"/>
      <c r="H126" s="25"/>
      <c r="I126" s="45"/>
    </row>
    <row r="127" spans="1:9" ht="21" customHeight="1">
      <c r="A127" s="42"/>
      <c r="B127" s="38"/>
      <c r="C127" s="45"/>
      <c r="D127" s="25"/>
      <c r="E127" s="45"/>
      <c r="F127" s="25"/>
      <c r="G127" s="45"/>
      <c r="H127" s="25"/>
      <c r="I127" s="45"/>
    </row>
    <row r="128" spans="1:9" ht="21" customHeight="1">
      <c r="A128" s="42"/>
      <c r="B128" s="38"/>
      <c r="C128" s="45"/>
      <c r="D128" s="25"/>
      <c r="E128" s="45"/>
      <c r="F128" s="25"/>
      <c r="G128" s="45"/>
      <c r="H128" s="25"/>
      <c r="I128" s="45"/>
    </row>
    <row r="129" spans="1:9" ht="21" customHeight="1">
      <c r="A129" s="42"/>
      <c r="B129" s="38"/>
      <c r="C129" s="45"/>
      <c r="D129" s="25"/>
      <c r="E129" s="45"/>
      <c r="F129" s="25"/>
      <c r="G129" s="45"/>
      <c r="H129" s="25"/>
      <c r="I129" s="45"/>
    </row>
    <row r="130" spans="1:9" ht="21" customHeight="1">
      <c r="A130" s="42"/>
      <c r="B130" s="38"/>
      <c r="C130" s="45"/>
      <c r="D130" s="25"/>
      <c r="E130" s="45"/>
      <c r="F130" s="25"/>
      <c r="G130" s="45"/>
      <c r="H130" s="25"/>
      <c r="I130" s="45"/>
    </row>
    <row r="131" spans="1:9" ht="21" customHeight="1">
      <c r="A131" s="42"/>
      <c r="B131" s="38"/>
      <c r="C131" s="45"/>
      <c r="D131" s="25"/>
      <c r="E131" s="45"/>
      <c r="F131" s="25"/>
      <c r="G131" s="45"/>
      <c r="H131" s="25"/>
      <c r="I131" s="45"/>
    </row>
    <row r="132" spans="1:9" ht="21" customHeight="1">
      <c r="A132" s="42"/>
      <c r="B132" s="38"/>
      <c r="C132" s="45"/>
      <c r="D132" s="25"/>
      <c r="E132" s="45"/>
      <c r="F132" s="25"/>
      <c r="G132" s="45"/>
      <c r="H132" s="25"/>
      <c r="I132" s="45"/>
    </row>
    <row r="133" spans="1:9" ht="21" customHeight="1">
      <c r="A133" s="42"/>
      <c r="B133" s="38"/>
      <c r="C133" s="45"/>
      <c r="D133" s="25"/>
      <c r="E133" s="45"/>
      <c r="F133" s="25"/>
      <c r="G133" s="45"/>
      <c r="H133" s="25"/>
      <c r="I133" s="45"/>
    </row>
    <row r="134" spans="1:9" ht="21" customHeight="1">
      <c r="A134" s="42"/>
      <c r="B134" s="38"/>
      <c r="C134" s="45"/>
      <c r="D134" s="25"/>
      <c r="E134" s="45"/>
      <c r="F134" s="25"/>
      <c r="G134" s="45"/>
      <c r="H134" s="25"/>
      <c r="I134" s="45"/>
    </row>
    <row r="135" spans="1:9" ht="21" customHeight="1">
      <c r="A135" s="42"/>
      <c r="B135" s="38"/>
      <c r="C135" s="45"/>
      <c r="D135" s="25"/>
      <c r="E135" s="45"/>
      <c r="F135" s="25"/>
      <c r="G135" s="45"/>
      <c r="H135" s="25"/>
      <c r="I135" s="45"/>
    </row>
    <row r="136" spans="1:9" ht="21" customHeight="1">
      <c r="A136" s="42"/>
      <c r="B136" s="38"/>
      <c r="C136" s="45"/>
      <c r="D136" s="25"/>
      <c r="E136" s="45"/>
      <c r="F136" s="25"/>
      <c r="G136" s="45"/>
      <c r="H136" s="25"/>
      <c r="I136" s="45"/>
    </row>
    <row r="137" spans="1:9" ht="21" customHeight="1">
      <c r="A137" s="42"/>
      <c r="B137" s="38"/>
      <c r="C137" s="45"/>
      <c r="D137" s="25"/>
      <c r="E137" s="45"/>
      <c r="F137" s="25"/>
      <c r="G137" s="45"/>
      <c r="H137" s="25"/>
      <c r="I137" s="45"/>
    </row>
    <row r="138" spans="1:9" ht="21" customHeight="1">
      <c r="A138" s="42"/>
      <c r="B138" s="38"/>
      <c r="C138" s="45"/>
      <c r="D138" s="25"/>
      <c r="E138" s="45"/>
      <c r="F138" s="25"/>
      <c r="G138" s="45"/>
      <c r="H138" s="25"/>
      <c r="I138" s="45"/>
    </row>
    <row r="139" spans="1:9" ht="21" customHeight="1">
      <c r="A139" s="42"/>
      <c r="B139" s="38"/>
      <c r="C139" s="45"/>
      <c r="D139" s="25"/>
      <c r="E139" s="45"/>
      <c r="F139" s="25"/>
      <c r="G139" s="45"/>
      <c r="H139" s="25"/>
      <c r="I139" s="45"/>
    </row>
    <row r="140" spans="1:9" ht="21" customHeight="1">
      <c r="A140" s="42"/>
      <c r="B140" s="38"/>
      <c r="C140" s="45"/>
      <c r="D140" s="25"/>
      <c r="E140" s="45"/>
      <c r="F140" s="25"/>
      <c r="G140" s="45"/>
      <c r="H140" s="25"/>
      <c r="I140" s="45"/>
    </row>
    <row r="141" spans="1:9" ht="21" customHeight="1">
      <c r="A141" s="42"/>
      <c r="B141" s="38"/>
      <c r="C141" s="45"/>
      <c r="D141" s="25"/>
      <c r="E141" s="45"/>
      <c r="F141" s="25"/>
      <c r="G141" s="45"/>
      <c r="H141" s="25"/>
      <c r="I141" s="45"/>
    </row>
    <row r="142" spans="1:9" ht="21" customHeight="1">
      <c r="A142" s="42"/>
      <c r="B142" s="38"/>
      <c r="C142" s="45"/>
      <c r="D142" s="25"/>
      <c r="E142" s="45"/>
      <c r="F142" s="25"/>
      <c r="G142" s="45"/>
      <c r="H142" s="25"/>
      <c r="I142" s="45"/>
    </row>
    <row r="143" spans="1:9" ht="21" customHeight="1">
      <c r="A143" s="42"/>
      <c r="B143" s="38"/>
      <c r="C143" s="45"/>
      <c r="D143" s="25"/>
      <c r="E143" s="45"/>
      <c r="F143" s="25"/>
      <c r="G143" s="45"/>
      <c r="H143" s="25"/>
      <c r="I143" s="45"/>
    </row>
    <row r="144" spans="1:9" ht="21" customHeight="1">
      <c r="A144" s="42"/>
      <c r="B144" s="38"/>
      <c r="C144" s="45"/>
      <c r="D144" s="25"/>
      <c r="E144" s="45"/>
      <c r="F144" s="25"/>
      <c r="G144" s="45"/>
      <c r="H144" s="25"/>
      <c r="I144" s="45"/>
    </row>
    <row r="145" spans="1:9" ht="21" customHeight="1">
      <c r="A145" s="42"/>
      <c r="B145" s="38"/>
      <c r="C145" s="45"/>
      <c r="D145" s="25"/>
      <c r="E145" s="45"/>
      <c r="F145" s="25"/>
      <c r="G145" s="45"/>
      <c r="H145" s="25"/>
      <c r="I145" s="45"/>
    </row>
    <row r="146" spans="1:9" ht="21" customHeight="1">
      <c r="A146" s="42"/>
      <c r="B146" s="38"/>
      <c r="C146" s="45"/>
      <c r="D146" s="25"/>
      <c r="E146" s="45"/>
      <c r="F146" s="25"/>
      <c r="G146" s="45"/>
      <c r="H146" s="25"/>
      <c r="I146" s="45"/>
    </row>
    <row r="147" spans="1:9" ht="21" customHeight="1">
      <c r="A147" s="42"/>
      <c r="B147" s="38"/>
      <c r="C147" s="45"/>
      <c r="D147" s="25"/>
      <c r="E147" s="45"/>
      <c r="F147" s="25"/>
      <c r="G147" s="45"/>
      <c r="H147" s="25"/>
      <c r="I147" s="45"/>
    </row>
    <row r="148" spans="1:9" ht="21" customHeight="1">
      <c r="A148" s="42"/>
      <c r="B148" s="38"/>
      <c r="C148" s="45"/>
      <c r="D148" s="25"/>
      <c r="E148" s="45"/>
      <c r="F148" s="25"/>
      <c r="G148" s="45"/>
      <c r="H148" s="25"/>
      <c r="I148" s="45"/>
    </row>
    <row r="149" spans="1:9" ht="21" customHeight="1">
      <c r="A149" s="42"/>
      <c r="B149" s="38"/>
      <c r="C149" s="45"/>
      <c r="D149" s="25"/>
      <c r="E149" s="45"/>
      <c r="F149" s="25"/>
      <c r="G149" s="45"/>
      <c r="H149" s="25"/>
      <c r="I149" s="45"/>
    </row>
    <row r="150" spans="1:9" ht="21" customHeight="1">
      <c r="A150" s="42"/>
      <c r="B150" s="38"/>
      <c r="C150" s="45"/>
      <c r="D150" s="25"/>
      <c r="E150" s="45"/>
      <c r="F150" s="25"/>
      <c r="G150" s="45"/>
      <c r="H150" s="25"/>
      <c r="I150" s="45"/>
    </row>
    <row r="151" spans="1:9" ht="21" customHeight="1">
      <c r="A151" s="42"/>
      <c r="B151" s="38"/>
      <c r="C151" s="45"/>
      <c r="D151" s="25"/>
      <c r="E151" s="45"/>
      <c r="F151" s="25"/>
      <c r="G151" s="45"/>
      <c r="H151" s="25"/>
      <c r="I151" s="45"/>
    </row>
    <row r="152" spans="1:9" ht="21" customHeight="1">
      <c r="A152" s="42"/>
      <c r="B152" s="38"/>
      <c r="C152" s="45"/>
      <c r="D152" s="25"/>
      <c r="E152" s="45"/>
      <c r="F152" s="25"/>
      <c r="G152" s="45"/>
      <c r="H152" s="25"/>
      <c r="I152" s="45"/>
    </row>
    <row r="153" spans="1:9" ht="21" customHeight="1">
      <c r="A153" s="42"/>
      <c r="B153" s="38"/>
      <c r="C153" s="45"/>
      <c r="D153" s="25"/>
      <c r="E153" s="45"/>
      <c r="F153" s="25"/>
      <c r="G153" s="45"/>
      <c r="H153" s="25"/>
      <c r="I153" s="45"/>
    </row>
    <row r="154" spans="1:9" ht="21" customHeight="1">
      <c r="A154" s="42"/>
      <c r="B154" s="38"/>
      <c r="C154" s="45"/>
      <c r="D154" s="25"/>
      <c r="E154" s="45"/>
      <c r="F154" s="25"/>
      <c r="G154" s="45"/>
      <c r="H154" s="25"/>
      <c r="I154" s="45"/>
    </row>
    <row r="155" spans="1:9" ht="21" customHeight="1">
      <c r="A155" s="42"/>
      <c r="B155" s="38"/>
      <c r="C155" s="45"/>
      <c r="D155" s="25"/>
      <c r="E155" s="45"/>
      <c r="F155" s="25"/>
      <c r="G155" s="45"/>
      <c r="H155" s="25"/>
      <c r="I155" s="45"/>
    </row>
    <row r="156" spans="1:9" ht="21" customHeight="1">
      <c r="A156" s="42"/>
      <c r="B156" s="38"/>
      <c r="C156" s="45"/>
      <c r="D156" s="25"/>
      <c r="E156" s="45"/>
      <c r="F156" s="25"/>
      <c r="G156" s="45"/>
      <c r="H156" s="25"/>
      <c r="I156" s="45"/>
    </row>
    <row r="157" spans="1:9" ht="21" customHeight="1">
      <c r="A157" s="42"/>
      <c r="B157" s="38"/>
      <c r="C157" s="45"/>
      <c r="D157" s="25"/>
      <c r="E157" s="45"/>
      <c r="F157" s="25"/>
      <c r="G157" s="45"/>
      <c r="H157" s="25"/>
      <c r="I157" s="45"/>
    </row>
    <row r="158" spans="1:9" ht="21" customHeight="1">
      <c r="A158" s="42"/>
      <c r="B158" s="38"/>
      <c r="C158" s="45"/>
      <c r="D158" s="25"/>
      <c r="E158" s="45"/>
      <c r="F158" s="25"/>
      <c r="G158" s="45"/>
      <c r="H158" s="25"/>
      <c r="I158" s="45"/>
    </row>
    <row r="159" spans="1:9" ht="21" customHeight="1">
      <c r="A159" s="42"/>
      <c r="B159" s="38"/>
      <c r="C159" s="45"/>
      <c r="D159" s="25"/>
      <c r="E159" s="45"/>
      <c r="F159" s="25"/>
      <c r="G159" s="45"/>
      <c r="H159" s="25"/>
      <c r="I159" s="45"/>
    </row>
    <row r="160" spans="1:9" ht="21" customHeight="1">
      <c r="A160" s="42"/>
      <c r="B160" s="38"/>
      <c r="C160" s="45"/>
      <c r="D160" s="25"/>
      <c r="E160" s="45"/>
      <c r="F160" s="25"/>
      <c r="G160" s="45"/>
      <c r="H160" s="25"/>
      <c r="I160" s="45"/>
    </row>
    <row r="161" spans="1:9" ht="21" customHeight="1">
      <c r="A161" s="42"/>
      <c r="B161" s="38"/>
      <c r="C161" s="45"/>
      <c r="D161" s="25"/>
      <c r="E161" s="45"/>
      <c r="F161" s="25"/>
      <c r="G161" s="45"/>
      <c r="H161" s="25"/>
      <c r="I161" s="45"/>
    </row>
    <row r="162" spans="1:9" ht="21" customHeight="1">
      <c r="A162" s="42"/>
      <c r="B162" s="38"/>
      <c r="C162" s="45"/>
      <c r="D162" s="25"/>
      <c r="E162" s="45"/>
      <c r="F162" s="25"/>
      <c r="G162" s="45"/>
      <c r="H162" s="25"/>
      <c r="I162" s="45"/>
    </row>
    <row r="163" spans="1:9" ht="21" customHeight="1">
      <c r="A163" s="42"/>
      <c r="B163" s="38"/>
      <c r="C163" s="45"/>
      <c r="D163" s="25"/>
      <c r="E163" s="45"/>
      <c r="F163" s="25"/>
      <c r="G163" s="45"/>
      <c r="H163" s="25"/>
      <c r="I163" s="45"/>
    </row>
    <row r="164" spans="1:9" ht="21" customHeight="1">
      <c r="A164" s="46" t="s">
        <v>41</v>
      </c>
      <c r="B164" s="23"/>
      <c r="D164" s="36"/>
      <c r="G164" s="24"/>
      <c r="I164" s="47"/>
    </row>
    <row r="165" spans="1:9" ht="21" customHeight="1">
      <c r="A165" s="46"/>
      <c r="B165" s="23"/>
      <c r="D165" s="36"/>
      <c r="G165" s="24"/>
      <c r="I165" s="47"/>
    </row>
    <row r="166" spans="1:9" ht="21" customHeight="1">
      <c r="A166" s="46"/>
      <c r="B166" s="23"/>
      <c r="D166" s="36"/>
      <c r="G166" s="24"/>
      <c r="I166" s="47"/>
    </row>
    <row r="171" spans="1:9" ht="21" customHeight="1">
      <c r="A171" s="16"/>
    </row>
  </sheetData>
  <mergeCells count="25">
    <mergeCell ref="C119:E119"/>
    <mergeCell ref="G119:I119"/>
    <mergeCell ref="A113:I113"/>
    <mergeCell ref="A114:I114"/>
    <mergeCell ref="A115:I115"/>
    <mergeCell ref="A116:I116"/>
    <mergeCell ref="C118:E118"/>
    <mergeCell ref="G118:I118"/>
    <mergeCell ref="A59:I59"/>
    <mergeCell ref="C62:E62"/>
    <mergeCell ref="G62:I62"/>
    <mergeCell ref="C63:E63"/>
    <mergeCell ref="G63:I63"/>
    <mergeCell ref="A60:I60"/>
    <mergeCell ref="A1:I1"/>
    <mergeCell ref="A2:I2"/>
    <mergeCell ref="A3:I3"/>
    <mergeCell ref="A4:I4"/>
    <mergeCell ref="A5:I5"/>
    <mergeCell ref="C7:E7"/>
    <mergeCell ref="G7:I7"/>
    <mergeCell ref="A57:I57"/>
    <mergeCell ref="A58:I58"/>
    <mergeCell ref="C6:E6"/>
    <mergeCell ref="G6:I6"/>
  </mergeCells>
  <pageMargins left="0.8" right="0.2" top="1" bottom="0.3" header="0.3" footer="0.3"/>
  <pageSetup paperSize="9" scale="62" fitToHeight="0" orientation="portrait" r:id="rId1"/>
  <headerFooter alignWithMargins="0"/>
  <rowBreaks count="2" manualBreakCount="2">
    <brk id="56" max="16383" man="1"/>
    <brk id="112" max="16383" man="1"/>
  </rowBreaks>
  <ignoredErrors>
    <ignoredError sqref="E51:F51 C35:D35 H51:I51 H35 F35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EMSEngagementItemInfo xmlns="http://schemas.microsoft.com/DAEMSEngagementItemInfoXML">
  <EngagementID>5000074977</EngagementID>
  <LogicalEMSServerID>587502520312770826</LogicalEMSServerID>
  <WorkingPaperID>3149086817800014378</WorkingPaperID>
</DAEMSEngagementItemInfo>
</file>

<file path=customXml/itemProps1.xml><?xml version="1.0" encoding="utf-8"?>
<ds:datastoreItem xmlns:ds="http://schemas.openxmlformats.org/officeDocument/2006/customXml" ds:itemID="{27CBE177-AB7F-4F89-8467-66DE2B0454E6}">
  <ds:schemaRefs>
    <ds:schemaRef ds:uri="http://schemas.microsoft.com/DAEMSEngagementItemInfoXML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</vt:lpstr>
      <vt:lpstr>PL</vt:lpstr>
      <vt:lpstr>Conso</vt:lpstr>
      <vt:lpstr>Seperate</vt:lpstr>
      <vt:lpstr>Cash flow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Usanee Tongkham</dc:creator>
  <cp:keywords/>
  <dc:description/>
  <cp:lastModifiedBy>Orawan Eurumnuayrat</cp:lastModifiedBy>
  <cp:revision/>
  <cp:lastPrinted>2026-02-27T08:47:35Z</cp:lastPrinted>
  <dcterms:created xsi:type="dcterms:W3CDTF">1998-04-20T08:03:23Z</dcterms:created>
  <dcterms:modified xsi:type="dcterms:W3CDTF">2026-02-27T08:48:59Z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2022-01-10T04:22:16Z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71366ae4-9e93-4ab9-91ac-f92dfcf41b15</vt:lpwstr>
  </property>
  <property fmtid="{D5CDD505-2E9C-101B-9397-08002B2CF9AE}" pid="8" name="MSIP_Label_ea60d57e-af5b-4752-ac57-3e4f28ca11dc_ContentBits">
    <vt:lpwstr>0</vt:lpwstr>
  </property>
</Properties>
</file>