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25"/>
  <workbookPr codeName="ThisWorkbook"/>
  <mc:AlternateContent xmlns:mc="http://schemas.openxmlformats.org/markup-compatibility/2006">
    <mc:Choice Requires="x15">
      <x15ac:absPath xmlns:x15ac="http://schemas.microsoft.com/office/spreadsheetml/2010/11/ac" url="I:\ACC-FIN\Account\Consolidate\Online FS\2025 (2568)\YE'25\Thai\"/>
    </mc:Choice>
  </mc:AlternateContent>
  <xr:revisionPtr revIDLastSave="0" documentId="13_ncr:1_{9ECA88D6-8606-44F7-BB4B-75D47DB2014F}" xr6:coauthVersionLast="47" xr6:coauthVersionMax="47" xr10:uidLastSave="{00000000-0000-0000-0000-000000000000}"/>
  <bookViews>
    <workbookView xWindow="-120" yWindow="-120" windowWidth="24240" windowHeight="13020" tabRatio="762" activeTab="4" xr2:uid="{C1C37DE9-CBF1-47E8-922E-34C72D717742}"/>
  </bookViews>
  <sheets>
    <sheet name="BS" sheetId="1" r:id="rId1"/>
    <sheet name="PL" sheetId="2" r:id="rId2"/>
    <sheet name="Conso" sheetId="4" r:id="rId3"/>
    <sheet name="Separate" sheetId="3" r:id="rId4"/>
    <sheet name="CF" sheetId="5" r:id="rId5"/>
  </sheets>
  <definedNames>
    <definedName name="_xlnm.Print_Area" localSheetId="3">Separate!$A$1:$P$34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4" i="1" l="1"/>
  <c r="E95" i="1" s="1"/>
  <c r="E135" i="1" s="1"/>
  <c r="C42" i="2"/>
  <c r="C43" i="2"/>
  <c r="S23" i="4"/>
  <c r="U23" i="4"/>
  <c r="W23" i="4"/>
  <c r="Y25" i="4"/>
  <c r="Y26" i="4"/>
  <c r="C68" i="2"/>
  <c r="U22" i="4"/>
  <c r="C63" i="2"/>
  <c r="G70" i="2"/>
  <c r="C70" i="2"/>
  <c r="I43" i="2"/>
  <c r="G43" i="2"/>
  <c r="G66" i="2"/>
  <c r="E43" i="2"/>
  <c r="I42" i="2"/>
  <c r="G42" i="2"/>
  <c r="E42" i="2"/>
  <c r="I34" i="2"/>
  <c r="G34" i="2"/>
  <c r="E34" i="2"/>
  <c r="I32" i="2"/>
  <c r="G32" i="2"/>
  <c r="E32" i="2"/>
  <c r="C32" i="2"/>
  <c r="C34" i="2"/>
  <c r="I27" i="2"/>
  <c r="G27" i="2"/>
  <c r="E27" i="2"/>
  <c r="C27" i="2"/>
  <c r="C22" i="1"/>
  <c r="C109" i="5"/>
  <c r="G109" i="5"/>
  <c r="G84" i="5"/>
  <c r="W24" i="4"/>
  <c r="W27" i="4"/>
  <c r="S25" i="4"/>
  <c r="W22" i="4"/>
  <c r="Q27" i="4"/>
  <c r="N27" i="4"/>
  <c r="K27" i="4"/>
  <c r="G27" i="4"/>
  <c r="E27" i="4"/>
  <c r="C27" i="4"/>
  <c r="S26" i="4"/>
  <c r="U26" i="4"/>
  <c r="Q16" i="4"/>
  <c r="Q19" i="4"/>
  <c r="S21" i="4"/>
  <c r="S13" i="4"/>
  <c r="W19" i="4"/>
  <c r="S19" i="4"/>
  <c r="N19" i="4"/>
  <c r="K19" i="4"/>
  <c r="I19" i="4"/>
  <c r="G19" i="4"/>
  <c r="E19" i="4"/>
  <c r="C19" i="4"/>
  <c r="N25" i="3"/>
  <c r="U25" i="4"/>
  <c r="D23" i="3"/>
  <c r="H18" i="3"/>
  <c r="H20" i="3"/>
  <c r="H26" i="3"/>
  <c r="F18" i="3"/>
  <c r="F20" i="3"/>
  <c r="F26" i="3"/>
  <c r="D18" i="3"/>
  <c r="D20" i="3"/>
  <c r="E132" i="1"/>
  <c r="E134" i="1"/>
  <c r="I132" i="1"/>
  <c r="I134" i="1" s="1"/>
  <c r="Y17" i="4"/>
  <c r="S17" i="4"/>
  <c r="U17" i="4"/>
  <c r="P17" i="3"/>
  <c r="N13" i="3"/>
  <c r="I106" i="5"/>
  <c r="E106" i="5"/>
  <c r="I84" i="5"/>
  <c r="E84" i="5"/>
  <c r="P13" i="3"/>
  <c r="I33" i="5"/>
  <c r="I50" i="5" s="1"/>
  <c r="I52" i="5" s="1"/>
  <c r="E33" i="5"/>
  <c r="E50" i="5" s="1"/>
  <c r="E52" i="5" s="1"/>
  <c r="I16" i="4"/>
  <c r="N16" i="4"/>
  <c r="W16" i="4"/>
  <c r="E68" i="2"/>
  <c r="E63" i="2"/>
  <c r="I25" i="2"/>
  <c r="E25" i="2"/>
  <c r="I15" i="2"/>
  <c r="E15" i="2"/>
  <c r="I94" i="1"/>
  <c r="I80" i="1"/>
  <c r="I95" i="1" s="1"/>
  <c r="I135" i="1" s="1"/>
  <c r="E80" i="1"/>
  <c r="H37" i="1"/>
  <c r="I36" i="1"/>
  <c r="E36" i="1"/>
  <c r="E37" i="1" s="1"/>
  <c r="I22" i="1"/>
  <c r="I37" i="1" s="1"/>
  <c r="E22" i="1"/>
  <c r="Q24" i="4"/>
  <c r="N24" i="4"/>
  <c r="G24" i="4"/>
  <c r="E24" i="4"/>
  <c r="C24" i="4"/>
  <c r="P25" i="3"/>
  <c r="S15" i="4"/>
  <c r="U14" i="4"/>
  <c r="Y18" i="4"/>
  <c r="N15" i="3"/>
  <c r="U15" i="4"/>
  <c r="U16" i="4"/>
  <c r="S16" i="4"/>
  <c r="Y14" i="4"/>
  <c r="U13" i="4"/>
  <c r="U19" i="4"/>
  <c r="Y15" i="4"/>
  <c r="Y16" i="4"/>
  <c r="Y13" i="4"/>
  <c r="Y19" i="4"/>
  <c r="S22" i="4"/>
  <c r="U21" i="4"/>
  <c r="Y21" i="4"/>
  <c r="N21" i="3"/>
  <c r="H23" i="3"/>
  <c r="F23" i="3"/>
  <c r="S24" i="4"/>
  <c r="S27" i="4"/>
  <c r="C33" i="5"/>
  <c r="C50" i="5" s="1"/>
  <c r="C52" i="5" s="1"/>
  <c r="P15" i="3"/>
  <c r="P14" i="3"/>
  <c r="P16" i="3"/>
  <c r="P18" i="3"/>
  <c r="N16" i="3"/>
  <c r="N18" i="3"/>
  <c r="L16" i="3"/>
  <c r="L18" i="3"/>
  <c r="L20" i="3"/>
  <c r="J16" i="3"/>
  <c r="J18" i="3"/>
  <c r="J20" i="3"/>
  <c r="G33" i="5"/>
  <c r="G50" i="5" s="1"/>
  <c r="G52" i="5" s="1"/>
  <c r="G106" i="5"/>
  <c r="G25" i="2"/>
  <c r="J22" i="3"/>
  <c r="G15" i="2"/>
  <c r="G80" i="1"/>
  <c r="G94" i="1"/>
  <c r="G95" i="1"/>
  <c r="G22" i="1"/>
  <c r="L22" i="3"/>
  <c r="N22" i="3"/>
  <c r="G36" i="1"/>
  <c r="L23" i="3"/>
  <c r="J21" i="3"/>
  <c r="P21" i="3"/>
  <c r="G132" i="1"/>
  <c r="G134" i="1"/>
  <c r="G135" i="1" s="1"/>
  <c r="C84" i="5"/>
  <c r="C106" i="5"/>
  <c r="C80" i="1"/>
  <c r="C36" i="1"/>
  <c r="C94" i="1"/>
  <c r="C15" i="2"/>
  <c r="C25" i="2"/>
  <c r="I22" i="4"/>
  <c r="I24" i="4"/>
  <c r="I27" i="4"/>
  <c r="Y22" i="4"/>
  <c r="C132" i="1"/>
  <c r="C134" i="1" s="1"/>
  <c r="N20" i="3"/>
  <c r="L26" i="3"/>
  <c r="P20" i="3"/>
  <c r="D26" i="3"/>
  <c r="P22" i="3"/>
  <c r="N23" i="3"/>
  <c r="N26" i="3"/>
  <c r="G61" i="2"/>
  <c r="P23" i="3"/>
  <c r="P26" i="3"/>
  <c r="J23" i="3"/>
  <c r="J26" i="3"/>
  <c r="Y23" i="4"/>
  <c r="Y24" i="4"/>
  <c r="Y27" i="4"/>
  <c r="U24" i="4"/>
  <c r="U27" i="4"/>
  <c r="C37" i="1"/>
  <c r="G108" i="5" l="1"/>
  <c r="G110" i="5" s="1"/>
  <c r="I108" i="5"/>
  <c r="I110" i="5" s="1"/>
  <c r="E108" i="5"/>
  <c r="E110" i="5" s="1"/>
  <c r="C108" i="5"/>
  <c r="C95" i="1"/>
  <c r="C135" i="1" s="1"/>
  <c r="G37" i="1"/>
  <c r="C110" i="5"/>
</calcChain>
</file>

<file path=xl/sharedStrings.xml><?xml version="1.0" encoding="utf-8"?>
<sst xmlns="http://schemas.openxmlformats.org/spreadsheetml/2006/main" count="450" uniqueCount="262">
  <si>
    <t>บริษัท ชาญอิสสระ ดีเวล็อปเมนท์ จำกัด (มหาชน) และบริษัทย่อย</t>
  </si>
  <si>
    <t>งบฐานะการเงิน</t>
  </si>
  <si>
    <t>ณ วันที่ 31 ธันวาคม 2568</t>
  </si>
  <si>
    <t>หน่วย : บาท</t>
  </si>
  <si>
    <t>หมายเหตุ</t>
  </si>
  <si>
    <t>งบการเงินรวม</t>
  </si>
  <si>
    <t>งบการเงินเฉพาะกิจการ</t>
  </si>
  <si>
    <t>2568</t>
  </si>
  <si>
    <t>2567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</si>
  <si>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</si>
  <si>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</si>
  <si>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</si>
  <si>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เงินฝากสถาบันการเงินที่มีข้อจำกัดในการใช้</t>
  </si>
  <si>
    <t>6 และ 18.4</t>
  </si>
  <si>
    <t>ลูกหนี้การค้าและลูกหนี้หมุนเวียนอื่น</t>
  </si>
  <si>
    <t>เงินให้กู้ยืมระยะสั้นแก่บริษัทย่อย</t>
  </si>
  <si>
    <t>4.3.1</t>
  </si>
  <si>
    <t>เงินให้กู้ยืมระยะสั้นแก่บริษัทร่วม</t>
  </si>
  <si>
    <t>เงินให้กู้ยืมระยะยาวแก่บริษัทย่อยที่ถึงกำหนดรับชำระภายในหนึ่งปี</t>
  </si>
  <si>
    <t xml:space="preserve">ต้นทุนโครงการพัฒนาอสังหาริมทรัพย์เพื่อขาย </t>
  </si>
  <si>
    <t>8 และ 14</t>
  </si>
  <si>
    <t>สินค้าคงเหลือ</t>
  </si>
  <si>
    <t>สินทรัพย์ภาษีเงินได้ของงวดปัจจุบัน</t>
  </si>
  <si>
    <t xml:space="preserve">สินทรัพย์ทางการเงินหมุนเวียนอื่น </t>
  </si>
  <si>
    <t>เงินมัดจำค่าที่ดินหมุนเวียน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</si>
  <si>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</si>
  <si>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</si>
  <si>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</si>
  <si>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 xml:space="preserve">สินทรัพย์ทางการเงินไม่หมุนเวียนอื่น </t>
  </si>
  <si>
    <t>เงินลงทุนในบริษัทย่อย</t>
  </si>
  <si>
    <t>เงินลงทุนในบริษัทร่วม</t>
  </si>
  <si>
    <t>เงินให้กู้ยืมระยะยาวแก่บริษัทย่อย</t>
  </si>
  <si>
    <t>4.3.2</t>
  </si>
  <si>
    <t>ลูกหนี้การค้าและลูกหนี้ไม่หมุนเวียนอื่น - ภาษีเงินได้รอขอคืน</t>
  </si>
  <si>
    <t>อสังหาริมทรัพย์เพื่อการลงทุน</t>
  </si>
  <si>
    <t>ที่ดินรอการพัฒนา</t>
  </si>
  <si>
    <t>ที่ดิน อาคารและอุปกรณ์</t>
  </si>
  <si>
    <t>สินทรัพย์สิทธิการใช้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</si>
  <si>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</si>
  <si>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</si>
  <si>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</si>
  <si>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</si>
  <si>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หมายเหตุประกอบงบการเงินเป็นส่วนหนึ่งของงบการเงินนี้</t>
  </si>
  <si>
    <r>
      <t xml:space="preserve">งบฐานะการเงิน </t>
    </r>
    <r>
      <rPr>
        <sz val="18"/>
        <rFont val="Angsana New"/>
        <family val="1"/>
      </rPr>
      <t>(ต่อ)</t>
    </r>
  </si>
  <si>
    <t>หนี้สินและส่วนของผู้ถือหุ้น</t>
  </si>
  <si>
    <t>หนี้สินหมุนเวียน</t>
  </si>
  <si>
    <t>เงินเบิกเกินบัญชีจากสถาบันการเงิน</t>
  </si>
  <si>
    <t>เงินกู้ยืมระยะสั้นจากสถาบันการเงิน</t>
  </si>
  <si>
    <t>เจ้าหนี้การค้าและเจ้าหนี้หมุนเวียนอื่น</t>
  </si>
  <si>
    <t>หนี้สินที่เกิดจากสัญญา - หมุนเวียน</t>
  </si>
  <si>
    <t>ส่วนของเงินกู้ยืมระยะยาวจากสถาบันการเงินที่ถึงกำหนดชำระภายในหนึ่งปี</t>
  </si>
  <si>
    <t>ส่วนของเงินกู้ยืมระยะยาวจากบริษัทอื่นที่ถึงกำหนดชำระภายในหนึ่งปี</t>
  </si>
  <si>
    <t>ส่วนของหุ้นกู้ที่ถึงกำหนดชำระภายในหนึ่งปี</t>
  </si>
  <si>
    <t>ส่วนของหนี้สินตามสัญญาเช่าที่ถึงกำหนดชำระภายในหนึ่งปี</t>
  </si>
  <si>
    <t>เงินกู้ยืมระยะสั้นจากบุคคลหรือกิจการที่เกี่ยวข้องกัน</t>
  </si>
  <si>
    <t>4.4.1</t>
  </si>
  <si>
    <t>ส่วนของเงินกู้ยืมระยะยาวจากบุคคลหรือกิจการที่เกี่ยวข้องกัน</t>
  </si>
  <si>
    <t>ที่ถึงกำหนดชำระภายในหนึ่งปี</t>
  </si>
  <si>
    <t>4.4.2</t>
  </si>
  <si>
    <t>เงินประกันผลงานค้างจ่าย</t>
  </si>
  <si>
    <t>ภาษีเงินได้นิติบุคคลค้างจ่าย</t>
  </si>
  <si>
    <t>ประมาณการหนี้สินตามสัญญาที่สร้างภาระ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</si>
  <si>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</si>
  <si>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</si>
  <si>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</si>
  <si>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</t>
  </si>
  <si>
    <t>เงินกู้ยืมระยะยาวจากบุคคลหรือกิจการที่เกี่ยวข้องกัน</t>
  </si>
  <si>
    <t>4.4.2 และ 22</t>
  </si>
  <si>
    <t>เงินกู้ยืมระยะยาวจากบริษัทอื่น</t>
  </si>
  <si>
    <t>หุ้นกู้</t>
  </si>
  <si>
    <t>หนี้สินตามสัญญาเช่า</t>
  </si>
  <si>
    <t>เจ้าหนี้การค้าและเจ้าหนี้ไม่หมุนเวียนอื่น</t>
  </si>
  <si>
    <t>4.2 และ 16</t>
  </si>
  <si>
    <t>หนี้สินที่เกิดจากสัญญา -ไม่หมุนเวียน</t>
  </si>
  <si>
    <t>เงินประกันผลงานค้างจ่าย -ไม่หมุนเวียน</t>
  </si>
  <si>
    <t>หนี้สินภาษีเงินได้รอการตัดบัญชี</t>
  </si>
  <si>
    <t>ประมาณการหนี้สินไม่หมุนเวียนสำหรับผลประโยชน์พนักงาน</t>
  </si>
  <si>
    <t>หนี้สินไม่หมุนเวียนอื่น</t>
  </si>
  <si>
    <t>รวมหนี้สินไม่หมุนเวียน</t>
  </si>
  <si>
    <t>รวมหนี้สิน</t>
  </si>
  <si>
    <r>
      <t xml:space="preserve">หนี้สินและส่วนของผู้ถือหุ้น </t>
    </r>
    <r>
      <rPr>
        <sz val="16"/>
        <rFont val="Angsana New"/>
        <family val="1"/>
      </rPr>
      <t>(ต่อ)</t>
    </r>
  </si>
  <si>
    <t>ส่วนของผู้ถือหุ้น</t>
  </si>
  <si>
    <t>ทุนเรือนหุ้น</t>
  </si>
  <si>
    <t>ทุนจดทะเบียน</t>
  </si>
  <si>
    <t>หุ้นสามัญ 1,386,913,766 หุ้น มูลค่าหุ้นละ 1 บาท</t>
  </si>
  <si>
    <t>หุ้นสามัญ 1,653,223,590 หุ้น มูลค่าหุ้นละ 1 บาท</t>
  </si>
  <si>
    <t>ทุนที่ออกและชำระแล้ว</t>
  </si>
  <si>
    <t>หุ้นสามัญ 1,066,856,744 หุ้น มูลค่าหุ้นละ 1 บาท</t>
  </si>
  <si>
    <t>ส่วนเกินมูลค่าหุ้น</t>
  </si>
  <si>
    <t>กำไร (ขาดทุน) สะสม</t>
  </si>
  <si>
    <t xml:space="preserve">จัดสรรแล้ว </t>
  </si>
  <si>
    <t xml:space="preserve">     ทุนสำรองตามกฎหมาย</t>
  </si>
  <si>
    <t>ยังไม่ได้จัดสรร (ขาดทุน)</t>
  </si>
  <si>
    <t>องค์ประกอบอื่นของส่วนของผู้ถือหุ้น</t>
  </si>
  <si>
    <t>รวมส่วนของบริษัทใหญ่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</si>
  <si>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</si>
  <si>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</si>
  <si>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</si>
  <si>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งบกำไรขาดทุนและกำไรขาดทุนเบ็ดเสร็จอื่น</t>
  </si>
  <si>
    <t>สำหรับปีสิ้นสุดวันที่ 31 ธันวาคม 2568</t>
  </si>
  <si>
    <t>รายได้</t>
  </si>
  <si>
    <t xml:space="preserve">   รายได้จากการขายอสังหาริมทรัพย์</t>
  </si>
  <si>
    <t xml:space="preserve">   รายได้ค่าเช่าและค่าบริการ</t>
  </si>
  <si>
    <t xml:space="preserve">   รายได้จากการประกอบกิจการโรงแรม</t>
  </si>
  <si>
    <t xml:space="preserve">   รายได้จากการขายสินค้า</t>
  </si>
  <si>
    <t xml:space="preserve">   รายได้ค่าธรรมเนียมบริหารงานและค่าธรรมเนียมอื่น</t>
  </si>
  <si>
    <t xml:space="preserve">   รายได้อื่น</t>
  </si>
  <si>
    <t xml:space="preserve">           รวมรายได้</t>
  </si>
  <si>
    <t>ค่าใช้จ่าย</t>
  </si>
  <si>
    <t xml:space="preserve">   ต้นทุนขายอสังหาริมทรัพย์</t>
  </si>
  <si>
    <t xml:space="preserve">   ต้นทุนค่าเช่าและค่าบริการ</t>
  </si>
  <si>
    <t xml:space="preserve">   ต้นทุนจากการประกอบกิจการโรงแรม</t>
  </si>
  <si>
    <t xml:space="preserve">   ต้นทุนขายสินค้า</t>
  </si>
  <si>
    <t xml:space="preserve">   ต้นทุนในการจัดจำหน่าย</t>
  </si>
  <si>
    <t xml:space="preserve">   ค่าใช้จ่ายในการบริหาร</t>
  </si>
  <si>
    <t xml:space="preserve">   (กำไรจากการกลับรายการ) ขาดทุนจากหนี้สินตามสัญญาที่สร้างภาระ</t>
  </si>
  <si>
    <t xml:space="preserve">          รวมค่าใช้จ่าย</t>
  </si>
  <si>
    <t>กำไรจากการดำเนินงาน</t>
  </si>
  <si>
    <t>รายได้ทางการเงิน</t>
  </si>
  <si>
    <t>ต้นทุนทางการเงิน</t>
  </si>
  <si>
    <t>(ผลขาดทุน) กลับรายการผลขาดทุนจากการด้อยค่าซึ่งเป็นไปตาม TFRS 9</t>
  </si>
  <si>
    <t>ส่วนแบ่งขาดทุนของบริษัทร่วมที่ใช้วิธีส่วนได้เสีย</t>
  </si>
  <si>
    <t>ขาดทุนก่อนค่าใช้จ่ายภาษีเงินได้</t>
  </si>
  <si>
    <t>(รายได้) ค่าใช้จ่ายภาษีเงินได้</t>
  </si>
  <si>
    <t>ขาดทุนสำหรับปี</t>
  </si>
  <si>
    <t>(ขาดทุน) กำไรเบ็ดเสร็จอื่น</t>
  </si>
  <si>
    <t xml:space="preserve">ส่วนประกอบของ (ขาดทุน) กำไรเบ็ดเสร็จอื่น </t>
  </si>
  <si>
    <t>.</t>
  </si>
  <si>
    <t xml:space="preserve"> ที่จะไม่ถูกจัดประเภทใหม่ไว้ในกำไรหรือขาดทุนในภายหลัง</t>
  </si>
  <si>
    <t>(ผลขาดทุน) กำไรจากการวัดมูลค่าสินทรัพย์ทางการเงิน - สุทธิจากภาษี</t>
  </si>
  <si>
    <t>กำไร (กลับรายการกำไร) จากการตีราคาสินทรัพย์ - สุทธิจากภาษี</t>
  </si>
  <si>
    <t>ขาดทุนจากการวัดมูลค่าใหม่ของผลประโยชน์พนักงาน - สุทธิจากภาษี</t>
  </si>
  <si>
    <t>กำไร (ขาดทุน) เบ็ดเสร็จอื่นสำหรับปี - สุทธิจากภาษี</t>
  </si>
  <si>
    <t>ขาดทุนเบ็ดเสร็จรวมสำหรับปี</t>
  </si>
  <si>
    <r>
      <t xml:space="preserve">งบกำไรขาดทุนและกำไรขาดทุนเบ็ดเสร็จอื่น </t>
    </r>
    <r>
      <rPr>
        <sz val="18"/>
        <rFont val="Angsana New"/>
        <family val="1"/>
      </rPr>
      <t>(ต่อ)</t>
    </r>
  </si>
  <si>
    <t>การแบ่งปันขาดทุน</t>
  </si>
  <si>
    <t xml:space="preserve">   ส่วนที่เป็นของบริษัทใหญ่</t>
  </si>
  <si>
    <t xml:space="preserve">   ส่วนที่เป็นของส่วนได้เสียที่ไม่มีอำนาจควบคุม</t>
  </si>
  <si>
    <t>การแบ่งปันขาดทุนเบ็ดเสร็จรวม</t>
  </si>
  <si>
    <t>ขาดทุนต่อหุ้นขั้นพื้นฐาน (บาท)</t>
  </si>
  <si>
    <t>งบการเปลี่ยนแปลงส่วนของผู้ถือหุ้น</t>
  </si>
  <si>
    <t>ทุนที่ออกและ</t>
  </si>
  <si>
    <t>ส่วนเกิน</t>
  </si>
  <si>
    <t xml:space="preserve">กำไร (ขาดทุน) สะสม </t>
  </si>
  <si>
    <t>รวมส่วนของ</t>
  </si>
  <si>
    <t>ส่วนได้เสีย</t>
  </si>
  <si>
    <t>รวม</t>
  </si>
  <si>
    <t>ชำระแล้ว</t>
  </si>
  <si>
    <t>มูลค่าหุ้น</t>
  </si>
  <si>
    <t>จัดสรรแล้ว</t>
  </si>
  <si>
    <t>ยังไม่ได้จัดสรร</t>
  </si>
  <si>
    <t>กำไร (ขาดทุน) เบ็ดเสร็จอื่น</t>
  </si>
  <si>
    <t>รวมองค์ประกอบอื่น</t>
  </si>
  <si>
    <t>บริษัทใหญ่</t>
  </si>
  <si>
    <t>ที่ไม่มี</t>
  </si>
  <si>
    <t>ทุนสำรอง</t>
  </si>
  <si>
    <t>(ขาดทุน)</t>
  </si>
  <si>
    <t>ส่วนเกินทุนจากการ</t>
  </si>
  <si>
    <t>ผล (ขาดทุน) กำไร</t>
  </si>
  <si>
    <t>ส่วนเกินทุน</t>
  </si>
  <si>
    <t>ของส่วนของผู้ถือหุ้น</t>
  </si>
  <si>
    <t>อำนาจควบคุม</t>
  </si>
  <si>
    <t>ตามกฎหมาย</t>
  </si>
  <si>
    <t>เปลี่ยนแปลงสัดส่วน</t>
  </si>
  <si>
    <t>จากการวัดมูลค่า</t>
  </si>
  <si>
    <t>จากการตีราคา</t>
  </si>
  <si>
    <t>การถือหุ้นในบริษัทย่อย</t>
  </si>
  <si>
    <t>สินทรัพย์ทางการเงิน</t>
  </si>
  <si>
    <t>ยอดยกมา ณ วันที่ 1 มกราคม 2567</t>
  </si>
  <si>
    <t>(ขาดทุน) กำไรเบ็ดเสร็จอื่นสำหรับปี</t>
  </si>
  <si>
    <t>(ขาดทุน) กำไรเบ็ดเสร็จรวมสำหรับปี</t>
  </si>
  <si>
    <t>หุ้นสามัญออกจำหน่ายในระหว่างปี</t>
  </si>
  <si>
    <t>ส่วนที่เป็นของส่วนได้เสียที่ไม่มีอำนาจควบคุมของบริษัทย่อยเพิ่มขึ้น</t>
  </si>
  <si>
    <t>ยอดคงเหลือ ณ วันที่ 31 ธันวาคม 2567</t>
  </si>
  <si>
    <t>ยอดยกมา ณ วันที่ 1 มกราคม 2568</t>
  </si>
  <si>
    <t>โอนกำไรจากการขายเงินลงทุนในตราสารทุนที่วัดมูลค่าผ่านกำไรขาดทุนเบ็ดเสร็จอื่น</t>
  </si>
  <si>
    <t>จ่ายเงินปันผลให้ผู้ถือหุ้น</t>
  </si>
  <si>
    <t>ยอดคงเหลือ ณ วันที่ 31 ธันวาคม 2568</t>
  </si>
  <si>
    <r>
      <t xml:space="preserve">งบการเปลี่ยนแปลงส่วนของผู้ถือหุ้น </t>
    </r>
    <r>
      <rPr>
        <sz val="18"/>
        <rFont val="Angsana New"/>
        <family val="1"/>
      </rPr>
      <t>(ต่อ)</t>
    </r>
  </si>
  <si>
    <t>กำไรสะสม</t>
  </si>
  <si>
    <t>ส่วนของ</t>
  </si>
  <si>
    <t>ผู้ถือหุ้น</t>
  </si>
  <si>
    <t>ขาดทุนเบ็ดเสร็จอื่นสำหรับปี</t>
  </si>
  <si>
    <t>โอนกำไรจากการขายเงินลงทุนในตราสารทุนที่วัดมูลค่า</t>
  </si>
  <si>
    <t>ผ่านกำไรขาดทุนเบ็ดเสร็จอื่น</t>
  </si>
  <si>
    <t>งบกระแสเงินสด</t>
  </si>
  <si>
    <t>กระแสเงินสดจากกิจกรรมดำเนินงาน</t>
  </si>
  <si>
    <t>รายการปรับที่กระทบกำไร (ขาดทุน) เป็นเงินสดรับ (จ่าย)</t>
  </si>
  <si>
    <t>ต้นทุนทางการเงินก่อนค่าตัดจำหน่ายต้นทุนการกู้ยืม</t>
  </si>
  <si>
    <t>ค่าเสื่อมราคา</t>
  </si>
  <si>
    <t>ค่าตัดจำหน่าย</t>
  </si>
  <si>
    <t>ค่าตัดจำหน่ายค่าใช้จ่ายในการกู้ยืมเงินจากสถาบันการเงินและบริษัทอื่น</t>
  </si>
  <si>
    <t>ค่าตัดจำหน่ายค่าใช้จ่ายในการออกหุ้นกู้</t>
  </si>
  <si>
    <t>ผลขาดทุน (กลับรายการ) จากการด้อยค่าซึ่งเป็นไปตาม TFRS 9</t>
  </si>
  <si>
    <t>ค่าใช้จ่ายจากการประมาณการหนี้สินไม่หมุนเวียนสำหรับผลประโยชน์พนักงาน</t>
  </si>
  <si>
    <t>ส่วนแบ่งขาดทุนจากเงินลงทุนในบริษัทร่วม</t>
  </si>
  <si>
    <t>-</t>
  </si>
  <si>
    <t>เงินปันผลรับจากบริษัทย่อย</t>
  </si>
  <si>
    <t>เงินปันผลรับจากสินทรัพย์ทางการเงินไม่หมุนเวียนอื่น</t>
  </si>
  <si>
    <t>กำไรจากการจำหน่ายสินทรัพย์ทางการเงิน</t>
  </si>
  <si>
    <t>(กำไร) ขาดทุนจากการขายอุปกรณ์และยานพาหนะ</t>
  </si>
  <si>
    <t>ขาดทุนจากการตัดจำหน่ายส่วนปรับปรุงอาคาร และอุปกรณ์</t>
  </si>
  <si>
    <t>ขาดทุน (กำไร) จากการจำหน่ายอสังหาริมทรัพย์เพื่อการลงทุน</t>
  </si>
  <si>
    <t>กำไรจากการเปลี่ยนแปลงงวดการชำระค่าเช่าคงค้างในอดีต</t>
  </si>
  <si>
    <t>กำไรจากการยกเลิกสัญญาเช่า</t>
  </si>
  <si>
    <t>ขาดทุนจากการปรับมูลค่าสินค้าคงเหลือ</t>
  </si>
  <si>
    <t>(กำไร) ขาดทุนจากหนี้สินตามสัญญาที่สร้างภาระ</t>
  </si>
  <si>
    <t>(กำไร) ขาดทุนจากการวัดมูลค่ายุติธรรมของอสังหาริมทรัพย์เพื่อการลงทุน</t>
  </si>
  <si>
    <t>เงินสดสุทธิได้มาจากการดำเนินงานก่อนการเปลี่ยนแปลง</t>
  </si>
  <si>
    <t>ในสินทรัพย์และหนี้สินดำเนินงาน</t>
  </si>
  <si>
    <t xml:space="preserve">สินทรัพย์ดำเนินงานลดลง (เพิ่มขึ้น) </t>
  </si>
  <si>
    <t>เงินมัดจำค่าที่ดิน</t>
  </si>
  <si>
    <t>หนี้สินดำเนินงาน (ลดลง) เพิ่มขึ้น</t>
  </si>
  <si>
    <t>หนี้สินที่เกิดจากสัญญา</t>
  </si>
  <si>
    <t>เงินสดจ่ายสำหรับประมาณการหนี้สินไม่หมุนเวียน</t>
  </si>
  <si>
    <t>สำหรับผลประโยชน์พนักงาน</t>
  </si>
  <si>
    <t xml:space="preserve"> เงินสดได้มาจากกิจกรรมดำเนินงาน</t>
  </si>
  <si>
    <t>เงินสดสุทธิได้มาจากกิจกรรมดำเนินงาน</t>
  </si>
  <si>
    <r>
      <t xml:space="preserve">งบกระแสเงินสด </t>
    </r>
    <r>
      <rPr>
        <sz val="18"/>
        <rFont val="Angsana New"/>
        <family val="1"/>
      </rPr>
      <t>(ต่อ)</t>
    </r>
  </si>
  <si>
    <t xml:space="preserve">กระแสเงินสดจากกิจกรรมลงทุน </t>
  </si>
  <si>
    <t>เงินสดรับจากสินทรัพย์ทางการเงินหมุนเวียนอื่น</t>
  </si>
  <si>
    <t>เงินสดรับจากการจำหน่ายสินทรัพย์ทางการเงินไม่หมุนเวียน</t>
  </si>
  <si>
    <t>เงินสดจ่ายสำหรับซื้อสินทรัพย์ทางการเงินหมุนเวียนอื่น</t>
  </si>
  <si>
    <t>เงินสดรับชำระคืนจากเงินให้กู้ยืมระยะสั้นแก่บริษัทย่อย</t>
  </si>
  <si>
    <t>เงินสดจ่ายสำหรับเงินให้กู้ยืมระยะสั้นแก่บริษัทย่อย</t>
  </si>
  <si>
    <t>เงินสดรับจากเงินให้กู้ยืมระยะยาวแก่บริษัทย่อย</t>
  </si>
  <si>
    <t>เงินสดจ่ายสำหรับเงินให้กู้ยืมระยะยาวแก่บริษัทย่อย</t>
  </si>
  <si>
    <t>เงินสดจ่ายสำหรับซื้อหุ้นเพิ่มทุนของบริษัทย่อย</t>
  </si>
  <si>
    <t>เงินสดจ่ายสำหรับการจัดตั้งบริษัทย่อย</t>
  </si>
  <si>
    <t>เงินสดจ่ายซื้อเงินลงทุนในบริษัทร่วม</t>
  </si>
  <si>
    <t>เงินสดจ่ายสำหรับเงินให้กู้ยืมระยะสั้นแก่บริษัทร่วม</t>
  </si>
  <si>
    <t>เงินสดรับจากการจำหน่ายอุปกรณ์ และยานพาหนะ</t>
  </si>
  <si>
    <t>เงินสดจ่ายสำหรับซื้อที่ดิน อาคารและอุปกรณ์</t>
  </si>
  <si>
    <t>เงินสดจ่ายสำหรับซื้อสินทรัพย์ไม่มีตัวตน</t>
  </si>
  <si>
    <t>เงินสดรับจากการจำหน่ายอสังหาริมทรัพย์เพื่อการลงทุน</t>
  </si>
  <si>
    <t>ดอกเบี้ยรับ</t>
  </si>
  <si>
    <t>เงินสดสุทธิได้มาจาก (ใช้ไปใน) กิจกรรมลงทุน</t>
  </si>
  <si>
    <t>กระแสเงินสดจากกิจกรรมจัดหาเงิน</t>
  </si>
  <si>
    <t>เงินเบิกเกินบัญชีจากสถาบันการเงินเพิ่มขึ้น</t>
  </si>
  <si>
    <t>เงินสดรับจากเงินกู้ยืมระยะสั้นจากสถาบันการเงิน</t>
  </si>
  <si>
    <t>เงินสดจ่ายสำหรับชำระคืนเงินกู้ยืมระยะสั้นจากสถาบันการเงิน</t>
  </si>
  <si>
    <t>เงินสดรับจากเงินกู้ยืมระยะสั้นจากบริษัทที่เกี่ยวข้องกัน</t>
  </si>
  <si>
    <t>เงินสดจ่ายสำหรับชำระคืนเงินกู้ยืมระยะสั้นจากบุคคลและบริษัทที่เกี่ยวข้องกัน</t>
  </si>
  <si>
    <t>เงินสดรับจากเงินกู้ยืมระยะยาวจากสถาบันการเงิน</t>
  </si>
  <si>
    <t>เงินสดจ่ายสำหรับชำระคืนเงินกู้ยืมระยะยาวจากสถาบันการเงิน</t>
  </si>
  <si>
    <t>เงินสดรับจากเงินกู้ยืมระยะยาวจากบุคคลหรือกิจการที่เกี่ยวข้องกัน</t>
  </si>
  <si>
    <t>เงินสดจ่ายสำหรับชำระคืนเงินกู้ยืมระยะยาวจากบุคคลหรือกิจการที่เกี่ยวข้องกัน</t>
  </si>
  <si>
    <t>เงินสดรับจากเงินกู้ยืมระยะยาวจากบริษัทอื่น</t>
  </si>
  <si>
    <t>เงินสดจ่ายจากเงินกู้ยืมระยะยาวจากบริษัทอื่น</t>
  </si>
  <si>
    <t>เงินสดรับจากการจำหน่ายหุ้นกู้ - สุทธิจากค่าใช้จ่ายในการออกหุ้นกู้</t>
  </si>
  <si>
    <t>เงินสดจ่ายเพื่อไถ่ถอนหุ้นกู้ที่ครบกำหนด</t>
  </si>
  <si>
    <t>เงินฝากสถาบันการเงินที่มีข้อจำกัดในการใช้ (เพิ่มขึ้น) ลดลง</t>
  </si>
  <si>
    <t>เงินสดจ่ายสำหรับชำระหนี้สินตามสัญญาเช่า</t>
  </si>
  <si>
    <t>เงินสดรับจากการออกหุ้นสามัญเพิ่มทุน</t>
  </si>
  <si>
    <t>เงินสดรับจากหุ้นเพิ่มทุนส่วนที่เป็นของส่วนได้เสียที่ไม่มีอำนาจควบคุมของบริษัทย่อย</t>
  </si>
  <si>
    <t>เงินปันผลจ่าย</t>
  </si>
  <si>
    <t>ดอกเบี้ยจ่าย</t>
  </si>
  <si>
    <t>เงินสดและรายการเทียบเท่าเงินสด ณ วันที่ 1 มกราคม</t>
  </si>
  <si>
    <t>เงินสดและรายการเทียบเท่าเงินสด ณ วันที่ 31 ธันวาคม</t>
  </si>
  <si>
    <t>เงินสดสุทธิใช้ไปในกิจกรรมจัดหาเงิน</t>
  </si>
  <si>
    <t>เงินสด (จ่าย) รับสำหรับภาษีเงินได้</t>
  </si>
  <si>
    <t>เงินสดและรายการเทียบเท่าเงินสดลดลงสุทธิ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</si>
</sst>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8" formatCode="&quot;฿&quot;#,##0.00;[Red]\-&quot;฿&quot;#,##0.00"/>
    <numFmt numFmtId="41" formatCode="_-* #,##0_-;\-* #,##0_-;_-* &quot;-&quot;_-;_-@_-"/>
    <numFmt numFmtId="43" formatCode="_-* #,##0.00_-;\-* #,##0.00_-;_-* &quot;-&quot;??_-;_-@_-"/>
    <numFmt numFmtId="164" formatCode="_(&quot;$&quot;* #,##0_);_(&quot;$&quot;* \(#,##0\);_(&quot;$&quot;* &quot;-&quot;_);_(@_)"/>
    <numFmt numFmtId="165" formatCode="_(* #,##0_);_(* \(#,##0\);_(* &quot;-&quot;_);_(@_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#,##0.0_);\(#,##0.0\)"/>
    <numFmt numFmtId="169" formatCode="_(* #,##0.00000_);_(* \(#,##0.00000\);_(* &quot;-&quot;?????_);_(@_)"/>
    <numFmt numFmtId="170" formatCode="_(* #,##0_);_(* \(#,##0\);_(* &quot;-&quot;??_);_(@_)"/>
    <numFmt numFmtId="171" formatCode="#,##0.000"/>
    <numFmt numFmtId="172" formatCode="#,##0.000_);\(#,##0.000\)"/>
    <numFmt numFmtId="173" formatCode="#,##0.0000_);\(#,##0.0000\)"/>
    <numFmt numFmtId="174" formatCode="\-"/>
    <numFmt numFmtId="175" formatCode="_(* #,##0.000000_);_(* \(#,##0.000000\);_(* &quot;-&quot;??????_);_(@_)"/>
    <numFmt numFmtId="176" formatCode="_(* #,##0_);_(* \(#,##0\);_(* &quot;-&quot;?????_);_(@_)"/>
    <numFmt numFmtId="177" formatCode="0.0%"/>
    <numFmt numFmtId="178" formatCode="dd\-mmm\-yy_)"/>
    <numFmt numFmtId="179" formatCode="0.00_)"/>
    <numFmt numFmtId="180" formatCode="#,##0.00\ &quot;F&quot;;\-#,##0.00\ &quot;F&quot;"/>
    <numFmt numFmtId="181" formatCode="_-* #,##0.00\ _€_-;\-* #,##0.00\ _€_-;_-* &quot;-&quot;??\ _€_-;_-@_-"/>
    <numFmt numFmtId="182" formatCode="[$-409]d\-mmm\-yy;@"/>
    <numFmt numFmtId="183" formatCode="0%_);\(0%\)"/>
    <numFmt numFmtId="184" formatCode="_(* #,##0_);_(* \(#,##0\);_(* &quot;-&quot;??????_);_(@_)"/>
  </numFmts>
  <fonts count="95">
    <font>
      <sz val="11"/>
      <color theme="1"/>
      <name val="Calibri"/>
      <family val="2"/>
    </font>
    <font>
      <b/>
      <sz val="18"/>
      <name val="Angsana New"/>
      <family val="1"/>
    </font>
    <font>
      <sz val="16"/>
      <name val="Angsana New"/>
      <family val="1"/>
    </font>
    <font>
      <b/>
      <sz val="16"/>
      <name val="Angsana New"/>
      <family val="1"/>
    </font>
    <font>
      <sz val="18"/>
      <name val="Angsana New"/>
      <family val="1"/>
    </font>
    <font>
      <b/>
      <sz val="12"/>
      <name val="Angsana New"/>
      <family val="1"/>
    </font>
    <font>
      <sz val="12"/>
      <name val="Angsana New"/>
      <family val="1"/>
    </font>
    <font>
      <u/>
      <sz val="16"/>
      <name val="Angsana New"/>
      <family val="1"/>
    </font>
    <font>
      <sz val="10"/>
      <name val="Arial"/>
      <family val="2"/>
    </font>
    <font>
      <b/>
      <sz val="14"/>
      <name val="Angsana New"/>
      <family val="1"/>
    </font>
    <font>
      <sz val="14"/>
      <name val="Angsana New"/>
      <family val="1"/>
    </font>
    <font>
      <sz val="10"/>
      <name val="ApFont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EYInterstate"/>
    </font>
    <font>
      <sz val="14"/>
      <name val="Cordia New"/>
      <family val="2"/>
    </font>
    <font>
      <sz val="12"/>
      <name val="Tms Rmn"/>
    </font>
    <font>
      <sz val="12"/>
      <name val="Palatino"/>
      <family val="1"/>
    </font>
    <font>
      <u/>
      <sz val="10"/>
      <color indexed="36"/>
      <name val="ApFont"/>
    </font>
    <font>
      <b/>
      <sz val="12"/>
      <name val="Helv"/>
    </font>
    <font>
      <b/>
      <sz val="12"/>
      <name val="Arial"/>
      <family val="2"/>
      <charset val="222"/>
    </font>
    <font>
      <b/>
      <sz val="10"/>
      <name val="Arial"/>
      <family val="2"/>
    </font>
    <font>
      <sz val="14"/>
      <name val="CordiaUPC"/>
      <family val="2"/>
      <charset val="222"/>
    </font>
    <font>
      <sz val="8"/>
      <name val="EYInterstate Light"/>
    </font>
    <font>
      <sz val="12"/>
      <name val="Times New Roman"/>
      <family val="1"/>
    </font>
    <font>
      <sz val="10"/>
      <color indexed="8"/>
      <name val="Arial"/>
      <family val="2"/>
    </font>
    <font>
      <b/>
      <sz val="10"/>
      <color indexed="10"/>
      <name val="Arial"/>
      <family val="2"/>
    </font>
    <font>
      <b/>
      <sz val="11"/>
      <name val="Times New Roman"/>
      <family val="1"/>
      <charset val="222"/>
    </font>
    <font>
      <b/>
      <sz val="24"/>
      <name val="AngsanaUPC"/>
      <family val="1"/>
      <charset val="222"/>
    </font>
    <font>
      <sz val="10"/>
      <name val="MS Sans Serif"/>
      <family val="2"/>
    </font>
    <font>
      <sz val="10"/>
      <name val="Helv"/>
    </font>
    <font>
      <sz val="12"/>
      <name val="Helv"/>
    </font>
    <font>
      <sz val="11"/>
      <name val="Arial Narrow"/>
      <family val="2"/>
      <charset val="222"/>
    </font>
    <font>
      <u/>
      <sz val="14"/>
      <color indexed="12"/>
      <name val="CordiaUPC"/>
      <family val="2"/>
      <charset val="222"/>
    </font>
    <font>
      <sz val="12"/>
      <name val="ทsฒำฉ๚ล้"/>
      <charset val="136"/>
    </font>
    <font>
      <u/>
      <sz val="14"/>
      <color indexed="36"/>
      <name val="CordiaUPC"/>
      <family val="2"/>
      <charset val="222"/>
    </font>
    <font>
      <sz val="12"/>
      <name val="นูลมรผ"/>
      <charset val="129"/>
    </font>
    <font>
      <sz val="12"/>
      <name val="นูลมรผ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9"/>
      <name val="Calibri"/>
      <family val="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8"/>
      <name val="Calibri"/>
      <family val="2"/>
      <charset val="222"/>
    </font>
    <font>
      <sz val="11"/>
      <color indexed="8"/>
      <name val="Calibri"/>
      <family val="2"/>
    </font>
    <font>
      <sz val="11"/>
      <name val="Arial"/>
      <family val="2"/>
    </font>
    <font>
      <sz val="12"/>
      <color indexed="8"/>
      <name val="Cordia New"/>
      <family val="2"/>
    </font>
    <font>
      <sz val="10"/>
      <color indexed="8"/>
      <name val="EYInterstate"/>
      <family val="2"/>
    </font>
    <font>
      <sz val="14"/>
      <name val="AngsanaUPC"/>
      <family val="1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b/>
      <i/>
      <sz val="16"/>
      <name val="Helv"/>
      <charset val="222"/>
    </font>
    <font>
      <sz val="10"/>
      <color indexed="8"/>
      <name val="Tahoma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24"/>
      <name val="AngsanaUPC"/>
      <family val="1"/>
    </font>
    <font>
      <sz val="11"/>
      <color indexed="10"/>
      <name val="Tahoma"/>
      <family val="2"/>
      <charset val="222"/>
    </font>
    <font>
      <u/>
      <sz val="14"/>
      <color indexed="12"/>
      <name val="CordiaUPC"/>
      <family val="2"/>
    </font>
    <font>
      <u/>
      <sz val="14"/>
      <color indexed="36"/>
      <name val="CordiaUPC"/>
      <family val="2"/>
    </font>
    <font>
      <sz val="11"/>
      <color theme="1"/>
      <name val="Calibri"/>
      <family val="2"/>
    </font>
    <font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charset val="222"/>
      <scheme val="minor"/>
    </font>
    <font>
      <b/>
      <sz val="11"/>
      <color indexed="1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0"/>
      <color theme="1"/>
      <name val="Arial"/>
      <family val="2"/>
    </font>
    <font>
      <i/>
      <sz val="11"/>
      <color rgb="FF7F7F7F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b/>
      <sz val="15"/>
      <color indexed="62"/>
      <name val="Calibri"/>
      <family val="2"/>
      <charset val="222"/>
      <scheme val="minor"/>
    </font>
    <font>
      <b/>
      <sz val="13"/>
      <color indexed="62"/>
      <name val="Calibri"/>
      <family val="2"/>
      <charset val="222"/>
      <scheme val="minor"/>
    </font>
    <font>
      <b/>
      <sz val="11"/>
      <color indexed="62"/>
      <name val="Calibri"/>
      <family val="2"/>
      <charset val="222"/>
      <scheme val="minor"/>
    </font>
    <font>
      <u/>
      <sz val="10"/>
      <color theme="10"/>
      <name val="Arial"/>
      <family val="2"/>
    </font>
    <font>
      <sz val="11"/>
      <color rgb="FF3F3F76"/>
      <name val="Calibri"/>
      <family val="2"/>
      <charset val="222"/>
      <scheme val="minor"/>
    </font>
    <font>
      <sz val="11"/>
      <color indexed="10"/>
      <name val="Calibri"/>
      <family val="2"/>
      <charset val="222"/>
      <scheme val="minor"/>
    </font>
    <font>
      <sz val="11"/>
      <color indexed="19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charset val="222"/>
      <scheme val="minor"/>
    </font>
    <font>
      <b/>
      <sz val="18"/>
      <color indexed="62"/>
      <name val="Calibri Light"/>
      <family val="2"/>
      <charset val="222"/>
      <scheme val="major"/>
    </font>
    <font>
      <b/>
      <sz val="11"/>
      <color theme="1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sz val="16"/>
      <color rgb="FFFF0000"/>
      <name val="Angsana New"/>
      <family val="1"/>
    </font>
    <font>
      <sz val="16"/>
      <color theme="1"/>
      <name val="Angsana New"/>
      <family val="1"/>
    </font>
    <font>
      <b/>
      <sz val="16"/>
      <color theme="1"/>
      <name val="Angsana New"/>
      <family val="1"/>
    </font>
    <font>
      <sz val="16"/>
      <color theme="0"/>
      <name val="Angsana New"/>
      <family val="1"/>
    </font>
    <font>
      <sz val="12"/>
      <color theme="1"/>
      <name val="Calibri"/>
      <family val="2"/>
    </font>
  </fonts>
  <fills count="38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5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gray125">
        <fgColor indexed="8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786">
    <xf numFmtId="0" fontId="0" fillId="0" borderId="0"/>
    <xf numFmtId="0" fontId="40" fillId="3" borderId="0" applyNumberFormat="0" applyBorder="0" applyAlignment="0" applyProtection="0"/>
    <xf numFmtId="0" fontId="69" fillId="4" borderId="0" applyNumberFormat="0" applyBorder="0" applyAlignment="0" applyProtection="0"/>
    <xf numFmtId="0" fontId="40" fillId="3" borderId="0" applyNumberFormat="0" applyBorder="0" applyAlignment="0" applyProtection="0"/>
    <xf numFmtId="0" fontId="40" fillId="6" borderId="0" applyNumberFormat="0" applyBorder="0" applyAlignment="0" applyProtection="0"/>
    <xf numFmtId="0" fontId="69" fillId="7" borderId="0" applyNumberFormat="0" applyBorder="0" applyAlignment="0" applyProtection="0"/>
    <xf numFmtId="0" fontId="40" fillId="6" borderId="0" applyNumberFormat="0" applyBorder="0" applyAlignment="0" applyProtection="0"/>
    <xf numFmtId="0" fontId="40" fillId="9" borderId="0" applyNumberFormat="0" applyBorder="0" applyAlignment="0" applyProtection="0"/>
    <xf numFmtId="0" fontId="69" fillId="10" borderId="0" applyNumberFormat="0" applyBorder="0" applyAlignment="0" applyProtection="0"/>
    <xf numFmtId="0" fontId="40" fillId="9" borderId="0" applyNumberFormat="0" applyBorder="0" applyAlignment="0" applyProtection="0"/>
    <xf numFmtId="0" fontId="40" fillId="11" borderId="0" applyNumberFormat="0" applyBorder="0" applyAlignment="0" applyProtection="0"/>
    <xf numFmtId="0" fontId="69" fillId="5" borderId="0" applyNumberFormat="0" applyBorder="0" applyAlignment="0" applyProtection="0"/>
    <xf numFmtId="0" fontId="40" fillId="11" borderId="0" applyNumberFormat="0" applyBorder="0" applyAlignment="0" applyProtection="0"/>
    <xf numFmtId="0" fontId="40" fillId="2" borderId="0" applyNumberFormat="0" applyBorder="0" applyAlignment="0" applyProtection="0"/>
    <xf numFmtId="0" fontId="69" fillId="32" borderId="0" applyNumberFormat="0" applyBorder="0" applyAlignment="0" applyProtection="0"/>
    <xf numFmtId="0" fontId="40" fillId="2" borderId="0" applyNumberFormat="0" applyBorder="0" applyAlignment="0" applyProtection="0"/>
    <xf numFmtId="0" fontId="40" fillId="5" borderId="0" applyNumberFormat="0" applyBorder="0" applyAlignment="0" applyProtection="0"/>
    <xf numFmtId="0" fontId="69" fillId="10" borderId="0" applyNumberFormat="0" applyBorder="0" applyAlignment="0" applyProtection="0"/>
    <xf numFmtId="0" fontId="40" fillId="5" borderId="0" applyNumberFormat="0" applyBorder="0" applyAlignment="0" applyProtection="0"/>
    <xf numFmtId="0" fontId="40" fillId="4" borderId="0" applyNumberFormat="0" applyBorder="0" applyAlignment="0" applyProtection="0"/>
    <xf numFmtId="0" fontId="69" fillId="2" borderId="0" applyNumberFormat="0" applyBorder="0" applyAlignment="0" applyProtection="0"/>
    <xf numFmtId="0" fontId="40" fillId="4" borderId="0" applyNumberFormat="0" applyBorder="0" applyAlignment="0" applyProtection="0"/>
    <xf numFmtId="0" fontId="40" fillId="7" borderId="0" applyNumberFormat="0" applyBorder="0" applyAlignment="0" applyProtection="0"/>
    <xf numFmtId="0" fontId="69" fillId="33" borderId="0" applyNumberFormat="0" applyBorder="0" applyAlignment="0" applyProtection="0"/>
    <xf numFmtId="0" fontId="40" fillId="7" borderId="0" applyNumberFormat="0" applyBorder="0" applyAlignment="0" applyProtection="0"/>
    <xf numFmtId="0" fontId="40" fillId="13" borderId="0" applyNumberFormat="0" applyBorder="0" applyAlignment="0" applyProtection="0"/>
    <xf numFmtId="0" fontId="69" fillId="14" borderId="0" applyNumberFormat="0" applyBorder="0" applyAlignment="0" applyProtection="0"/>
    <xf numFmtId="0" fontId="40" fillId="13" borderId="0" applyNumberFormat="0" applyBorder="0" applyAlignment="0" applyProtection="0"/>
    <xf numFmtId="0" fontId="40" fillId="11" borderId="0" applyNumberFormat="0" applyBorder="0" applyAlignment="0" applyProtection="0"/>
    <xf numFmtId="0" fontId="69" fillId="6" borderId="0" applyNumberFormat="0" applyBorder="0" applyAlignment="0" applyProtection="0"/>
    <xf numFmtId="0" fontId="40" fillId="11" borderId="0" applyNumberFormat="0" applyBorder="0" applyAlignment="0" applyProtection="0"/>
    <xf numFmtId="0" fontId="40" fillId="4" borderId="0" applyNumberFormat="0" applyBorder="0" applyAlignment="0" applyProtection="0"/>
    <xf numFmtId="0" fontId="69" fillId="2" borderId="0" applyNumberFormat="0" applyBorder="0" applyAlignment="0" applyProtection="0"/>
    <xf numFmtId="0" fontId="40" fillId="4" borderId="0" applyNumberFormat="0" applyBorder="0" applyAlignment="0" applyProtection="0"/>
    <xf numFmtId="0" fontId="40" fillId="15" borderId="0" applyNumberFormat="0" applyBorder="0" applyAlignment="0" applyProtection="0"/>
    <xf numFmtId="0" fontId="69" fillId="10" borderId="0" applyNumberFormat="0" applyBorder="0" applyAlignment="0" applyProtection="0"/>
    <xf numFmtId="0" fontId="40" fillId="15" borderId="0" applyNumberFormat="0" applyBorder="0" applyAlignment="0" applyProtection="0"/>
    <xf numFmtId="0" fontId="41" fillId="16" borderId="0" applyNumberFormat="0" applyBorder="0" applyAlignment="0" applyProtection="0"/>
    <xf numFmtId="0" fontId="70" fillId="2" borderId="0" applyNumberFormat="0" applyBorder="0" applyAlignment="0" applyProtection="0"/>
    <xf numFmtId="0" fontId="41" fillId="16" borderId="0" applyNumberFormat="0" applyBorder="0" applyAlignment="0" applyProtection="0"/>
    <xf numFmtId="0" fontId="41" fillId="7" borderId="0" applyNumberFormat="0" applyBorder="0" applyAlignment="0" applyProtection="0"/>
    <xf numFmtId="0" fontId="70" fillId="17" borderId="0" applyNumberFormat="0" applyBorder="0" applyAlignment="0" applyProtection="0"/>
    <xf numFmtId="0" fontId="41" fillId="7" borderId="0" applyNumberFormat="0" applyBorder="0" applyAlignment="0" applyProtection="0"/>
    <xf numFmtId="0" fontId="41" fillId="13" borderId="0" applyNumberFormat="0" applyBorder="0" applyAlignment="0" applyProtection="0"/>
    <xf numFmtId="0" fontId="70" fillId="15" borderId="0" applyNumberFormat="0" applyBorder="0" applyAlignment="0" applyProtection="0"/>
    <xf numFmtId="0" fontId="41" fillId="13" borderId="0" applyNumberFormat="0" applyBorder="0" applyAlignment="0" applyProtection="0"/>
    <xf numFmtId="0" fontId="41" fillId="18" borderId="0" applyNumberFormat="0" applyBorder="0" applyAlignment="0" applyProtection="0"/>
    <xf numFmtId="0" fontId="70" fillId="6" borderId="0" applyNumberFormat="0" applyBorder="0" applyAlignment="0" applyProtection="0"/>
    <xf numFmtId="0" fontId="41" fillId="18" borderId="0" applyNumberFormat="0" applyBorder="0" applyAlignment="0" applyProtection="0"/>
    <xf numFmtId="0" fontId="41" fillId="19" borderId="0" applyNumberFormat="0" applyBorder="0" applyAlignment="0" applyProtection="0"/>
    <xf numFmtId="0" fontId="70" fillId="2" borderId="0" applyNumberFormat="0" applyBorder="0" applyAlignment="0" applyProtection="0"/>
    <xf numFmtId="0" fontId="41" fillId="19" borderId="0" applyNumberFormat="0" applyBorder="0" applyAlignment="0" applyProtection="0"/>
    <xf numFmtId="0" fontId="41" fillId="21" borderId="0" applyNumberFormat="0" applyBorder="0" applyAlignment="0" applyProtection="0"/>
    <xf numFmtId="0" fontId="70" fillId="7" borderId="0" applyNumberFormat="0" applyBorder="0" applyAlignment="0" applyProtection="0"/>
    <xf numFmtId="0" fontId="41" fillId="21" borderId="0" applyNumberFormat="0" applyBorder="0" applyAlignment="0" applyProtection="0"/>
    <xf numFmtId="9" fontId="12" fillId="0" borderId="0"/>
    <xf numFmtId="0" fontId="41" fillId="22" borderId="0" applyNumberFormat="0" applyBorder="0" applyAlignment="0" applyProtection="0"/>
    <xf numFmtId="0" fontId="70" fillId="23" borderId="0" applyNumberFormat="0" applyBorder="0" applyAlignment="0" applyProtection="0"/>
    <xf numFmtId="0" fontId="41" fillId="22" borderId="0" applyNumberFormat="0" applyBorder="0" applyAlignment="0" applyProtection="0"/>
    <xf numFmtId="0" fontId="41" fillId="24" borderId="0" applyNumberFormat="0" applyBorder="0" applyAlignment="0" applyProtection="0"/>
    <xf numFmtId="0" fontId="70" fillId="17" borderId="0" applyNumberFormat="0" applyBorder="0" applyAlignment="0" applyProtection="0"/>
    <xf numFmtId="0" fontId="41" fillId="24" borderId="0" applyNumberFormat="0" applyBorder="0" applyAlignment="0" applyProtection="0"/>
    <xf numFmtId="0" fontId="41" fillId="20" borderId="0" applyNumberFormat="0" applyBorder="0" applyAlignment="0" applyProtection="0"/>
    <xf numFmtId="0" fontId="70" fillId="15" borderId="0" applyNumberFormat="0" applyBorder="0" applyAlignment="0" applyProtection="0"/>
    <xf numFmtId="0" fontId="41" fillId="20" borderId="0" applyNumberFormat="0" applyBorder="0" applyAlignment="0" applyProtection="0"/>
    <xf numFmtId="0" fontId="71" fillId="26" borderId="0" applyNumberFormat="0" applyBorder="0" applyAlignment="0" applyProtection="0"/>
    <xf numFmtId="0" fontId="70" fillId="26" borderId="0" applyNumberFormat="0" applyBorder="0" applyAlignment="0" applyProtection="0"/>
    <xf numFmtId="0" fontId="42" fillId="26" borderId="0" applyNumberFormat="0" applyBorder="0" applyAlignment="0" applyProtection="0"/>
    <xf numFmtId="0" fontId="41" fillId="18" borderId="0" applyNumberFormat="0" applyBorder="0" applyAlignment="0" applyProtection="0"/>
    <xf numFmtId="0" fontId="41" fillId="19" borderId="0" applyNumberFormat="0" applyBorder="0" applyAlignment="0" applyProtection="0"/>
    <xf numFmtId="0" fontId="70" fillId="34" borderId="0" applyNumberFormat="0" applyBorder="0" applyAlignment="0" applyProtection="0"/>
    <xf numFmtId="0" fontId="41" fillId="19" borderId="0" applyNumberFormat="0" applyBorder="0" applyAlignment="0" applyProtection="0"/>
    <xf numFmtId="0" fontId="41" fillId="17" borderId="0" applyNumberFormat="0" applyBorder="0" applyAlignment="0" applyProtection="0"/>
    <xf numFmtId="0" fontId="70" fillId="24" borderId="0" applyNumberFormat="0" applyBorder="0" applyAlignment="0" applyProtection="0"/>
    <xf numFmtId="0" fontId="41" fillId="17" borderId="0" applyNumberFormat="0" applyBorder="0" applyAlignment="0" applyProtection="0"/>
    <xf numFmtId="0" fontId="43" fillId="6" borderId="0" applyNumberFormat="0" applyBorder="0" applyAlignment="0" applyProtection="0"/>
    <xf numFmtId="0" fontId="72" fillId="11" borderId="0" applyNumberFormat="0" applyBorder="0" applyAlignment="0" applyProtection="0"/>
    <xf numFmtId="0" fontId="43" fillId="6" borderId="0" applyNumberFormat="0" applyBorder="0" applyAlignment="0" applyProtection="0"/>
    <xf numFmtId="0" fontId="44" fillId="12" borderId="1" applyNumberFormat="0" applyAlignment="0" applyProtection="0"/>
    <xf numFmtId="0" fontId="73" fillId="8" borderId="28" applyNumberFormat="0" applyAlignment="0" applyProtection="0"/>
    <xf numFmtId="0" fontId="44" fillId="12" borderId="1" applyNumberFormat="0" applyAlignment="0" applyProtection="0"/>
    <xf numFmtId="0" fontId="45" fillId="25" borderId="2" applyNumberFormat="0" applyAlignment="0" applyProtection="0"/>
    <xf numFmtId="0" fontId="74" fillId="35" borderId="29" applyNumberFormat="0" applyAlignment="0" applyProtection="0"/>
    <xf numFmtId="0" fontId="45" fillId="25" borderId="2" applyNumberFormat="0" applyAlignment="0" applyProtection="0"/>
    <xf numFmtId="167" fontId="68" fillId="0" borderId="0" applyFont="0" applyFill="0" applyBorder="0" applyAlignment="0" applyProtection="0"/>
    <xf numFmtId="43" fontId="46" fillId="0" borderId="0" applyFont="0" applyFill="0" applyBorder="0" applyAlignment="0" applyProtection="0"/>
    <xf numFmtId="167" fontId="27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167" fontId="47" fillId="0" borderId="0" applyFont="0" applyFill="0" applyBorder="0" applyAlignment="0" applyProtection="0"/>
    <xf numFmtId="4" fontId="11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47" fillId="0" borderId="0" applyFont="0" applyFill="0" applyBorder="0" applyAlignment="0" applyProtection="0"/>
    <xf numFmtId="43" fontId="17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47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4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4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46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47" fillId="0" borderId="0" applyFont="0" applyFill="0" applyBorder="0" applyAlignment="0" applyProtection="0"/>
    <xf numFmtId="43" fontId="46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6" fillId="0" borderId="0" applyFont="0" applyFill="0" applyBorder="0" applyAlignment="0" applyProtection="0"/>
    <xf numFmtId="167" fontId="8" fillId="0" borderId="0" applyFont="0" applyFill="0" applyBorder="0" applyAlignment="0" applyProtection="0"/>
    <xf numFmtId="43" fontId="17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47" fillId="0" borderId="0" applyFont="0" applyFill="0" applyBorder="0" applyAlignment="0" applyProtection="0"/>
    <xf numFmtId="43" fontId="46" fillId="0" borderId="0" applyFont="0" applyFill="0" applyBorder="0" applyAlignment="0" applyProtection="0"/>
    <xf numFmtId="181" fontId="8" fillId="0" borderId="0" applyFont="0" applyFill="0" applyBorder="0" applyAlignment="0" applyProtection="0"/>
    <xf numFmtId="167" fontId="47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49" fillId="0" borderId="0" applyFont="0" applyFill="0" applyBorder="0" applyAlignment="0" applyProtection="0"/>
    <xf numFmtId="167" fontId="17" fillId="0" borderId="0" applyFont="0" applyFill="0" applyBorder="0" applyAlignment="0" applyProtection="0"/>
    <xf numFmtId="43" fontId="24" fillId="0" borderId="0" applyFont="0" applyFill="0" applyBorder="0" applyAlignment="0" applyProtection="0"/>
    <xf numFmtId="4" fontId="11" fillId="0" borderId="0" applyFont="0" applyFill="0" applyBorder="0" applyAlignment="0" applyProtection="0"/>
    <xf numFmtId="167" fontId="50" fillId="0" borderId="0" applyFont="0" applyFill="0" applyBorder="0" applyAlignment="0" applyProtection="0"/>
    <xf numFmtId="167" fontId="47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46" fillId="0" borderId="0" applyFont="0" applyFill="0" applyBorder="0" applyAlignment="0" applyProtection="0"/>
    <xf numFmtId="167" fontId="27" fillId="0" borderId="0" applyFont="0" applyFill="0" applyBorder="0" applyAlignment="0" applyProtection="0"/>
    <xf numFmtId="181" fontId="8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80" fontId="12" fillId="0" borderId="0"/>
    <xf numFmtId="180" fontId="12" fillId="0" borderId="0"/>
    <xf numFmtId="180" fontId="51" fillId="0" borderId="0"/>
    <xf numFmtId="178" fontId="12" fillId="0" borderId="0"/>
    <xf numFmtId="178" fontId="12" fillId="0" borderId="0"/>
    <xf numFmtId="178" fontId="51" fillId="0" borderId="0"/>
    <xf numFmtId="177" fontId="12" fillId="0" borderId="0"/>
    <xf numFmtId="177" fontId="12" fillId="0" borderId="0"/>
    <xf numFmtId="177" fontId="51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53" fillId="9" borderId="0" applyNumberFormat="0" applyBorder="0" applyAlignment="0" applyProtection="0"/>
    <xf numFmtId="0" fontId="77" fillId="2" borderId="0" applyNumberFormat="0" applyBorder="0" applyAlignment="0" applyProtection="0"/>
    <xf numFmtId="0" fontId="53" fillId="9" borderId="0" applyNumberFormat="0" applyBorder="0" applyAlignment="0" applyProtection="0"/>
    <xf numFmtId="38" fontId="13" fillId="27" borderId="0" applyNumberFormat="0" applyBorder="0" applyAlignment="0" applyProtection="0"/>
    <xf numFmtId="38" fontId="13" fillId="27" borderId="0" applyNumberFormat="0" applyBorder="0" applyAlignment="0" applyProtection="0"/>
    <xf numFmtId="38" fontId="13" fillId="28" borderId="0" applyNumberFormat="0" applyBorder="0" applyAlignment="0" applyProtection="0"/>
    <xf numFmtId="0" fontId="21" fillId="29" borderId="3"/>
    <xf numFmtId="0" fontId="22" fillId="0" borderId="4" applyNumberFormat="0" applyAlignment="0" applyProtection="0">
      <alignment horizontal="left" vertical="center"/>
    </xf>
    <xf numFmtId="0" fontId="22" fillId="0" borderId="5">
      <alignment horizontal="left" vertical="center"/>
    </xf>
    <xf numFmtId="0" fontId="23" fillId="30" borderId="6">
      <alignment vertical="center" wrapText="1"/>
    </xf>
    <xf numFmtId="0" fontId="54" fillId="0" borderId="7" applyNumberFormat="0" applyFill="0" applyAlignment="0" applyProtection="0"/>
    <xf numFmtId="0" fontId="78" fillId="0" borderId="8" applyNumberFormat="0" applyFill="0" applyAlignment="0" applyProtection="0"/>
    <xf numFmtId="0" fontId="54" fillId="0" borderId="7" applyNumberFormat="0" applyFill="0" applyAlignment="0" applyProtection="0"/>
    <xf numFmtId="0" fontId="55" fillId="0" borderId="9" applyNumberFormat="0" applyFill="0" applyAlignment="0" applyProtection="0"/>
    <xf numFmtId="0" fontId="79" fillId="0" borderId="10" applyNumberFormat="0" applyFill="0" applyAlignment="0" applyProtection="0"/>
    <xf numFmtId="0" fontId="55" fillId="0" borderId="9" applyNumberFormat="0" applyFill="0" applyAlignment="0" applyProtection="0"/>
    <xf numFmtId="0" fontId="56" fillId="0" borderId="11" applyNumberFormat="0" applyFill="0" applyAlignment="0" applyProtection="0"/>
    <xf numFmtId="0" fontId="80" fillId="0" borderId="12" applyNumberFormat="0" applyFill="0" applyAlignment="0" applyProtection="0"/>
    <xf numFmtId="0" fontId="56" fillId="0" borderId="11" applyNumberFormat="0" applyFill="0" applyAlignment="0" applyProtection="0"/>
    <xf numFmtId="0" fontId="56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81" fillId="0" borderId="0" applyNumberFormat="0" applyFill="0" applyBorder="0" applyAlignment="0" applyProtection="0">
      <alignment vertical="top"/>
      <protection locked="0"/>
    </xf>
    <xf numFmtId="10" fontId="13" fillId="31" borderId="13" applyNumberFormat="0" applyBorder="0" applyAlignment="0" applyProtection="0"/>
    <xf numFmtId="10" fontId="13" fillId="31" borderId="13" applyNumberFormat="0" applyBorder="0" applyAlignment="0" applyProtection="0"/>
    <xf numFmtId="10" fontId="13" fillId="28" borderId="13" applyNumberFormat="0" applyBorder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82" fillId="14" borderId="28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7" fillId="5" borderId="1" applyNumberFormat="0" applyAlignment="0" applyProtection="0"/>
    <xf numFmtId="0" fontId="58" fillId="0" borderId="14" applyNumberFormat="0" applyFill="0" applyAlignment="0" applyProtection="0"/>
    <xf numFmtId="0" fontId="83" fillId="0" borderId="15" applyNumberFormat="0" applyFill="0" applyAlignment="0" applyProtection="0"/>
    <xf numFmtId="0" fontId="58" fillId="0" borderId="14" applyNumberFormat="0" applyFill="0" applyAlignment="0" applyProtection="0"/>
    <xf numFmtId="0" fontId="59" fillId="14" borderId="0" applyNumberFormat="0" applyBorder="0" applyAlignment="0" applyProtection="0"/>
    <xf numFmtId="0" fontId="84" fillId="36" borderId="0" applyNumberFormat="0" applyBorder="0" applyAlignment="0" applyProtection="0"/>
    <xf numFmtId="0" fontId="59" fillId="14" borderId="0" applyNumberFormat="0" applyBorder="0" applyAlignment="0" applyProtection="0"/>
    <xf numFmtId="37" fontId="14" fillId="0" borderId="0"/>
    <xf numFmtId="179" fontId="15" fillId="0" borderId="0"/>
    <xf numFmtId="179" fontId="15" fillId="0" borderId="0"/>
    <xf numFmtId="179" fontId="60" fillId="0" borderId="0"/>
    <xf numFmtId="0" fontId="17" fillId="0" borderId="0"/>
    <xf numFmtId="0" fontId="8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7" fillId="0" borderId="0"/>
    <xf numFmtId="0" fontId="17" fillId="0" borderId="0"/>
    <xf numFmtId="0" fontId="69" fillId="0" borderId="0"/>
    <xf numFmtId="0" fontId="17" fillId="0" borderId="0"/>
    <xf numFmtId="0" fontId="17" fillId="0" borderId="0"/>
    <xf numFmtId="0" fontId="24" fillId="0" borderId="0"/>
    <xf numFmtId="0" fontId="85" fillId="0" borderId="0"/>
    <xf numFmtId="0" fontId="69" fillId="0" borderId="0"/>
    <xf numFmtId="0" fontId="47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7" fillId="0" borderId="0"/>
    <xf numFmtId="0" fontId="24" fillId="0" borderId="0"/>
    <xf numFmtId="0" fontId="85" fillId="0" borderId="0"/>
    <xf numFmtId="0" fontId="11" fillId="0" borderId="0"/>
    <xf numFmtId="0" fontId="47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7" fillId="0" borderId="0"/>
    <xf numFmtId="0" fontId="24" fillId="0" borderId="0"/>
    <xf numFmtId="0" fontId="69" fillId="0" borderId="0"/>
    <xf numFmtId="0" fontId="85" fillId="0" borderId="0"/>
    <xf numFmtId="0" fontId="69" fillId="0" borderId="0"/>
    <xf numFmtId="0" fontId="47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7" fillId="0" borderId="0"/>
    <xf numFmtId="0" fontId="24" fillId="0" borderId="0"/>
    <xf numFmtId="0" fontId="85" fillId="0" borderId="0"/>
    <xf numFmtId="0" fontId="69" fillId="0" borderId="0"/>
    <xf numFmtId="0" fontId="47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7" fillId="0" borderId="0"/>
    <xf numFmtId="0" fontId="24" fillId="0" borderId="0"/>
    <xf numFmtId="0" fontId="85" fillId="0" borderId="0"/>
    <xf numFmtId="0" fontId="69" fillId="0" borderId="0"/>
    <xf numFmtId="0" fontId="47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7" fillId="0" borderId="0"/>
    <xf numFmtId="0" fontId="24" fillId="0" borderId="0"/>
    <xf numFmtId="0" fontId="85" fillId="0" borderId="0"/>
    <xf numFmtId="0" fontId="69" fillId="0" borderId="0"/>
    <xf numFmtId="0" fontId="47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7" fillId="0" borderId="0"/>
    <xf numFmtId="0" fontId="24" fillId="0" borderId="0"/>
    <xf numFmtId="0" fontId="85" fillId="0" borderId="0"/>
    <xf numFmtId="0" fontId="75" fillId="0" borderId="0"/>
    <xf numFmtId="0" fontId="47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7" fillId="0" borderId="0"/>
    <xf numFmtId="0" fontId="24" fillId="0" borderId="0"/>
    <xf numFmtId="0" fontId="85" fillId="0" borderId="0"/>
    <xf numFmtId="0" fontId="75" fillId="0" borderId="0"/>
    <xf numFmtId="0" fontId="47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7" fillId="0" borderId="0"/>
    <xf numFmtId="0" fontId="24" fillId="0" borderId="0"/>
    <xf numFmtId="0" fontId="8" fillId="0" borderId="0"/>
    <xf numFmtId="0" fontId="69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7" fillId="0" borderId="0"/>
    <xf numFmtId="0" fontId="75" fillId="0" borderId="0"/>
    <xf numFmtId="0" fontId="85" fillId="0" borderId="0"/>
    <xf numFmtId="0" fontId="17" fillId="0" borderId="0"/>
    <xf numFmtId="0" fontId="48" fillId="0" borderId="0"/>
    <xf numFmtId="0" fontId="8" fillId="0" borderId="0"/>
    <xf numFmtId="0" fontId="69" fillId="0" borderId="0"/>
    <xf numFmtId="0" fontId="8" fillId="0" borderId="0"/>
    <xf numFmtId="0" fontId="25" fillId="0" borderId="0">
      <alignment vertical="center"/>
    </xf>
    <xf numFmtId="0" fontId="69" fillId="0" borderId="0"/>
    <xf numFmtId="0" fontId="85" fillId="0" borderId="0"/>
    <xf numFmtId="0" fontId="46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85" fillId="0" borderId="0"/>
    <xf numFmtId="0" fontId="27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7" fillId="0" borderId="0"/>
    <xf numFmtId="0" fontId="24" fillId="0" borderId="0"/>
    <xf numFmtId="0" fontId="8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7" fillId="0" borderId="0"/>
    <xf numFmtId="0" fontId="24" fillId="0" borderId="0"/>
    <xf numFmtId="0" fontId="8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7" fillId="0" borderId="0"/>
    <xf numFmtId="0" fontId="24" fillId="0" borderId="0"/>
    <xf numFmtId="0" fontId="8" fillId="0" borderId="0"/>
    <xf numFmtId="0" fontId="69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7" fillId="0" borderId="0"/>
    <xf numFmtId="0" fontId="24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17" fillId="0" borderId="0"/>
    <xf numFmtId="0" fontId="27" fillId="0" borderId="0"/>
    <xf numFmtId="0" fontId="24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7" fillId="0" borderId="0"/>
    <xf numFmtId="0" fontId="24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7" fillId="0" borderId="0"/>
    <xf numFmtId="0" fontId="24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7" fillId="0" borderId="0"/>
    <xf numFmtId="0" fontId="24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7" fillId="0" borderId="0"/>
    <xf numFmtId="0" fontId="24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7" fillId="0" borderId="0"/>
    <xf numFmtId="0" fontId="24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7" fillId="0" borderId="0"/>
    <xf numFmtId="0" fontId="8" fillId="0" borderId="0"/>
    <xf numFmtId="182" fontId="75" fillId="0" borderId="0"/>
    <xf numFmtId="182" fontId="75" fillId="0" borderId="0"/>
    <xf numFmtId="182" fontId="75" fillId="0" borderId="0"/>
    <xf numFmtId="182" fontId="75" fillId="0" borderId="0"/>
    <xf numFmtId="182" fontId="75" fillId="0" borderId="0"/>
    <xf numFmtId="182" fontId="75" fillId="0" borderId="0"/>
    <xf numFmtId="0" fontId="85" fillId="0" borderId="0"/>
    <xf numFmtId="182" fontId="27" fillId="0" borderId="0"/>
    <xf numFmtId="182" fontId="75" fillId="0" borderId="0"/>
    <xf numFmtId="182" fontId="75" fillId="0" borderId="0"/>
    <xf numFmtId="182" fontId="75" fillId="0" borderId="0"/>
    <xf numFmtId="182" fontId="75" fillId="0" borderId="0"/>
    <xf numFmtId="182" fontId="27" fillId="0" borderId="0"/>
    <xf numFmtId="182" fontId="75" fillId="0" borderId="0"/>
    <xf numFmtId="182" fontId="75" fillId="0" borderId="0"/>
    <xf numFmtId="182" fontId="75" fillId="0" borderId="0"/>
    <xf numFmtId="182" fontId="75" fillId="0" borderId="0"/>
    <xf numFmtId="0" fontId="85" fillId="0" borderId="0"/>
    <xf numFmtId="182" fontId="27" fillId="0" borderId="0"/>
    <xf numFmtId="182" fontId="75" fillId="0" borderId="0"/>
    <xf numFmtId="182" fontId="75" fillId="0" borderId="0"/>
    <xf numFmtId="182" fontId="75" fillId="0" borderId="0"/>
    <xf numFmtId="182" fontId="75" fillId="0" borderId="0"/>
    <xf numFmtId="182" fontId="27" fillId="0" borderId="0"/>
    <xf numFmtId="0" fontId="8" fillId="0" borderId="0" applyFont="0" applyAlignment="0">
      <alignment vertical="top"/>
    </xf>
    <xf numFmtId="0" fontId="8" fillId="0" borderId="0" applyFont="0" applyAlignment="0">
      <alignment vertical="top"/>
    </xf>
    <xf numFmtId="0" fontId="69" fillId="0" borderId="0"/>
    <xf numFmtId="0" fontId="12" fillId="0" borderId="0"/>
    <xf numFmtId="0" fontId="8" fillId="0" borderId="0"/>
    <xf numFmtId="0" fontId="85" fillId="0" borderId="0"/>
    <xf numFmtId="0" fontId="69" fillId="0" borderId="0"/>
    <xf numFmtId="0" fontId="24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7" fillId="0" borderId="0"/>
    <xf numFmtId="0" fontId="24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8" fillId="0" borderId="0"/>
    <xf numFmtId="0" fontId="26" fillId="0" borderId="0"/>
    <xf numFmtId="0" fontId="8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8" fillId="0" borderId="0"/>
    <xf numFmtId="0" fontId="27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7" fillId="0" borderId="0"/>
    <xf numFmtId="0" fontId="85" fillId="0" borderId="0"/>
    <xf numFmtId="0" fontId="17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7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7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7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7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7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7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7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7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7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7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7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7" fillId="0" borderId="0"/>
    <xf numFmtId="0" fontId="8" fillId="0" borderId="0" applyFont="0" applyAlignment="0">
      <alignment vertical="top"/>
    </xf>
    <xf numFmtId="0" fontId="8" fillId="0" borderId="0" applyFont="0" applyAlignment="0">
      <alignment vertical="top"/>
    </xf>
    <xf numFmtId="0" fontId="7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69" fillId="0" borderId="0"/>
    <xf numFmtId="0" fontId="27" fillId="0" borderId="0"/>
    <xf numFmtId="0" fontId="8" fillId="0" borderId="0" applyFont="0" applyAlignment="0">
      <alignment vertical="top"/>
    </xf>
    <xf numFmtId="0" fontId="17" fillId="0" borderId="0"/>
    <xf numFmtId="0" fontId="8" fillId="0" borderId="0"/>
    <xf numFmtId="0" fontId="75" fillId="0" borderId="0"/>
    <xf numFmtId="0" fontId="75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69" fillId="0" borderId="0"/>
    <xf numFmtId="0" fontId="8" fillId="0" borderId="0"/>
    <xf numFmtId="0" fontId="12" fillId="0" borderId="0"/>
    <xf numFmtId="0" fontId="24" fillId="0" borderId="0"/>
    <xf numFmtId="0" fontId="85" fillId="0" borderId="0"/>
    <xf numFmtId="0" fontId="69" fillId="0" borderId="0"/>
    <xf numFmtId="0" fontId="47" fillId="0" borderId="0"/>
    <xf numFmtId="0" fontId="75" fillId="0" borderId="0"/>
    <xf numFmtId="0" fontId="16" fillId="0" borderId="0"/>
    <xf numFmtId="0" fontId="61" fillId="0" borderId="0"/>
    <xf numFmtId="0" fontId="69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7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7" fillId="0" borderId="0"/>
    <xf numFmtId="0" fontId="8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69" fillId="0" borderId="0"/>
    <xf numFmtId="0" fontId="27" fillId="0" borderId="0"/>
    <xf numFmtId="0" fontId="85" fillId="0" borderId="0"/>
    <xf numFmtId="0" fontId="8" fillId="0" borderId="0"/>
    <xf numFmtId="0" fontId="8" fillId="0" borderId="0"/>
    <xf numFmtId="0" fontId="8" fillId="0" borderId="0"/>
    <xf numFmtId="0" fontId="46" fillId="37" borderId="30" applyNumberFormat="0" applyFont="0" applyAlignment="0" applyProtection="0"/>
    <xf numFmtId="0" fontId="8" fillId="10" borderId="16" applyNumberFormat="0" applyFont="0" applyAlignment="0" applyProtection="0"/>
    <xf numFmtId="0" fontId="8" fillId="10" borderId="16" applyNumberFormat="0" applyFont="0" applyAlignment="0" applyProtection="0"/>
    <xf numFmtId="0" fontId="62" fillId="12" borderId="17" applyNumberFormat="0" applyAlignment="0" applyProtection="0"/>
    <xf numFmtId="0" fontId="86" fillId="8" borderId="31" applyNumberFormat="0" applyAlignment="0" applyProtection="0"/>
    <xf numFmtId="0" fontId="62" fillId="12" borderId="17" applyNumberFormat="0" applyAlignment="0" applyProtection="0"/>
    <xf numFmtId="9" fontId="68" fillId="0" borderId="0" applyFont="0" applyFill="0" applyBorder="0" applyAlignment="0" applyProtection="0"/>
    <xf numFmtId="183" fontId="8" fillId="0" borderId="0" applyFont="0" applyFill="0" applyBorder="0" applyAlignment="0" applyProtection="0"/>
    <xf numFmtId="10" fontId="8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1" fontId="8" fillId="0" borderId="18" applyNumberFormat="0" applyFill="0" applyAlignment="0" applyProtection="0">
      <alignment horizontal="center" vertical="center"/>
    </xf>
    <xf numFmtId="0" fontId="27" fillId="0" borderId="0" applyFont="0" applyAlignment="0">
      <alignment vertical="top"/>
    </xf>
    <xf numFmtId="3" fontId="8" fillId="0" borderId="13" applyNumberFormat="0" applyFont="0" applyFill="0" applyAlignment="0" applyProtection="0">
      <alignment vertical="center"/>
    </xf>
    <xf numFmtId="3" fontId="8" fillId="0" borderId="13" applyNumberFormat="0" applyFont="0" applyFill="0" applyAlignment="0" applyProtection="0">
      <alignment vertical="center"/>
    </xf>
    <xf numFmtId="0" fontId="28" fillId="0" borderId="0" applyFill="0" applyBorder="0" applyProtection="0">
      <alignment horizontal="left" vertical="top"/>
    </xf>
    <xf numFmtId="40" fontId="29" fillId="0" borderId="0"/>
    <xf numFmtId="0" fontId="63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3" fontId="30" fillId="0" borderId="19">
      <alignment horizontal="center"/>
    </xf>
    <xf numFmtId="0" fontId="88" fillId="0" borderId="20" applyNumberFormat="0" applyFill="0" applyAlignment="0" applyProtection="0"/>
    <xf numFmtId="3" fontId="64" fillId="0" borderId="19">
      <alignment horizontal="center"/>
    </xf>
    <xf numFmtId="3" fontId="30" fillId="0" borderId="19">
      <alignment horizontal="center"/>
    </xf>
    <xf numFmtId="40" fontId="31" fillId="0" borderId="0" applyFont="0" applyFill="0" applyBorder="0" applyAlignment="0" applyProtection="0"/>
    <xf numFmtId="8" fontId="32" fillId="0" borderId="0" applyFont="0" applyFill="0" applyBorder="0" applyAlignment="0" applyProtection="0"/>
    <xf numFmtId="0" fontId="65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33" fillId="0" borderId="21"/>
    <xf numFmtId="0" fontId="33" fillId="0" borderId="21"/>
    <xf numFmtId="41" fontId="17" fillId="0" borderId="0" applyFont="0" applyFill="0" applyBorder="0" applyAlignment="0" applyProtection="0"/>
    <xf numFmtId="43" fontId="34" fillId="0" borderId="0" applyFill="0" applyBorder="0" applyAlignment="0" applyProtection="0"/>
    <xf numFmtId="164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166" fontId="36" fillId="0" borderId="0" applyFont="0" applyFill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9" fontId="38" fillId="0" borderId="0" applyFont="0" applyFill="0" applyBorder="0" applyAlignment="0" applyProtection="0"/>
    <xf numFmtId="0" fontId="34" fillId="0" borderId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8" fillId="0" borderId="0"/>
  </cellStyleXfs>
  <cellXfs count="221">
    <xf numFmtId="0" fontId="0" fillId="0" borderId="0" xfId="0"/>
    <xf numFmtId="165" fontId="2" fillId="0" borderId="0" xfId="84" applyNumberFormat="1" applyFont="1" applyFill="1" applyAlignment="1">
      <alignment horizontal="right" vertical="top"/>
    </xf>
    <xf numFmtId="167" fontId="2" fillId="0" borderId="0" xfId="84" applyFont="1" applyFill="1" applyAlignment="1">
      <alignment horizontal="right" vertical="top"/>
    </xf>
    <xf numFmtId="3" fontId="2" fillId="0" borderId="0" xfId="84" applyNumberFormat="1" applyFont="1" applyFill="1" applyAlignment="1">
      <alignment vertical="top"/>
    </xf>
    <xf numFmtId="165" fontId="2" fillId="0" borderId="0" xfId="84" applyNumberFormat="1" applyFont="1" applyFill="1" applyBorder="1" applyAlignment="1">
      <alignment horizontal="right" vertical="top"/>
    </xf>
    <xf numFmtId="10" fontId="2" fillId="0" borderId="0" xfId="665" applyNumberFormat="1" applyFont="1" applyFill="1" applyBorder="1" applyAlignment="1">
      <alignment horizontal="right" vertical="top"/>
    </xf>
    <xf numFmtId="171" fontId="2" fillId="0" borderId="0" xfId="84" applyNumberFormat="1" applyFont="1" applyFill="1" applyBorder="1" applyAlignment="1">
      <alignment horizontal="right" vertical="top"/>
    </xf>
    <xf numFmtId="172" fontId="2" fillId="0" borderId="0" xfId="84" applyNumberFormat="1" applyFont="1" applyFill="1" applyBorder="1" applyAlignment="1">
      <alignment horizontal="right" vertical="top"/>
    </xf>
    <xf numFmtId="173" fontId="2" fillId="0" borderId="0" xfId="84" applyNumberFormat="1" applyFont="1" applyFill="1" applyBorder="1" applyAlignment="1">
      <alignment horizontal="right" vertical="top"/>
    </xf>
    <xf numFmtId="167" fontId="2" fillId="0" borderId="0" xfId="84" applyFont="1" applyFill="1" applyBorder="1" applyAlignment="1"/>
    <xf numFmtId="167" fontId="3" fillId="0" borderId="0" xfId="84" applyFont="1" applyFill="1" applyBorder="1" applyAlignment="1">
      <alignment vertical="center"/>
    </xf>
    <xf numFmtId="37" fontId="7" fillId="0" borderId="0" xfId="84" applyNumberFormat="1" applyFont="1" applyFill="1" applyBorder="1" applyAlignment="1">
      <alignment horizontal="right" vertical="center"/>
    </xf>
    <xf numFmtId="37" fontId="2" fillId="0" borderId="0" xfId="84" applyNumberFormat="1" applyFont="1" applyFill="1" applyAlignment="1">
      <alignment vertical="center"/>
    </xf>
    <xf numFmtId="37" fontId="2" fillId="0" borderId="0" xfId="84" applyNumberFormat="1" applyFont="1" applyFill="1" applyBorder="1" applyAlignment="1">
      <alignment vertical="center"/>
    </xf>
    <xf numFmtId="3" fontId="10" fillId="0" borderId="0" xfId="84" applyNumberFormat="1" applyFont="1" applyFill="1" applyBorder="1" applyAlignment="1">
      <alignment horizontal="right" vertical="top"/>
    </xf>
    <xf numFmtId="170" fontId="2" fillId="0" borderId="0" xfId="84" applyNumberFormat="1" applyFont="1" applyFill="1" applyAlignment="1">
      <alignment vertical="top"/>
    </xf>
    <xf numFmtId="170" fontId="10" fillId="0" borderId="0" xfId="84" applyNumberFormat="1" applyFont="1" applyFill="1" applyAlignment="1">
      <alignment horizontal="right" vertical="center"/>
    </xf>
    <xf numFmtId="167" fontId="2" fillId="0" borderId="0" xfId="84" applyFont="1" applyFill="1" applyAlignment="1">
      <alignment vertical="top"/>
    </xf>
    <xf numFmtId="165" fontId="2" fillId="0" borderId="22" xfId="84" applyNumberFormat="1" applyFont="1" applyFill="1" applyBorder="1" applyAlignment="1">
      <alignment horizontal="right" vertical="center"/>
    </xf>
    <xf numFmtId="171" fontId="2" fillId="0" borderId="0" xfId="84" applyNumberFormat="1" applyFont="1" applyFill="1" applyBorder="1" applyAlignment="1">
      <alignment horizontal="right" vertical="center"/>
    </xf>
    <xf numFmtId="165" fontId="2" fillId="0" borderId="0" xfId="84" applyNumberFormat="1" applyFont="1" applyFill="1" applyBorder="1" applyAlignment="1">
      <alignment horizontal="right" vertical="center"/>
    </xf>
    <xf numFmtId="173" fontId="2" fillId="0" borderId="23" xfId="84" applyNumberFormat="1" applyFont="1" applyFill="1" applyBorder="1" applyAlignment="1">
      <alignment horizontal="right" vertical="center"/>
    </xf>
    <xf numFmtId="170" fontId="6" fillId="0" borderId="26" xfId="84" applyNumberFormat="1" applyFont="1" applyFill="1" applyBorder="1" applyAlignment="1">
      <alignment horizontal="center" vertical="center"/>
    </xf>
    <xf numFmtId="170" fontId="6" fillId="0" borderId="27" xfId="84" applyNumberFormat="1" applyFont="1" applyFill="1" applyBorder="1" applyAlignment="1">
      <alignment horizontal="center" vertical="center"/>
    </xf>
    <xf numFmtId="10" fontId="2" fillId="0" borderId="0" xfId="665" applyNumberFormat="1" applyFont="1" applyFill="1" applyAlignment="1">
      <alignment vertical="top"/>
    </xf>
    <xf numFmtId="37" fontId="10" fillId="0" borderId="0" xfId="84" applyNumberFormat="1" applyFont="1" applyFill="1" applyAlignment="1">
      <alignment horizontal="right" vertical="center"/>
    </xf>
    <xf numFmtId="37" fontId="10" fillId="0" borderId="24" xfId="84" quotePrefix="1" applyNumberFormat="1" applyFont="1" applyFill="1" applyBorder="1" applyAlignment="1">
      <alignment horizontal="right" vertical="center"/>
    </xf>
    <xf numFmtId="37" fontId="6" fillId="0" borderId="0" xfId="84" applyNumberFormat="1" applyFont="1" applyFill="1" applyBorder="1" applyAlignment="1">
      <alignment horizontal="right" vertical="center"/>
    </xf>
    <xf numFmtId="170" fontId="2" fillId="0" borderId="0" xfId="84" applyNumberFormat="1" applyFont="1" applyFill="1" applyAlignment="1">
      <alignment horizontal="right" vertical="center"/>
    </xf>
    <xf numFmtId="37" fontId="2" fillId="0" borderId="0" xfId="84" applyNumberFormat="1" applyFont="1" applyFill="1" applyAlignment="1">
      <alignment horizontal="right" vertical="center"/>
    </xf>
    <xf numFmtId="176" fontId="10" fillId="0" borderId="22" xfId="84" applyNumberFormat="1" applyFont="1" applyFill="1" applyBorder="1" applyAlignment="1">
      <alignment horizontal="right" vertical="center"/>
    </xf>
    <xf numFmtId="37" fontId="2" fillId="0" borderId="0" xfId="0" applyNumberFormat="1" applyFont="1" applyAlignment="1">
      <alignment vertical="top"/>
    </xf>
    <xf numFmtId="37" fontId="2" fillId="0" borderId="0" xfId="0" applyNumberFormat="1" applyFont="1" applyAlignment="1">
      <alignment horizontal="right" vertical="top"/>
    </xf>
    <xf numFmtId="37" fontId="2" fillId="0" borderId="0" xfId="0" applyNumberFormat="1" applyFont="1" applyAlignment="1">
      <alignment horizontal="centerContinuous" vertical="top"/>
    </xf>
    <xf numFmtId="37" fontId="3" fillId="0" borderId="0" xfId="0" applyNumberFormat="1" applyFont="1" applyAlignment="1">
      <alignment horizontal="center" vertical="top"/>
    </xf>
    <xf numFmtId="37" fontId="3" fillId="0" borderId="0" xfId="0" applyNumberFormat="1" applyFont="1" applyAlignment="1">
      <alignment horizontal="centerContinuous" vertical="top"/>
    </xf>
    <xf numFmtId="49" fontId="3" fillId="0" borderId="0" xfId="0" quotePrefix="1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38" fontId="3" fillId="0" borderId="0" xfId="0" applyNumberFormat="1" applyFont="1" applyAlignment="1">
      <alignment vertical="center"/>
    </xf>
    <xf numFmtId="38" fontId="2" fillId="0" borderId="0" xfId="0" applyNumberFormat="1" applyFont="1" applyAlignment="1">
      <alignment vertical="top"/>
    </xf>
    <xf numFmtId="38" fontId="2" fillId="0" borderId="0" xfId="0" applyNumberFormat="1" applyFont="1" applyAlignment="1">
      <alignment vertical="center"/>
    </xf>
    <xf numFmtId="170" fontId="2" fillId="0" borderId="0" xfId="0" applyNumberFormat="1" applyFont="1" applyAlignment="1">
      <alignment horizontal="right" vertical="center"/>
    </xf>
    <xf numFmtId="37" fontId="2" fillId="0" borderId="0" xfId="0" applyNumberFormat="1" applyFont="1" applyAlignment="1">
      <alignment horizontal="right" vertical="center"/>
    </xf>
    <xf numFmtId="0" fontId="2" fillId="0" borderId="0" xfId="386" applyFont="1" applyAlignment="1">
      <alignment vertical="center"/>
    </xf>
    <xf numFmtId="0" fontId="2" fillId="0" borderId="0" xfId="0" applyFont="1" applyAlignment="1">
      <alignment horizontal="left" vertical="center" indent="2"/>
    </xf>
    <xf numFmtId="170" fontId="2" fillId="0" borderId="0" xfId="0" applyNumberFormat="1" applyFont="1" applyAlignment="1">
      <alignment horizontal="center" vertical="center"/>
    </xf>
    <xf numFmtId="170" fontId="2" fillId="0" borderId="24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 indent="1"/>
    </xf>
    <xf numFmtId="170" fontId="2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/>
    </xf>
    <xf numFmtId="0" fontId="2" fillId="0" borderId="0" xfId="0" applyFont="1" applyAlignment="1">
      <alignment horizontal="left" vertical="top" indent="2"/>
    </xf>
    <xf numFmtId="0" fontId="2" fillId="0" borderId="0" xfId="0" applyFont="1" applyAlignment="1">
      <alignment horizontal="left" vertical="top" indent="3"/>
    </xf>
    <xf numFmtId="38" fontId="2" fillId="0" borderId="0" xfId="0" quotePrefix="1" applyNumberFormat="1" applyFont="1" applyAlignment="1">
      <alignment horizontal="left" vertical="top"/>
    </xf>
    <xf numFmtId="170" fontId="2" fillId="0" borderId="25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top" indent="4"/>
    </xf>
    <xf numFmtId="170" fontId="2" fillId="0" borderId="5" xfId="0" applyNumberFormat="1" applyFont="1" applyBorder="1" applyAlignment="1">
      <alignment horizontal="right" vertical="center"/>
    </xf>
    <xf numFmtId="0" fontId="2" fillId="0" borderId="0" xfId="386" applyFont="1" applyAlignment="1">
      <alignment horizontal="left" indent="1"/>
    </xf>
    <xf numFmtId="0" fontId="3" fillId="0" borderId="0" xfId="0" applyFont="1" applyAlignment="1">
      <alignment horizontal="center" vertical="center"/>
    </xf>
    <xf numFmtId="37" fontId="3" fillId="0" borderId="0" xfId="0" applyNumberFormat="1" applyFont="1" applyAlignment="1">
      <alignment horizontal="left" vertical="top"/>
    </xf>
    <xf numFmtId="37" fontId="7" fillId="0" borderId="0" xfId="0" applyNumberFormat="1" applyFont="1" applyAlignment="1">
      <alignment horizontal="right" vertical="center"/>
    </xf>
    <xf numFmtId="38" fontId="3" fillId="0" borderId="0" xfId="0" applyNumberFormat="1" applyFont="1" applyAlignment="1">
      <alignment vertical="top"/>
    </xf>
    <xf numFmtId="37" fontId="3" fillId="0" borderId="0" xfId="0" applyNumberFormat="1" applyFont="1" applyAlignment="1">
      <alignment horizontal="right" vertical="center"/>
    </xf>
    <xf numFmtId="170" fontId="3" fillId="0" borderId="0" xfId="0" applyNumberFormat="1" applyFont="1" applyAlignment="1">
      <alignment horizontal="right" vertical="center"/>
    </xf>
    <xf numFmtId="37" fontId="2" fillId="0" borderId="0" xfId="0" applyNumberFormat="1" applyFont="1" applyAlignment="1">
      <alignment horizontal="center" vertical="top"/>
    </xf>
    <xf numFmtId="170" fontId="2" fillId="0" borderId="0" xfId="0" applyNumberFormat="1" applyFont="1" applyAlignment="1">
      <alignment vertical="center"/>
    </xf>
    <xf numFmtId="170" fontId="7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 indent="4"/>
    </xf>
    <xf numFmtId="37" fontId="3" fillId="0" borderId="0" xfId="0" applyNumberFormat="1" applyFont="1" applyAlignment="1">
      <alignment horizontal="left" vertical="center"/>
    </xf>
    <xf numFmtId="170" fontId="2" fillId="0" borderId="0" xfId="0" applyNumberFormat="1" applyFont="1" applyAlignment="1">
      <alignment horizontal="right" vertical="top"/>
    </xf>
    <xf numFmtId="37" fontId="2" fillId="0" borderId="0" xfId="0" applyNumberFormat="1" applyFont="1" applyAlignment="1">
      <alignment vertical="center"/>
    </xf>
    <xf numFmtId="170" fontId="2" fillId="0" borderId="5" xfId="0" applyNumberFormat="1" applyFont="1" applyBorder="1" applyAlignment="1">
      <alignment horizontal="right" vertical="top"/>
    </xf>
    <xf numFmtId="170" fontId="2" fillId="0" borderId="24" xfId="0" applyNumberFormat="1" applyFont="1" applyBorder="1" applyAlignment="1">
      <alignment horizontal="right" vertical="top"/>
    </xf>
    <xf numFmtId="38" fontId="2" fillId="0" borderId="0" xfId="0" applyNumberFormat="1" applyFont="1" applyAlignment="1">
      <alignment horizontal="center" vertical="top"/>
    </xf>
    <xf numFmtId="170" fontId="2" fillId="0" borderId="23" xfId="0" applyNumberFormat="1" applyFont="1" applyBorder="1" applyAlignment="1">
      <alignment horizontal="right" vertical="top"/>
    </xf>
    <xf numFmtId="0" fontId="2" fillId="0" borderId="0" xfId="0" applyFont="1" applyAlignment="1">
      <alignment vertical="center"/>
    </xf>
    <xf numFmtId="37" fontId="3" fillId="0" borderId="0" xfId="0" applyNumberFormat="1" applyFont="1" applyAlignment="1">
      <alignment horizontal="right" vertical="top"/>
    </xf>
    <xf numFmtId="0" fontId="9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2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25" xfId="0" applyFont="1" applyBorder="1" applyAlignment="1">
      <alignment vertical="center"/>
    </xf>
    <xf numFmtId="170" fontId="9" fillId="0" borderId="0" xfId="0" applyNumberFormat="1" applyFont="1" applyAlignment="1">
      <alignment horizontal="center" vertical="center"/>
    </xf>
    <xf numFmtId="0" fontId="9" fillId="0" borderId="0" xfId="0" applyFont="1"/>
    <xf numFmtId="165" fontId="9" fillId="0" borderId="0" xfId="0" applyNumberFormat="1" applyFont="1" applyAlignment="1">
      <alignment horizontal="center" vertical="center"/>
    </xf>
    <xf numFmtId="0" fontId="9" fillId="0" borderId="0" xfId="524" applyFont="1" applyAlignment="1">
      <alignment horizontal="center" vertical="center"/>
    </xf>
    <xf numFmtId="170" fontId="9" fillId="0" borderId="0" xfId="0" applyNumberFormat="1" applyFont="1" applyAlignment="1">
      <alignment horizontal="center"/>
    </xf>
    <xf numFmtId="0" fontId="9" fillId="0" borderId="0" xfId="524" applyFont="1" applyAlignment="1">
      <alignment horizontal="center"/>
    </xf>
    <xf numFmtId="165" fontId="10" fillId="0" borderId="0" xfId="0" applyNumberFormat="1" applyFont="1" applyAlignment="1">
      <alignment horizontal="left"/>
    </xf>
    <xf numFmtId="165" fontId="9" fillId="0" borderId="0" xfId="0" applyNumberFormat="1" applyFont="1" applyAlignment="1">
      <alignment horizontal="center"/>
    </xf>
    <xf numFmtId="165" fontId="10" fillId="0" borderId="0" xfId="0" applyNumberFormat="1" applyFont="1" applyAlignment="1">
      <alignment horizontal="center"/>
    </xf>
    <xf numFmtId="37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/>
    </xf>
    <xf numFmtId="175" fontId="10" fillId="0" borderId="26" xfId="0" applyNumberFormat="1" applyFont="1" applyBorder="1" applyAlignment="1">
      <alignment horizontal="right" vertical="center"/>
    </xf>
    <xf numFmtId="184" fontId="10" fillId="0" borderId="26" xfId="0" applyNumberFormat="1" applyFont="1" applyBorder="1" applyAlignment="1">
      <alignment horizontal="right" vertical="center"/>
    </xf>
    <xf numFmtId="175" fontId="10" fillId="0" borderId="0" xfId="0" applyNumberFormat="1" applyFont="1" applyAlignment="1">
      <alignment horizontal="right" vertical="center"/>
    </xf>
    <xf numFmtId="175" fontId="10" fillId="0" borderId="27" xfId="0" applyNumberFormat="1" applyFont="1" applyBorder="1" applyAlignment="1">
      <alignment horizontal="right" vertical="center"/>
    </xf>
    <xf numFmtId="184" fontId="10" fillId="0" borderId="27" xfId="0" applyNumberFormat="1" applyFont="1" applyBorder="1" applyAlignment="1">
      <alignment horizontal="right" vertical="center"/>
    </xf>
    <xf numFmtId="184" fontId="10" fillId="0" borderId="0" xfId="0" applyNumberFormat="1" applyFont="1" applyAlignment="1">
      <alignment horizontal="right" vertical="center"/>
    </xf>
    <xf numFmtId="37" fontId="10" fillId="0" borderId="24" xfId="0" applyNumberFormat="1" applyFont="1" applyBorder="1" applyAlignment="1">
      <alignment horizontal="right" vertical="center"/>
    </xf>
    <xf numFmtId="175" fontId="10" fillId="0" borderId="24" xfId="0" applyNumberFormat="1" applyFont="1" applyBorder="1" applyAlignment="1">
      <alignment horizontal="right" vertical="center"/>
    </xf>
    <xf numFmtId="37" fontId="10" fillId="0" borderId="23" xfId="0" applyNumberFormat="1" applyFont="1" applyBorder="1" applyAlignment="1">
      <alignment horizontal="right" vertical="center"/>
    </xf>
    <xf numFmtId="175" fontId="10" fillId="0" borderId="0" xfId="0" quotePrefix="1" applyNumberFormat="1" applyFont="1" applyAlignment="1">
      <alignment horizontal="right" vertical="center"/>
    </xf>
    <xf numFmtId="170" fontId="10" fillId="0" borderId="0" xfId="0" applyNumberFormat="1" applyFont="1" applyAlignment="1">
      <alignment horizontal="center" vertical="center"/>
    </xf>
    <xf numFmtId="184" fontId="10" fillId="0" borderId="25" xfId="0" applyNumberFormat="1" applyFont="1" applyBorder="1" applyAlignment="1">
      <alignment horizontal="right" vertical="center"/>
    </xf>
    <xf numFmtId="0" fontId="10" fillId="0" borderId="0" xfId="0" applyFont="1" applyAlignment="1">
      <alignment horizontal="left" vertical="center" indent="2"/>
    </xf>
    <xf numFmtId="37" fontId="10" fillId="0" borderId="22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165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/>
    <xf numFmtId="0" fontId="5" fillId="0" borderId="5" xfId="0" applyFont="1" applyBorder="1" applyAlignment="1">
      <alignment horizontal="center" vertical="center"/>
    </xf>
    <xf numFmtId="37" fontId="5" fillId="0" borderId="0" xfId="0" applyNumberFormat="1" applyFont="1" applyAlignment="1">
      <alignment horizontal="center"/>
    </xf>
    <xf numFmtId="0" fontId="5" fillId="0" borderId="25" xfId="0" applyFont="1" applyBorder="1" applyAlignment="1">
      <alignment horizontal="center" vertical="center"/>
    </xf>
    <xf numFmtId="0" fontId="94" fillId="0" borderId="25" xfId="0" applyFont="1" applyBorder="1" applyAlignment="1">
      <alignment vertical="center"/>
    </xf>
    <xf numFmtId="170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94" fillId="0" borderId="0" xfId="0" applyFont="1" applyAlignment="1">
      <alignment vertical="center" wrapText="1"/>
    </xf>
    <xf numFmtId="170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top"/>
    </xf>
    <xf numFmtId="0" fontId="5" fillId="0" borderId="0" xfId="0" quotePrefix="1" applyFont="1" applyAlignment="1">
      <alignment horizontal="left" vertical="center"/>
    </xf>
    <xf numFmtId="0" fontId="6" fillId="0" borderId="0" xfId="0" applyFont="1" applyAlignment="1">
      <alignment horizontal="center"/>
    </xf>
    <xf numFmtId="37" fontId="6" fillId="0" borderId="0" xfId="0" applyNumberFormat="1" applyFont="1" applyAlignment="1">
      <alignment horizontal="right" vertical="center"/>
    </xf>
    <xf numFmtId="165" fontId="6" fillId="0" borderId="24" xfId="0" applyNumberFormat="1" applyFont="1" applyBorder="1" applyAlignment="1">
      <alignment horizontal="right" vertical="center"/>
    </xf>
    <xf numFmtId="165" fontId="6" fillId="0" borderId="0" xfId="0" applyNumberFormat="1" applyFont="1" applyAlignment="1">
      <alignment horizontal="right" vertical="center"/>
    </xf>
    <xf numFmtId="3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174" fontId="6" fillId="0" borderId="26" xfId="0" applyNumberFormat="1" applyFont="1" applyBorder="1" applyAlignment="1">
      <alignment horizontal="center" vertical="center"/>
    </xf>
    <xf numFmtId="170" fontId="6" fillId="0" borderId="18" xfId="0" applyNumberFormat="1" applyFont="1" applyBorder="1" applyAlignment="1">
      <alignment horizontal="right" vertical="center"/>
    </xf>
    <xf numFmtId="165" fontId="6" fillId="0" borderId="26" xfId="0" applyNumberFormat="1" applyFont="1" applyBorder="1" applyAlignment="1">
      <alignment horizontal="right" vertical="center"/>
    </xf>
    <xf numFmtId="174" fontId="6" fillId="0" borderId="27" xfId="0" applyNumberFormat="1" applyFont="1" applyBorder="1" applyAlignment="1">
      <alignment horizontal="center" vertical="center"/>
    </xf>
    <xf numFmtId="170" fontId="6" fillId="0" borderId="27" xfId="0" applyNumberFormat="1" applyFont="1" applyBorder="1" applyAlignment="1">
      <alignment horizontal="right" vertical="center"/>
    </xf>
    <xf numFmtId="37" fontId="6" fillId="0" borderId="27" xfId="0" applyNumberFormat="1" applyFont="1" applyBorder="1" applyAlignment="1">
      <alignment horizontal="right" vertical="center"/>
    </xf>
    <xf numFmtId="165" fontId="6" fillId="0" borderId="27" xfId="0" applyNumberFormat="1" applyFont="1" applyBorder="1" applyAlignment="1">
      <alignment horizontal="right" vertical="center"/>
    </xf>
    <xf numFmtId="174" fontId="6" fillId="0" borderId="0" xfId="0" applyNumberFormat="1" applyFont="1" applyAlignment="1">
      <alignment horizontal="center" vertical="center"/>
    </xf>
    <xf numFmtId="170" fontId="6" fillId="0" borderId="0" xfId="84" applyNumberFormat="1" applyFont="1" applyFill="1" applyAlignment="1">
      <alignment horizontal="center" vertical="center"/>
    </xf>
    <xf numFmtId="174" fontId="6" fillId="0" borderId="24" xfId="0" applyNumberFormat="1" applyFont="1" applyBorder="1" applyAlignment="1">
      <alignment horizontal="center" vertical="center"/>
    </xf>
    <xf numFmtId="165" fontId="6" fillId="0" borderId="22" xfId="0" applyNumberFormat="1" applyFont="1" applyBorder="1" applyAlignment="1">
      <alignment horizontal="right" vertical="center"/>
    </xf>
    <xf numFmtId="0" fontId="5" fillId="0" borderId="0" xfId="0" quotePrefix="1" applyFont="1" applyAlignment="1">
      <alignment horizontal="left"/>
    </xf>
    <xf numFmtId="165" fontId="6" fillId="0" borderId="25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37" fontId="6" fillId="0" borderId="22" xfId="0" applyNumberFormat="1" applyFont="1" applyBorder="1" applyAlignment="1">
      <alignment horizontal="right" vertical="center"/>
    </xf>
    <xf numFmtId="0" fontId="9" fillId="0" borderId="0" xfId="0" applyFont="1" applyAlignment="1">
      <alignment vertical="top"/>
    </xf>
    <xf numFmtId="165" fontId="10" fillId="0" borderId="0" xfId="0" applyNumberFormat="1" applyFont="1" applyAlignment="1">
      <alignment horizontal="right" vertical="top"/>
    </xf>
    <xf numFmtId="165" fontId="10" fillId="0" borderId="0" xfId="0" applyNumberFormat="1" applyFont="1" applyAlignment="1">
      <alignment horizontal="center" vertical="top"/>
    </xf>
    <xf numFmtId="37" fontId="10" fillId="0" borderId="0" xfId="0" applyNumberFormat="1" applyFont="1" applyAlignment="1">
      <alignment vertical="top"/>
    </xf>
    <xf numFmtId="0" fontId="10" fillId="0" borderId="0" xfId="0" applyFont="1" applyAlignment="1">
      <alignment vertical="top"/>
    </xf>
    <xf numFmtId="165" fontId="2" fillId="0" borderId="0" xfId="0" applyNumberFormat="1" applyFont="1" applyAlignment="1">
      <alignment horizontal="right" vertical="top"/>
    </xf>
    <xf numFmtId="165" fontId="90" fillId="0" borderId="0" xfId="0" applyNumberFormat="1" applyFont="1" applyAlignment="1">
      <alignment vertical="top"/>
    </xf>
    <xf numFmtId="49" fontId="3" fillId="0" borderId="0" xfId="0" quotePrefix="1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165" fontId="2" fillId="0" borderId="0" xfId="0" applyNumberFormat="1" applyFont="1" applyAlignment="1">
      <alignment horizontal="right" vertical="center"/>
    </xf>
    <xf numFmtId="169" fontId="2" fillId="0" borderId="0" xfId="0" applyNumberFormat="1" applyFont="1" applyAlignment="1">
      <alignment vertical="center"/>
    </xf>
    <xf numFmtId="165" fontId="2" fillId="0" borderId="5" xfId="0" applyNumberFormat="1" applyFont="1" applyBorder="1" applyAlignment="1">
      <alignment horizontal="right" vertical="center"/>
    </xf>
    <xf numFmtId="37" fontId="2" fillId="0" borderId="0" xfId="0" applyNumberFormat="1" applyFont="1" applyAlignment="1">
      <alignment horizontal="left" vertical="top" indent="4"/>
    </xf>
    <xf numFmtId="37" fontId="2" fillId="0" borderId="0" xfId="0" applyNumberFormat="1" applyFont="1"/>
    <xf numFmtId="37" fontId="2" fillId="0" borderId="0" xfId="0" applyNumberFormat="1" applyFont="1" applyAlignment="1">
      <alignment horizontal="left" vertical="center" indent="1"/>
    </xf>
    <xf numFmtId="37" fontId="2" fillId="0" borderId="0" xfId="0" applyNumberFormat="1" applyFont="1" applyAlignment="1">
      <alignment horizontal="left" indent="1"/>
    </xf>
    <xf numFmtId="168" fontId="2" fillId="0" borderId="0" xfId="0" applyNumberFormat="1" applyFont="1" applyAlignment="1">
      <alignment horizontal="center" vertical="top"/>
    </xf>
    <xf numFmtId="165" fontId="2" fillId="0" borderId="24" xfId="0" applyNumberFormat="1" applyFont="1" applyBorder="1" applyAlignment="1">
      <alignment horizontal="right" vertical="center"/>
    </xf>
    <xf numFmtId="169" fontId="2" fillId="0" borderId="24" xfId="0" applyNumberFormat="1" applyFont="1" applyBorder="1" applyAlignment="1">
      <alignment vertical="center"/>
    </xf>
    <xf numFmtId="37" fontId="3" fillId="0" borderId="0" xfId="0" applyNumberFormat="1" applyFont="1" applyAlignment="1">
      <alignment vertical="center"/>
    </xf>
    <xf numFmtId="165" fontId="2" fillId="0" borderId="22" xfId="0" applyNumberFormat="1" applyFont="1" applyBorder="1" applyAlignment="1">
      <alignment horizontal="right" vertical="center"/>
    </xf>
    <xf numFmtId="37" fontId="3" fillId="0" borderId="0" xfId="0" applyNumberFormat="1" applyFont="1" applyAlignment="1">
      <alignment vertical="top"/>
    </xf>
    <xf numFmtId="49" fontId="2" fillId="0" borderId="0" xfId="0" applyNumberFormat="1" applyFont="1"/>
    <xf numFmtId="49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left" vertical="center" indent="1"/>
    </xf>
    <xf numFmtId="49" fontId="91" fillId="0" borderId="0" xfId="0" applyNumberFormat="1" applyFont="1" applyAlignment="1">
      <alignment vertical="center"/>
    </xf>
    <xf numFmtId="49" fontId="92" fillId="0" borderId="0" xfId="0" applyNumberFormat="1" applyFont="1" applyAlignment="1">
      <alignment vertical="top"/>
    </xf>
    <xf numFmtId="37" fontId="91" fillId="0" borderId="0" xfId="0" applyNumberFormat="1" applyFont="1" applyAlignment="1">
      <alignment vertical="center"/>
    </xf>
    <xf numFmtId="37" fontId="92" fillId="0" borderId="0" xfId="0" applyNumberFormat="1" applyFont="1" applyAlignment="1">
      <alignment vertical="center"/>
    </xf>
    <xf numFmtId="0" fontId="3" fillId="0" borderId="0" xfId="0" applyFont="1" applyAlignment="1">
      <alignment vertical="top"/>
    </xf>
    <xf numFmtId="165" fontId="2" fillId="0" borderId="23" xfId="0" applyNumberFormat="1" applyFont="1" applyBorder="1" applyAlignment="1">
      <alignment horizontal="right" vertical="center"/>
    </xf>
    <xf numFmtId="171" fontId="2" fillId="0" borderId="0" xfId="0" applyNumberFormat="1" applyFont="1" applyAlignment="1">
      <alignment horizontal="right" vertical="center"/>
    </xf>
    <xf numFmtId="171" fontId="2" fillId="0" borderId="0" xfId="0" applyNumberFormat="1" applyFont="1" applyAlignment="1">
      <alignment horizontal="right" vertical="top"/>
    </xf>
    <xf numFmtId="37" fontId="93" fillId="0" borderId="0" xfId="0" applyNumberFormat="1" applyFont="1" applyAlignment="1">
      <alignment vertical="top"/>
    </xf>
    <xf numFmtId="0" fontId="2" fillId="0" borderId="0" xfId="0" applyFont="1" applyAlignment="1">
      <alignment horizontal="centerContinuous" vertical="top"/>
    </xf>
    <xf numFmtId="37" fontId="3" fillId="0" borderId="0" xfId="0" applyNumberFormat="1" applyFont="1" applyAlignment="1">
      <alignment horizontal="center" vertical="center"/>
    </xf>
    <xf numFmtId="37" fontId="3" fillId="0" borderId="0" xfId="0" applyNumberFormat="1" applyFont="1" applyAlignment="1">
      <alignment horizontal="centerContinuous" vertical="center"/>
    </xf>
    <xf numFmtId="0" fontId="3" fillId="0" borderId="0" xfId="0" applyFont="1" applyAlignment="1">
      <alignment horizontal="center" vertical="top"/>
    </xf>
    <xf numFmtId="169" fontId="2" fillId="0" borderId="0" xfId="0" applyNumberFormat="1" applyFont="1" applyAlignment="1">
      <alignment horizontal="right" vertical="center"/>
    </xf>
    <xf numFmtId="176" fontId="2" fillId="0" borderId="0" xfId="0" applyNumberFormat="1" applyFont="1" applyAlignment="1">
      <alignment horizontal="right" vertical="center"/>
    </xf>
    <xf numFmtId="37" fontId="2" fillId="0" borderId="5" xfId="0" applyNumberFormat="1" applyFont="1" applyBorder="1" applyAlignment="1">
      <alignment horizontal="right" vertical="center"/>
    </xf>
    <xf numFmtId="37" fontId="2" fillId="0" borderId="24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37" fontId="2" fillId="0" borderId="22" xfId="0" applyNumberFormat="1" applyFont="1" applyBorder="1" applyAlignment="1">
      <alignment horizontal="right" vertical="center"/>
    </xf>
    <xf numFmtId="165" fontId="2" fillId="0" borderId="0" xfId="0" applyNumberFormat="1" applyFont="1" applyAlignment="1">
      <alignment horizontal="center" vertical="top"/>
    </xf>
    <xf numFmtId="37" fontId="2" fillId="0" borderId="0" xfId="0" applyNumberFormat="1" applyFont="1" applyAlignment="1">
      <alignment horizontal="center" vertical="center"/>
    </xf>
    <xf numFmtId="168" fontId="2" fillId="0" borderId="0" xfId="0" quotePrefix="1" applyNumberFormat="1" applyFont="1" applyAlignment="1">
      <alignment horizontal="center" vertical="center"/>
    </xf>
    <xf numFmtId="37" fontId="2" fillId="0" borderId="0" xfId="624" applyNumberFormat="1" applyFont="1" applyAlignment="1">
      <alignment horizontal="right" vertical="center"/>
    </xf>
    <xf numFmtId="0" fontId="3" fillId="0" borderId="0" xfId="0" quotePrefix="1" applyFont="1" applyAlignment="1">
      <alignment horizontal="center" vertical="center"/>
    </xf>
    <xf numFmtId="170" fontId="2" fillId="0" borderId="0" xfId="0" applyNumberFormat="1" applyFont="1" applyAlignment="1">
      <alignment horizontal="center" vertical="top"/>
    </xf>
    <xf numFmtId="0" fontId="2" fillId="0" borderId="0" xfId="0" applyFont="1"/>
    <xf numFmtId="37" fontId="2" fillId="0" borderId="23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indent="2"/>
    </xf>
    <xf numFmtId="169" fontId="2" fillId="0" borderId="24" xfId="0" applyNumberFormat="1" applyFont="1" applyBorder="1" applyAlignment="1">
      <alignment horizontal="right" vertical="center"/>
    </xf>
    <xf numFmtId="37" fontId="3" fillId="0" borderId="24" xfId="0" applyNumberFormat="1" applyFont="1" applyBorder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7" fontId="3" fillId="0" borderId="24" xfId="0" applyNumberFormat="1" applyFont="1" applyBorder="1" applyAlignment="1">
      <alignment horizontal="right" vertical="center"/>
    </xf>
    <xf numFmtId="37" fontId="3" fillId="0" borderId="0" xfId="0" applyNumberFormat="1" applyFont="1" applyAlignment="1">
      <alignment horizontal="center" vertical="top"/>
    </xf>
    <xf numFmtId="37" fontId="3" fillId="0" borderId="24" xfId="0" quotePrefix="1" applyNumberFormat="1" applyFont="1" applyBorder="1" applyAlignment="1">
      <alignment horizontal="right" vertical="center"/>
    </xf>
    <xf numFmtId="37" fontId="1" fillId="0" borderId="0" xfId="0" applyNumberFormat="1" applyFont="1" applyAlignment="1">
      <alignment horizontal="center" vertical="top"/>
    </xf>
    <xf numFmtId="37" fontId="1" fillId="0" borderId="0" xfId="0" quotePrefix="1" applyNumberFormat="1" applyFont="1" applyAlignment="1">
      <alignment horizontal="center" vertical="top"/>
    </xf>
    <xf numFmtId="37" fontId="3" fillId="0" borderId="24" xfId="0" applyNumberFormat="1" applyFont="1" applyBorder="1" applyAlignment="1">
      <alignment horizontal="right" vertical="top"/>
    </xf>
    <xf numFmtId="37" fontId="3" fillId="0" borderId="24" xfId="0" applyNumberFormat="1" applyFont="1" applyBorder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37" fontId="1" fillId="0" borderId="0" xfId="0" applyNumberFormat="1" applyFont="1" applyAlignment="1">
      <alignment horizontal="center" vertical="center"/>
    </xf>
    <xf numFmtId="37" fontId="1" fillId="0" borderId="0" xfId="0" quotePrefix="1" applyNumberFormat="1" applyFont="1" applyAlignment="1">
      <alignment horizontal="center" vertical="center"/>
    </xf>
  </cellXfs>
  <cellStyles count="786">
    <cellStyle name="20% - Accent1 2" xfId="1" xr:uid="{CA5CA3B4-37B9-41E8-8929-A2E3EB0DFECB}"/>
    <cellStyle name="20% - Accent1 2 2" xfId="2" xr:uid="{532B1CD2-D60B-4C5A-A24C-D5658775CA48}"/>
    <cellStyle name="20% - Accent1 3" xfId="3" xr:uid="{13E76346-D064-40B2-8CEE-C78A86408C98}"/>
    <cellStyle name="20% - Accent2 2" xfId="4" xr:uid="{903D8220-EDB9-46C6-B6E7-D764D40D5BC3}"/>
    <cellStyle name="20% - Accent2 2 2" xfId="5" xr:uid="{43C5C2D3-5607-43A4-9D59-C18A8C733A1F}"/>
    <cellStyle name="20% - Accent2 3" xfId="6" xr:uid="{B3D682AF-033D-4659-98C0-46EC0FA90F3D}"/>
    <cellStyle name="20% - Accent3 2" xfId="7" xr:uid="{2C221BA1-A7C6-4557-9CB7-31820ABC3031}"/>
    <cellStyle name="20% - Accent3 2 2" xfId="8" xr:uid="{EF165130-96A0-40DA-9AAA-576EAD9CC31D}"/>
    <cellStyle name="20% - Accent3 3" xfId="9" xr:uid="{DB0AB8C5-CA5D-4FEC-9D0A-5951B5BE1A00}"/>
    <cellStyle name="20% - Accent4 2" xfId="10" xr:uid="{7D3416E1-CE88-4675-B3D5-1DED5ED46957}"/>
    <cellStyle name="20% - Accent4 2 2" xfId="11" xr:uid="{98A5BCB3-4301-44A3-BA8A-442ED3E24CA4}"/>
    <cellStyle name="20% - Accent4 3" xfId="12" xr:uid="{A31D0CF5-AA55-4E4F-B048-AED664969402}"/>
    <cellStyle name="20% - Accent5 2" xfId="13" xr:uid="{AF4AA507-D1C0-4A18-B63B-F62B216A42F9}"/>
    <cellStyle name="20% - Accent5 2 2" xfId="14" xr:uid="{CC9499A9-017D-430F-B085-B15B3EAB748D}"/>
    <cellStyle name="20% - Accent5 3" xfId="15" xr:uid="{8E8A1704-CE70-4BB8-B6C9-6E185A86C5F9}"/>
    <cellStyle name="20% - Accent6 2" xfId="16" xr:uid="{37FDB12E-610B-4F68-A81A-08BCF0D89D5E}"/>
    <cellStyle name="20% - Accent6 2 2" xfId="17" xr:uid="{7C34CD59-1D54-48F6-BD04-113C97433458}"/>
    <cellStyle name="20% - Accent6 3" xfId="18" xr:uid="{8DA9C769-76DE-4FDE-B86C-2E0A5B9AA7F7}"/>
    <cellStyle name="40% - Accent1 2" xfId="19" xr:uid="{0E71FAA0-9288-4032-8A8C-1F90339424D8}"/>
    <cellStyle name="40% - Accent1 2 2" xfId="20" xr:uid="{69995814-CD98-476D-8FB0-0A0E1A685C79}"/>
    <cellStyle name="40% - Accent1 3" xfId="21" xr:uid="{D516F2EC-AE27-4FE8-ACF3-42BEBCA2B6D5}"/>
    <cellStyle name="40% - Accent2 2" xfId="22" xr:uid="{934877C5-D8C6-4025-BC51-37E2A4F6BF3C}"/>
    <cellStyle name="40% - Accent2 2 2" xfId="23" xr:uid="{97BE13E6-F528-40FC-9E38-89EB93BDB1BC}"/>
    <cellStyle name="40% - Accent2 3" xfId="24" xr:uid="{67407095-C7BF-47FF-B367-3FF3B30D0F9C}"/>
    <cellStyle name="40% - Accent3 2" xfId="25" xr:uid="{669DA496-931F-422A-B97B-2FEE90BA328D}"/>
    <cellStyle name="40% - Accent3 2 2" xfId="26" xr:uid="{A95D6F3E-6630-4DFC-9788-619A442A8F7E}"/>
    <cellStyle name="40% - Accent3 3" xfId="27" xr:uid="{13A77B9B-E319-436E-8091-D216795780C3}"/>
    <cellStyle name="40% - Accent4 2" xfId="28" xr:uid="{E000EC76-7837-4B39-A403-6D3A75D3B85C}"/>
    <cellStyle name="40% - Accent4 2 2" xfId="29" xr:uid="{22601963-BB94-40A1-95D1-829C0EE388DE}"/>
    <cellStyle name="40% - Accent4 3" xfId="30" xr:uid="{69DF55D6-C64D-4337-99B9-0B0F5587A78A}"/>
    <cellStyle name="40% - Accent5 2" xfId="31" xr:uid="{A2269FE4-A3BE-4C0C-9625-4DFAE83112A7}"/>
    <cellStyle name="40% - Accent5 2 2" xfId="32" xr:uid="{5A581ECC-7CBF-43BC-AFB7-A23AF124FDA0}"/>
    <cellStyle name="40% - Accent5 3" xfId="33" xr:uid="{F24F7624-0071-446A-9F3D-6933337AC00D}"/>
    <cellStyle name="40% - Accent6 2" xfId="34" xr:uid="{EBCDF9D9-ADD8-408E-A1F8-BBD3090FA207}"/>
    <cellStyle name="40% - Accent6 2 2" xfId="35" xr:uid="{F7940434-2464-4627-B6E6-C952345A765F}"/>
    <cellStyle name="40% - Accent6 3" xfId="36" xr:uid="{EA953CD4-5D86-425F-A81A-1AE58297E71E}"/>
    <cellStyle name="60% - Accent1 2" xfId="37" xr:uid="{969CF3C5-73A7-436A-A798-0C03C2262976}"/>
    <cellStyle name="60% - Accent1 2 2" xfId="38" xr:uid="{36CB5A6A-5B91-4647-AA62-53A2E77E2F19}"/>
    <cellStyle name="60% - Accent1 3" xfId="39" xr:uid="{E0318DA7-2078-430D-B37B-F0B78B1E1D22}"/>
    <cellStyle name="60% - Accent2 2" xfId="40" xr:uid="{7339D42B-EC61-4BBD-956F-6E852C4F9541}"/>
    <cellStyle name="60% - Accent2 2 2" xfId="41" xr:uid="{4DBBD895-9CAA-460E-AC44-DDCD0333F71B}"/>
    <cellStyle name="60% - Accent2 3" xfId="42" xr:uid="{7F3F060C-11E2-43A8-96C2-8A0BA55DEDAE}"/>
    <cellStyle name="60% - Accent3 2" xfId="43" xr:uid="{A99AAA81-06FF-415C-B209-1DB1BD37CD4D}"/>
    <cellStyle name="60% - Accent3 2 2" xfId="44" xr:uid="{8A1E2E46-9212-498F-B06B-17BF06D52228}"/>
    <cellStyle name="60% - Accent3 3" xfId="45" xr:uid="{2BA25A6D-A256-4DE0-ADE0-CCDD7483A588}"/>
    <cellStyle name="60% - Accent4 2" xfId="46" xr:uid="{565476DB-267F-464B-B90A-960FFB2C480A}"/>
    <cellStyle name="60% - Accent4 2 2" xfId="47" xr:uid="{E0951082-17F7-4AF6-8380-FCB1FD5AF69B}"/>
    <cellStyle name="60% - Accent4 3" xfId="48" xr:uid="{900E553C-EE42-4E5C-A0B9-DB84E5A9CB08}"/>
    <cellStyle name="60% - Accent5 2" xfId="49" xr:uid="{158CFE57-CBBE-4501-BF64-CDB31A6BAD01}"/>
    <cellStyle name="60% - Accent5 2 2" xfId="50" xr:uid="{D8ED79C9-AE6C-4CBA-8F40-3D91E92E86DB}"/>
    <cellStyle name="60% - Accent5 3" xfId="51" xr:uid="{DFB1A66E-FDBA-40E9-8967-61E230BF9659}"/>
    <cellStyle name="60% - Accent6 2" xfId="52" xr:uid="{F0E5D90E-C53D-47D5-BC25-272341DC3351}"/>
    <cellStyle name="60% - Accent6 2 2" xfId="53" xr:uid="{D114779F-8638-4DB6-AFC1-8050A5FF358D}"/>
    <cellStyle name="60% - Accent6 3" xfId="54" xr:uid="{DFF1BD3A-5DB0-44AA-AB11-8A76E57EE3FC}"/>
    <cellStyle name="75" xfId="55" xr:uid="{86C27300-D1CB-48A0-BC89-0FD1B2D7FC01}"/>
    <cellStyle name="Accent1 2" xfId="56" xr:uid="{DE2C87DF-1A31-4DF1-976A-7D2DB3F4B2E8}"/>
    <cellStyle name="Accent1 2 2" xfId="57" xr:uid="{B5115580-66C3-409D-AB12-E1227B584A00}"/>
    <cellStyle name="Accent1 3" xfId="58" xr:uid="{D23222AF-B5C0-4EF5-A392-461C0F310E3B}"/>
    <cellStyle name="Accent2 2" xfId="59" xr:uid="{2CFAAF94-9944-4BB6-BFCD-E2B81CAD747C}"/>
    <cellStyle name="Accent2 2 2" xfId="60" xr:uid="{FE2A3595-95A2-438A-B7E1-40256390A0C2}"/>
    <cellStyle name="Accent2 3" xfId="61" xr:uid="{F43960C8-142C-4102-B110-03FBADC3620C}"/>
    <cellStyle name="Accent3 2" xfId="62" xr:uid="{44D6936E-1E44-40C9-BC02-7A4901677ED9}"/>
    <cellStyle name="Accent3 2 2" xfId="63" xr:uid="{08817607-FBA9-4A70-B413-8972C3054861}"/>
    <cellStyle name="Accent3 3" xfId="64" xr:uid="{59B605BF-F24B-4D7D-833C-6115D5335302}"/>
    <cellStyle name="Accent4 2" xfId="65" xr:uid="{95C841B7-8A95-4A08-A752-7C1674ED0EE1}"/>
    <cellStyle name="Accent4 2 2" xfId="66" xr:uid="{BAF10DFD-9DE7-4487-881E-0DCEBCE6A79B}"/>
    <cellStyle name="Accent4 2_BS" xfId="67" xr:uid="{9A61CAD6-4F77-4EA1-82A4-CFB13BCF6212}"/>
    <cellStyle name="Accent4 3" xfId="68" xr:uid="{3956B395-86F8-4B98-9EF4-991121C02BA8}"/>
    <cellStyle name="Accent5 2" xfId="69" xr:uid="{9B91B3F9-C4B8-4DC6-877C-105FA93B913F}"/>
    <cellStyle name="Accent5 2 2" xfId="70" xr:uid="{98136320-02C3-4C84-B109-7254A4EA79AF}"/>
    <cellStyle name="Accent5 3" xfId="71" xr:uid="{C95A2FD9-E7DB-49DF-A30E-2B45BF6D9650}"/>
    <cellStyle name="Accent6 2" xfId="72" xr:uid="{87816B14-343F-470D-8ECD-59AC43A395D0}"/>
    <cellStyle name="Accent6 2 2" xfId="73" xr:uid="{365D9E52-A8AC-4450-B06A-450590A54050}"/>
    <cellStyle name="Accent6 3" xfId="74" xr:uid="{E4D5194C-4624-472E-AD18-CBB4EDE90C64}"/>
    <cellStyle name="Bad 2" xfId="75" xr:uid="{91AD437F-F779-4A77-B510-DAFFD7BB6BE2}"/>
    <cellStyle name="Bad 2 2" xfId="76" xr:uid="{4278A067-482D-48EA-84FE-E926A0A1286B}"/>
    <cellStyle name="Bad 3" xfId="77" xr:uid="{A0503CCD-885C-4B64-ACA6-6DD57AFBB8A9}"/>
    <cellStyle name="Calculation 2" xfId="78" xr:uid="{45D50670-2623-4227-BD76-1C3520B19F87}"/>
    <cellStyle name="Calculation 2 2" xfId="79" xr:uid="{681CB66E-6E71-4582-9D27-D70BF414BEC1}"/>
    <cellStyle name="Calculation 3" xfId="80" xr:uid="{F3946FE7-42C8-4176-8199-2BF6302D98E9}"/>
    <cellStyle name="Check Cell 2" xfId="81" xr:uid="{CDE36173-E61E-44CC-87BF-257A042A9305}"/>
    <cellStyle name="Check Cell 2 2" xfId="82" xr:uid="{976871DD-049D-4A01-B690-6AFD3E49B669}"/>
    <cellStyle name="Check Cell 3" xfId="83" xr:uid="{FD55962B-0078-4145-A807-93F79958576B}"/>
    <cellStyle name="Comma" xfId="84" builtinId="3"/>
    <cellStyle name="Comma 10" xfId="85" xr:uid="{46D7C2D4-A29D-4996-84C3-6CE8201EC8AF}"/>
    <cellStyle name="Comma 10 2" xfId="86" xr:uid="{6251C9C8-F8FE-4ED7-82DC-9410670BBC04}"/>
    <cellStyle name="Comma 11" xfId="87" xr:uid="{8722600E-011F-4FFC-B729-A356706AF974}"/>
    <cellStyle name="Comma 11 2" xfId="88" xr:uid="{14B0C89B-A36F-40E2-85C0-8B9E8BF60DF6}"/>
    <cellStyle name="Comma 12" xfId="89" xr:uid="{7D32C598-D2F0-4490-A4E3-B02ACC259213}"/>
    <cellStyle name="Comma 13" xfId="90" xr:uid="{40669D5F-EAA7-4553-94CF-20D7A487AAE8}"/>
    <cellStyle name="Comma 14" xfId="91" xr:uid="{BDD95EE1-9FED-4D5F-8886-8D228DF42556}"/>
    <cellStyle name="Comma 15" xfId="92" xr:uid="{6D6D782E-CDCC-4117-9F1E-E6A20FBB7410}"/>
    <cellStyle name="Comma 16" xfId="93" xr:uid="{19D8DFF7-7C62-448B-958F-2071EA593E17}"/>
    <cellStyle name="Comma 17" xfId="94" xr:uid="{F38C8C80-92BE-46F7-A69C-192D1589DB18}"/>
    <cellStyle name="Comma 2" xfId="95" xr:uid="{D3E29B6B-3F8D-4540-B44D-CE55DA06EFFC}"/>
    <cellStyle name="Comma 2 2" xfId="96" xr:uid="{B8547FDC-A821-4A1F-8A22-10FB42EBF686}"/>
    <cellStyle name="Comma 2 2 2" xfId="97" xr:uid="{D48CD7B0-AC31-42F4-A9C4-92C469BD5B2F}"/>
    <cellStyle name="Comma 2 2 3" xfId="98" xr:uid="{2873FB0E-B49B-44C7-BF0F-2750F809EB12}"/>
    <cellStyle name="Comma 2 3" xfId="99" xr:uid="{79FC1C98-A6F3-426D-BE50-DD9A429CC3E3}"/>
    <cellStyle name="Comma 2 3 2" xfId="100" xr:uid="{F1FB42F9-D7B9-4AE1-BED9-3060EE0747D5}"/>
    <cellStyle name="Comma 2 3 2 2" xfId="101" xr:uid="{B948E0C0-90E5-4B30-8F3F-38D3738344CF}"/>
    <cellStyle name="Comma 2 4" xfId="102" xr:uid="{B6476CD4-4247-4FD2-A69E-B453CF620BA6}"/>
    <cellStyle name="Comma 2 4 2" xfId="103" xr:uid="{CBBA1A6B-B650-4D67-8769-943E071E9A8C}"/>
    <cellStyle name="Comma 2 5" xfId="104" xr:uid="{54FD0AA7-C75A-44E2-91CA-772333FDC495}"/>
    <cellStyle name="Comma 3" xfId="105" xr:uid="{BB6B207C-D4C1-416A-8D8F-B90848EF509D}"/>
    <cellStyle name="Comma 3 10" xfId="106" xr:uid="{5295B51D-175F-47EB-AA50-AE65F0B7D23B}"/>
    <cellStyle name="Comma 3 11" xfId="107" xr:uid="{77927E77-2D9B-41A3-83BB-74EDDF994E14}"/>
    <cellStyle name="Comma 3 2" xfId="108" xr:uid="{7A1F16F2-A1F2-40D9-B533-C1BADB0AFF61}"/>
    <cellStyle name="Comma 3 2 2" xfId="109" xr:uid="{DCE2DB3C-D99A-46B1-A5EA-FB5A4AE55DD8}"/>
    <cellStyle name="Comma 3 2 2 2" xfId="110" xr:uid="{574E622C-9471-47FD-B4E7-71CAA724F0A2}"/>
    <cellStyle name="Comma 3 2 2 2 2" xfId="111" xr:uid="{16AD562E-CCCB-4F32-BF1D-EE04B3C9F083}"/>
    <cellStyle name="Comma 3 2 2 2 3" xfId="112" xr:uid="{52252449-2977-41E2-8049-5A82EA671501}"/>
    <cellStyle name="Comma 3 2 2 2 4" xfId="113" xr:uid="{247F9ED4-0DBA-4A90-91A3-58D5B937B06C}"/>
    <cellStyle name="Comma 3 2 2 2 5" xfId="114" xr:uid="{2D821641-D528-41C5-AAD5-523CF20FE3FC}"/>
    <cellStyle name="Comma 3 2 2 3" xfId="115" xr:uid="{AF21999F-2D1C-42D2-B2FF-BFDB24AA7FDD}"/>
    <cellStyle name="Comma 3 2 2 4" xfId="116" xr:uid="{1BEEBD19-2FDF-42A5-AFE4-E6F35A458808}"/>
    <cellStyle name="Comma 3 2 2 5" xfId="117" xr:uid="{19C515CD-4330-4610-9834-3C7C2DC151D4}"/>
    <cellStyle name="Comma 3 2 2 6" xfId="118" xr:uid="{F4988712-C9A9-4E34-B286-66858C0E4C94}"/>
    <cellStyle name="Comma 3 2 3" xfId="119" xr:uid="{573C3F48-0234-474F-81D2-1A56ECC579E9}"/>
    <cellStyle name="Comma 3 2 3 2" xfId="120" xr:uid="{9510A232-9CC9-417B-9647-BC3E14F0ABEB}"/>
    <cellStyle name="Comma 3 2 3 3" xfId="121" xr:uid="{43AD2326-2CFE-472C-A037-41D8881BCD22}"/>
    <cellStyle name="Comma 3 2 3 4" xfId="122" xr:uid="{D3647553-8658-42DC-A063-40829E38ED70}"/>
    <cellStyle name="Comma 3 2 3 5" xfId="123" xr:uid="{44E33257-FC5E-48BF-982C-6E9E2DF3ADBB}"/>
    <cellStyle name="Comma 3 2 4" xfId="124" xr:uid="{472769C4-EA44-4679-8038-5E7F3DD87428}"/>
    <cellStyle name="Comma 3 2 5" xfId="125" xr:uid="{54ACE498-DC64-43C7-84BD-9E8A77815E9C}"/>
    <cellStyle name="Comma 3 2 6" xfId="126" xr:uid="{12F247C9-2546-4F3A-B766-D284EA901558}"/>
    <cellStyle name="Comma 3 2 7" xfId="127" xr:uid="{70E8B054-A4A4-42EA-8FC1-A5FB8B7510EB}"/>
    <cellStyle name="Comma 3 3" xfId="128" xr:uid="{E97C5915-B042-4813-B78D-42468AF2390C}"/>
    <cellStyle name="Comma 3 3 2" xfId="129" xr:uid="{779F0B03-EDB6-430C-A6E1-7BF8DFF45591}"/>
    <cellStyle name="Comma 3 4" xfId="130" xr:uid="{6668AF91-F987-4CB5-B2B2-4913886DBE2B}"/>
    <cellStyle name="Comma 3 4 2" xfId="131" xr:uid="{F0134D59-ED01-423E-94E9-35ED33B6FFA6}"/>
    <cellStyle name="Comma 3 4 3" xfId="132" xr:uid="{60C4E804-C5E5-4DFD-BE43-DE95186C5131}"/>
    <cellStyle name="Comma 3 4 4" xfId="133" xr:uid="{63438189-C315-44E5-A59F-041751B2F407}"/>
    <cellStyle name="Comma 3 4 5" xfId="134" xr:uid="{A909F7CF-71D1-4FCF-B8B2-24CE28A21FEF}"/>
    <cellStyle name="Comma 3 5" xfId="135" xr:uid="{87A1D4DB-A94B-4A4C-A04A-34986B636898}"/>
    <cellStyle name="Comma 3 6" xfId="136" xr:uid="{2E80DEFD-FD8C-4A99-8C9D-4E023EAE4C68}"/>
    <cellStyle name="Comma 3 7" xfId="137" xr:uid="{380F845F-6022-4C75-98F3-C5FC7B72FCF6}"/>
    <cellStyle name="Comma 3 8" xfId="138" xr:uid="{25F5FE68-75FF-4A69-BB43-8BA10F48A051}"/>
    <cellStyle name="Comma 3 9" xfId="139" xr:uid="{1D3C59C3-08E2-4FE7-8E29-AFEF5F432A6F}"/>
    <cellStyle name="Comma 4" xfId="140" xr:uid="{443E6959-64CD-4591-8BB2-946492B35DC5}"/>
    <cellStyle name="Comma 4 2" xfId="141" xr:uid="{BAD7BB76-7B40-458B-B865-AD43432A7720}"/>
    <cellStyle name="Comma 4 2 2" xfId="142" xr:uid="{F58A3CBB-F414-41BD-98F2-7E8680311151}"/>
    <cellStyle name="Comma 4 3" xfId="143" xr:uid="{C738AE01-063F-41ED-8215-64ED1A3769EA}"/>
    <cellStyle name="Comma 4 4" xfId="144" xr:uid="{5965E678-17CE-4CD8-84C8-BF2F9192CDB9}"/>
    <cellStyle name="Comma 5" xfId="145" xr:uid="{B768C795-3B21-4207-8882-4D0E2EDEF973}"/>
    <cellStyle name="Comma 5 2" xfId="146" xr:uid="{37763B04-923F-4CFF-BA95-B3212C116540}"/>
    <cellStyle name="Comma 5 3" xfId="147" xr:uid="{057EF14F-7DB5-40D6-AA69-A51C34ADAD33}"/>
    <cellStyle name="Comma 5 3 2" xfId="148" xr:uid="{BA4F305E-5953-46EF-8898-1A5FF67BC712}"/>
    <cellStyle name="Comma 6" xfId="149" xr:uid="{8BD3E155-333A-4D48-BB1A-F0CA4E7529AE}"/>
    <cellStyle name="Comma 6 2" xfId="150" xr:uid="{9EAAD791-44F1-4188-83A1-0C92FCDBDCB0}"/>
    <cellStyle name="Comma 6 2 2" xfId="151" xr:uid="{C89C3114-4482-4F86-B351-20610A2ECFA8}"/>
    <cellStyle name="Comma 6 3" xfId="152" xr:uid="{5AA2D8D5-EE73-44BC-B6F1-40E5A6A0DB90}"/>
    <cellStyle name="Comma 6 3 2" xfId="153" xr:uid="{94F3BE6F-E3D8-48EF-8DE1-E5E109B252F8}"/>
    <cellStyle name="Comma 6 3 3" xfId="154" xr:uid="{6D587E8D-6113-4CDD-954D-A19D81ED0E87}"/>
    <cellStyle name="Comma 6 3 4" xfId="155" xr:uid="{890FEC36-89F4-4901-96CF-1A616C2477C8}"/>
    <cellStyle name="Comma 6 4" xfId="156" xr:uid="{C6EB8474-E164-4970-BFFB-3C2425633DA2}"/>
    <cellStyle name="Comma 7" xfId="157" xr:uid="{C595F642-746D-4674-9295-EBA66DDB9930}"/>
    <cellStyle name="Comma 7 2" xfId="158" xr:uid="{65949B90-5286-4646-8939-0813116D47DF}"/>
    <cellStyle name="Comma 7 2 2" xfId="159" xr:uid="{051994DC-E107-413A-9B42-D250B6868133}"/>
    <cellStyle name="Comma 7 3" xfId="160" xr:uid="{1D81D3B0-BC20-43C9-99FC-EDA3373DC6F4}"/>
    <cellStyle name="Comma 7 4" xfId="161" xr:uid="{70F60EA3-60CE-4196-AEBA-57ABD0E58E6E}"/>
    <cellStyle name="Comma 8" xfId="162" xr:uid="{6E2B74F6-8067-4A1C-B664-55DEF52721FD}"/>
    <cellStyle name="Comma 8 2" xfId="163" xr:uid="{C71D6CBD-9CC1-4CEC-9D5B-E508A5DA8631}"/>
    <cellStyle name="Comma 9" xfId="164" xr:uid="{86DEAFCE-DB50-4D7F-BA15-8DC773DF41D9}"/>
    <cellStyle name="Comma 9 2" xfId="165" xr:uid="{2B4EA902-DEA9-4D42-BA9A-2E6C71B14F57}"/>
    <cellStyle name="Comma 9 3" xfId="166" xr:uid="{9699B084-1B41-4C96-A232-EE1400DA4FF9}"/>
    <cellStyle name="Comma 9 3 2" xfId="167" xr:uid="{F71A866F-CDF0-47A3-A864-22BCF43E9BAA}"/>
    <cellStyle name="Comma 9 3 3" xfId="168" xr:uid="{81214A2A-BE85-4D43-8AAC-4F287F66825A}"/>
    <cellStyle name="Comma 9 3 4" xfId="169" xr:uid="{5E7083A5-1C52-43EB-A4CF-461F536ECDF6}"/>
    <cellStyle name="Comma 9 4" xfId="170" xr:uid="{C433141E-D3EA-4A68-BF56-86C3BE617F75}"/>
    <cellStyle name="Comma 9 5" xfId="171" xr:uid="{E2956D3F-102D-4F6C-B3F7-6A5E74EFC971}"/>
    <cellStyle name="Comma 9 6" xfId="172" xr:uid="{F3EF7965-767A-4465-8105-7D6F64A99F61}"/>
    <cellStyle name="Comma 9 7" xfId="173" xr:uid="{F0D3DC57-399D-474D-BDEE-49B2757CFB36}"/>
    <cellStyle name="comma zerodec" xfId="174" xr:uid="{373555D6-3931-4743-A8E1-220D2580C4D1}"/>
    <cellStyle name="comma zerodec 2" xfId="175" xr:uid="{83CDBE09-BDA6-4EED-B66E-727F1455A05F}"/>
    <cellStyle name="comma zerodec 3" xfId="176" xr:uid="{1AFC72A5-7F90-467A-BED8-FFF10D2E3C59}"/>
    <cellStyle name="Currency1" xfId="177" xr:uid="{90DAB307-CCD1-45FD-95AD-214CEBAA9DE5}"/>
    <cellStyle name="Currency1 2" xfId="178" xr:uid="{E0FA08CD-A46E-40BF-865F-5CDBF9070353}"/>
    <cellStyle name="Currency1 3" xfId="179" xr:uid="{B972874D-CFD7-49BB-9A0D-FB611CBE6457}"/>
    <cellStyle name="Dollar (zero dec)" xfId="180" xr:uid="{CF80ABA9-76F0-4D1E-972A-C2E3106A1EE1}"/>
    <cellStyle name="Dollar (zero dec) 2" xfId="181" xr:uid="{73C03EF2-4B8C-4D73-988D-022A7B35D017}"/>
    <cellStyle name="Dollar (zero dec) 3" xfId="182" xr:uid="{96BCD6D3-0D95-4F0D-8E33-F3267038FD21}"/>
    <cellStyle name="E&amp;Y House" xfId="183" xr:uid="{E569DAC3-0A23-4545-9C91-D7C3B1FF6B54}"/>
    <cellStyle name="E&amp;Y House 2" xfId="184" xr:uid="{FBA177EA-4605-44CF-B121-BD32645AB461}"/>
    <cellStyle name="E&amp;Y House 3" xfId="185" xr:uid="{EEDB9AD7-A83D-4432-ABE2-B81E61A3ED69}"/>
    <cellStyle name="E&amp;Y House_Q3'07 - CIR - Q Loan " xfId="186" xr:uid="{845A20CD-6525-4E48-82C3-0FA2791074F8}"/>
    <cellStyle name="Explanatory Text 2" xfId="187" xr:uid="{53755301-14A9-48BC-94C9-925FF8D83152}"/>
    <cellStyle name="Explanatory Text 2 2" xfId="188" xr:uid="{909BFC2B-F594-4638-BF6C-392233A7CB1F}"/>
    <cellStyle name="Explanatory Text 3" xfId="189" xr:uid="{727ED0AE-3030-4E85-964B-BC8F65282C86}"/>
    <cellStyle name="FollowedEE_x0008__x0008_erlink" xfId="190" xr:uid="{F7AD05E0-422D-45A2-87F7-EDCD01437C8B}"/>
    <cellStyle name="Good 2" xfId="191" xr:uid="{4D5E4FA6-CE65-493B-833E-8A2EDA9A044C}"/>
    <cellStyle name="Good 2 2" xfId="192" xr:uid="{9C9C784A-BDF9-4A89-84FD-79B4F7D5FF1D}"/>
    <cellStyle name="Good 3" xfId="193" xr:uid="{1099C8F5-357A-4E24-8E3B-11C482A7C354}"/>
    <cellStyle name="Grey" xfId="194" xr:uid="{60FECFB5-71A1-4CAC-8DDB-0177FC75B8E4}"/>
    <cellStyle name="Grey 2" xfId="195" xr:uid="{078BE401-647E-4303-BA2B-5EB5A508E369}"/>
    <cellStyle name="Grey 2 2" xfId="196" xr:uid="{029A66AA-99BE-40A2-A54F-BB234F45828B}"/>
    <cellStyle name="Header - Style1" xfId="197" xr:uid="{A34CFFAD-5115-4828-92DB-8E9FFBDCDCAA}"/>
    <cellStyle name="Header1" xfId="198" xr:uid="{A70A1492-CFF1-4B6C-AB12-DC39FBE38BE8}"/>
    <cellStyle name="Header2" xfId="199" xr:uid="{4693DCB4-9679-41B0-BF67-F5BEFDCD7023}"/>
    <cellStyle name="Heading" xfId="200" xr:uid="{410AA70A-3AF8-4A1E-95B2-7ABF72B839D7}"/>
    <cellStyle name="Heading 1 2" xfId="201" xr:uid="{9CF6CE17-D716-4CAA-A778-630823BBE696}"/>
    <cellStyle name="Heading 1 2 2" xfId="202" xr:uid="{F32A6D1B-7CE0-4CD0-8BB4-A8868070A35C}"/>
    <cellStyle name="Heading 1 3" xfId="203" xr:uid="{6ACBAB43-782B-46BD-B983-E73FEF81788F}"/>
    <cellStyle name="Heading 2 2" xfId="204" xr:uid="{82E817A6-7DE7-4F0A-AF61-AF4B1A4A573A}"/>
    <cellStyle name="Heading 2 2 2" xfId="205" xr:uid="{410C571B-C1E1-420A-BEC3-CB687B7F3A01}"/>
    <cellStyle name="Heading 2 3" xfId="206" xr:uid="{2474D64A-3301-4044-B183-149E91D53B17}"/>
    <cellStyle name="Heading 3 2" xfId="207" xr:uid="{59ED74C8-C373-4221-A389-5ED382CBC499}"/>
    <cellStyle name="Heading 3 2 2" xfId="208" xr:uid="{8F32561B-9275-4AC4-ABCB-63873740154B}"/>
    <cellStyle name="Heading 3 3" xfId="209" xr:uid="{94ED2891-CECB-4330-8501-0627B976BBE9}"/>
    <cellStyle name="Heading 4 2" xfId="210" xr:uid="{2E15B25C-D493-41EB-B7D5-F019D5E8045E}"/>
    <cellStyle name="Heading 4 2 2" xfId="211" xr:uid="{C7CC328A-F034-44DB-846D-5F1922A5F33F}"/>
    <cellStyle name="Heading 4 3" xfId="212" xr:uid="{AAD3103D-629E-4E22-86E3-2EA81AD8761E}"/>
    <cellStyle name="Hyperlink 2" xfId="213" xr:uid="{0637EF95-10B4-492C-8A90-79652D908B8E}"/>
    <cellStyle name="Input [yellow]" xfId="214" xr:uid="{2F88AC05-2AD1-4707-A854-05BA397222E3}"/>
    <cellStyle name="Input [yellow] 2" xfId="215" xr:uid="{327434C6-3ADF-4DCD-B5C1-565B7848F007}"/>
    <cellStyle name="Input [yellow] 2 2" xfId="216" xr:uid="{4D4BA28F-3E32-4685-8BE8-DC50CF5D31CF}"/>
    <cellStyle name="Input 10" xfId="217" xr:uid="{7B0849B1-CDD3-4578-8F81-6B34F8F83A10}"/>
    <cellStyle name="Input 11" xfId="218" xr:uid="{2452A0F9-0F18-496C-A735-B9087C75C3CF}"/>
    <cellStyle name="Input 12" xfId="219" xr:uid="{A6F0982B-B1DC-49A6-8E6E-082931F867E9}"/>
    <cellStyle name="Input 13" xfId="220" xr:uid="{5EEEBEE3-EC08-4FB9-8C30-76816CA7D1BB}"/>
    <cellStyle name="Input 14" xfId="221" xr:uid="{C85CDECF-1375-447E-8BE4-C05348D3576A}"/>
    <cellStyle name="Input 15" xfId="222" xr:uid="{9C5A783D-1D6D-4570-9002-1C2A3FF67ACA}"/>
    <cellStyle name="Input 16" xfId="223" xr:uid="{FB746D32-9787-451A-A04B-7C947F09D4ED}"/>
    <cellStyle name="Input 17" xfId="224" xr:uid="{F2012399-6928-4C80-8C37-4F3FFCB66E2D}"/>
    <cellStyle name="Input 18" xfId="225" xr:uid="{EDEEB141-0289-4E29-963A-7FD96334954A}"/>
    <cellStyle name="Input 19" xfId="226" xr:uid="{AC57DB59-C6B7-4737-8672-596E0BB63871}"/>
    <cellStyle name="Input 2" xfId="227" xr:uid="{63F326E5-6A06-4508-888B-A22FEE97412D}"/>
    <cellStyle name="Input 2 2" xfId="228" xr:uid="{3784DE71-1393-42AB-9397-F515879AB780}"/>
    <cellStyle name="Input 20" xfId="229" xr:uid="{D5190F09-1802-4B5B-A696-E485CE2E660C}"/>
    <cellStyle name="Input 21" xfId="230" xr:uid="{00DB35EE-1710-4CFD-B2D9-342A8973D5BD}"/>
    <cellStyle name="Input 22" xfId="231" xr:uid="{4BD68FFD-68FE-445F-A2C4-2AA630723F03}"/>
    <cellStyle name="Input 23" xfId="232" xr:uid="{DF15403A-6C54-4BF4-B559-0DA622ACD9B7}"/>
    <cellStyle name="Input 24" xfId="233" xr:uid="{9BB75EDF-F819-4C68-80E4-47CE67D57B68}"/>
    <cellStyle name="Input 25" xfId="234" xr:uid="{A18E0F3C-3B67-46EE-A9A9-7F9E61033E29}"/>
    <cellStyle name="Input 26" xfId="235" xr:uid="{B9CAB42B-FE4D-47C7-A377-AFFBBBF225F6}"/>
    <cellStyle name="Input 27" xfId="236" xr:uid="{9A0B8E82-A115-4517-B6BA-B93BF78F7832}"/>
    <cellStyle name="Input 28" xfId="237" xr:uid="{4FCDD3C8-11B1-4375-B47F-648112E7A0CA}"/>
    <cellStyle name="Input 29" xfId="238" xr:uid="{FC014A15-6C83-4308-8629-78B3B54495E6}"/>
    <cellStyle name="Input 3" xfId="239" xr:uid="{FEB4B98B-9117-4564-A80C-13840C0954FF}"/>
    <cellStyle name="Input 30" xfId="240" xr:uid="{32FA9298-116F-4FDE-B6BD-A2D98BBFFE24}"/>
    <cellStyle name="Input 31" xfId="241" xr:uid="{D1CF8C8D-1F81-4154-BFD7-40FBA7DF9068}"/>
    <cellStyle name="Input 32" xfId="242" xr:uid="{BF7DBC40-7F07-4D79-B848-2A2DDF15DD11}"/>
    <cellStyle name="Input 33" xfId="243" xr:uid="{F93BE1E3-67FC-4195-BB5D-317A719BD27E}"/>
    <cellStyle name="Input 34" xfId="244" xr:uid="{BEE3D5EE-1336-4A08-843C-A4F620CEEDEC}"/>
    <cellStyle name="Input 35" xfId="245" xr:uid="{D1BAED8F-1B25-4639-B1FB-ED609B249B46}"/>
    <cellStyle name="Input 36" xfId="246" xr:uid="{4C8AD411-8E57-433E-BB67-0EB453E96E26}"/>
    <cellStyle name="Input 37" xfId="247" xr:uid="{6894B0D3-F417-4DF7-81F2-8043EA959C75}"/>
    <cellStyle name="Input 38" xfId="248" xr:uid="{370C551C-5341-44E6-9B2E-3C7FD13996B2}"/>
    <cellStyle name="Input 39" xfId="249" xr:uid="{C67F1C16-0115-438F-9C73-7D8B2A1CDA24}"/>
    <cellStyle name="Input 4" xfId="250" xr:uid="{330871A6-F7EA-4464-A333-46992078DEFC}"/>
    <cellStyle name="Input 40" xfId="251" xr:uid="{6F393DFB-6B3A-4673-B83C-AE61148FE479}"/>
    <cellStyle name="Input 41" xfId="252" xr:uid="{147441B2-81F5-425D-9484-5668530784AF}"/>
    <cellStyle name="Input 42" xfId="253" xr:uid="{332448AE-A898-4757-9250-8224B5715295}"/>
    <cellStyle name="Input 43" xfId="254" xr:uid="{C8CC77E6-92A3-4D5A-8870-332EAC934249}"/>
    <cellStyle name="Input 44" xfId="255" xr:uid="{70A2B86A-773E-4A27-9E94-1C960CE5DD70}"/>
    <cellStyle name="Input 45" xfId="256" xr:uid="{1D42E7AA-AEB3-4CA8-B061-9FA61DD70B1C}"/>
    <cellStyle name="Input 46" xfId="257" xr:uid="{556EC85D-5F99-4458-B27F-26BF1B93E384}"/>
    <cellStyle name="Input 47" xfId="258" xr:uid="{63DBC7B4-74FC-455F-BFC7-F663069AD71C}"/>
    <cellStyle name="Input 48" xfId="259" xr:uid="{83D8FB29-1FAA-420B-AC57-0168818DE28C}"/>
    <cellStyle name="Input 49" xfId="260" xr:uid="{AB888886-3B39-4C78-8426-FB961BC20626}"/>
    <cellStyle name="Input 5" xfId="261" xr:uid="{393C760F-CE6B-4E44-BC89-489FDC04E124}"/>
    <cellStyle name="Input 50" xfId="262" xr:uid="{D597108B-0A38-4573-95CD-A19A5C42534A}"/>
    <cellStyle name="Input 51" xfId="263" xr:uid="{5C61E67F-EA44-4E54-B5FC-E19570DD2939}"/>
    <cellStyle name="Input 52" xfId="264" xr:uid="{341ED804-1F61-43C3-8E05-EF27E49B38CC}"/>
    <cellStyle name="Input 53" xfId="265" xr:uid="{DE5597FC-4001-4513-917B-03A91A42BD69}"/>
    <cellStyle name="Input 54" xfId="266" xr:uid="{298188B6-A4B1-49B9-ACEA-C11E31BE13D8}"/>
    <cellStyle name="Input 55" xfId="267" xr:uid="{BB8551F6-89F7-46E5-ABEB-D2597C5392C5}"/>
    <cellStyle name="Input 56" xfId="268" xr:uid="{C22D93E5-C554-4FF9-8287-793182CD7D9C}"/>
    <cellStyle name="Input 57" xfId="269" xr:uid="{74442FC6-00D4-4297-AEA0-553253310E98}"/>
    <cellStyle name="Input 58" xfId="270" xr:uid="{4457A66F-72CF-4713-8330-F434BC9FC13A}"/>
    <cellStyle name="Input 59" xfId="271" xr:uid="{2B11E826-F693-4903-93D3-AF3B64E32C6A}"/>
    <cellStyle name="Input 6" xfId="272" xr:uid="{A8426FD7-E079-4F92-8FE4-7E66C086BDFC}"/>
    <cellStyle name="Input 60" xfId="273" xr:uid="{B9F72897-966F-437C-A9DF-DE24BA770701}"/>
    <cellStyle name="Input 61" xfId="274" xr:uid="{77541F3F-BDE8-4718-AB53-F6889D844D05}"/>
    <cellStyle name="Input 62" xfId="275" xr:uid="{93D6C6FE-39A7-4935-8EF5-22D3038B5DCF}"/>
    <cellStyle name="Input 63" xfId="276" xr:uid="{E66458DD-94B2-4EA9-84CC-2B0A0850C2AA}"/>
    <cellStyle name="Input 7" xfId="277" xr:uid="{4DAF1764-594B-4D9B-B5DD-21E87B49FA67}"/>
    <cellStyle name="Input 8" xfId="278" xr:uid="{AF665EDC-5F22-4703-96DE-764484524897}"/>
    <cellStyle name="Input 9" xfId="279" xr:uid="{FDA105EE-3429-4F8F-A190-48BA7B8EF6A4}"/>
    <cellStyle name="Linked Cell 2" xfId="280" xr:uid="{EF7D9AB7-3AD2-49E6-9E11-60C1E25E2C4A}"/>
    <cellStyle name="Linked Cell 2 2" xfId="281" xr:uid="{1C39F3CB-9E81-458D-B96D-44951A274155}"/>
    <cellStyle name="Linked Cell 3" xfId="282" xr:uid="{CF7B45FD-50CC-47A0-880A-3F7D14A7DB74}"/>
    <cellStyle name="Neutral 2" xfId="283" xr:uid="{6BADAA1F-7919-4176-9C3E-FD0E61C81ACD}"/>
    <cellStyle name="Neutral 2 2" xfId="284" xr:uid="{8F1B4DBB-3756-449D-85DD-B2D17D80E134}"/>
    <cellStyle name="Neutral 3" xfId="285" xr:uid="{A3C02EF6-3CA2-4272-ABE8-459FF80D4087}"/>
    <cellStyle name="no dec" xfId="286" xr:uid="{87F66815-7F8A-41CD-B4B7-2B23D4142608}"/>
    <cellStyle name="Normal" xfId="0" builtinId="0"/>
    <cellStyle name="Normal - Style1" xfId="287" xr:uid="{1EA31B4A-DA68-435B-8CEC-A39DE08480D9}"/>
    <cellStyle name="Normal - Style1 2" xfId="288" xr:uid="{9F708725-5A96-43BE-99EE-B9EABB97D437}"/>
    <cellStyle name="Normal - Style1 2 2" xfId="289" xr:uid="{652A8673-D100-4F75-979E-8C44A57007CE}"/>
    <cellStyle name="Normal 10" xfId="290" xr:uid="{114B598C-8AA2-4B24-819B-D0227B9EC6B1}"/>
    <cellStyle name="Normal 10 2" xfId="291" xr:uid="{FBE868FA-2E28-4F70-B804-455D39363484}"/>
    <cellStyle name="Normal 10 2 2" xfId="292" xr:uid="{E4DFDDAD-4061-4E66-86FE-D01F81C25B40}"/>
    <cellStyle name="Normal 10 2 2 2" xfId="293" xr:uid="{D10935F5-1723-457C-AD12-E289AD0083A5}"/>
    <cellStyle name="Normal 10 2 2 3" xfId="294" xr:uid="{8224EFCF-DE00-4097-9F93-62F372A930BD}"/>
    <cellStyle name="Normal 10 2 2 4" xfId="295" xr:uid="{B3DFE152-4BC9-427E-A867-EAC9D3608FD7}"/>
    <cellStyle name="Normal 10 2 2_BS" xfId="296" xr:uid="{9F92297D-46D8-40E1-AB10-C7E5962CCB5D}"/>
    <cellStyle name="Normal 10 3" xfId="297" xr:uid="{A3BB22E1-D591-49DB-8582-08DE329D6404}"/>
    <cellStyle name="Normal 10 3 2" xfId="298" xr:uid="{F10EAD43-9BBA-4A4D-93CF-84DE20C2D71B}"/>
    <cellStyle name="Normal 10 4" xfId="299" xr:uid="{A49F322B-C59E-4EDD-BDF2-EE3289A39E70}"/>
    <cellStyle name="Normal 10_BS" xfId="300" xr:uid="{0FD0CD74-97C4-4A11-909D-B6C7CEF105CC}"/>
    <cellStyle name="Normal 11" xfId="301" xr:uid="{A9333812-328C-44D6-A86F-6AADD38D28AA}"/>
    <cellStyle name="Normal 11 2" xfId="302" xr:uid="{B074F41F-06B3-4CBB-92DC-3514C9A3B572}"/>
    <cellStyle name="Normal 11 2 2" xfId="303" xr:uid="{BDD34E09-4A32-45A5-A2CB-8C92FEFA1F58}"/>
    <cellStyle name="Normal 11 2_BS" xfId="304" xr:uid="{6398AB52-D2F4-4782-B69E-2F743DE98CC1}"/>
    <cellStyle name="Normal 11 3" xfId="305" xr:uid="{17620764-3A13-434F-A9E3-3DB92D85125F}"/>
    <cellStyle name="Normal 11 3 2" xfId="306" xr:uid="{1EE7F4B3-5B1E-4906-AB98-0C11F6F85E75}"/>
    <cellStyle name="Normal 11 3 3" xfId="307" xr:uid="{10311004-8C67-47B8-9725-AE5210033D4E}"/>
    <cellStyle name="Normal 11 3 4" xfId="308" xr:uid="{FA084EEC-4E18-4FB1-AA17-E5952DB19B3E}"/>
    <cellStyle name="Normal 11 3_BS" xfId="309" xr:uid="{79FBF4F7-DE93-4A7B-AAD5-51012B177A20}"/>
    <cellStyle name="Normal 12" xfId="310" xr:uid="{66682BA1-E856-44F9-B057-76310252753C}"/>
    <cellStyle name="Normal 12 2" xfId="311" xr:uid="{5413A90B-0BF1-4FC5-8184-AABDAA4211AA}"/>
    <cellStyle name="Normal 12 2 2" xfId="312" xr:uid="{F99031C0-C23D-4969-A1E1-512B64BF6035}"/>
    <cellStyle name="Normal 12 2_BS" xfId="313" xr:uid="{F72B33A3-4A64-4454-A395-E24BCC9F502A}"/>
    <cellStyle name="Normal 12 3" xfId="314" xr:uid="{BBF6D385-9665-4832-8D60-ACF83DEECE8B}"/>
    <cellStyle name="Normal 12 3 2" xfId="315" xr:uid="{71125D63-FA54-4114-8884-8FCC2493C7B4}"/>
    <cellStyle name="Normal 12 3 3" xfId="316" xr:uid="{9A812FA2-47BE-493D-A917-6F2433127E30}"/>
    <cellStyle name="Normal 12 3 4" xfId="317" xr:uid="{B63A32AF-ADDB-497A-83CA-EA9751AAB5A8}"/>
    <cellStyle name="Normal 12 3_BS" xfId="318" xr:uid="{CBAC3D03-D72E-47A1-AA5C-5B36E38DBFB4}"/>
    <cellStyle name="Normal 13" xfId="319" xr:uid="{5C8EA9B3-0B83-4085-AEF7-FE5A0CD6CEBC}"/>
    <cellStyle name="Normal 13 2" xfId="320" xr:uid="{8EFEEA7E-FA23-4C81-B1D9-90CDF81A168B}"/>
    <cellStyle name="Normal 13 3" xfId="321" xr:uid="{2A092030-64D7-441C-B177-80892344DAA7}"/>
    <cellStyle name="Normal 13 3 2" xfId="322" xr:uid="{275FD457-6596-4C5B-B5AE-DD4567C9EEE8}"/>
    <cellStyle name="Normal 13 3_BS" xfId="323" xr:uid="{210781B5-5700-4C8F-9D27-D04E250B861F}"/>
    <cellStyle name="Normal 13 4" xfId="324" xr:uid="{BBB1C2FC-5807-4F8F-8D94-226F07BEBDC6}"/>
    <cellStyle name="Normal 13 4 2" xfId="325" xr:uid="{8A5428B9-7EAE-4B26-96F1-DD3563D1EEC7}"/>
    <cellStyle name="Normal 13 4 3" xfId="326" xr:uid="{D4F3DEBD-557C-4079-A3D2-749C9B0C3029}"/>
    <cellStyle name="Normal 13 4 4" xfId="327" xr:uid="{0F11C621-5C74-4B64-9732-DCDE2FA9514A}"/>
    <cellStyle name="Normal 13 4_BS" xfId="328" xr:uid="{09369804-5341-4D48-9737-DCB27B62F187}"/>
    <cellStyle name="Normal 14" xfId="329" xr:uid="{971C4073-D593-4FBE-A453-BD87DA3D4375}"/>
    <cellStyle name="Normal 14 2" xfId="330" xr:uid="{5B0F861E-C5D6-43C7-8048-F38D5E5DEA48}"/>
    <cellStyle name="Normal 14 2 2" xfId="331" xr:uid="{353AAB19-288A-4690-8731-2C7A4CB20DBF}"/>
    <cellStyle name="Normal 14 2_BS" xfId="332" xr:uid="{794BA2E0-1027-46E1-84F2-C30F2D515A7F}"/>
    <cellStyle name="Normal 14 3" xfId="333" xr:uid="{8A46D4BC-BDD8-43E5-9593-B970EBEFBE54}"/>
    <cellStyle name="Normal 14 3 2" xfId="334" xr:uid="{2E9C233E-D17F-4EB8-B16B-2DBC2B828E38}"/>
    <cellStyle name="Normal 14 3 3" xfId="335" xr:uid="{3DE78629-A1D4-49B0-BD76-83381FA41D03}"/>
    <cellStyle name="Normal 14 3 4" xfId="336" xr:uid="{FAEC66EF-A1E9-47CB-BFD1-9E07ACCEBEA3}"/>
    <cellStyle name="Normal 14 3_BS" xfId="337" xr:uid="{CC58A619-CEBA-4079-8DA8-579877EAF81B}"/>
    <cellStyle name="Normal 15" xfId="338" xr:uid="{995DB3FC-A506-4EF5-ABF6-5A7A5FD4D97A}"/>
    <cellStyle name="Normal 15 2" xfId="339" xr:uid="{00C5B0BD-6F6D-4B91-A042-59B14DDB7BAD}"/>
    <cellStyle name="Normal 15 2 2" xfId="340" xr:uid="{33435FB1-28C5-495F-8570-DE7AA814F9D0}"/>
    <cellStyle name="Normal 15 2_BS" xfId="341" xr:uid="{AD00B9BF-A1F5-4B8B-9FFD-641428AB00B3}"/>
    <cellStyle name="Normal 15 3" xfId="342" xr:uid="{C6923A0B-25CD-4D2A-A52A-136963BBCAAB}"/>
    <cellStyle name="Normal 15 3 2" xfId="343" xr:uid="{02901D65-64C3-417C-B810-E9FC488FA978}"/>
    <cellStyle name="Normal 15 3 3" xfId="344" xr:uid="{05A20D21-E90C-459F-B0FD-9FA9D140FD00}"/>
    <cellStyle name="Normal 15 3 4" xfId="345" xr:uid="{47F366FE-01F2-4B4F-B6C3-4D403261462E}"/>
    <cellStyle name="Normal 15 3_BS" xfId="346" xr:uid="{39979CF4-A7A0-4D4B-B6E6-8BF6A001CF53}"/>
    <cellStyle name="Normal 16" xfId="347" xr:uid="{CD941DE5-B7F5-491B-81C8-55D4F3ADCC8E}"/>
    <cellStyle name="Normal 16 2" xfId="348" xr:uid="{D5358A36-8150-4D8F-81DA-F6F20EEC2388}"/>
    <cellStyle name="Normal 16 2 2" xfId="349" xr:uid="{935C5EF7-5471-43F3-A430-42E6EABBA5A7}"/>
    <cellStyle name="Normal 16 2_BS" xfId="350" xr:uid="{5E5C6A7F-7945-46C9-AA65-D2801760AF75}"/>
    <cellStyle name="Normal 16 3" xfId="351" xr:uid="{876B3511-BE74-459E-9740-9EE81AAFC6DA}"/>
    <cellStyle name="Normal 16 3 2" xfId="352" xr:uid="{0D41D9BC-CFD3-4FDB-86F4-4BBB3017619F}"/>
    <cellStyle name="Normal 16 3 3" xfId="353" xr:uid="{AD89AC4C-11C8-4F1F-9B8A-93F427889B01}"/>
    <cellStyle name="Normal 16 3 4" xfId="354" xr:uid="{12C7D2DA-ACCA-44A1-AD8C-DF272C0C4A09}"/>
    <cellStyle name="Normal 16 3_BS" xfId="355" xr:uid="{1AD52B99-1E1D-45AA-9C3C-CDB4922C0F76}"/>
    <cellStyle name="Normal 17" xfId="356" xr:uid="{0090117D-3B6F-4ED5-ACBD-E3AE30D3EC5D}"/>
    <cellStyle name="Normal 17 2" xfId="357" xr:uid="{50175364-446A-4465-8F14-E0A02DF49501}"/>
    <cellStyle name="Normal 17 2 2" xfId="358" xr:uid="{E0C5EF29-B4F6-4D8C-A2E7-1D74B089CEE4}"/>
    <cellStyle name="Normal 17 2_BS" xfId="359" xr:uid="{A44DAE61-F37C-4CAB-8583-8C6610FFFAA8}"/>
    <cellStyle name="Normal 17 3" xfId="360" xr:uid="{5225FDAB-B307-43AB-96C1-1DD64438F2E1}"/>
    <cellStyle name="Normal 17 3 2" xfId="361" xr:uid="{7CDB78FD-488E-48E8-BA84-12D8870EF999}"/>
    <cellStyle name="Normal 17 3 3" xfId="362" xr:uid="{7C132B12-6DF1-495B-AA7D-EEF1F2A7F07E}"/>
    <cellStyle name="Normal 17 3 4" xfId="363" xr:uid="{269B8664-1601-4166-B222-6E94BAE8DADB}"/>
    <cellStyle name="Normal 17 3_BS" xfId="364" xr:uid="{020174B1-7963-46DA-B35F-CC101DF81285}"/>
    <cellStyle name="Normal 18" xfId="365" xr:uid="{7BFF7880-8CA7-486C-96A0-6F83387AEA00}"/>
    <cellStyle name="Normal 18 2" xfId="366" xr:uid="{53825F7A-4326-4D3D-B4AB-4F3FA92A768C}"/>
    <cellStyle name="Normal 18 2 2" xfId="367" xr:uid="{B26F970D-6CDD-4FA0-8E9C-7318A93CC18C}"/>
    <cellStyle name="Normal 18 2_BS" xfId="368" xr:uid="{BEABA0AA-58D6-43BE-AD86-B919BF1F3D45}"/>
    <cellStyle name="Normal 18 3" xfId="369" xr:uid="{247E8A4B-E98C-41DB-A8F2-18F435362A2D}"/>
    <cellStyle name="Normal 18 3 2" xfId="370" xr:uid="{E4939FF2-FC53-4B26-A52A-0A26B1E4093A}"/>
    <cellStyle name="Normal 18 3 3" xfId="371" xr:uid="{99CA5A2D-B53E-4B72-8388-19D4C974E581}"/>
    <cellStyle name="Normal 18 3 4" xfId="372" xr:uid="{6C7D1450-101D-49FB-8BBC-0C111C666B81}"/>
    <cellStyle name="Normal 18 3_BS" xfId="373" xr:uid="{A14B3977-01BE-4D6E-9A65-DB2626EEC8BE}"/>
    <cellStyle name="Normal 19" xfId="374" xr:uid="{5B3FB870-4494-4663-8165-AE9570D40EE6}"/>
    <cellStyle name="Normal 19 2" xfId="375" xr:uid="{E23C9431-C081-42F3-A93B-9FAA00BBF717}"/>
    <cellStyle name="Normal 19 2 2" xfId="376" xr:uid="{89E0C84B-F048-4E59-9EDE-F5E332A7AA2E}"/>
    <cellStyle name="Normal 19 3" xfId="377" xr:uid="{D9F9A27D-C851-4A75-9996-E007B6E97EEF}"/>
    <cellStyle name="Normal 19 3 2" xfId="378" xr:uid="{9904F848-86F2-4F24-B075-BC60A44ED11B}"/>
    <cellStyle name="Normal 19 3 3" xfId="379" xr:uid="{835B76C0-39B1-4115-8AD2-6BF108864854}"/>
    <cellStyle name="Normal 19 3 4" xfId="380" xr:uid="{80E477A4-AA0C-4B7F-AA70-357A3EFAD1B8}"/>
    <cellStyle name="Normal 19 3_BS" xfId="381" xr:uid="{8E298E65-0100-4B63-9D16-0F7671C2E2A3}"/>
    <cellStyle name="Normal 2" xfId="382" xr:uid="{493287BD-E8A3-4DE3-8091-5AE2E9912410}"/>
    <cellStyle name="Normal 2 10" xfId="383" xr:uid="{98E673A5-C157-444D-B0E9-765196539FE3}"/>
    <cellStyle name="Normal 2 2" xfId="384" xr:uid="{B54B87C4-05C5-4101-A41F-6BED3AC80772}"/>
    <cellStyle name="Normal 2 2 2" xfId="385" xr:uid="{B47B2C58-EE8E-44C1-A3C2-DD9269EEA1DC}"/>
    <cellStyle name="Normal 2 2 2 2" xfId="386" xr:uid="{A28CF7FC-11B0-4C05-A7BF-22D842B79B68}"/>
    <cellStyle name="Normal 2 2 3" xfId="387" xr:uid="{00FF54EB-3BB4-4A9C-98C2-1BFC231B9056}"/>
    <cellStyle name="Normal 2 3" xfId="388" xr:uid="{E7B6BAF3-74BB-41D0-809C-C2C4E64207DD}"/>
    <cellStyle name="Normal 2 4" xfId="389" xr:uid="{0F5047E4-F507-46A7-AAE3-6C992F5E9DBC}"/>
    <cellStyle name="Normal 2 4 2" xfId="390" xr:uid="{694E28C5-08FE-490E-BEDF-4ED60C190F9D}"/>
    <cellStyle name="Normal 2 4 2 2" xfId="391" xr:uid="{7923328D-4A41-455E-B6D1-1BE3A981F076}"/>
    <cellStyle name="Normal 2 4 2_BS" xfId="392" xr:uid="{A1D79C73-14BF-4ECE-A485-4BED37A183AD}"/>
    <cellStyle name="Normal 2 5" xfId="393" xr:uid="{5E6971C8-FCF5-432E-9644-2F5800933E19}"/>
    <cellStyle name="Normal 2 5 2" xfId="394" xr:uid="{A82A3357-B764-4B63-A206-9155A892D6B3}"/>
    <cellStyle name="Normal 2 5 3" xfId="395" xr:uid="{4EE82397-C2C4-4504-8743-0CAE54CE70BC}"/>
    <cellStyle name="Normal 2 5 4" xfId="396" xr:uid="{7670C16E-4743-423D-AEC6-8E873A258250}"/>
    <cellStyle name="Normal 2 5 5" xfId="397" xr:uid="{B9F7F2CE-30CC-47B7-B7EA-2AEF27EED0E0}"/>
    <cellStyle name="Normal 2 5_BS" xfId="398" xr:uid="{DE7DC81B-76AA-44E7-B1E7-EAE948B922B7}"/>
    <cellStyle name="Normal 2 6" xfId="399" xr:uid="{D3A8A563-0D42-40D2-B4D8-18883F245F32}"/>
    <cellStyle name="Normal 2 7" xfId="400" xr:uid="{671C50B5-82F8-4D97-8D7D-1A9B4071B450}"/>
    <cellStyle name="Normal 2 8" xfId="401" xr:uid="{5263BFB9-4AB9-42E5-ADFC-9EE69A19EBB9}"/>
    <cellStyle name="Normal 2 9" xfId="402" xr:uid="{8FC59011-D517-488E-873E-99C052EC7487}"/>
    <cellStyle name="Normal 2_BS" xfId="403" xr:uid="{0519C2B7-AA0D-4837-98C7-D1CDB9B6B3CD}"/>
    <cellStyle name="Normal 20" xfId="404" xr:uid="{3936E759-F960-46C1-B939-282962519F40}"/>
    <cellStyle name="Normal 20 2" xfId="405" xr:uid="{22DC3B75-5A64-4255-87B3-20B0529C720B}"/>
    <cellStyle name="Normal 20 2 2" xfId="406" xr:uid="{8716F77C-0CB3-4F9F-85A8-880058586C65}"/>
    <cellStyle name="Normal 20 3" xfId="407" xr:uid="{1D7A9816-006E-497E-9549-CCA8A68D6562}"/>
    <cellStyle name="Normal 20 3 2" xfId="408" xr:uid="{22FE72EE-1BCE-490D-9F7F-4B758F6E7CF3}"/>
    <cellStyle name="Normal 20 3 3" xfId="409" xr:uid="{DB7FA581-F623-47E0-8059-B03676AFE99D}"/>
    <cellStyle name="Normal 20 3 4" xfId="410" xr:uid="{F391E403-BB9D-48A0-B855-04D032C7AE14}"/>
    <cellStyle name="Normal 20 3_BS" xfId="411" xr:uid="{55802F1D-28B1-4FAA-A817-D1CFB31684E7}"/>
    <cellStyle name="Normal 21" xfId="412" xr:uid="{8324FA68-E15B-4C01-AD83-D27E69002C97}"/>
    <cellStyle name="Normal 21 2" xfId="413" xr:uid="{EC8CEF51-F65B-46DC-A01D-7D974C201117}"/>
    <cellStyle name="Normal 21 2 2" xfId="414" xr:uid="{2984E875-7AB8-4996-8B5F-0A6FA203A54E}"/>
    <cellStyle name="Normal 21 3" xfId="415" xr:uid="{AC30AEB5-39A7-4C59-9DF1-71093FA351E3}"/>
    <cellStyle name="Normal 21 3 2" xfId="416" xr:uid="{28F55781-2799-4846-AB38-8E46084165BE}"/>
    <cellStyle name="Normal 21 3 3" xfId="417" xr:uid="{35ECA7C6-1867-413E-819D-28BAF11117C4}"/>
    <cellStyle name="Normal 21 3 4" xfId="418" xr:uid="{C7C32712-5EFA-4BDB-A0DF-203ABBF38E70}"/>
    <cellStyle name="Normal 21 3_BS" xfId="419" xr:uid="{BE09108A-925A-4D19-8710-BB0C79F84679}"/>
    <cellStyle name="Normal 22" xfId="420" xr:uid="{DD68435E-C2A6-4281-AE72-088FFBA6EAAA}"/>
    <cellStyle name="Normal 22 2" xfId="421" xr:uid="{CCBB0F04-9AC1-49BC-A2DC-ECB636E2BBCE}"/>
    <cellStyle name="Normal 22 2 2" xfId="422" xr:uid="{66A8DEEB-39BA-4558-A859-9E5ADE806800}"/>
    <cellStyle name="Normal 22 3" xfId="423" xr:uid="{9306B29C-F0DE-4B46-8585-D0A1F41D02E5}"/>
    <cellStyle name="Normal 22 3 2" xfId="424" xr:uid="{17F41C71-2C5E-4F59-8FAC-50335802B78F}"/>
    <cellStyle name="Normal 22 3 3" xfId="425" xr:uid="{E6063EBE-82BB-4D5E-B08F-E9CA33D59EDA}"/>
    <cellStyle name="Normal 22 3 4" xfId="426" xr:uid="{BDD3B0A7-2D32-48AB-B30F-521FB037845D}"/>
    <cellStyle name="Normal 22 3_BS" xfId="427" xr:uid="{0DB49B7A-C89B-4BD1-BE2B-DC5D85AA8AC1}"/>
    <cellStyle name="Normal 23" xfId="428" xr:uid="{A91A6A5E-DF5D-42F6-AE05-190811616B1F}"/>
    <cellStyle name="Normal 23 2" xfId="429" xr:uid="{6BD9C20A-461B-4E92-A358-A98A8789EDAC}"/>
    <cellStyle name="Normal 23 2 2" xfId="430" xr:uid="{EF83F311-1AB6-474C-86C1-E14375342604}"/>
    <cellStyle name="Normal 23 2 3" xfId="431" xr:uid="{C3BEF874-1480-4E62-BE1D-48B9EC833A22}"/>
    <cellStyle name="Normal 23 2 4" xfId="432" xr:uid="{7B562ABB-5497-4A76-B8E9-D89F696F54F3}"/>
    <cellStyle name="Normal 23 2 5" xfId="433" xr:uid="{41B904D9-48CF-48CA-BC67-61AA7C3BC44A}"/>
    <cellStyle name="Normal 23 2_BS" xfId="434" xr:uid="{F87E4E59-34AD-4D8E-BB28-8766C4461E5D}"/>
    <cellStyle name="Normal 24" xfId="435" xr:uid="{C0B037C9-C838-49F8-BAE8-3144DE71373A}"/>
    <cellStyle name="Normal 24 2" xfId="436" xr:uid="{0738EAD6-C1A6-48AA-B7C3-B0DBADDED5DC}"/>
    <cellStyle name="Normal 24 2 2" xfId="437" xr:uid="{F1F3B688-0908-41DC-B151-DCA950DC346F}"/>
    <cellStyle name="Normal 24 2 3" xfId="438" xr:uid="{CACF44DC-D8C5-4474-8DCD-A9D18DFB0EC5}"/>
    <cellStyle name="Normal 24 2 4" xfId="439" xr:uid="{088433C8-A03D-4D58-B47B-F0455181E495}"/>
    <cellStyle name="Normal 24 2_BS" xfId="440" xr:uid="{CAFCD38C-6484-4061-A35D-CFE765E3EA3E}"/>
    <cellStyle name="Normal 25" xfId="441" xr:uid="{C3D8158E-A993-4904-9B9C-7348C6FE4265}"/>
    <cellStyle name="Normal 25 2" xfId="442" xr:uid="{4843926D-421B-462F-8A7C-97CCCB0AEB35}"/>
    <cellStyle name="Normal 25 2 2" xfId="443" xr:uid="{071D8BC5-E298-488F-84AC-7BE4B45C54F8}"/>
    <cellStyle name="Normal 25 2 3" xfId="444" xr:uid="{6BC65ACD-647B-4AC2-B488-D173A4A8C47B}"/>
    <cellStyle name="Normal 25 2 4" xfId="445" xr:uid="{5479B0AC-E7B0-48D4-88ED-07FA9BDFBCF7}"/>
    <cellStyle name="Normal 25 2_BS" xfId="446" xr:uid="{AF19E8FA-29B8-40FA-BE63-4DEBFF3038AA}"/>
    <cellStyle name="Normal 26" xfId="447" xr:uid="{1A7DA16F-FA50-46F0-84D8-F647042F6B01}"/>
    <cellStyle name="Normal 26 2" xfId="448" xr:uid="{689C3121-0E6F-46C1-8375-71C04F695CF7}"/>
    <cellStyle name="Normal 26 2 2" xfId="449" xr:uid="{77EDF495-FB5A-4BF2-B9D1-3D0247B79BF8}"/>
    <cellStyle name="Normal 26 2 3" xfId="450" xr:uid="{37F3660C-3874-490F-80B7-DD9471CBA9F3}"/>
    <cellStyle name="Normal 26 2 4" xfId="451" xr:uid="{76C9D460-45AA-4FDF-85BD-AD9E834DD485}"/>
    <cellStyle name="Normal 26 2_BS" xfId="452" xr:uid="{5B1F8568-E3B0-498D-9D5A-641DA7F5861B}"/>
    <cellStyle name="Normal 27" xfId="453" xr:uid="{9DA14AC7-77C2-4CB6-8A34-9340C80AD06A}"/>
    <cellStyle name="Normal 27 2" xfId="454" xr:uid="{385BDF78-9874-4FC4-9FDF-3777FF9AE12D}"/>
    <cellStyle name="Normal 27 2 2" xfId="455" xr:uid="{0A0A104D-8798-42B2-931D-59B484B1572E}"/>
    <cellStyle name="Normal 27 2 3" xfId="456" xr:uid="{063ABAEC-2EDE-4177-A892-31A65D4248A7}"/>
    <cellStyle name="Normal 27 2 4" xfId="457" xr:uid="{130F6B28-9B01-4EB1-AF89-7B8E53D80F0F}"/>
    <cellStyle name="Normal 27 2_BS" xfId="458" xr:uid="{A5A5DBE4-4D6F-4C90-843A-490866CD950D}"/>
    <cellStyle name="Normal 28" xfId="459" xr:uid="{E085CE8C-5CF1-4D1C-BC92-C67D2FB9F24A}"/>
    <cellStyle name="Normal 28 2" xfId="460" xr:uid="{156359AC-3B8A-4C57-9DE2-ACABC4F8CC63}"/>
    <cellStyle name="Normal 28 2 2" xfId="461" xr:uid="{0B2798F2-A26B-4303-BB9E-82E6247B0A41}"/>
    <cellStyle name="Normal 28 2 3" xfId="462" xr:uid="{FDBB2B00-1A70-4637-BBDF-22E576445313}"/>
    <cellStyle name="Normal 28 2 4" xfId="463" xr:uid="{2BE79DEC-3FE1-4977-B03C-BA54AD3D6168}"/>
    <cellStyle name="Normal 28 2_BS" xfId="464" xr:uid="{82589116-AE41-44AF-A195-4A487DB048C3}"/>
    <cellStyle name="Normal 29" xfId="465" xr:uid="{BA10FF32-5D8C-4E90-96B9-3CCD9A879A6F}"/>
    <cellStyle name="Normal 29 2" xfId="466" xr:uid="{F582047C-2234-40BE-842E-4D75519742A9}"/>
    <cellStyle name="Normal 29 2 2" xfId="467" xr:uid="{9FD87B08-D3BE-499B-A6AB-7CF49588A5CB}"/>
    <cellStyle name="Normal 29 2 3" xfId="468" xr:uid="{CB1F96A0-786A-416A-BCDB-22D5ECEB7ECB}"/>
    <cellStyle name="Normal 29 2 4" xfId="469" xr:uid="{5C799284-EBAF-4A60-937D-399A992E3B7A}"/>
    <cellStyle name="Normal 29 2_BS" xfId="470" xr:uid="{F2C2D17F-6A06-4649-BD1F-E81249D411E2}"/>
    <cellStyle name="Normal 3" xfId="471" xr:uid="{F0F66ED9-7617-49FF-8868-2C955B311A2B}"/>
    <cellStyle name="Normal 3 2" xfId="472" xr:uid="{0F816D54-B224-425C-BB97-36B6310A4211}"/>
    <cellStyle name="Normal 3 2 2" xfId="473" xr:uid="{6470B755-56F5-4A48-9B24-97F7EABD543D}"/>
    <cellStyle name="Normal 3 2 2 2" xfId="474" xr:uid="{96F7929F-ADF4-4330-A971-C1C8026129B7}"/>
    <cellStyle name="Normal 3 2 2 2 2" xfId="475" xr:uid="{13DB1BC1-AD6E-4437-AE83-FC71D6E1791C}"/>
    <cellStyle name="Normal 3 2 2 2 3" xfId="476" xr:uid="{4279526F-2B44-4377-AE2E-319132E23AA4}"/>
    <cellStyle name="Normal 3 2 2 2 4" xfId="477" xr:uid="{229E07D1-9E15-4F43-B370-32A21F88ABD3}"/>
    <cellStyle name="Normal 3 2 2 2 5" xfId="478" xr:uid="{7376CB15-4BBC-4B31-B37E-54AB875AB730}"/>
    <cellStyle name="Normal 3 2 2 2_BS" xfId="479" xr:uid="{CE9386BE-9ECC-4659-A8E7-6954E24E0ACE}"/>
    <cellStyle name="Normal 3 2 2 3" xfId="480" xr:uid="{B420BFEB-3601-43E7-8E72-6EAB9C7E1788}"/>
    <cellStyle name="Normal 3 2 2 4" xfId="481" xr:uid="{5AF95C15-65E6-495C-B94D-59BEDCC3E9A9}"/>
    <cellStyle name="Normal 3 2 2 5" xfId="482" xr:uid="{127E54CD-3B06-4A04-BA22-B1B6D946898B}"/>
    <cellStyle name="Normal 3 2 2 6" xfId="483" xr:uid="{18BBE6EE-6C96-4AC8-8801-81AAD18A45C5}"/>
    <cellStyle name="Normal 3 2 2_BS" xfId="484" xr:uid="{A8B2356E-105B-4C91-9B7A-23F4768F8426}"/>
    <cellStyle name="Normal 3 2 3" xfId="485" xr:uid="{9BA3AA05-B928-4B5E-AE4C-010BE84FC8D8}"/>
    <cellStyle name="Normal 3 2 3 2" xfId="486" xr:uid="{032496BA-E3C8-4FB1-B537-4F3F742B8BEF}"/>
    <cellStyle name="Normal 3 2 3 3" xfId="487" xr:uid="{36A0C946-3897-4948-BA21-3AEF36085CD9}"/>
    <cellStyle name="Normal 3 2 3 4" xfId="488" xr:uid="{D587D1F1-0C34-44BA-BCBB-887BF105A96A}"/>
    <cellStyle name="Normal 3 2 3 5" xfId="489" xr:uid="{F6E405DF-E906-4ECC-8DF7-FC31FB28D467}"/>
    <cellStyle name="Normal 3 2 3_BS" xfId="490" xr:uid="{A0F5A7FC-E174-4771-AE3B-6BE64C34C729}"/>
    <cellStyle name="Normal 3 2 4" xfId="491" xr:uid="{2C381CDD-D043-4658-A292-7A9AEBE1B4F5}"/>
    <cellStyle name="Normal 3 2 5" xfId="492" xr:uid="{B569186B-8167-4BDC-B01F-65664B0D2648}"/>
    <cellStyle name="Normal 3 2 6" xfId="493" xr:uid="{AE44E43E-56D3-47EA-900C-7BA5E4540F67}"/>
    <cellStyle name="Normal 3 2 7" xfId="494" xr:uid="{1C5F4549-8053-476A-AA1A-81C66F951A7E}"/>
    <cellStyle name="Normal 3 2_BS" xfId="495" xr:uid="{0887B2AE-B035-48BC-9009-8008FC94E0FF}"/>
    <cellStyle name="Normal 3 3" xfId="496" xr:uid="{610E1C37-8744-41A7-80A4-A1A8CB57AF63}"/>
    <cellStyle name="Normal 3 3 2" xfId="497" xr:uid="{7ADD94E7-4B0A-4F61-9C3A-C8804FD978E1}"/>
    <cellStyle name="Normal 3 3 2 2" xfId="498" xr:uid="{3E05728B-7041-4E6B-BBE1-F41304F781A0}"/>
    <cellStyle name="Normal 3 4" xfId="499" xr:uid="{85C35C43-BBB2-4BB4-BA23-C43F55EED7B4}"/>
    <cellStyle name="Normal 3 5" xfId="500" xr:uid="{6D51812B-D87F-4DD5-8C55-5BBDE3FCC1FE}"/>
    <cellStyle name="Normal 3 6" xfId="501" xr:uid="{612587E7-6F20-40AE-A21C-4D7DCB4D971C}"/>
    <cellStyle name="Normal 3 7" xfId="502" xr:uid="{CEFE4078-6CE9-496C-94CA-F02F161697D1}"/>
    <cellStyle name="Normal 30" xfId="503" xr:uid="{43415318-B9F5-4306-88FA-F91D4D37984F}"/>
    <cellStyle name="Normal 30 2" xfId="504" xr:uid="{74CE4798-FE3F-477E-A079-08FFE8A6A092}"/>
    <cellStyle name="Normal 30 2 2" xfId="505" xr:uid="{8D243567-1525-48D1-BDF4-B02A31FD3C47}"/>
    <cellStyle name="Normal 30 2 3" xfId="506" xr:uid="{5A46556F-8E87-4201-BC9C-7E5E1DEAF02B}"/>
    <cellStyle name="Normal 30 2 4" xfId="507" xr:uid="{DE83F0CE-ADAA-4C14-BE05-B6CED5EFF504}"/>
    <cellStyle name="Normal 30 2_BS" xfId="508" xr:uid="{E86F793A-6BC7-4C3D-BE7F-8056694C6B4C}"/>
    <cellStyle name="Normal 31" xfId="509" xr:uid="{FFA3624D-46F1-4B4F-94A8-0BA232F1D97F}"/>
    <cellStyle name="Normal 31 2" xfId="510" xr:uid="{62956C30-228E-41C1-9851-9C74690CFAA8}"/>
    <cellStyle name="Normal 31 2 2" xfId="511" xr:uid="{3555DE08-5EF9-4B54-B833-900E6B346739}"/>
    <cellStyle name="Normal 31 2 3" xfId="512" xr:uid="{D27C9424-CBE3-479C-9DB4-36D20F092E79}"/>
    <cellStyle name="Normal 31 2 4" xfId="513" xr:uid="{DAE3DA3D-42ED-4FEC-98DB-EDA76740F0C5}"/>
    <cellStyle name="Normal 31 2_BS" xfId="514" xr:uid="{01D90975-179F-480D-9376-3E0146692AB5}"/>
    <cellStyle name="Normal 32" xfId="515" xr:uid="{CCAAD4FF-CCFB-4828-B6A0-105574C87410}"/>
    <cellStyle name="Normal 33" xfId="516" xr:uid="{64805602-726E-47D5-A123-3E0B14AB0537}"/>
    <cellStyle name="Normal 34" xfId="517" xr:uid="{78FA970B-1325-4828-958B-3D017813E5DF}"/>
    <cellStyle name="Normal 35" xfId="518" xr:uid="{8FB7AAA7-27B6-4683-8064-97CA3F2CAEF4}"/>
    <cellStyle name="Normal 36" xfId="519" xr:uid="{D2E5ABA3-351D-4B87-A6D5-0AAFCB813ECA}"/>
    <cellStyle name="Normal 37" xfId="520" xr:uid="{9E3EE381-036C-4EC5-B717-57651E0C21B4}"/>
    <cellStyle name="Normal 38" xfId="521" xr:uid="{C870D5C2-040F-468A-ADEB-BCACED1314D7}"/>
    <cellStyle name="Normal 39" xfId="522" xr:uid="{1B5A4714-CE23-4E6C-A250-555F7C72E8FF}"/>
    <cellStyle name="Normal 4" xfId="523" xr:uid="{E57F05AA-92B5-46BC-BFE2-830FA9193C51}"/>
    <cellStyle name="Normal 4 2" xfId="524" xr:uid="{ED0CFB01-7A74-4AEF-9B04-8C0DA288F90F}"/>
    <cellStyle name="Normal 4 2 2" xfId="525" xr:uid="{D96B07E2-0D9B-4A7B-8300-902472397F47}"/>
    <cellStyle name="Normal 4 2 2 2" xfId="526" xr:uid="{F0712A07-0B94-4198-9E5F-68101929D0ED}"/>
    <cellStyle name="Normal 4 2 2 3" xfId="527" xr:uid="{35D9799E-425D-4980-A354-A5AF97A79061}"/>
    <cellStyle name="Normal 4 2 2 4" xfId="528" xr:uid="{B14A22D0-14EA-4029-BCBE-C5B02B0F1E24}"/>
    <cellStyle name="Normal 4 2 2 5" xfId="529" xr:uid="{D8191229-3374-4314-9BCC-8470C7EBD21F}"/>
    <cellStyle name="Normal 4 2 2_BS" xfId="530" xr:uid="{F669942E-4D7F-4938-8321-0463DE4E1672}"/>
    <cellStyle name="Normal 4 2 3" xfId="531" xr:uid="{80F2F234-5607-4172-9DB4-BF5ADCB0FE49}"/>
    <cellStyle name="Normal 4 2 4" xfId="532" xr:uid="{0B5AF4AC-C37A-421B-A587-059FAA31AC59}"/>
    <cellStyle name="Normal 4 2 5" xfId="533" xr:uid="{40A16371-0773-4AD1-A450-B7FF05753F39}"/>
    <cellStyle name="Normal 4 2 6" xfId="534" xr:uid="{49B72033-3892-4BE3-8F7B-AABC7B06D40C}"/>
    <cellStyle name="Normal 4 2_BS" xfId="535" xr:uid="{89596BBB-A737-49CA-8B41-1DEB626FB7FB}"/>
    <cellStyle name="Normal 4 3" xfId="536" xr:uid="{4F99ED92-788C-4FD7-A5AC-02079D4432B0}"/>
    <cellStyle name="Normal 4 4" xfId="537" xr:uid="{ACF18683-21F7-42A2-BD0E-A5F99550FACC}"/>
    <cellStyle name="Normal 40" xfId="538" xr:uid="{A296F3FE-E27B-4D5A-A985-2D3A8C55C28A}"/>
    <cellStyle name="Normal 40 2" xfId="539" xr:uid="{EB29BD2C-BD6B-4583-8823-2C376222F33F}"/>
    <cellStyle name="Normal 40 2 2" xfId="540" xr:uid="{8595F766-0B61-4BA3-AE14-CDC9D2EFC76B}"/>
    <cellStyle name="Normal 40 2 3" xfId="541" xr:uid="{3D27C82D-E0A2-425A-8A07-5E13D8E9E912}"/>
    <cellStyle name="Normal 40 2 4" xfId="542" xr:uid="{2A33DDCF-75EA-4CBA-B4E8-EF19AE72EDFE}"/>
    <cellStyle name="Normal 40 2_BS" xfId="543" xr:uid="{0AF6F6DE-7333-4212-83E5-841355BD10B1}"/>
    <cellStyle name="Normal 40 3" xfId="544" xr:uid="{C4172BE4-84C1-49FF-90DF-2445B8C203C8}"/>
    <cellStyle name="Normal 40 4" xfId="545" xr:uid="{6996C3FB-86F6-468D-A786-442D09AF693C}"/>
    <cellStyle name="Normal 40 5" xfId="546" xr:uid="{55B1DC67-B4C0-42B1-98BF-98F5AF681863}"/>
    <cellStyle name="Normal 40 6" xfId="547" xr:uid="{34948605-7173-4D83-A641-943829963A1F}"/>
    <cellStyle name="Normal 40_BS" xfId="548" xr:uid="{5D602A06-B3C3-478C-A67B-FE21D5A136E0}"/>
    <cellStyle name="Normal 41" xfId="549" xr:uid="{7F6681AD-27CD-4910-9149-73F17E11957C}"/>
    <cellStyle name="Normal 41 2" xfId="550" xr:uid="{0E013090-DF74-4079-9EFA-BFD704348B9B}"/>
    <cellStyle name="Normal 41 2 2" xfId="551" xr:uid="{0E9C938F-6A34-46BE-A52F-B2E809402EAA}"/>
    <cellStyle name="Normal 41 2 3" xfId="552" xr:uid="{76908E2B-4CB1-4902-AE9D-29DDEC636DA0}"/>
    <cellStyle name="Normal 41 2 4" xfId="553" xr:uid="{29744FB6-0BA7-447E-A406-45078E75FAFA}"/>
    <cellStyle name="Normal 41 2_BS" xfId="554" xr:uid="{CBEF6160-F3FF-4EA9-ABA3-FDFCF28FDADE}"/>
    <cellStyle name="Normal 41 3" xfId="555" xr:uid="{49EA018E-81EA-48FB-8897-6CB1A53196EB}"/>
    <cellStyle name="Normal 41 4" xfId="556" xr:uid="{A2B911B6-C7FF-46EF-BCC5-C98E6D24FD4B}"/>
    <cellStyle name="Normal 41 5" xfId="557" xr:uid="{24E8C5F3-160C-4447-8CED-EEE5E37050A9}"/>
    <cellStyle name="Normal 41 6" xfId="558" xr:uid="{FC515DA3-DD86-4E50-9C4E-BCB3C84ED0F7}"/>
    <cellStyle name="Normal 41_BS" xfId="559" xr:uid="{5C353D8F-FD6E-41CE-973C-42907FE5679E}"/>
    <cellStyle name="Normal 42" xfId="560" xr:uid="{A46D888A-52BC-457F-8FE4-5A0D1A821F2B}"/>
    <cellStyle name="Normal 42 2" xfId="561" xr:uid="{1B36060C-94AB-49B3-B039-69134A0C8F96}"/>
    <cellStyle name="Normal 42 2 2" xfId="562" xr:uid="{6FE5E2C2-2E5F-4DCA-BA10-80398FD65906}"/>
    <cellStyle name="Normal 42 2 3" xfId="563" xr:uid="{708015EE-FB54-42BE-81E6-7C3AC1EFD6DC}"/>
    <cellStyle name="Normal 42 2 4" xfId="564" xr:uid="{DD66F52C-6F99-40EE-AB6B-D33C233599A1}"/>
    <cellStyle name="Normal 42 2_BS" xfId="565" xr:uid="{A1D6CE4F-1BA4-4DCF-BEFF-07111F1FF6D4}"/>
    <cellStyle name="Normal 42 3" xfId="566" xr:uid="{F6A54E45-F0FF-462B-A7CC-0BFFA4EA5D98}"/>
    <cellStyle name="Normal 42 4" xfId="567" xr:uid="{6858B5F6-F2BB-4658-A737-0009C36CAB21}"/>
    <cellStyle name="Normal 42 5" xfId="568" xr:uid="{EDE085A8-8DE0-4E29-AC38-D2075948FD3A}"/>
    <cellStyle name="Normal 42 6" xfId="569" xr:uid="{3AFCAAC9-7566-464C-A01C-855C325BA4BE}"/>
    <cellStyle name="Normal 42_BS" xfId="570" xr:uid="{87935035-6878-4438-939E-3DD1D1084CCA}"/>
    <cellStyle name="Normal 43" xfId="571" xr:uid="{A65F8092-0470-4113-8045-2AC9A7BD61C1}"/>
    <cellStyle name="Normal 43 2" xfId="572" xr:uid="{0C406112-18F7-43A7-A4A4-FD55ECCAECBE}"/>
    <cellStyle name="Normal 43 2 2" xfId="573" xr:uid="{5315D02D-49BC-4415-B98D-512A070D2E5A}"/>
    <cellStyle name="Normal 43 2 3" xfId="574" xr:uid="{72EE1BE7-7A99-4A53-BED3-4905E460590E}"/>
    <cellStyle name="Normal 43 2 4" xfId="575" xr:uid="{2F414D67-AF0C-4A36-8E04-05111C885515}"/>
    <cellStyle name="Normal 43 2_BS" xfId="576" xr:uid="{3330E4F2-4D6E-4271-BEFE-4AA393219438}"/>
    <cellStyle name="Normal 43 3" xfId="577" xr:uid="{DD9FF00F-9572-40CA-B516-CCD273AE33EB}"/>
    <cellStyle name="Normal 43 4" xfId="578" xr:uid="{AB3731B8-1186-445B-BB9C-768D66E4DD3A}"/>
    <cellStyle name="Normal 43 5" xfId="579" xr:uid="{929EC81E-E0B3-44BA-9C5B-AF59CD4C9A04}"/>
    <cellStyle name="Normal 43 6" xfId="580" xr:uid="{071DF1F3-5EA5-4851-9681-ECC2BF7285A9}"/>
    <cellStyle name="Normal 43_BS" xfId="581" xr:uid="{156CC31A-A875-49FB-8233-9E4BC8F5E9FE}"/>
    <cellStyle name="Normal 44" xfId="582" xr:uid="{3DDA05D1-9C15-494C-9201-AE05253015CD}"/>
    <cellStyle name="Normal 44 2" xfId="583" xr:uid="{91AAE4A7-9148-4802-9B41-06ECAC78D542}"/>
    <cellStyle name="Normal 44 2 2" xfId="584" xr:uid="{22ACFA69-271A-4EB8-B54A-ED57A671A04C}"/>
    <cellStyle name="Normal 44 2 3" xfId="585" xr:uid="{8167E216-6674-4091-ABD3-905F76E2C0EE}"/>
    <cellStyle name="Normal 44 2 4" xfId="586" xr:uid="{F00B4A7F-94F1-4D34-AF6F-9EBDF4F8603F}"/>
    <cellStyle name="Normal 44 2_BS" xfId="587" xr:uid="{F32DF04E-BA08-4748-8D39-290A53334475}"/>
    <cellStyle name="Normal 44 3" xfId="588" xr:uid="{6C1E9DC7-F850-4E77-952F-FD21B0CD5D0E}"/>
    <cellStyle name="Normal 44 4" xfId="589" xr:uid="{AB838625-C5DB-49A9-91E5-76572762791A}"/>
    <cellStyle name="Normal 44 5" xfId="590" xr:uid="{EBF4E049-87F7-4B0F-9F22-D3C03A7457CA}"/>
    <cellStyle name="Normal 44 6" xfId="591" xr:uid="{12875E86-4C80-4CCA-907A-97A770192D6E}"/>
    <cellStyle name="Normal 44_BS" xfId="592" xr:uid="{CAA9A162-497E-4F21-853F-7ED095D1173A}"/>
    <cellStyle name="Normal 45" xfId="593" xr:uid="{4A476CD5-7600-4F1C-B027-7E0E3C43A4CB}"/>
    <cellStyle name="Normal 45 2" xfId="594" xr:uid="{1B5C2D73-B1D3-4F15-A879-31AE274F594F}"/>
    <cellStyle name="Normal 45 2 2" xfId="595" xr:uid="{06F34D23-EC6F-44E9-B4AF-9054A7B7D82B}"/>
    <cellStyle name="Normal 45 2 3" xfId="596" xr:uid="{82FC8D1E-729F-4F84-9043-5A294D66353D}"/>
    <cellStyle name="Normal 45 2 4" xfId="597" xr:uid="{975A681D-A87C-4D9F-9A6B-51B6C02D12B2}"/>
    <cellStyle name="Normal 45 2_BS" xfId="598" xr:uid="{C2611D06-6B7A-4138-9A89-017D4380DFAB}"/>
    <cellStyle name="Normal 45 3" xfId="599" xr:uid="{85729E10-37A5-49CE-96BE-C162B5B19076}"/>
    <cellStyle name="Normal 45 4" xfId="600" xr:uid="{FB39F82B-DBED-4F04-A972-CE0D4B8F0742}"/>
    <cellStyle name="Normal 45 5" xfId="601" xr:uid="{DDF95147-B042-4BE4-B811-48C9BBA6089D}"/>
    <cellStyle name="Normal 45 6" xfId="602" xr:uid="{871FC1AB-7217-4995-BD81-7F0E56DDD39A}"/>
    <cellStyle name="Normal 45_BS" xfId="603" xr:uid="{57906BBC-BD66-46C6-BFD5-DE7CBF6A7841}"/>
    <cellStyle name="Normal 46" xfId="604" xr:uid="{55FC93BC-7C56-41B9-9907-B700D0F0FA76}"/>
    <cellStyle name="Normal 46 2" xfId="605" xr:uid="{022DC865-0007-4614-B1EB-37168A38EF9A}"/>
    <cellStyle name="Normal 46 3" xfId="606" xr:uid="{0B687AD3-7BEE-4015-8937-CCEF0C960463}"/>
    <cellStyle name="Normal 47" xfId="607" xr:uid="{D2C8EBFE-3569-411F-81E9-4E0F6004A119}"/>
    <cellStyle name="Normal 48" xfId="608" xr:uid="{24F4BC49-4108-42CB-9375-6DE9CEE1D6C6}"/>
    <cellStyle name="Normal 49" xfId="609" xr:uid="{64C57A99-9905-490D-A95B-5C9DFF804F79}"/>
    <cellStyle name="Normal 5" xfId="610" xr:uid="{4D626D01-3729-48A0-8856-AA1C929C0992}"/>
    <cellStyle name="Normal 5 2" xfId="611" xr:uid="{ADA5BCD6-F037-47D0-A3FC-2B022BD98038}"/>
    <cellStyle name="Normal 5 3" xfId="612" xr:uid="{7933CC8A-EA13-4E29-9640-62937027C8B5}"/>
    <cellStyle name="Normal 5 3 2" xfId="613" xr:uid="{F569FD93-17DC-4BA4-8848-13E5C26070A3}"/>
    <cellStyle name="Normal 5 3 3" xfId="614" xr:uid="{FFB832A8-A57B-4E75-BE5E-C993DCC6CAFE}"/>
    <cellStyle name="Normal 5 3 4" xfId="615" xr:uid="{0A6A9854-669A-471E-BBF6-02E44DACE057}"/>
    <cellStyle name="Normal 5 3 5" xfId="616" xr:uid="{6E26C17D-1353-4058-8FD0-096C4B944EC5}"/>
    <cellStyle name="Normal 5 3_BS" xfId="617" xr:uid="{7623A1E6-EB19-4340-ABE6-3E11C220F0FD}"/>
    <cellStyle name="Normal 5 4" xfId="618" xr:uid="{9249B611-94FD-4BF8-9AB3-BE9AA311F379}"/>
    <cellStyle name="Normal 5 5" xfId="619" xr:uid="{C054999D-49B7-48CB-8126-325FF074F4DA}"/>
    <cellStyle name="Normal 5_BS" xfId="620" xr:uid="{BA9B178B-B4E1-43CD-9BAB-FB689E6DC42C}"/>
    <cellStyle name="Normal 50" xfId="621" xr:uid="{483B4A1A-46FE-44F8-8A83-DF4C1005C6E6}"/>
    <cellStyle name="Normal 51" xfId="622" xr:uid="{732A572D-7374-4C37-ADD5-29B854C7A828}"/>
    <cellStyle name="Normal 52" xfId="623" xr:uid="{907F1A87-7887-40F7-932C-4B0797AF4385}"/>
    <cellStyle name="Normal 53" xfId="624" xr:uid="{FA2F9275-EA26-4955-978E-DDF0FFC2A7B4}"/>
    <cellStyle name="Normal 6" xfId="625" xr:uid="{2DFA3293-5825-45F2-AEF5-2FA4CF9309B6}"/>
    <cellStyle name="Normal 6 2" xfId="626" xr:uid="{FABDF799-45C8-4E41-9ED8-CB77BE8D1B03}"/>
    <cellStyle name="Normal 6 3" xfId="627" xr:uid="{1796BE98-D9EE-4AF2-B9A8-F9325F439B96}"/>
    <cellStyle name="Normal 6_BS" xfId="628" xr:uid="{4B03D6BB-686C-4709-8860-E6D92F67DDFE}"/>
    <cellStyle name="Normal 7" xfId="629" xr:uid="{AB6E009D-2138-4AB1-BD65-24217908A2AA}"/>
    <cellStyle name="Normal 7 2" xfId="630" xr:uid="{C1D1EF6D-196B-4FC6-85D9-E6D2749EC0F4}"/>
    <cellStyle name="Normal 7 3" xfId="631" xr:uid="{79486644-B21B-4E6E-B474-7E7D1C5A468C}"/>
    <cellStyle name="Normal 7 3 2" xfId="632" xr:uid="{06E0C722-FAA0-4870-AA7B-100ACA76AA84}"/>
    <cellStyle name="Normal 7 3_BS" xfId="633" xr:uid="{5761A6A2-996F-4333-9D9A-286E185732F3}"/>
    <cellStyle name="Normal 8" xfId="634" xr:uid="{935E15FE-ABCD-4E68-99AD-7242AFE0AE04}"/>
    <cellStyle name="Normal 8 2" xfId="635" xr:uid="{76ABF10C-C2EC-45D4-9162-1747E1B9B1D1}"/>
    <cellStyle name="Normal 8 3" xfId="636" xr:uid="{ADA79CE6-99B0-4F14-A7BD-08466F15534E}"/>
    <cellStyle name="Normal 8 3 2" xfId="637" xr:uid="{1418C52D-7B50-4B5F-8FFA-B42F00521DCB}"/>
    <cellStyle name="Normal 8 4" xfId="638" xr:uid="{81D71BCE-5BC6-4EBC-9B1A-9A4A45AED32A}"/>
    <cellStyle name="Normal 8 4 2" xfId="639" xr:uid="{B98414CD-844E-4E77-867A-1FEC63DABDD3}"/>
    <cellStyle name="Normal 8 4 3" xfId="640" xr:uid="{1966E6AD-F96A-434A-8AC7-8B6718B8BC3A}"/>
    <cellStyle name="Normal 8 4 4" xfId="641" xr:uid="{ACFB8766-72DE-4544-85CE-B37EFFB3436F}"/>
    <cellStyle name="Normal 8 4_BS" xfId="642" xr:uid="{EFF8D61F-F2C9-41F8-B4F8-E4C9C60FA2F3}"/>
    <cellStyle name="Normal 8 5" xfId="643" xr:uid="{0FAA6F65-FDC5-40A7-9DE7-DFB7C5DFA532}"/>
    <cellStyle name="Normal 8 6" xfId="644" xr:uid="{84061BC7-9BB7-4F20-A047-A8FEDA39F187}"/>
    <cellStyle name="Normal 8 7" xfId="645" xr:uid="{F14EF8A1-8120-498B-99D7-AAC0A1B85E09}"/>
    <cellStyle name="Normal 8 8" xfId="646" xr:uid="{2AA43E0E-3D19-4821-9C77-B0B75DDDFC28}"/>
    <cellStyle name="Normal 8_BS" xfId="647" xr:uid="{71714FF8-7427-4D12-AF75-B91DDDC6035D}"/>
    <cellStyle name="Normal 9" xfId="648" xr:uid="{32AE9775-C13F-4F1C-BC8C-95F01B4FEAE3}"/>
    <cellStyle name="Normal 9 2" xfId="649" xr:uid="{D2224E3B-36F6-48A3-8141-1D19D0AFB533}"/>
    <cellStyle name="Normal 9 2 2" xfId="650" xr:uid="{76B017B7-B113-4029-B0A3-35DA645A8324}"/>
    <cellStyle name="Normal 9 2 3" xfId="651" xr:uid="{85982799-B0B7-470F-A2CE-7C9830DC7054}"/>
    <cellStyle name="Normal 9 2 4" xfId="652" xr:uid="{B3C9A837-120E-44DD-9F1D-478FCEECF522}"/>
    <cellStyle name="Normal 9 2 5" xfId="653" xr:uid="{9FCDE7D2-82F3-4327-8982-DB946E52035F}"/>
    <cellStyle name="Normal 9 2_BS" xfId="654" xr:uid="{C7441CE7-5A64-4A96-9B00-E95E4E03CAF1}"/>
    <cellStyle name="Normal 9 3" xfId="655" xr:uid="{D68B1600-FADC-4D55-A711-AE9F905DF328}"/>
    <cellStyle name="Normal 9 4" xfId="656" xr:uid="{CD9DDE21-CDB4-4A6E-8CA5-A8DF2D61765D}"/>
    <cellStyle name="Normal 9 5" xfId="657" xr:uid="{28EA74F3-5160-4286-BDE8-9A26AFBD1510}"/>
    <cellStyle name="Normal 9_BS" xfId="658" xr:uid="{194DCAA1-87C7-4C85-92D5-8D160A89E9ED}"/>
    <cellStyle name="Note 2" xfId="659" xr:uid="{097197D1-8DA2-46CC-AC9A-93C1E7AD6169}"/>
    <cellStyle name="Note 3" xfId="660" xr:uid="{615ABFCE-B935-4632-9A28-93F5DD5B85B8}"/>
    <cellStyle name="Note 4" xfId="661" xr:uid="{4909B4D2-E423-4EB7-8F31-0D42EE8F5110}"/>
    <cellStyle name="Output 2" xfId="662" xr:uid="{0B2F810D-E28F-471C-BCFA-A315102A92AB}"/>
    <cellStyle name="Output 2 2" xfId="663" xr:uid="{DC1C62FB-7DA4-42C7-A5F4-3D1F586526C8}"/>
    <cellStyle name="Output 3" xfId="664" xr:uid="{DCD42810-5AE4-4173-841A-D772FA11661E}"/>
    <cellStyle name="Percent" xfId="665" builtinId="5"/>
    <cellStyle name="Percent (0)" xfId="666" xr:uid="{7AFA5EE6-752B-4127-AB0E-E7E47BD4CB08}"/>
    <cellStyle name="Percent [2]" xfId="667" xr:uid="{A81994F1-EE46-4BBA-886D-BDB6AD5C06D6}"/>
    <cellStyle name="Percent 10" xfId="668" xr:uid="{6A7B2556-0173-45B6-AEBF-D98BF24F8CC4}"/>
    <cellStyle name="Percent 11" xfId="669" xr:uid="{1AD70DA0-AD18-4A1C-83C8-870FDA6C0423}"/>
    <cellStyle name="Percent 12" xfId="670" xr:uid="{B8B2BB97-B5E8-4D94-B5DB-CA6044720DDB}"/>
    <cellStyle name="Percent 13" xfId="671" xr:uid="{2D8F7914-007F-4502-A5F8-F636465C179E}"/>
    <cellStyle name="Percent 14" xfId="672" xr:uid="{E4A068DD-5326-4F96-AFFE-7810E85B4EAC}"/>
    <cellStyle name="Percent 15" xfId="673" xr:uid="{8849E0D6-18E4-488E-B8FB-FCEB07AB274E}"/>
    <cellStyle name="Percent 16" xfId="674" xr:uid="{5594C1B6-D855-4CD5-9EF1-F7F0B18F2FEC}"/>
    <cellStyle name="Percent 17" xfId="675" xr:uid="{0A055105-8113-43B3-B5B5-E30E692F5E52}"/>
    <cellStyle name="Percent 18" xfId="676" xr:uid="{22DA2FBA-87E7-4DF1-A1FD-56DF0FD072F8}"/>
    <cellStyle name="Percent 19" xfId="677" xr:uid="{48A4CB7B-1D3B-49A8-95E2-C1A184284F76}"/>
    <cellStyle name="Percent 2" xfId="678" xr:uid="{5BE7CC0A-B1E1-475A-9A25-9D60390B0E79}"/>
    <cellStyle name="Percent 2 2" xfId="679" xr:uid="{73460DB3-BF4D-47CC-9B6C-DF99D9385514}"/>
    <cellStyle name="Percent 2 2 2" xfId="680" xr:uid="{C522B5B4-ABED-48E8-8DDD-1327CCD2210C}"/>
    <cellStyle name="Percent 2 2 2 2" xfId="681" xr:uid="{5002B28F-CC5B-4253-81B0-6825F66680CC}"/>
    <cellStyle name="Percent 2 3" xfId="682" xr:uid="{98847324-5280-4272-B439-02C247CA081D}"/>
    <cellStyle name="Percent 2 4" xfId="683" xr:uid="{1C56C73F-C492-4DFA-8679-656267D68497}"/>
    <cellStyle name="Percent 20" xfId="684" xr:uid="{9A95F4A7-F8D9-48AF-A57B-B19500ABD209}"/>
    <cellStyle name="Percent 21" xfId="685" xr:uid="{5050EC33-F685-44F5-B491-E45DED693F87}"/>
    <cellStyle name="Percent 22" xfId="686" xr:uid="{0892746E-EEA2-4753-B3B7-A3D63A9A6E7E}"/>
    <cellStyle name="Percent 23" xfId="687" xr:uid="{B34065BC-33C6-4F2E-BB45-CD6286BBEF2B}"/>
    <cellStyle name="Percent 24" xfId="688" xr:uid="{E8F9D612-6915-472F-9CC7-9B3C279F3958}"/>
    <cellStyle name="Percent 25" xfId="689" xr:uid="{86A7019C-7771-4860-8955-8F3D8963E995}"/>
    <cellStyle name="Percent 26" xfId="690" xr:uid="{C16E9668-3942-43EA-B025-8698E1610D33}"/>
    <cellStyle name="Percent 27" xfId="691" xr:uid="{52A3BDF7-DF04-438A-9241-9671FA8538F6}"/>
    <cellStyle name="Percent 28" xfId="692" xr:uid="{7FB607A9-C9A4-4223-AEA7-7B7D1B13A2FE}"/>
    <cellStyle name="Percent 29" xfId="693" xr:uid="{7C36347E-C164-4567-8AB8-290BD7F10744}"/>
    <cellStyle name="Percent 3" xfId="694" xr:uid="{76A9C852-DA27-4C49-9187-226EB446EF99}"/>
    <cellStyle name="Percent 3 2" xfId="695" xr:uid="{799BE771-CCF6-42CA-B701-798E6EB83238}"/>
    <cellStyle name="Percent 3 3" xfId="696" xr:uid="{0527E1C5-775F-428B-BA43-B1F5458E245F}"/>
    <cellStyle name="Percent 3 3 2" xfId="697" xr:uid="{6F0BEB80-86DC-4F41-ACB7-305BD01A0880}"/>
    <cellStyle name="Percent 3 4" xfId="698" xr:uid="{91C9713B-7AD4-4743-9479-D366ECEA0FCE}"/>
    <cellStyle name="Percent 3 5" xfId="699" xr:uid="{310BE1AB-6BA6-407E-A515-23379376E9D7}"/>
    <cellStyle name="Percent 30" xfId="700" xr:uid="{0FA15130-98ED-43D2-A27C-7BADEC2282B7}"/>
    <cellStyle name="Percent 31" xfId="701" xr:uid="{A3C3BEBA-5BDA-4DB8-90E7-E5F96F6976BF}"/>
    <cellStyle name="Percent 32" xfId="702" xr:uid="{0282015C-E638-4686-A635-9748859E164D}"/>
    <cellStyle name="Percent 33" xfId="703" xr:uid="{9DD31A02-4414-40C1-AAE5-F14FAFE5AE6C}"/>
    <cellStyle name="Percent 34" xfId="704" xr:uid="{9E0C0E9E-849D-4CB9-8546-92AEB69DAD28}"/>
    <cellStyle name="Percent 35" xfId="705" xr:uid="{F1CE3071-D3EB-4C14-8154-85C797BDB0A0}"/>
    <cellStyle name="Percent 36" xfId="706" xr:uid="{BBA00A06-ACBA-4352-BD60-181B7101442C}"/>
    <cellStyle name="Percent 37" xfId="707" xr:uid="{D2F13CFB-A6BF-4EB2-AE0B-BB135B411826}"/>
    <cellStyle name="Percent 38" xfId="708" xr:uid="{BF63B730-3E07-4C5C-AA07-CCC9F448C0A4}"/>
    <cellStyle name="Percent 39" xfId="709" xr:uid="{F305C7A2-79AB-493F-8C6F-CDF821FF826D}"/>
    <cellStyle name="Percent 4" xfId="710" xr:uid="{AAD270C5-87CC-44AA-B4F7-DDEE2E0A6E1C}"/>
    <cellStyle name="Percent 4 2" xfId="711" xr:uid="{C8CF32E3-D7B7-425F-9BF7-51C1EDD38D7D}"/>
    <cellStyle name="Percent 40" xfId="712" xr:uid="{33435612-BB02-4F14-93D1-AEA13127B273}"/>
    <cellStyle name="Percent 41" xfId="713" xr:uid="{C5A4D2A2-8BD9-4FBA-A683-CB094DCF253E}"/>
    <cellStyle name="Percent 42" xfId="714" xr:uid="{75F600FD-48EF-4D7A-8D1A-2596DE69E028}"/>
    <cellStyle name="Percent 43" xfId="715" xr:uid="{8DE4CFDC-C1A0-4A2A-92A1-9DA305E61DD8}"/>
    <cellStyle name="Percent 44" xfId="716" xr:uid="{C2417A30-421E-457F-8EE9-3B4098ADEF98}"/>
    <cellStyle name="Percent 45" xfId="717" xr:uid="{1815C565-98AE-4338-A966-5C962670A7E3}"/>
    <cellStyle name="Percent 46" xfId="718" xr:uid="{2664BC47-B2D8-419C-979A-FF5D0DBB1497}"/>
    <cellStyle name="Percent 47" xfId="719" xr:uid="{B97417B0-8D75-4D1D-B118-B11AA38F1918}"/>
    <cellStyle name="Percent 48" xfId="720" xr:uid="{7D081BA2-881A-4F11-888B-42D19901D4EB}"/>
    <cellStyle name="Percent 49" xfId="721" xr:uid="{404305C9-4DA5-45EC-B6FB-AED2844D3BF5}"/>
    <cellStyle name="Percent 5" xfId="722" xr:uid="{42BB3937-370E-4AB1-8E82-33C887163398}"/>
    <cellStyle name="Percent 5 2" xfId="723" xr:uid="{5D97021F-8C93-4E4F-BC4F-23B5E5D68FF7}"/>
    <cellStyle name="Percent 50" xfId="724" xr:uid="{5ED383B5-103A-4B7B-A9A0-12FA91186B90}"/>
    <cellStyle name="Percent 51" xfId="725" xr:uid="{4EC1D648-D776-458E-9E51-4629DC5A1836}"/>
    <cellStyle name="Percent 52" xfId="726" xr:uid="{309A12FD-7838-48A9-9EC4-9F7DABF1093C}"/>
    <cellStyle name="Percent 53" xfId="727" xr:uid="{8BA8E369-D7B9-42D7-B4EE-3AE714ADAE2C}"/>
    <cellStyle name="Percent 54" xfId="728" xr:uid="{DA3C96CE-C20D-462F-B5FD-F990F783314C}"/>
    <cellStyle name="Percent 55" xfId="729" xr:uid="{8200ECFF-0E07-470C-BDBF-CCA79700E845}"/>
    <cellStyle name="Percent 56" xfId="730" xr:uid="{F97199AA-0E73-4629-B8DC-97BB71A104AC}"/>
    <cellStyle name="Percent 57" xfId="731" xr:uid="{0CF69DFD-C7E5-476D-8984-EE4E737FB704}"/>
    <cellStyle name="Percent 58" xfId="732" xr:uid="{FB78FB61-9C38-4419-91BD-B61C896C804C}"/>
    <cellStyle name="Percent 6" xfId="733" xr:uid="{396EED45-3D0C-4BF1-BF39-A0BD70C4F611}"/>
    <cellStyle name="Percent 6 2" xfId="734" xr:uid="{9BD334B5-578A-42CB-B81C-477C1717DE74}"/>
    <cellStyle name="Percent 7" xfId="735" xr:uid="{9C7DB153-8A10-458E-A304-FE5F470CD0E1}"/>
    <cellStyle name="Percent 7 2" xfId="736" xr:uid="{6881D720-CA2F-487E-90D1-B480E76E614C}"/>
    <cellStyle name="Percent 8" xfId="737" xr:uid="{995B29B8-E777-40F4-93CB-E9260D4D8F89}"/>
    <cellStyle name="Percent 8 2" xfId="738" xr:uid="{3CF9D464-5E28-431A-87AC-41E492B3A626}"/>
    <cellStyle name="Percent 8 3" xfId="739" xr:uid="{08D3E070-05B2-4E19-A65C-FC29EE877083}"/>
    <cellStyle name="Percent 8 4" xfId="740" xr:uid="{E85C322E-4B25-4E3B-B5E2-74F92993562E}"/>
    <cellStyle name="Percent 8 5" xfId="741" xr:uid="{E5593121-FAB2-4A1E-BD4B-F028A0B8FA01}"/>
    <cellStyle name="Percent 9" xfId="742" xr:uid="{F03494BF-AF5D-4934-AEF1-CEBB44BCECAD}"/>
    <cellStyle name="Percent 9 2" xfId="743" xr:uid="{D187DC11-E533-4B09-94E0-502B9B39036B}"/>
    <cellStyle name="Percent 9 3" xfId="744" xr:uid="{44E78E44-130F-4C90-9053-AAA3F9D8C883}"/>
    <cellStyle name="Percent 9 4" xfId="745" xr:uid="{3E3635B8-6A67-4FDA-BE40-9CF808FFA908}"/>
    <cellStyle name="Percent 9 5" xfId="746" xr:uid="{AFC3E161-D93E-4A4E-B461-29FE99F3B9DD}"/>
    <cellStyle name="Quantity" xfId="747" xr:uid="{088F29C9-4ECB-4EB3-8C3A-38778C94C8D2}"/>
    <cellStyle name="Style 1" xfId="748" xr:uid="{6E452EB1-E48E-4F6D-81BC-778FEA264012}"/>
    <cellStyle name="Table" xfId="749" xr:uid="{3F970D13-6EB3-4149-9E72-3D96A565CE7B}"/>
    <cellStyle name="Table 2" xfId="750" xr:uid="{5134D7F3-916D-4B18-977D-F03AF45337A9}"/>
    <cellStyle name="Tickmark" xfId="751" xr:uid="{914870D1-98E6-46C7-8CC4-9B7FF7C90204}"/>
    <cellStyle name="Times New Roman" xfId="752" xr:uid="{4478CDF4-B532-49B1-8269-948EBBB70DF2}"/>
    <cellStyle name="Title 2" xfId="753" xr:uid="{20F122DA-A379-4A1C-8BC1-1DE9DE4D478B}"/>
    <cellStyle name="Title 2 2" xfId="754" xr:uid="{F779DD97-A16E-4744-B91D-D3654B3774BD}"/>
    <cellStyle name="Title 3" xfId="755" xr:uid="{D9C30639-43A1-49B1-9DB2-3AD6F6CC701F}"/>
    <cellStyle name="Total 2" xfId="756" xr:uid="{50D5020F-A54A-46A5-927B-7DE060A0AEB8}"/>
    <cellStyle name="Total 2 2" xfId="757" xr:uid="{EA4B897D-C13A-48BC-B30C-1C44E5E866E4}"/>
    <cellStyle name="Total 3" xfId="758" xr:uid="{23606978-5799-4CC8-9DA8-41C70762FB83}"/>
    <cellStyle name="Total 4" xfId="759" xr:uid="{D9EC0D4F-254A-4FC1-94FF-C1E4F748124A}"/>
    <cellStyle name="Tusental_A-listan (fixad)" xfId="760" xr:uid="{517361B6-0636-4739-ACEF-05833395CAA7}"/>
    <cellStyle name="Valuta_NPV" xfId="761" xr:uid="{ED58F09D-3292-4390-BD53-E3E61CCF44D9}"/>
    <cellStyle name="Warning Text 2" xfId="762" xr:uid="{F2F842F6-6996-4FEC-90CF-711DB946816D}"/>
    <cellStyle name="Warning Text 2 2" xfId="763" xr:uid="{C8A759EF-4F54-4F8A-B908-7F178016082C}"/>
    <cellStyle name="Warning Text 3" xfId="764" xr:uid="{46DB95E9-785F-4F95-8CD0-A4E2AF57668B}"/>
    <cellStyle name="WHead - Style2" xfId="765" xr:uid="{58C95FEB-2EFF-4929-BDEE-FA5EE8E707DA}"/>
    <cellStyle name="WHead - Style2 2" xfId="766" xr:uid="{63FE9DE3-E53C-4DC4-916B-C804447C5726}"/>
    <cellStyle name="เครื่องหมายจุลภาค [0]_PERSONAL" xfId="767" xr:uid="{95552C23-499C-4E68-B632-C2728094C3E2}"/>
    <cellStyle name="เครื่องหมายจุลภาค_03-2000" xfId="768" xr:uid="{DE5471D0-3704-40A0-9695-34433C16968F}"/>
    <cellStyle name="เครื่องหมายสกุลเงิน [0]_PERSONAL" xfId="769" xr:uid="{CF06B37C-0360-4FF4-BC92-8A77C0285F8D}"/>
    <cellStyle name="เครื่องหมายสกุลเงิน_PERSONAL" xfId="770" xr:uid="{DB2BD335-CCDF-4D73-8181-D58C22EAB210}"/>
    <cellStyle name="เชื่อมโยงหลายมิติ" xfId="771" xr:uid="{EB53F988-8A39-46E7-9D61-E8961D059769}"/>
    <cellStyle name="เชื่อมโยงหลายมิติ 2" xfId="772" xr:uid="{809125D5-C234-4B85-998E-7D467FE78628}"/>
    <cellStyle name="เชื่อมโยงหลายมิติ 3" xfId="773" xr:uid="{F17FC24A-6653-4F93-85A1-7C29A0A1074D}"/>
    <cellStyle name="ณfน๔_NTCณ๘ป๙ (2)" xfId="774" xr:uid="{E333D543-CBE6-4F19-9809-E5C38F51A461}"/>
    <cellStyle name="ตามการเชื่อมโยงหลายมิติ" xfId="775" xr:uid="{57877DC2-8D08-4F7C-B46D-3BC0A5F0E2F4}"/>
    <cellStyle name="ตามการเชื่อมโยงหลายมิติ 2" xfId="776" xr:uid="{BDC12471-37B5-4127-A8D6-BC6D43713D3E}"/>
    <cellStyle name="ตามการเชื่อมโยงหลายมิติ 3" xfId="777" xr:uid="{4D08B87B-6E86-4451-A665-4A8D57B1372B}"/>
    <cellStyle name="น้บะภฒ_95" xfId="778" xr:uid="{722DB05F-AFFF-478B-A982-D65AE4E18D19}"/>
    <cellStyle name="ปกติ_03-2000" xfId="779" xr:uid="{8F8D0EDA-4CCC-4EDE-B52F-431FD8BADC37}"/>
    <cellStyle name="ฤธถ [0]_95" xfId="780" xr:uid="{9CCE1090-F4BA-4401-9DCB-6FEC2169020E}"/>
    <cellStyle name="ฤธถ_95" xfId="781" xr:uid="{C0A3CCF6-DD5A-4BC6-AAE8-1DA0EC4ADB0D}"/>
    <cellStyle name="ล_x000b_ศญ_ฝลฐๆฟตม๖วฅ" xfId="782" xr:uid="{B366D8EC-15B9-4DD2-B6BC-4A6084C36453}"/>
    <cellStyle name="ล๋ศญ [0]_95" xfId="783" xr:uid="{23CF1102-5387-4CCF-B131-EEE37D2B3C0A}"/>
    <cellStyle name="ล๋ศญ_95" xfId="784" xr:uid="{8C410AA7-A924-43A6-BD63-62CACF37DECF}"/>
    <cellStyle name="วฅมุ_4ฟ๙ฝวภ๛" xfId="785" xr:uid="{7877D172-CD6D-483B-A7B4-34165E79C03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483523</xdr:colOff>
      <xdr:row>108</xdr:row>
      <xdr:rowOff>181650</xdr:rowOff>
    </xdr:from>
    <xdr:to>
      <xdr:col>8</xdr:col>
      <xdr:colOff>716347</xdr:colOff>
      <xdr:row>109</xdr:row>
      <xdr:rowOff>218196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0DE5B69-CF78-7F1E-600C-CD1027AD8C90}"/>
            </a:ext>
          </a:extLst>
        </xdr:cNvPr>
        <xdr:cNvSpPr txBox="1">
          <a:spLocks noChangeArrowheads="1"/>
        </xdr:cNvSpPr>
      </xdr:nvSpPr>
      <xdr:spPr bwMode="auto">
        <a:xfrm>
          <a:off x="475903" y="29866630"/>
          <a:ext cx="9615582" cy="323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45720" rIns="27432" bIns="0" anchor="t" upright="1"/>
        <a:lstStyle/>
        <a:p>
          <a:pPr algn="ctr" rtl="0">
            <a:lnSpc>
              <a:spcPts val="1600"/>
            </a:lnSpc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กรรมการ</a:t>
          </a:r>
          <a:r>
            <a:rPr lang="en-US" sz="1600" b="0" i="0" u="none" strike="noStrike" baseline="0">
              <a:solidFill>
                <a:srgbClr val="000000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 .....................................................             </a:t>
          </a:r>
          <a:r>
            <a:rPr lang="en-US" sz="1600" b="0" i="0" u="none" strike="noStrike" baseline="0">
              <a:solidFill>
                <a:schemeClr val="bg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กรรมการ </a:t>
          </a:r>
          <a:r>
            <a:rPr lang="en-US" sz="1600" b="0" i="0" u="none" strike="noStrike" baseline="0">
              <a:solidFill>
                <a:srgbClr val="000000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        </a:t>
          </a:r>
          <a:r>
            <a:rPr lang="th-TH" sz="1600" b="0" i="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กรรมการ</a:t>
          </a:r>
          <a:r>
            <a:rPr lang="en-US" sz="1600" b="0" i="0" u="none" strike="noStrike" baseline="0">
              <a:solidFill>
                <a:srgbClr val="000000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......................................................</a:t>
          </a:r>
        </a:p>
      </xdr:txBody>
    </xdr:sp>
    <xdr:clientData/>
  </xdr:twoCellAnchor>
  <xdr:twoCellAnchor>
    <xdr:from>
      <xdr:col>0</xdr:col>
      <xdr:colOff>487593</xdr:colOff>
      <xdr:row>164</xdr:row>
      <xdr:rowOff>115739</xdr:rowOff>
    </xdr:from>
    <xdr:to>
      <xdr:col>8</xdr:col>
      <xdr:colOff>722364</xdr:colOff>
      <xdr:row>165</xdr:row>
      <xdr:rowOff>199836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7103972-4105-AB71-079E-2C038259BC7E}"/>
            </a:ext>
          </a:extLst>
        </xdr:cNvPr>
        <xdr:cNvSpPr txBox="1">
          <a:spLocks noChangeArrowheads="1"/>
        </xdr:cNvSpPr>
      </xdr:nvSpPr>
      <xdr:spPr bwMode="auto">
        <a:xfrm>
          <a:off x="479973" y="44934039"/>
          <a:ext cx="9617526" cy="3634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45720" rIns="27432" bIns="0" anchor="t" upright="1"/>
        <a:lstStyle/>
        <a:p>
          <a:pPr algn="ctr" rtl="0">
            <a:lnSpc>
              <a:spcPts val="1600"/>
            </a:lnSpc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กรรมการ</a:t>
          </a:r>
          <a:r>
            <a:rPr lang="en-US" sz="1600" b="0" i="0" u="none" strike="noStrike" baseline="0">
              <a:solidFill>
                <a:srgbClr val="000000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 .....................................................             </a:t>
          </a:r>
          <a:r>
            <a:rPr lang="en-US" sz="1600" b="0" i="0" u="none" strike="noStrike" baseline="0">
              <a:solidFill>
                <a:schemeClr val="bg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กรรมการ </a:t>
          </a:r>
          <a:r>
            <a:rPr lang="en-US" sz="1600" b="0" i="0" u="none" strike="noStrike" baseline="0">
              <a:solidFill>
                <a:srgbClr val="000000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        </a:t>
          </a:r>
          <a:r>
            <a:rPr lang="th-TH" sz="1600" b="0" i="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กรรมการ</a:t>
          </a:r>
          <a:r>
            <a:rPr lang="en-US" sz="1600" b="0" i="0" u="none" strike="noStrike" baseline="0">
              <a:solidFill>
                <a:srgbClr val="000000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......................................................</a:t>
          </a:r>
        </a:p>
      </xdr:txBody>
    </xdr:sp>
    <xdr:clientData/>
  </xdr:twoCellAnchor>
  <xdr:twoCellAnchor>
    <xdr:from>
      <xdr:col>0</xdr:col>
      <xdr:colOff>249553</xdr:colOff>
      <xdr:row>53</xdr:row>
      <xdr:rowOff>140537</xdr:rowOff>
    </xdr:from>
    <xdr:to>
      <xdr:col>8</xdr:col>
      <xdr:colOff>485828</xdr:colOff>
      <xdr:row>54</xdr:row>
      <xdr:rowOff>190504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F1B738E9-72B0-C3EE-B29A-E3C43E5485F9}"/>
            </a:ext>
          </a:extLst>
        </xdr:cNvPr>
        <xdr:cNvSpPr txBox="1">
          <a:spLocks noChangeArrowheads="1"/>
        </xdr:cNvSpPr>
      </xdr:nvSpPr>
      <xdr:spPr bwMode="auto">
        <a:xfrm>
          <a:off x="241933" y="14844315"/>
          <a:ext cx="8801157" cy="3321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45720" rIns="27432" bIns="0" anchor="t" upright="1"/>
        <a:lstStyle/>
        <a:p>
          <a:pPr algn="ctr" rtl="0">
            <a:lnSpc>
              <a:spcPts val="1600"/>
            </a:lnSpc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กรรมการ</a:t>
          </a:r>
          <a:r>
            <a:rPr lang="en-US" sz="1600" b="0" i="0" u="none" strike="noStrike" baseline="0">
              <a:solidFill>
                <a:srgbClr val="000000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 .....................................................             </a:t>
          </a:r>
          <a:r>
            <a:rPr lang="en-US" sz="1600" b="0" i="0" u="none" strike="noStrike" baseline="0">
              <a:solidFill>
                <a:schemeClr val="bg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กรรมการ </a:t>
          </a:r>
          <a:r>
            <a:rPr lang="en-US" sz="1600" b="0" i="0" u="none" strike="noStrike" baseline="0">
              <a:solidFill>
                <a:srgbClr val="000000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        </a:t>
          </a:r>
          <a:r>
            <a:rPr lang="th-TH" sz="1600" b="0" i="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กรรมการ</a:t>
          </a:r>
          <a:r>
            <a:rPr lang="en-US" sz="1600" b="0" i="0" u="none" strike="noStrike" baseline="0">
              <a:solidFill>
                <a:srgbClr val="000000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......................................................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503834</xdr:colOff>
      <xdr:row>104</xdr:row>
      <xdr:rowOff>106350</xdr:rowOff>
    </xdr:from>
    <xdr:to>
      <xdr:col>8</xdr:col>
      <xdr:colOff>745178</xdr:colOff>
      <xdr:row>105</xdr:row>
      <xdr:rowOff>256968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4BE486F-240B-2961-05A5-EF047A703650}"/>
            </a:ext>
          </a:extLst>
        </xdr:cNvPr>
        <xdr:cNvSpPr txBox="1">
          <a:spLocks noChangeArrowheads="1"/>
        </xdr:cNvSpPr>
      </xdr:nvSpPr>
      <xdr:spPr bwMode="auto">
        <a:xfrm>
          <a:off x="488594" y="28113585"/>
          <a:ext cx="8795022" cy="4193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45720" rIns="27432" bIns="0" anchor="t" upright="1"/>
        <a:lstStyle/>
        <a:p>
          <a:pPr algn="ctr" rtl="0">
            <a:lnSpc>
              <a:spcPts val="1600"/>
            </a:lnSpc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กรรมการ</a:t>
          </a:r>
          <a:r>
            <a:rPr lang="en-US" sz="1600" b="0" i="0" u="none" strike="noStrike" baseline="0">
              <a:solidFill>
                <a:srgbClr val="000000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 .....................................................             </a:t>
          </a:r>
          <a:r>
            <a:rPr lang="en-US" sz="1600" b="0" i="0" u="none" strike="noStrike" baseline="0">
              <a:solidFill>
                <a:schemeClr val="bg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กรรมการ </a:t>
          </a:r>
          <a:r>
            <a:rPr lang="en-US" sz="1600" b="0" i="0" u="none" strike="noStrike" baseline="0">
              <a:solidFill>
                <a:srgbClr val="000000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        </a:t>
          </a:r>
          <a:r>
            <a:rPr lang="th-TH" sz="1600" b="0" i="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กรรมการ</a:t>
          </a:r>
          <a:r>
            <a:rPr lang="en-US" sz="1600" b="0" i="0" u="none" strike="noStrike" baseline="0">
              <a:solidFill>
                <a:srgbClr val="000000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......................................................</a:t>
          </a:r>
        </a:p>
      </xdr:txBody>
    </xdr:sp>
    <xdr:clientData/>
  </xdr:twoCellAnchor>
  <xdr:twoCellAnchor>
    <xdr:from>
      <xdr:col>0</xdr:col>
      <xdr:colOff>634882</xdr:colOff>
      <xdr:row>50</xdr:row>
      <xdr:rowOff>123661</xdr:rowOff>
    </xdr:from>
    <xdr:to>
      <xdr:col>8</xdr:col>
      <xdr:colOff>1029689</xdr:colOff>
      <xdr:row>51</xdr:row>
      <xdr:rowOff>123660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AE8AEA34-B7EC-C744-0260-71E6F310B808}"/>
            </a:ext>
          </a:extLst>
        </xdr:cNvPr>
        <xdr:cNvSpPr txBox="1">
          <a:spLocks noChangeArrowheads="1"/>
        </xdr:cNvSpPr>
      </xdr:nvSpPr>
      <xdr:spPr bwMode="auto">
        <a:xfrm>
          <a:off x="619642" y="13672789"/>
          <a:ext cx="8989225" cy="3027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45720" rIns="27432" bIns="0" anchor="t" upright="1"/>
        <a:lstStyle/>
        <a:p>
          <a:pPr algn="ctr" rtl="0">
            <a:lnSpc>
              <a:spcPts val="1600"/>
            </a:lnSpc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กรรมการ</a:t>
          </a:r>
          <a:r>
            <a:rPr lang="en-US" sz="1600" b="0" i="0" u="none" strike="noStrike" baseline="0">
              <a:solidFill>
                <a:srgbClr val="000000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 .....................................................             </a:t>
          </a:r>
          <a:r>
            <a:rPr lang="en-US" sz="1600" b="0" i="0" u="none" strike="noStrike" baseline="0">
              <a:solidFill>
                <a:schemeClr val="bg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กรรมการ </a:t>
          </a:r>
          <a:r>
            <a:rPr lang="en-US" sz="1600" b="0" i="0" u="none" strike="noStrike" baseline="0">
              <a:solidFill>
                <a:srgbClr val="000000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        </a:t>
          </a:r>
          <a:r>
            <a:rPr lang="th-TH" sz="1600" b="0" i="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กรรมการ</a:t>
          </a:r>
          <a:r>
            <a:rPr lang="en-US" sz="1600" b="0" i="0" u="none" strike="noStrike" baseline="0">
              <a:solidFill>
                <a:srgbClr val="000000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......................................................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2220962</xdr:colOff>
      <xdr:row>32</xdr:row>
      <xdr:rowOff>101178</xdr:rowOff>
    </xdr:from>
    <xdr:to>
      <xdr:col>22</xdr:col>
      <xdr:colOff>91724</xdr:colOff>
      <xdr:row>33</xdr:row>
      <xdr:rowOff>285581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3828551-C245-76BA-89BB-BB5F4CCE67DA}"/>
            </a:ext>
          </a:extLst>
        </xdr:cNvPr>
        <xdr:cNvSpPr txBox="1">
          <a:spLocks noChangeArrowheads="1"/>
        </xdr:cNvSpPr>
      </xdr:nvSpPr>
      <xdr:spPr bwMode="auto">
        <a:xfrm>
          <a:off x="2160002" y="8855895"/>
          <a:ext cx="10421878" cy="4825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45720" rIns="27432" bIns="0" anchor="t" upright="1"/>
        <a:lstStyle/>
        <a:p>
          <a:pPr algn="ctr" rtl="0">
            <a:lnSpc>
              <a:spcPts val="1600"/>
            </a:lnSpc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กรรมการ</a:t>
          </a:r>
          <a:r>
            <a:rPr lang="en-US" sz="1600" b="0" i="0" u="none" strike="noStrike" baseline="0">
              <a:solidFill>
                <a:srgbClr val="000000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 .....................................................             </a:t>
          </a:r>
          <a:r>
            <a:rPr lang="en-US" sz="1600" b="0" i="0" u="none" strike="noStrike" baseline="0">
              <a:solidFill>
                <a:schemeClr val="bg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กรรมการ </a:t>
          </a:r>
          <a:r>
            <a:rPr lang="en-US" sz="1600" b="0" i="0" u="none" strike="noStrike" baseline="0">
              <a:solidFill>
                <a:srgbClr val="000000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        </a:t>
          </a:r>
          <a:r>
            <a:rPr lang="th-TH" sz="1600" b="0" i="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กรรมการ</a:t>
          </a:r>
          <a:r>
            <a:rPr lang="en-US" sz="1600" b="0" i="0" u="none" strike="noStrike" baseline="0">
              <a:solidFill>
                <a:srgbClr val="000000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......................................................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77455</xdr:colOff>
      <xdr:row>32</xdr:row>
      <xdr:rowOff>92483</xdr:rowOff>
    </xdr:from>
    <xdr:to>
      <xdr:col>13</xdr:col>
      <xdr:colOff>472397</xdr:colOff>
      <xdr:row>33</xdr:row>
      <xdr:rowOff>235400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342379E-C55F-470D-3C7F-299B0B59CD7C}"/>
            </a:ext>
          </a:extLst>
        </xdr:cNvPr>
        <xdr:cNvSpPr txBox="1">
          <a:spLocks noChangeArrowheads="1"/>
        </xdr:cNvSpPr>
      </xdr:nvSpPr>
      <xdr:spPr bwMode="auto">
        <a:xfrm>
          <a:off x="5592430" y="8779283"/>
          <a:ext cx="6951960" cy="4477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45720" rIns="27432" bIns="0" anchor="t" upright="1"/>
        <a:lstStyle/>
        <a:p>
          <a:pPr algn="ctr" rtl="0">
            <a:lnSpc>
              <a:spcPts val="1600"/>
            </a:lnSpc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กรรมการ</a:t>
          </a:r>
          <a:r>
            <a:rPr lang="en-US" sz="1600" b="0" i="0" u="none" strike="noStrike" baseline="0">
              <a:solidFill>
                <a:srgbClr val="000000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 .....................................................             </a:t>
          </a:r>
          <a:r>
            <a:rPr lang="en-US" sz="1600" b="0" i="0" u="none" strike="noStrike" baseline="0">
              <a:solidFill>
                <a:schemeClr val="bg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กรรมการ </a:t>
          </a:r>
          <a:r>
            <a:rPr lang="en-US" sz="1600" b="0" i="0" u="none" strike="noStrike" baseline="0">
              <a:solidFill>
                <a:srgbClr val="000000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        </a:t>
          </a:r>
          <a:r>
            <a:rPr lang="th-TH" sz="1600" b="0" i="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กรรมการ</a:t>
          </a:r>
          <a:r>
            <a:rPr lang="en-US" sz="1600" b="0" i="0" u="none" strike="noStrike" baseline="0">
              <a:solidFill>
                <a:srgbClr val="000000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......................................................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717492</xdr:colOff>
      <xdr:row>113</xdr:row>
      <xdr:rowOff>13028</xdr:rowOff>
    </xdr:from>
    <xdr:to>
      <xdr:col>8</xdr:col>
      <xdr:colOff>996410</xdr:colOff>
      <xdr:row>114</xdr:row>
      <xdr:rowOff>702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A9596C7-21DB-9613-7595-08290032642F}"/>
            </a:ext>
          </a:extLst>
        </xdr:cNvPr>
        <xdr:cNvSpPr txBox="1">
          <a:spLocks noChangeArrowheads="1"/>
        </xdr:cNvSpPr>
      </xdr:nvSpPr>
      <xdr:spPr bwMode="auto">
        <a:xfrm>
          <a:off x="694632" y="30863445"/>
          <a:ext cx="9137168" cy="2734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45720" rIns="27432" bIns="0" anchor="t" upright="1"/>
        <a:lstStyle/>
        <a:p>
          <a:pPr algn="ctr" rtl="0">
            <a:lnSpc>
              <a:spcPts val="1600"/>
            </a:lnSpc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กรรมการ</a:t>
          </a:r>
          <a:r>
            <a:rPr lang="en-US" sz="1600" b="0" i="0" u="none" strike="noStrike" baseline="0">
              <a:solidFill>
                <a:srgbClr val="000000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 .....................................................             </a:t>
          </a:r>
          <a:r>
            <a:rPr lang="en-US" sz="1600" b="0" i="0" u="none" strike="noStrike" baseline="0">
              <a:solidFill>
                <a:schemeClr val="bg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กรรมการ </a:t>
          </a:r>
          <a:r>
            <a:rPr lang="en-US" sz="1600" b="0" i="0" u="none" strike="noStrike" baseline="0">
              <a:solidFill>
                <a:srgbClr val="000000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        </a:t>
          </a:r>
          <a:r>
            <a:rPr lang="th-TH" sz="1600" b="0" i="0" baseline="0">
              <a:effectLst/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กรรมการ</a:t>
          </a:r>
          <a:r>
            <a:rPr lang="en-US" sz="1600" b="0" i="0" u="none" strike="noStrike" baseline="0">
              <a:solidFill>
                <a:srgbClr val="000000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......................................................</a:t>
          </a:r>
        </a:p>
      </xdr:txBody>
    </xdr:sp>
    <xdr:clientData/>
  </xdr:twoCellAnchor>
  <xdr:twoCellAnchor>
    <xdr:from>
      <xdr:col>0</xdr:col>
      <xdr:colOff>514588</xdr:colOff>
      <xdr:row>55</xdr:row>
      <xdr:rowOff>185042</xdr:rowOff>
    </xdr:from>
    <xdr:to>
      <xdr:col>8</xdr:col>
      <xdr:colOff>822344</xdr:colOff>
      <xdr:row>56</xdr:row>
      <xdr:rowOff>247866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C3A61C6C-A56D-BA49-6232-135B1C62F3FD}"/>
            </a:ext>
          </a:extLst>
        </xdr:cNvPr>
        <xdr:cNvSpPr txBox="1">
          <a:spLocks noChangeArrowheads="1"/>
        </xdr:cNvSpPr>
      </xdr:nvSpPr>
      <xdr:spPr bwMode="auto">
        <a:xfrm>
          <a:off x="499348" y="14707716"/>
          <a:ext cx="9324611" cy="346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45720" rIns="27432" bIns="0" anchor="t" upright="1"/>
        <a:lstStyle/>
        <a:p>
          <a:pPr algn="ctr" rtl="0">
            <a:lnSpc>
              <a:spcPts val="1600"/>
            </a:lnSpc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กรรมการ</a:t>
          </a:r>
          <a:r>
            <a:rPr lang="en-US" sz="1600" b="0" i="0" u="none" strike="noStrike" baseline="0">
              <a:solidFill>
                <a:srgbClr val="000000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 .....................................................             </a:t>
          </a:r>
          <a:r>
            <a:rPr lang="en-US" sz="1600" b="0" i="0" u="none" strike="noStrike" baseline="0">
              <a:solidFill>
                <a:srgbClr val="000000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       </a:t>
          </a:r>
          <a:r>
            <a:rPr lang="th-TH" sz="1600" b="0" i="0" u="none" strike="noStrike" baseline="0">
              <a:solidFill>
                <a:srgbClr val="000000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กรรมการ</a:t>
          </a:r>
          <a:r>
            <a:rPr lang="en-US" sz="1600" b="0" i="0" u="none" strike="noStrike" baseline="0">
              <a:solidFill>
                <a:srgbClr val="000000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......................................................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C7E20E-823A-4DB2-B1A1-A738CFE2AC8A}">
  <sheetPr codeName="Sheet1">
    <tabColor rgb="FF00B050"/>
  </sheetPr>
  <dimension ref="A1:K175"/>
  <sheetViews>
    <sheetView view="pageBreakPreview" topLeftCell="A163" zoomScale="85" zoomScaleNormal="86" zoomScaleSheetLayoutView="85" workbookViewId="0">
      <selection activeCell="B16" sqref="B16"/>
    </sheetView>
  </sheetViews>
  <sheetFormatPr defaultColWidth="9.5703125" defaultRowHeight="22.35" customHeight="1"/>
  <cols>
    <col min="1" max="1" width="74.5703125" style="114" customWidth="1"/>
    <col min="2" max="2" width="12" style="31" bestFit="1" customWidth="1"/>
    <col min="3" max="3" width="15" style="31" customWidth="1"/>
    <col min="4" max="4" width="1" style="31" customWidth="1"/>
    <col min="5" max="5" width="15" style="31" customWidth="1"/>
    <col min="6" max="6" width="1" style="31" customWidth="1"/>
    <col min="7" max="7" width="15" style="49" customWidth="1"/>
    <col min="8" max="8" width="1" style="31" customWidth="1"/>
    <col min="9" max="9" width="15" style="31" customWidth="1"/>
    <col min="10" max="10" width="0.5703125" style="31" customWidth="1"/>
    <col min="11" max="250" width="12.5703125" style="31" customWidth="1"/>
    <col min="251" max="251" width="59.42578125" style="31" bestFit="1" customWidth="1"/>
    <col min="252" max="252" width="9.5703125" style="31" bestFit="1"/>
    <col min="253" max="16384" width="9.5703125" style="31"/>
  </cols>
  <sheetData>
    <row r="1" spans="1:9" ht="26.1" customHeight="1">
      <c r="A1" s="206" t="s">
        <v>0</v>
      </c>
      <c r="B1" s="206"/>
      <c r="C1" s="206"/>
      <c r="D1" s="206"/>
      <c r="E1" s="206"/>
      <c r="F1" s="206"/>
      <c r="G1" s="206"/>
      <c r="H1" s="206"/>
      <c r="I1" s="206"/>
    </row>
    <row r="2" spans="1:9" ht="26.1" customHeight="1">
      <c r="A2" s="206" t="s">
        <v>1</v>
      </c>
      <c r="B2" s="206"/>
      <c r="C2" s="206"/>
      <c r="D2" s="206"/>
      <c r="E2" s="206"/>
      <c r="F2" s="206"/>
      <c r="G2" s="206"/>
      <c r="H2" s="206"/>
      <c r="I2" s="206"/>
    </row>
    <row r="3" spans="1:9" ht="26.1" customHeight="1">
      <c r="A3" s="205" t="s">
        <v>2</v>
      </c>
      <c r="B3" s="206"/>
      <c r="C3" s="206"/>
      <c r="D3" s="206"/>
      <c r="E3" s="206"/>
      <c r="F3" s="206"/>
      <c r="G3" s="206"/>
      <c r="H3" s="206"/>
      <c r="I3" s="206"/>
    </row>
    <row r="4" spans="1:9" ht="26.1" customHeight="1">
      <c r="A4" s="207" t="s">
        <v>3</v>
      </c>
      <c r="B4" s="207"/>
      <c r="C4" s="207"/>
      <c r="D4" s="207"/>
      <c r="E4" s="207"/>
      <c r="F4" s="207"/>
      <c r="G4" s="207"/>
      <c r="H4" s="207"/>
      <c r="I4" s="207"/>
    </row>
    <row r="5" spans="1:9" ht="9" customHeight="1">
      <c r="A5" s="208"/>
      <c r="B5" s="208"/>
      <c r="C5" s="208"/>
      <c r="D5" s="208"/>
      <c r="E5" s="208"/>
      <c r="F5" s="208"/>
      <c r="G5" s="208"/>
      <c r="H5" s="208"/>
      <c r="I5" s="208"/>
    </row>
    <row r="6" spans="1:9" ht="22.35" customHeight="1">
      <c r="A6" s="184"/>
      <c r="B6" s="185" t="s">
        <v>4</v>
      </c>
      <c r="C6" s="204" t="s">
        <v>5</v>
      </c>
      <c r="D6" s="204"/>
      <c r="E6" s="204"/>
      <c r="F6" s="186"/>
      <c r="G6" s="204" t="s">
        <v>6</v>
      </c>
      <c r="H6" s="204"/>
      <c r="I6" s="204"/>
    </row>
    <row r="7" spans="1:9" ht="22.35" customHeight="1">
      <c r="C7" s="36" t="s">
        <v>7</v>
      </c>
      <c r="D7" s="37"/>
      <c r="E7" s="36" t="s">
        <v>8</v>
      </c>
      <c r="F7" s="37"/>
      <c r="G7" s="36" t="s">
        <v>7</v>
      </c>
      <c r="H7" s="37"/>
      <c r="I7" s="36" t="s">
        <v>8</v>
      </c>
    </row>
    <row r="8" spans="1:9" ht="22.35" customHeight="1">
      <c r="A8" s="187" t="s">
        <v>9</v>
      </c>
    </row>
    <row r="9" spans="1:9" ht="22.35" customHeight="1">
      <c r="A9" s="74" t="s">
        <v>10</v>
      </c>
    </row>
    <row r="10" spans="1:9" ht="22.35" customHeight="1">
      <c r="A10" s="44" t="s">
        <v>11</v>
      </c>
      <c r="B10" s="63">
        <v>6</v>
      </c>
      <c r="C10" s="42">
        <v>120440152</v>
      </c>
      <c r="D10" s="42"/>
      <c r="E10" s="42">
        <v>221486698</v>
      </c>
      <c r="F10" s="42"/>
      <c r="G10" s="42">
        <v>14002574</v>
      </c>
      <c r="H10" s="42"/>
      <c r="I10" s="42">
        <v>42714473</v>
      </c>
    </row>
    <row r="11" spans="1:9" ht="22.35" customHeight="1">
      <c r="A11" s="44" t="s">
        <v>12</v>
      </c>
      <c r="B11" s="63" t="s">
        <v>13</v>
      </c>
      <c r="C11" s="42">
        <v>529500000</v>
      </c>
      <c r="D11" s="42"/>
      <c r="E11" s="188">
        <v>0</v>
      </c>
      <c r="F11" s="42"/>
      <c r="G11" s="42">
        <v>529500000</v>
      </c>
      <c r="H11" s="42"/>
      <c r="I11" s="188">
        <v>0</v>
      </c>
    </row>
    <row r="12" spans="1:9" ht="22.35" customHeight="1">
      <c r="A12" s="44" t="s">
        <v>14</v>
      </c>
      <c r="B12" s="63">
        <v>7</v>
      </c>
      <c r="C12" s="42">
        <v>120272062</v>
      </c>
      <c r="D12" s="42"/>
      <c r="E12" s="42">
        <v>150078402</v>
      </c>
      <c r="F12" s="42"/>
      <c r="G12" s="42">
        <v>90931997</v>
      </c>
      <c r="H12" s="42"/>
      <c r="I12" s="42">
        <v>76899002</v>
      </c>
    </row>
    <row r="13" spans="1:9" ht="22.35" customHeight="1">
      <c r="A13" s="44" t="s">
        <v>15</v>
      </c>
      <c r="B13" s="166" t="s">
        <v>16</v>
      </c>
      <c r="C13" s="188">
        <v>0</v>
      </c>
      <c r="D13" s="42"/>
      <c r="E13" s="188">
        <v>0</v>
      </c>
      <c r="F13" s="42"/>
      <c r="G13" s="42">
        <v>20000000</v>
      </c>
      <c r="H13" s="42"/>
      <c r="I13" s="42">
        <v>15500000</v>
      </c>
    </row>
    <row r="14" spans="1:9" ht="22.35" customHeight="1">
      <c r="A14" s="44" t="s">
        <v>17</v>
      </c>
      <c r="B14" s="166"/>
      <c r="C14" s="42">
        <v>18000000</v>
      </c>
      <c r="D14" s="42"/>
      <c r="E14" s="188">
        <v>0</v>
      </c>
      <c r="F14" s="42"/>
      <c r="G14" s="42">
        <v>18000000</v>
      </c>
      <c r="H14" s="42"/>
      <c r="I14" s="189">
        <v>0</v>
      </c>
    </row>
    <row r="15" spans="1:9" ht="22.35" customHeight="1">
      <c r="A15" s="44" t="s">
        <v>18</v>
      </c>
      <c r="B15" s="166" t="s">
        <v>32</v>
      </c>
      <c r="C15" s="188">
        <v>0</v>
      </c>
      <c r="D15" s="42"/>
      <c r="E15" s="188">
        <v>0</v>
      </c>
      <c r="F15" s="42"/>
      <c r="G15" s="42">
        <v>282790000</v>
      </c>
      <c r="H15" s="42"/>
      <c r="I15" s="189">
        <v>0</v>
      </c>
    </row>
    <row r="16" spans="1:9" ht="22.35" customHeight="1">
      <c r="A16" s="44" t="s">
        <v>19</v>
      </c>
      <c r="B16" s="63" t="s">
        <v>20</v>
      </c>
      <c r="C16" s="29">
        <v>4879008012</v>
      </c>
      <c r="D16" s="42"/>
      <c r="E16" s="29">
        <v>5077312126</v>
      </c>
      <c r="F16" s="42"/>
      <c r="G16" s="42">
        <v>992609233</v>
      </c>
      <c r="H16" s="42"/>
      <c r="I16" s="42">
        <v>1231750452</v>
      </c>
    </row>
    <row r="17" spans="1:11" ht="22.35" customHeight="1">
      <c r="A17" s="44" t="s">
        <v>21</v>
      </c>
      <c r="B17" s="63">
        <v>9</v>
      </c>
      <c r="C17" s="29">
        <v>34754365</v>
      </c>
      <c r="D17" s="42"/>
      <c r="E17" s="29">
        <v>32247217</v>
      </c>
      <c r="F17" s="42"/>
      <c r="G17" s="42">
        <v>2228102</v>
      </c>
      <c r="H17" s="42"/>
      <c r="I17" s="42">
        <v>132638</v>
      </c>
    </row>
    <row r="18" spans="1:11" ht="22.35" customHeight="1">
      <c r="A18" s="44" t="s">
        <v>22</v>
      </c>
      <c r="B18" s="63"/>
      <c r="C18" s="29">
        <v>14581641</v>
      </c>
      <c r="D18" s="42"/>
      <c r="E18" s="29">
        <v>24327858</v>
      </c>
      <c r="F18" s="42"/>
      <c r="G18" s="42">
        <v>6987598</v>
      </c>
      <c r="H18" s="42"/>
      <c r="I18" s="42">
        <v>12453205</v>
      </c>
    </row>
    <row r="19" spans="1:11" ht="22.35" customHeight="1">
      <c r="A19" s="44" t="s">
        <v>23</v>
      </c>
      <c r="B19" s="63">
        <v>10</v>
      </c>
      <c r="C19" s="189">
        <v>0</v>
      </c>
      <c r="D19" s="42"/>
      <c r="E19" s="29">
        <v>3306756</v>
      </c>
      <c r="F19" s="42"/>
      <c r="G19" s="189">
        <v>0</v>
      </c>
      <c r="H19" s="42"/>
      <c r="I19" s="42">
        <v>3306756</v>
      </c>
    </row>
    <row r="20" spans="1:11" ht="22.35" customHeight="1">
      <c r="A20" s="44" t="s">
        <v>24</v>
      </c>
      <c r="B20" s="63"/>
      <c r="C20" s="189">
        <v>0</v>
      </c>
      <c r="D20" s="42"/>
      <c r="E20" s="189">
        <v>11930472</v>
      </c>
      <c r="F20" s="42"/>
      <c r="G20" s="189">
        <v>0</v>
      </c>
      <c r="H20" s="42"/>
      <c r="I20" s="189">
        <v>0</v>
      </c>
    </row>
    <row r="21" spans="1:11" ht="22.35" customHeight="1">
      <c r="A21" s="44" t="s">
        <v>25</v>
      </c>
      <c r="B21" s="63"/>
      <c r="C21" s="42">
        <v>24441116</v>
      </c>
      <c r="D21" s="42"/>
      <c r="E21" s="42">
        <v>31996915</v>
      </c>
      <c r="F21" s="42"/>
      <c r="G21" s="42">
        <v>4642290</v>
      </c>
      <c r="H21" s="42"/>
      <c r="I21" s="42">
        <v>13304370</v>
      </c>
    </row>
    <row r="22" spans="1:11" ht="22.35" customHeight="1">
      <c r="A22" s="66" t="s">
        <v>26</v>
      </c>
      <c r="B22" s="63"/>
      <c r="C22" s="190">
        <f>SUM(C10:C21)</f>
        <v>5740997348</v>
      </c>
      <c r="D22" s="42"/>
      <c r="E22" s="190">
        <f>SUM(E10:E21)</f>
        <v>5552686444</v>
      </c>
      <c r="F22" s="42"/>
      <c r="G22" s="190">
        <f>SUM(G10:G21)</f>
        <v>1961691794</v>
      </c>
      <c r="H22" s="42"/>
      <c r="I22" s="190">
        <f>SUM(I10:I21)</f>
        <v>1396060896</v>
      </c>
    </row>
    <row r="23" spans="1:11" ht="22.35" customHeight="1">
      <c r="B23" s="63"/>
      <c r="C23" s="42"/>
      <c r="D23" s="42"/>
      <c r="E23" s="42"/>
      <c r="F23" s="42"/>
      <c r="G23" s="42"/>
      <c r="H23" s="42"/>
      <c r="I23" s="42"/>
    </row>
    <row r="24" spans="1:11" ht="22.35" customHeight="1">
      <c r="A24" s="74" t="s">
        <v>27</v>
      </c>
      <c r="B24" s="63"/>
      <c r="C24" s="42"/>
      <c r="D24" s="42"/>
      <c r="E24" s="42"/>
      <c r="F24" s="42"/>
      <c r="G24" s="42"/>
      <c r="H24" s="42"/>
      <c r="I24" s="42"/>
    </row>
    <row r="25" spans="1:11" ht="22.35" customHeight="1">
      <c r="A25" s="44" t="s">
        <v>28</v>
      </c>
      <c r="B25" s="63">
        <v>10</v>
      </c>
      <c r="C25" s="42">
        <v>415665361</v>
      </c>
      <c r="D25" s="42"/>
      <c r="E25" s="42">
        <v>684840884</v>
      </c>
      <c r="F25" s="42"/>
      <c r="G25" s="42">
        <v>144802379</v>
      </c>
      <c r="H25" s="42"/>
      <c r="I25" s="42">
        <v>391134036</v>
      </c>
    </row>
    <row r="26" spans="1:11" ht="22.35" customHeight="1">
      <c r="A26" s="44" t="s">
        <v>29</v>
      </c>
      <c r="B26" s="166">
        <v>11.1</v>
      </c>
      <c r="C26" s="188">
        <v>0</v>
      </c>
      <c r="D26" s="42"/>
      <c r="E26" s="188">
        <v>0</v>
      </c>
      <c r="F26" s="42"/>
      <c r="G26" s="42">
        <v>2081900885</v>
      </c>
      <c r="H26" s="42"/>
      <c r="I26" s="42">
        <v>1761900885</v>
      </c>
      <c r="K26" s="24"/>
    </row>
    <row r="27" spans="1:11" ht="22.35" customHeight="1">
      <c r="A27" s="44" t="s">
        <v>30</v>
      </c>
      <c r="B27" s="63">
        <v>12</v>
      </c>
      <c r="C27" s="42">
        <v>69672732</v>
      </c>
      <c r="D27" s="42"/>
      <c r="E27" s="42">
        <v>54370027</v>
      </c>
      <c r="F27" s="42"/>
      <c r="G27" s="42">
        <v>90374810</v>
      </c>
      <c r="H27" s="42"/>
      <c r="I27" s="42">
        <v>64781120</v>
      </c>
      <c r="K27" s="24"/>
    </row>
    <row r="28" spans="1:11" ht="22.35" customHeight="1">
      <c r="A28" s="44" t="s">
        <v>31</v>
      </c>
      <c r="B28" s="166" t="s">
        <v>32</v>
      </c>
      <c r="C28" s="188">
        <v>0</v>
      </c>
      <c r="D28" s="42"/>
      <c r="E28" s="188">
        <v>0</v>
      </c>
      <c r="F28" s="42"/>
      <c r="G28" s="188">
        <v>0</v>
      </c>
      <c r="H28" s="42"/>
      <c r="I28" s="42">
        <v>458690000</v>
      </c>
      <c r="K28" s="24"/>
    </row>
    <row r="29" spans="1:11" ht="22.35" customHeight="1">
      <c r="A29" s="44" t="s">
        <v>33</v>
      </c>
      <c r="B29" s="63"/>
      <c r="C29" s="42">
        <v>71972236</v>
      </c>
      <c r="D29" s="42"/>
      <c r="E29" s="42">
        <v>64258970</v>
      </c>
      <c r="F29" s="42"/>
      <c r="G29" s="42">
        <v>43920726</v>
      </c>
      <c r="H29" s="42"/>
      <c r="I29" s="42">
        <v>40737032</v>
      </c>
      <c r="K29" s="24"/>
    </row>
    <row r="30" spans="1:11" ht="22.35" customHeight="1">
      <c r="A30" s="44" t="s">
        <v>34</v>
      </c>
      <c r="B30" s="63">
        <v>13</v>
      </c>
      <c r="C30" s="42">
        <v>202969527</v>
      </c>
      <c r="D30" s="42"/>
      <c r="E30" s="42">
        <v>379680527</v>
      </c>
      <c r="F30" s="42"/>
      <c r="G30" s="42">
        <v>117090000</v>
      </c>
      <c r="H30" s="42"/>
      <c r="I30" s="42">
        <v>270330000</v>
      </c>
    </row>
    <row r="31" spans="1:11" ht="22.35" customHeight="1">
      <c r="A31" s="44" t="s">
        <v>35</v>
      </c>
      <c r="B31" s="63"/>
      <c r="C31" s="42">
        <v>141654592</v>
      </c>
      <c r="D31" s="42"/>
      <c r="E31" s="42">
        <v>106621592</v>
      </c>
      <c r="F31" s="42"/>
      <c r="G31" s="188">
        <v>0</v>
      </c>
      <c r="H31" s="42"/>
      <c r="I31" s="188">
        <v>0</v>
      </c>
    </row>
    <row r="32" spans="1:11" ht="22.35" customHeight="1">
      <c r="A32" s="44" t="s">
        <v>36</v>
      </c>
      <c r="B32" s="63" t="s">
        <v>20</v>
      </c>
      <c r="C32" s="42">
        <v>3258787859</v>
      </c>
      <c r="D32" s="42"/>
      <c r="E32" s="42">
        <v>3155121073</v>
      </c>
      <c r="F32" s="42"/>
      <c r="G32" s="42">
        <v>5682358</v>
      </c>
      <c r="H32" s="42"/>
      <c r="I32" s="42">
        <v>7234647</v>
      </c>
    </row>
    <row r="33" spans="1:9" ht="22.35" customHeight="1">
      <c r="A33" s="44" t="s">
        <v>37</v>
      </c>
      <c r="B33" s="63">
        <v>15</v>
      </c>
      <c r="C33" s="42">
        <v>532605485</v>
      </c>
      <c r="D33" s="42"/>
      <c r="E33" s="42">
        <v>733301782</v>
      </c>
      <c r="F33" s="42"/>
      <c r="G33" s="42">
        <v>10063325</v>
      </c>
      <c r="H33" s="42"/>
      <c r="I33" s="42">
        <v>17033623</v>
      </c>
    </row>
    <row r="34" spans="1:9" ht="22.35" customHeight="1">
      <c r="A34" s="44" t="s">
        <v>38</v>
      </c>
      <c r="B34" s="63">
        <v>20</v>
      </c>
      <c r="C34" s="42">
        <v>104611509</v>
      </c>
      <c r="D34" s="42"/>
      <c r="E34" s="42">
        <v>102344475</v>
      </c>
      <c r="F34" s="42"/>
      <c r="G34" s="42">
        <v>6818881</v>
      </c>
      <c r="H34" s="188"/>
      <c r="I34" s="188">
        <v>0</v>
      </c>
    </row>
    <row r="35" spans="1:9" ht="22.35" customHeight="1">
      <c r="A35" s="44" t="s">
        <v>39</v>
      </c>
      <c r="B35" s="63"/>
      <c r="C35" s="191">
        <v>10574082</v>
      </c>
      <c r="D35" s="42"/>
      <c r="E35" s="191">
        <v>16467119</v>
      </c>
      <c r="F35" s="42"/>
      <c r="G35" s="191">
        <v>1990613</v>
      </c>
      <c r="H35" s="42"/>
      <c r="I35" s="191">
        <v>2048961</v>
      </c>
    </row>
    <row r="36" spans="1:9" ht="22.35" customHeight="1">
      <c r="A36" s="66" t="s">
        <v>40</v>
      </c>
      <c r="B36" s="63"/>
      <c r="C36" s="190">
        <f>SUM(C25:C35)</f>
        <v>4808513383</v>
      </c>
      <c r="D36" s="42"/>
      <c r="E36" s="190">
        <f>SUM(E25:E35)</f>
        <v>5297006449</v>
      </c>
      <c r="F36" s="42"/>
      <c r="G36" s="190">
        <f>SUM(G25:G35)</f>
        <v>2502643977</v>
      </c>
      <c r="H36" s="42"/>
      <c r="I36" s="190">
        <f>SUM(I25:I35)</f>
        <v>3013890304</v>
      </c>
    </row>
    <row r="37" spans="1:9" ht="22.35" customHeight="1" thickBot="1">
      <c r="A37" s="192" t="s">
        <v>41</v>
      </c>
      <c r="C37" s="193">
        <f>C22+C36</f>
        <v>10549510731</v>
      </c>
      <c r="D37" s="42"/>
      <c r="E37" s="193">
        <f>E22+E36</f>
        <v>10849692893</v>
      </c>
      <c r="F37" s="42"/>
      <c r="G37" s="193">
        <f>G22+G36</f>
        <v>4464335771</v>
      </c>
      <c r="H37" s="42">
        <f>H22+H36</f>
        <v>0</v>
      </c>
      <c r="I37" s="193">
        <f>I22+I36</f>
        <v>4409951200</v>
      </c>
    </row>
    <row r="38" spans="1:9" ht="22.35" customHeight="1" thickTop="1">
      <c r="A38" s="192"/>
      <c r="C38" s="42"/>
      <c r="D38" s="42"/>
      <c r="E38" s="42"/>
      <c r="F38" s="42"/>
      <c r="G38" s="42"/>
      <c r="H38" s="42"/>
      <c r="I38" s="42"/>
    </row>
    <row r="39" spans="1:9" ht="22.35" customHeight="1">
      <c r="A39" s="192"/>
      <c r="C39" s="42"/>
      <c r="D39" s="42"/>
      <c r="E39" s="42"/>
      <c r="F39" s="42"/>
      <c r="G39" s="42"/>
      <c r="H39" s="42"/>
      <c r="I39" s="42"/>
    </row>
    <row r="40" spans="1:9" ht="22.35" customHeight="1">
      <c r="A40" s="192"/>
      <c r="C40" s="42"/>
      <c r="D40" s="42"/>
      <c r="E40" s="42"/>
      <c r="F40" s="42"/>
      <c r="G40" s="42"/>
      <c r="H40" s="42"/>
      <c r="I40" s="42"/>
    </row>
    <row r="41" spans="1:9" ht="22.35" customHeight="1">
      <c r="A41" s="192"/>
      <c r="C41" s="42"/>
      <c r="D41" s="42"/>
      <c r="E41" s="42"/>
      <c r="F41" s="42"/>
      <c r="G41" s="42"/>
      <c r="H41" s="42"/>
      <c r="I41" s="42"/>
    </row>
    <row r="42" spans="1:9" ht="22.35" customHeight="1">
      <c r="A42" s="192"/>
      <c r="C42" s="42"/>
      <c r="D42" s="42"/>
      <c r="E42" s="42"/>
      <c r="F42" s="42"/>
      <c r="G42" s="42"/>
      <c r="H42" s="42"/>
      <c r="I42" s="42"/>
    </row>
    <row r="43" spans="1:9" ht="22.35" customHeight="1">
      <c r="A43" s="192"/>
      <c r="C43" s="42"/>
      <c r="D43" s="42"/>
      <c r="E43" s="42"/>
      <c r="F43" s="42"/>
      <c r="G43" s="42"/>
      <c r="H43" s="42"/>
      <c r="I43" s="42"/>
    </row>
    <row r="44" spans="1:9" ht="22.35" customHeight="1">
      <c r="A44" s="192"/>
      <c r="C44" s="42"/>
      <c r="D44" s="42"/>
      <c r="E44" s="42"/>
      <c r="F44" s="42"/>
      <c r="G44" s="42"/>
      <c r="H44" s="42"/>
      <c r="I44" s="42"/>
    </row>
    <row r="45" spans="1:9" ht="22.35" customHeight="1">
      <c r="A45" s="192"/>
      <c r="C45" s="42"/>
      <c r="D45" s="42"/>
      <c r="E45" s="42"/>
      <c r="F45" s="42"/>
      <c r="G45" s="42"/>
      <c r="H45" s="42"/>
      <c r="I45" s="42"/>
    </row>
    <row r="46" spans="1:9" ht="22.35" customHeight="1">
      <c r="A46" s="192"/>
      <c r="C46" s="42"/>
      <c r="D46" s="42"/>
      <c r="E46" s="42"/>
      <c r="F46" s="42"/>
      <c r="G46" s="42"/>
      <c r="H46" s="42"/>
      <c r="I46" s="42"/>
    </row>
    <row r="47" spans="1:9" ht="22.35" customHeight="1">
      <c r="A47" s="192"/>
      <c r="C47" s="42"/>
      <c r="D47" s="42"/>
      <c r="E47" s="42"/>
      <c r="F47" s="42"/>
      <c r="G47" s="42"/>
      <c r="H47" s="42"/>
      <c r="I47" s="42"/>
    </row>
    <row r="48" spans="1:9" ht="22.35" customHeight="1">
      <c r="A48" s="192"/>
      <c r="C48" s="42"/>
      <c r="D48" s="42"/>
      <c r="E48" s="42"/>
      <c r="F48" s="42"/>
      <c r="G48" s="42"/>
      <c r="H48" s="42"/>
      <c r="I48" s="42"/>
    </row>
    <row r="49" spans="1:9" ht="22.35" customHeight="1">
      <c r="A49" s="192"/>
      <c r="C49" s="42"/>
      <c r="D49" s="42"/>
      <c r="E49" s="42"/>
      <c r="F49" s="42"/>
      <c r="G49" s="42"/>
      <c r="H49" s="42"/>
      <c r="I49" s="42"/>
    </row>
    <row r="50" spans="1:9" ht="22.35" customHeight="1">
      <c r="A50" s="74" t="s">
        <v>42</v>
      </c>
      <c r="C50" s="155"/>
      <c r="D50" s="155"/>
      <c r="E50" s="155"/>
      <c r="F50" s="155"/>
      <c r="G50" s="155"/>
      <c r="H50" s="155"/>
      <c r="I50" s="155"/>
    </row>
    <row r="52" spans="1:9" ht="22.35" customHeight="1">
      <c r="C52" s="155"/>
      <c r="D52" s="155"/>
      <c r="E52" s="155"/>
      <c r="F52" s="155"/>
      <c r="G52" s="155"/>
      <c r="H52" s="155"/>
      <c r="I52" s="155"/>
    </row>
    <row r="53" spans="1:9" ht="22.35" customHeight="1">
      <c r="C53" s="155"/>
      <c r="D53" s="155"/>
      <c r="E53" s="155"/>
      <c r="F53" s="155"/>
      <c r="G53" s="155"/>
      <c r="H53" s="155"/>
      <c r="I53" s="155"/>
    </row>
    <row r="54" spans="1:9" ht="22.35" customHeight="1">
      <c r="A54" s="31"/>
      <c r="C54" s="155"/>
      <c r="D54" s="155"/>
      <c r="E54" s="155"/>
      <c r="F54" s="155"/>
      <c r="G54" s="155"/>
      <c r="H54" s="155"/>
      <c r="I54" s="155"/>
    </row>
    <row r="55" spans="1:9" ht="22.35" customHeight="1">
      <c r="C55" s="155"/>
      <c r="D55" s="155"/>
      <c r="E55" s="155"/>
      <c r="F55" s="155"/>
      <c r="G55" s="155"/>
      <c r="H55" s="155"/>
      <c r="I55" s="155"/>
    </row>
    <row r="56" spans="1:9" ht="26.1" customHeight="1">
      <c r="A56" s="206" t="s">
        <v>0</v>
      </c>
      <c r="B56" s="206"/>
      <c r="C56" s="206"/>
      <c r="D56" s="206"/>
      <c r="E56" s="206"/>
      <c r="F56" s="206"/>
      <c r="G56" s="206"/>
      <c r="H56" s="206"/>
      <c r="I56" s="206"/>
    </row>
    <row r="57" spans="1:9" ht="26.1" customHeight="1">
      <c r="A57" s="205" t="s">
        <v>43</v>
      </c>
      <c r="B57" s="206"/>
      <c r="C57" s="206"/>
      <c r="D57" s="206"/>
      <c r="E57" s="206"/>
      <c r="F57" s="206"/>
      <c r="G57" s="206"/>
      <c r="H57" s="206"/>
      <c r="I57" s="206"/>
    </row>
    <row r="58" spans="1:9" ht="26.1" customHeight="1">
      <c r="A58" s="205" t="s">
        <v>2</v>
      </c>
      <c r="B58" s="206"/>
      <c r="C58" s="206"/>
      <c r="D58" s="206"/>
      <c r="E58" s="206"/>
      <c r="F58" s="206"/>
      <c r="G58" s="206"/>
      <c r="H58" s="206"/>
      <c r="I58" s="206"/>
    </row>
    <row r="59" spans="1:9" ht="26.1" customHeight="1">
      <c r="A59" s="207" t="s">
        <v>3</v>
      </c>
      <c r="B59" s="207"/>
      <c r="C59" s="207"/>
      <c r="D59" s="207"/>
      <c r="E59" s="207"/>
      <c r="F59" s="207"/>
      <c r="G59" s="207"/>
      <c r="H59" s="207"/>
      <c r="I59" s="207"/>
    </row>
    <row r="60" spans="1:9" ht="9" customHeight="1">
      <c r="A60" s="208"/>
      <c r="B60" s="208"/>
      <c r="C60" s="208"/>
      <c r="D60" s="208"/>
      <c r="E60" s="208"/>
      <c r="F60" s="208"/>
      <c r="G60" s="208"/>
      <c r="H60" s="208"/>
      <c r="I60" s="208"/>
    </row>
    <row r="61" spans="1:9" ht="22.35" customHeight="1">
      <c r="A61" s="184"/>
      <c r="B61" s="185" t="s">
        <v>4</v>
      </c>
      <c r="C61" s="204" t="s">
        <v>5</v>
      </c>
      <c r="D61" s="204"/>
      <c r="E61" s="204"/>
      <c r="F61" s="186"/>
      <c r="G61" s="204" t="s">
        <v>6</v>
      </c>
      <c r="H61" s="204"/>
      <c r="I61" s="204"/>
    </row>
    <row r="62" spans="1:9" ht="22.35" customHeight="1">
      <c r="C62" s="36" t="s">
        <v>7</v>
      </c>
      <c r="D62" s="37"/>
      <c r="E62" s="36" t="s">
        <v>8</v>
      </c>
      <c r="F62" s="37"/>
      <c r="G62" s="36" t="s">
        <v>7</v>
      </c>
      <c r="H62" s="37"/>
      <c r="I62" s="36" t="s">
        <v>8</v>
      </c>
    </row>
    <row r="63" spans="1:9" ht="22.35" customHeight="1">
      <c r="A63" s="57" t="s">
        <v>44</v>
      </c>
      <c r="C63" s="63"/>
      <c r="D63" s="63"/>
      <c r="E63" s="63"/>
      <c r="F63" s="63"/>
      <c r="G63" s="194"/>
      <c r="H63" s="63"/>
      <c r="I63" s="63"/>
    </row>
    <row r="64" spans="1:9" ht="22.35" customHeight="1">
      <c r="A64" s="74" t="s">
        <v>45</v>
      </c>
      <c r="C64" s="155"/>
      <c r="D64" s="155"/>
      <c r="E64" s="155"/>
      <c r="F64" s="155"/>
      <c r="G64" s="155"/>
      <c r="H64" s="155"/>
      <c r="I64" s="155"/>
    </row>
    <row r="65" spans="1:9" ht="22.35" customHeight="1">
      <c r="A65" s="44" t="s">
        <v>46</v>
      </c>
      <c r="B65" s="166">
        <v>18.100000000000001</v>
      </c>
      <c r="C65" s="42">
        <v>93421051</v>
      </c>
      <c r="D65" s="42"/>
      <c r="E65" s="42">
        <v>42950712</v>
      </c>
      <c r="F65" s="42"/>
      <c r="G65" s="188">
        <v>0</v>
      </c>
      <c r="H65" s="160"/>
      <c r="I65" s="188">
        <v>0</v>
      </c>
    </row>
    <row r="66" spans="1:9" ht="22.35" customHeight="1">
      <c r="A66" s="44" t="s">
        <v>47</v>
      </c>
      <c r="B66" s="166">
        <v>18.2</v>
      </c>
      <c r="C66" s="42">
        <v>50000000</v>
      </c>
      <c r="D66" s="42"/>
      <c r="E66" s="42">
        <v>153850000</v>
      </c>
      <c r="F66" s="42"/>
      <c r="G66" s="188">
        <v>0</v>
      </c>
      <c r="H66" s="42"/>
      <c r="I66" s="42">
        <v>50000000</v>
      </c>
    </row>
    <row r="67" spans="1:9" ht="22.35" customHeight="1">
      <c r="A67" s="44" t="s">
        <v>48</v>
      </c>
      <c r="B67" s="195">
        <v>16</v>
      </c>
      <c r="C67" s="42">
        <v>421688588</v>
      </c>
      <c r="D67" s="42"/>
      <c r="E67" s="42">
        <v>425637859</v>
      </c>
      <c r="F67" s="42"/>
      <c r="G67" s="42">
        <v>102815004</v>
      </c>
      <c r="H67" s="42"/>
      <c r="I67" s="42">
        <v>137147427</v>
      </c>
    </row>
    <row r="68" spans="1:9" ht="22.35" customHeight="1">
      <c r="A68" s="44" t="s">
        <v>49</v>
      </c>
      <c r="B68" s="195">
        <v>17</v>
      </c>
      <c r="C68" s="42">
        <v>206897452</v>
      </c>
      <c r="D68" s="69"/>
      <c r="E68" s="42">
        <v>290277990</v>
      </c>
      <c r="F68" s="42"/>
      <c r="G68" s="42">
        <v>45044263</v>
      </c>
      <c r="H68" s="42"/>
      <c r="I68" s="42">
        <v>38694833</v>
      </c>
    </row>
    <row r="69" spans="1:9" ht="22.35" customHeight="1">
      <c r="A69" s="44" t="s">
        <v>50</v>
      </c>
      <c r="B69" s="166">
        <v>18.2</v>
      </c>
      <c r="C69" s="42">
        <v>229928021</v>
      </c>
      <c r="D69" s="42"/>
      <c r="E69" s="42">
        <v>552108928</v>
      </c>
      <c r="F69" s="42"/>
      <c r="G69" s="42">
        <v>145630106</v>
      </c>
      <c r="H69" s="42"/>
      <c r="I69" s="42">
        <v>451311258</v>
      </c>
    </row>
    <row r="70" spans="1:9" ht="22.35" customHeight="1">
      <c r="A70" s="44" t="s">
        <v>51</v>
      </c>
      <c r="B70" s="166">
        <v>18.3</v>
      </c>
      <c r="C70" s="69">
        <v>142997414</v>
      </c>
      <c r="D70" s="69"/>
      <c r="E70" s="69">
        <v>286538639</v>
      </c>
      <c r="F70" s="69"/>
      <c r="G70" s="188">
        <v>0</v>
      </c>
      <c r="H70" s="69"/>
      <c r="I70" s="188">
        <v>0</v>
      </c>
    </row>
    <row r="71" spans="1:9" ht="22.35" customHeight="1">
      <c r="A71" s="44" t="s">
        <v>52</v>
      </c>
      <c r="B71" s="166">
        <v>18.399999999999999</v>
      </c>
      <c r="C71" s="42">
        <v>1136764902</v>
      </c>
      <c r="D71" s="42"/>
      <c r="E71" s="42">
        <v>718057788</v>
      </c>
      <c r="F71" s="42"/>
      <c r="G71" s="42">
        <v>1136764902</v>
      </c>
      <c r="H71" s="42"/>
      <c r="I71" s="42">
        <v>718057788</v>
      </c>
    </row>
    <row r="72" spans="1:9" ht="22.35" customHeight="1">
      <c r="A72" s="44" t="s">
        <v>53</v>
      </c>
      <c r="B72" s="195">
        <v>19</v>
      </c>
      <c r="C72" s="42">
        <v>397654045</v>
      </c>
      <c r="D72" s="42"/>
      <c r="E72" s="42">
        <v>325139670</v>
      </c>
      <c r="F72" s="42"/>
      <c r="G72" s="42">
        <v>7337185</v>
      </c>
      <c r="H72" s="42"/>
      <c r="I72" s="42">
        <v>8170720</v>
      </c>
    </row>
    <row r="73" spans="1:9" ht="22.35" customHeight="1">
      <c r="A73" s="44" t="s">
        <v>54</v>
      </c>
      <c r="B73" s="196" t="s">
        <v>55</v>
      </c>
      <c r="C73" s="42">
        <v>95000000</v>
      </c>
      <c r="D73" s="42"/>
      <c r="E73" s="42">
        <v>40000000</v>
      </c>
      <c r="F73" s="42"/>
      <c r="G73" s="188">
        <v>0</v>
      </c>
      <c r="H73" s="42"/>
      <c r="I73" s="188">
        <v>0</v>
      </c>
    </row>
    <row r="74" spans="1:9" ht="22.35" customHeight="1">
      <c r="A74" s="44" t="s">
        <v>56</v>
      </c>
      <c r="B74" s="196"/>
      <c r="C74" s="42"/>
      <c r="D74" s="42"/>
      <c r="E74" s="188"/>
      <c r="F74" s="42"/>
      <c r="G74" s="188"/>
      <c r="H74" s="42"/>
      <c r="I74" s="188"/>
    </row>
    <row r="75" spans="1:9" ht="22.35" customHeight="1">
      <c r="A75" s="66" t="s">
        <v>57</v>
      </c>
      <c r="B75" s="196" t="s">
        <v>58</v>
      </c>
      <c r="C75" s="42">
        <v>357250000</v>
      </c>
      <c r="D75" s="42"/>
      <c r="E75" s="189">
        <v>35000000</v>
      </c>
      <c r="F75" s="42"/>
      <c r="G75" s="188">
        <v>0</v>
      </c>
      <c r="H75" s="42"/>
      <c r="I75" s="188">
        <v>0</v>
      </c>
    </row>
    <row r="76" spans="1:9" ht="22.35" customHeight="1">
      <c r="A76" s="44" t="s">
        <v>59</v>
      </c>
      <c r="B76" s="195"/>
      <c r="C76" s="42">
        <v>40269551</v>
      </c>
      <c r="D76" s="42"/>
      <c r="E76" s="42">
        <v>55585213</v>
      </c>
      <c r="F76" s="42"/>
      <c r="G76" s="69">
        <v>5598561</v>
      </c>
      <c r="H76" s="42"/>
      <c r="I76" s="69">
        <v>17046014</v>
      </c>
    </row>
    <row r="77" spans="1:9" ht="22.35" customHeight="1">
      <c r="A77" s="44" t="s">
        <v>60</v>
      </c>
      <c r="B77" s="195"/>
      <c r="C77" s="42">
        <v>18546279</v>
      </c>
      <c r="D77" s="42"/>
      <c r="E77" s="42">
        <v>2288679</v>
      </c>
      <c r="F77" s="42"/>
      <c r="G77" s="188">
        <v>0</v>
      </c>
      <c r="H77" s="42"/>
      <c r="I77" s="188">
        <v>0</v>
      </c>
    </row>
    <row r="78" spans="1:9" ht="22.35" customHeight="1">
      <c r="A78" s="44" t="s">
        <v>61</v>
      </c>
      <c r="B78" s="195"/>
      <c r="C78" s="42">
        <v>13800000</v>
      </c>
      <c r="D78" s="42"/>
      <c r="E78" s="42">
        <v>30080000</v>
      </c>
      <c r="F78" s="42"/>
      <c r="G78" s="69">
        <v>13800000</v>
      </c>
      <c r="H78" s="42"/>
      <c r="I78" s="69">
        <v>30080000</v>
      </c>
    </row>
    <row r="79" spans="1:9" ht="22.35" customHeight="1">
      <c r="A79" s="44" t="s">
        <v>62</v>
      </c>
      <c r="B79" s="195"/>
      <c r="C79" s="42">
        <v>10602330</v>
      </c>
      <c r="D79" s="42"/>
      <c r="E79" s="42">
        <v>9590231</v>
      </c>
      <c r="F79" s="42"/>
      <c r="G79" s="42">
        <v>4128154</v>
      </c>
      <c r="H79" s="42"/>
      <c r="I79" s="42">
        <v>1769544</v>
      </c>
    </row>
    <row r="80" spans="1:9" ht="22.35" customHeight="1">
      <c r="A80" s="66" t="s">
        <v>63</v>
      </c>
      <c r="B80" s="69"/>
      <c r="C80" s="190">
        <f>SUM(C65:C79)</f>
        <v>3214819633</v>
      </c>
      <c r="D80" s="42"/>
      <c r="E80" s="190">
        <f>SUM(E65:E79)</f>
        <v>2967105709</v>
      </c>
      <c r="F80" s="42"/>
      <c r="G80" s="190">
        <f>SUM(G65:G79)</f>
        <v>1461118175</v>
      </c>
      <c r="H80" s="42"/>
      <c r="I80" s="190">
        <f>SUM(I65:I79)</f>
        <v>1452277584</v>
      </c>
    </row>
    <row r="81" spans="1:9" ht="22.35" customHeight="1">
      <c r="B81" s="69"/>
      <c r="C81" s="42"/>
      <c r="D81" s="42"/>
      <c r="E81" s="42"/>
      <c r="F81" s="42"/>
      <c r="G81" s="42"/>
      <c r="H81" s="42"/>
      <c r="I81" s="42"/>
    </row>
    <row r="82" spans="1:9" ht="22.35" customHeight="1">
      <c r="A82" s="74" t="s">
        <v>64</v>
      </c>
      <c r="B82" s="69"/>
      <c r="C82" s="42"/>
      <c r="D82" s="42"/>
      <c r="E82" s="197"/>
      <c r="F82" s="42"/>
      <c r="G82" s="42"/>
      <c r="H82" s="42"/>
      <c r="I82" s="42"/>
    </row>
    <row r="83" spans="1:9" ht="22.35" customHeight="1">
      <c r="A83" s="44" t="s">
        <v>65</v>
      </c>
      <c r="B83" s="166">
        <v>18.2</v>
      </c>
      <c r="C83" s="42">
        <v>1966335275</v>
      </c>
      <c r="D83" s="42"/>
      <c r="E83" s="42">
        <v>1987867119</v>
      </c>
      <c r="F83" s="42"/>
      <c r="G83" s="188">
        <v>0</v>
      </c>
      <c r="H83" s="42"/>
      <c r="I83" s="188">
        <v>0</v>
      </c>
    </row>
    <row r="84" spans="1:9" ht="22.35" customHeight="1">
      <c r="A84" s="44" t="s">
        <v>66</v>
      </c>
      <c r="B84" s="196" t="s">
        <v>67</v>
      </c>
      <c r="C84" s="42">
        <v>30000000</v>
      </c>
      <c r="D84" s="42"/>
      <c r="E84" s="42">
        <v>387250000</v>
      </c>
      <c r="F84" s="42"/>
      <c r="G84" s="42">
        <v>30000000</v>
      </c>
      <c r="H84" s="42"/>
      <c r="I84" s="188">
        <v>0</v>
      </c>
    </row>
    <row r="85" spans="1:9" ht="22.35" customHeight="1">
      <c r="A85" s="44" t="s">
        <v>68</v>
      </c>
      <c r="B85" s="166">
        <v>18.3</v>
      </c>
      <c r="C85" s="42">
        <v>420197486</v>
      </c>
      <c r="D85" s="42"/>
      <c r="E85" s="42">
        <v>351643802</v>
      </c>
      <c r="F85" s="42"/>
      <c r="G85" s="42">
        <v>20000000</v>
      </c>
      <c r="H85" s="42"/>
      <c r="I85" s="188">
        <v>0</v>
      </c>
    </row>
    <row r="86" spans="1:9" ht="22.35" customHeight="1">
      <c r="A86" s="44" t="s">
        <v>69</v>
      </c>
      <c r="B86" s="166">
        <v>18.399999999999999</v>
      </c>
      <c r="C86" s="42">
        <v>1642143134</v>
      </c>
      <c r="D86" s="42"/>
      <c r="E86" s="42">
        <v>1527973697</v>
      </c>
      <c r="F86" s="42"/>
      <c r="G86" s="42">
        <v>1642143134</v>
      </c>
      <c r="H86" s="42"/>
      <c r="I86" s="42">
        <v>1527973697</v>
      </c>
    </row>
    <row r="87" spans="1:9" ht="22.35" customHeight="1">
      <c r="A87" s="44" t="s">
        <v>70</v>
      </c>
      <c r="B87" s="195">
        <v>19</v>
      </c>
      <c r="C87" s="42">
        <v>537665247</v>
      </c>
      <c r="D87" s="42"/>
      <c r="E87" s="42">
        <v>790364496</v>
      </c>
      <c r="F87" s="42"/>
      <c r="G87" s="42">
        <v>3278229</v>
      </c>
      <c r="H87" s="42"/>
      <c r="I87" s="42">
        <v>8586806</v>
      </c>
    </row>
    <row r="88" spans="1:9" ht="22.35" customHeight="1">
      <c r="A88" s="44" t="s">
        <v>71</v>
      </c>
      <c r="B88" s="195" t="s">
        <v>72</v>
      </c>
      <c r="C88" s="42">
        <v>152096578</v>
      </c>
      <c r="D88" s="42"/>
      <c r="E88" s="42">
        <v>203975788</v>
      </c>
      <c r="F88" s="42"/>
      <c r="G88" s="188">
        <v>0</v>
      </c>
      <c r="H88" s="42"/>
      <c r="I88" s="42">
        <v>802432</v>
      </c>
    </row>
    <row r="89" spans="1:9" ht="22.35" customHeight="1">
      <c r="A89" s="44" t="s">
        <v>73</v>
      </c>
      <c r="B89" s="195">
        <v>17</v>
      </c>
      <c r="C89" s="42">
        <v>241856044</v>
      </c>
      <c r="D89" s="42"/>
      <c r="E89" s="42">
        <v>17016638</v>
      </c>
      <c r="F89" s="42"/>
      <c r="G89" s="188">
        <v>0</v>
      </c>
      <c r="H89" s="42"/>
      <c r="I89" s="188">
        <v>0</v>
      </c>
    </row>
    <row r="90" spans="1:9" ht="22.35" customHeight="1">
      <c r="A90" s="44" t="s">
        <v>74</v>
      </c>
      <c r="B90" s="195"/>
      <c r="C90" s="42">
        <v>13893029</v>
      </c>
      <c r="D90" s="42"/>
      <c r="E90" s="42">
        <v>33697217</v>
      </c>
      <c r="F90" s="42"/>
      <c r="G90" s="42">
        <v>3648750</v>
      </c>
      <c r="H90" s="42"/>
      <c r="I90" s="42">
        <v>4832304</v>
      </c>
    </row>
    <row r="91" spans="1:9" ht="22.35" customHeight="1">
      <c r="A91" s="44" t="s">
        <v>75</v>
      </c>
      <c r="B91" s="195">
        <v>20</v>
      </c>
      <c r="C91" s="42">
        <v>221421064</v>
      </c>
      <c r="D91" s="42"/>
      <c r="E91" s="42">
        <v>231641860</v>
      </c>
      <c r="F91" s="42"/>
      <c r="G91" s="188">
        <v>0</v>
      </c>
      <c r="H91" s="42"/>
      <c r="I91" s="42">
        <v>46397183</v>
      </c>
    </row>
    <row r="92" spans="1:9" ht="22.35" customHeight="1">
      <c r="A92" s="44" t="s">
        <v>76</v>
      </c>
      <c r="B92" s="195">
        <v>21</v>
      </c>
      <c r="C92" s="42">
        <v>84396542</v>
      </c>
      <c r="D92" s="42"/>
      <c r="E92" s="42">
        <v>86054629</v>
      </c>
      <c r="F92" s="42"/>
      <c r="G92" s="42">
        <v>53440450</v>
      </c>
      <c r="H92" s="42"/>
      <c r="I92" s="42">
        <v>56680271</v>
      </c>
    </row>
    <row r="93" spans="1:9" ht="22.35" customHeight="1">
      <c r="A93" s="44" t="s">
        <v>77</v>
      </c>
      <c r="B93" s="63"/>
      <c r="C93" s="191">
        <v>14164785</v>
      </c>
      <c r="D93" s="42"/>
      <c r="E93" s="191">
        <v>16290690</v>
      </c>
      <c r="F93" s="42"/>
      <c r="G93" s="191">
        <v>5493460</v>
      </c>
      <c r="H93" s="42"/>
      <c r="I93" s="191">
        <v>7435174</v>
      </c>
    </row>
    <row r="94" spans="1:9" ht="22.35" customHeight="1">
      <c r="A94" s="66" t="s">
        <v>78</v>
      </c>
      <c r="B94" s="63"/>
      <c r="C94" s="191">
        <f>SUM(C83:C93)</f>
        <v>5324169184</v>
      </c>
      <c r="D94" s="42"/>
      <c r="E94" s="191">
        <f>SUM(E83:E93)</f>
        <v>5633775936</v>
      </c>
      <c r="F94" s="42"/>
      <c r="G94" s="191">
        <f>SUM(G83:G93)</f>
        <v>1758004023</v>
      </c>
      <c r="H94" s="42"/>
      <c r="I94" s="191">
        <f>SUM(I83:I93)</f>
        <v>1652707867</v>
      </c>
    </row>
    <row r="95" spans="1:9" ht="22.35" customHeight="1">
      <c r="A95" s="44" t="s">
        <v>79</v>
      </c>
      <c r="C95" s="190">
        <f>C94+C80</f>
        <v>8538988817</v>
      </c>
      <c r="D95" s="42"/>
      <c r="E95" s="190">
        <f>E94+E80</f>
        <v>8600881645</v>
      </c>
      <c r="F95" s="42"/>
      <c r="G95" s="190">
        <f>G94+G80</f>
        <v>3219122198</v>
      </c>
      <c r="H95" s="42"/>
      <c r="I95" s="190">
        <f>I94+I80</f>
        <v>3104985451</v>
      </c>
    </row>
    <row r="96" spans="1:9" ht="22.35" customHeight="1">
      <c r="A96" s="44"/>
      <c r="C96" s="42"/>
      <c r="D96" s="42"/>
      <c r="E96" s="42"/>
      <c r="F96" s="42"/>
      <c r="G96" s="42"/>
      <c r="H96" s="42"/>
      <c r="I96" s="42"/>
    </row>
    <row r="97" spans="1:9" ht="22.35" customHeight="1">
      <c r="A97" s="44"/>
      <c r="C97" s="42"/>
      <c r="D97" s="42"/>
      <c r="E97" s="42"/>
      <c r="F97" s="42"/>
      <c r="G97" s="42"/>
      <c r="H97" s="42"/>
      <c r="I97" s="42"/>
    </row>
    <row r="98" spans="1:9" ht="22.35" customHeight="1">
      <c r="A98" s="44"/>
      <c r="C98" s="42"/>
      <c r="D98" s="42"/>
      <c r="E98" s="42"/>
      <c r="F98" s="42"/>
      <c r="G98" s="42"/>
      <c r="H98" s="42"/>
      <c r="I98" s="42"/>
    </row>
    <row r="99" spans="1:9" ht="22.35" customHeight="1">
      <c r="A99" s="44"/>
      <c r="C99" s="42"/>
      <c r="D99" s="42"/>
      <c r="E99" s="42"/>
      <c r="F99" s="42"/>
      <c r="G99" s="42"/>
      <c r="H99" s="42"/>
      <c r="I99" s="42"/>
    </row>
    <row r="100" spans="1:9" ht="22.35" customHeight="1">
      <c r="A100" s="44"/>
      <c r="C100" s="42"/>
      <c r="D100" s="42"/>
      <c r="E100" s="42"/>
      <c r="F100" s="42"/>
      <c r="G100" s="42"/>
      <c r="H100" s="42"/>
      <c r="I100" s="42"/>
    </row>
    <row r="101" spans="1:9" ht="22.35" customHeight="1">
      <c r="A101" s="44"/>
      <c r="C101" s="42"/>
      <c r="D101" s="42"/>
      <c r="E101" s="42"/>
      <c r="F101" s="42"/>
      <c r="G101" s="42"/>
      <c r="H101" s="42"/>
      <c r="I101" s="42"/>
    </row>
    <row r="102" spans="1:9" ht="22.35" customHeight="1">
      <c r="A102" s="44"/>
      <c r="C102" s="42"/>
      <c r="D102" s="42"/>
      <c r="E102" s="42"/>
      <c r="F102" s="42"/>
      <c r="G102" s="42"/>
      <c r="H102" s="42"/>
      <c r="I102" s="42"/>
    </row>
    <row r="103" spans="1:9" ht="22.35" customHeight="1">
      <c r="A103" s="44"/>
      <c r="C103" s="42"/>
      <c r="D103" s="42"/>
      <c r="E103" s="42"/>
      <c r="F103" s="42"/>
      <c r="G103" s="42"/>
      <c r="H103" s="42"/>
      <c r="I103" s="42"/>
    </row>
    <row r="104" spans="1:9" ht="22.35" customHeight="1">
      <c r="A104" s="44"/>
      <c r="C104" s="42"/>
      <c r="D104" s="42"/>
      <c r="E104" s="42"/>
      <c r="F104" s="42"/>
      <c r="G104" s="42"/>
      <c r="H104" s="42"/>
      <c r="I104" s="42"/>
    </row>
    <row r="105" spans="1:9" ht="22.35" customHeight="1">
      <c r="A105" s="44"/>
      <c r="C105" s="42"/>
      <c r="D105" s="42"/>
      <c r="E105" s="42"/>
      <c r="F105" s="42"/>
      <c r="G105" s="42"/>
      <c r="H105" s="42"/>
      <c r="I105" s="42"/>
    </row>
    <row r="106" spans="1:9" ht="22.35" customHeight="1">
      <c r="A106" s="44"/>
      <c r="C106" s="42"/>
      <c r="D106" s="42"/>
      <c r="E106" s="42"/>
      <c r="F106" s="42"/>
      <c r="G106" s="42"/>
      <c r="H106" s="42"/>
      <c r="I106" s="42"/>
    </row>
    <row r="107" spans="1:9" ht="22.35" customHeight="1">
      <c r="A107" s="44"/>
      <c r="C107" s="42"/>
      <c r="D107" s="42"/>
      <c r="E107" s="42"/>
      <c r="F107" s="42"/>
      <c r="G107" s="42"/>
      <c r="H107" s="42"/>
      <c r="I107" s="42"/>
    </row>
    <row r="108" spans="1:9" ht="22.35" customHeight="1">
      <c r="A108" s="44"/>
      <c r="C108" s="42"/>
      <c r="D108" s="42"/>
      <c r="E108" s="42"/>
      <c r="F108" s="42"/>
      <c r="G108" s="42"/>
      <c r="H108" s="42"/>
      <c r="I108" s="42"/>
    </row>
    <row r="109" spans="1:9" ht="22.35" customHeight="1">
      <c r="A109" s="44"/>
      <c r="C109" s="42"/>
      <c r="D109" s="42"/>
      <c r="E109" s="42"/>
      <c r="F109" s="42"/>
      <c r="G109" s="42"/>
      <c r="H109" s="42"/>
      <c r="I109" s="42"/>
    </row>
    <row r="110" spans="1:9" ht="22.35" customHeight="1">
      <c r="A110" s="44"/>
      <c r="C110" s="42"/>
      <c r="D110" s="42"/>
      <c r="E110" s="42"/>
      <c r="F110" s="42"/>
      <c r="G110" s="42"/>
      <c r="H110" s="42"/>
      <c r="I110" s="42"/>
    </row>
    <row r="111" spans="1:9" ht="26.1" customHeight="1">
      <c r="A111" s="206" t="s">
        <v>0</v>
      </c>
      <c r="B111" s="206"/>
      <c r="C111" s="206"/>
      <c r="D111" s="206"/>
      <c r="E111" s="206"/>
      <c r="F111" s="206"/>
      <c r="G111" s="206"/>
      <c r="H111" s="206"/>
      <c r="I111" s="206"/>
    </row>
    <row r="112" spans="1:9" ht="26.1" customHeight="1">
      <c r="A112" s="205" t="s">
        <v>43</v>
      </c>
      <c r="B112" s="206"/>
      <c r="C112" s="206"/>
      <c r="D112" s="206"/>
      <c r="E112" s="206"/>
      <c r="F112" s="206"/>
      <c r="G112" s="206"/>
      <c r="H112" s="206"/>
      <c r="I112" s="206"/>
    </row>
    <row r="113" spans="1:9" ht="26.1" customHeight="1">
      <c r="A113" s="205" t="s">
        <v>2</v>
      </c>
      <c r="B113" s="206"/>
      <c r="C113" s="206"/>
      <c r="D113" s="206"/>
      <c r="E113" s="206"/>
      <c r="F113" s="206"/>
      <c r="G113" s="206"/>
      <c r="H113" s="206"/>
      <c r="I113" s="206"/>
    </row>
    <row r="114" spans="1:9" ht="26.1" customHeight="1">
      <c r="A114" s="209" t="s">
        <v>3</v>
      </c>
      <c r="B114" s="207"/>
      <c r="C114" s="207"/>
      <c r="D114" s="207"/>
      <c r="E114" s="207"/>
      <c r="F114" s="207"/>
      <c r="G114" s="207"/>
      <c r="H114" s="207"/>
      <c r="I114" s="207"/>
    </row>
    <row r="115" spans="1:9" ht="9" customHeight="1">
      <c r="A115" s="208"/>
      <c r="B115" s="208"/>
      <c r="C115" s="208"/>
      <c r="D115" s="208"/>
      <c r="E115" s="208"/>
      <c r="F115" s="208"/>
      <c r="G115" s="208"/>
      <c r="H115" s="208"/>
      <c r="I115" s="208"/>
    </row>
    <row r="116" spans="1:9" ht="22.35" customHeight="1">
      <c r="A116" s="184"/>
      <c r="B116" s="34" t="s">
        <v>4</v>
      </c>
      <c r="C116" s="204" t="s">
        <v>5</v>
      </c>
      <c r="D116" s="204"/>
      <c r="E116" s="204"/>
      <c r="F116" s="186"/>
      <c r="G116" s="204" t="s">
        <v>6</v>
      </c>
      <c r="H116" s="204"/>
      <c r="I116" s="204"/>
    </row>
    <row r="117" spans="1:9" ht="22.35" customHeight="1">
      <c r="C117" s="36" t="s">
        <v>7</v>
      </c>
      <c r="D117" s="37"/>
      <c r="E117" s="36" t="s">
        <v>8</v>
      </c>
      <c r="F117" s="37"/>
      <c r="G117" s="36" t="s">
        <v>7</v>
      </c>
      <c r="H117" s="37"/>
      <c r="I117" s="36" t="s">
        <v>8</v>
      </c>
    </row>
    <row r="118" spans="1:9" ht="22.35" customHeight="1">
      <c r="A118" s="198" t="s">
        <v>80</v>
      </c>
      <c r="C118" s="63"/>
      <c r="D118" s="63"/>
      <c r="E118" s="63"/>
      <c r="F118" s="63"/>
      <c r="G118" s="194"/>
      <c r="H118" s="63"/>
      <c r="I118" s="63"/>
    </row>
    <row r="119" spans="1:9" ht="22.35" customHeight="1">
      <c r="A119" s="74" t="s">
        <v>81</v>
      </c>
      <c r="C119" s="199"/>
      <c r="D119" s="199"/>
      <c r="E119" s="199"/>
      <c r="F119" s="199"/>
      <c r="G119" s="194"/>
      <c r="H119" s="199"/>
      <c r="I119" s="194"/>
    </row>
    <row r="120" spans="1:9" ht="22.35" customHeight="1">
      <c r="A120" s="200" t="s">
        <v>82</v>
      </c>
      <c r="B120" s="63">
        <v>22</v>
      </c>
      <c r="C120" s="199"/>
      <c r="D120" s="199"/>
      <c r="E120" s="199"/>
      <c r="F120" s="199"/>
      <c r="G120" s="194"/>
      <c r="H120" s="199"/>
      <c r="I120" s="194"/>
    </row>
    <row r="121" spans="1:9" ht="22.35" customHeight="1">
      <c r="A121" s="44" t="s">
        <v>83</v>
      </c>
      <c r="B121" s="63"/>
      <c r="C121" s="199"/>
      <c r="D121" s="199"/>
      <c r="E121" s="199"/>
      <c r="F121" s="199"/>
      <c r="G121" s="194"/>
      <c r="H121" s="199"/>
      <c r="I121" s="194"/>
    </row>
    <row r="122" spans="1:9" ht="22.35" customHeight="1" thickBot="1">
      <c r="A122" s="66" t="s">
        <v>84</v>
      </c>
      <c r="B122" s="63"/>
      <c r="C122" s="201">
        <v>1386913766</v>
      </c>
      <c r="D122" s="199"/>
      <c r="E122" s="199"/>
      <c r="F122" s="199"/>
      <c r="G122" s="201">
        <v>1386913766</v>
      </c>
      <c r="H122" s="199"/>
      <c r="I122" s="194"/>
    </row>
    <row r="123" spans="1:9" ht="22.35" customHeight="1" thickTop="1" thickBot="1">
      <c r="A123" s="66" t="s">
        <v>85</v>
      </c>
      <c r="D123" s="42"/>
      <c r="E123" s="201">
        <v>1653223590</v>
      </c>
      <c r="F123" s="42"/>
      <c r="G123" s="31"/>
      <c r="H123" s="42"/>
      <c r="I123" s="201">
        <v>1653223590</v>
      </c>
    </row>
    <row r="124" spans="1:9" ht="22.35" customHeight="1" thickTop="1">
      <c r="A124" s="44" t="s">
        <v>86</v>
      </c>
      <c r="C124" s="42"/>
      <c r="D124" s="42"/>
      <c r="E124" s="42"/>
      <c r="F124" s="42"/>
      <c r="G124" s="42"/>
      <c r="H124" s="42"/>
      <c r="I124" s="42"/>
    </row>
    <row r="125" spans="1:9" ht="22.35" customHeight="1">
      <c r="A125" s="66" t="s">
        <v>87</v>
      </c>
      <c r="B125" s="63"/>
      <c r="C125" s="42">
        <v>1066856744</v>
      </c>
      <c r="D125" s="42"/>
      <c r="E125" s="42">
        <v>1066856744</v>
      </c>
      <c r="F125" s="42"/>
      <c r="G125" s="42">
        <v>1066856744</v>
      </c>
      <c r="H125" s="42"/>
      <c r="I125" s="42">
        <v>1066856744</v>
      </c>
    </row>
    <row r="126" spans="1:9" ht="22.35" customHeight="1">
      <c r="A126" s="74" t="s">
        <v>88</v>
      </c>
      <c r="B126" s="63"/>
      <c r="C126" s="42">
        <v>98130021</v>
      </c>
      <c r="D126" s="42"/>
      <c r="E126" s="42">
        <v>98130021</v>
      </c>
      <c r="F126" s="42"/>
      <c r="G126" s="42">
        <v>98130021</v>
      </c>
      <c r="H126" s="42"/>
      <c r="I126" s="42">
        <v>98130021</v>
      </c>
    </row>
    <row r="127" spans="1:9" ht="22.35" customHeight="1">
      <c r="A127" s="74" t="s">
        <v>89</v>
      </c>
      <c r="B127" s="63"/>
      <c r="C127" s="42"/>
      <c r="D127" s="42"/>
      <c r="E127" s="42"/>
      <c r="F127" s="42"/>
      <c r="G127" s="42"/>
      <c r="H127" s="42"/>
      <c r="I127" s="42"/>
    </row>
    <row r="128" spans="1:9" ht="22.35" customHeight="1">
      <c r="A128" s="44" t="s">
        <v>90</v>
      </c>
      <c r="C128" s="42"/>
      <c r="D128" s="42"/>
      <c r="E128" s="42"/>
      <c r="F128" s="42"/>
      <c r="G128" s="42"/>
      <c r="H128" s="42"/>
      <c r="I128" s="42"/>
    </row>
    <row r="129" spans="1:9" ht="22.35" customHeight="1">
      <c r="A129" s="44" t="s">
        <v>91</v>
      </c>
      <c r="B129" s="63">
        <v>24</v>
      </c>
      <c r="C129" s="42">
        <v>55443961</v>
      </c>
      <c r="D129" s="42"/>
      <c r="E129" s="42">
        <v>55443961</v>
      </c>
      <c r="F129" s="42"/>
      <c r="G129" s="42">
        <v>55443961</v>
      </c>
      <c r="H129" s="42"/>
      <c r="I129" s="42">
        <v>55443961</v>
      </c>
    </row>
    <row r="130" spans="1:9" ht="22.35" customHeight="1">
      <c r="A130" s="44" t="s">
        <v>92</v>
      </c>
      <c r="C130" s="159">
        <v>-535677355</v>
      </c>
      <c r="D130" s="42"/>
      <c r="E130" s="159">
        <v>-338559638</v>
      </c>
      <c r="F130" s="42"/>
      <c r="G130" s="42">
        <v>84091670</v>
      </c>
      <c r="H130" s="42"/>
      <c r="I130" s="42">
        <v>33919988</v>
      </c>
    </row>
    <row r="131" spans="1:9" ht="22.35" customHeight="1">
      <c r="A131" s="74" t="s">
        <v>93</v>
      </c>
      <c r="C131" s="191">
        <v>396847267</v>
      </c>
      <c r="D131" s="42"/>
      <c r="E131" s="191">
        <v>377663580</v>
      </c>
      <c r="F131" s="42"/>
      <c r="G131" s="167">
        <v>-59308823</v>
      </c>
      <c r="H131" s="42"/>
      <c r="I131" s="191">
        <v>50615035</v>
      </c>
    </row>
    <row r="132" spans="1:9" ht="22.35" customHeight="1">
      <c r="A132" s="202" t="s">
        <v>94</v>
      </c>
      <c r="C132" s="42">
        <f>SUM(C125:C131)</f>
        <v>1081600638</v>
      </c>
      <c r="D132" s="42"/>
      <c r="E132" s="42">
        <f>SUM(E125:E131)</f>
        <v>1259534668</v>
      </c>
      <c r="F132" s="42"/>
      <c r="G132" s="42">
        <f>SUM(G125:G131)</f>
        <v>1245213573</v>
      </c>
      <c r="H132" s="42"/>
      <c r="I132" s="42">
        <f>SUM(I125:I131)</f>
        <v>1304965749</v>
      </c>
    </row>
    <row r="133" spans="1:9" ht="22.35" customHeight="1">
      <c r="A133" s="74" t="s">
        <v>95</v>
      </c>
      <c r="B133" s="63"/>
      <c r="C133" s="191">
        <v>928921276</v>
      </c>
      <c r="D133" s="42"/>
      <c r="E133" s="191">
        <v>989276580</v>
      </c>
      <c r="F133" s="42"/>
      <c r="G133" s="203">
        <v>0</v>
      </c>
      <c r="H133" s="188"/>
      <c r="I133" s="203">
        <v>0</v>
      </c>
    </row>
    <row r="134" spans="1:9" ht="22.35" customHeight="1">
      <c r="A134" s="44" t="s">
        <v>96</v>
      </c>
      <c r="C134" s="191">
        <f>C132+C133</f>
        <v>2010521914</v>
      </c>
      <c r="D134" s="42"/>
      <c r="E134" s="191">
        <f>E132+E133</f>
        <v>2248811248</v>
      </c>
      <c r="F134" s="42"/>
      <c r="G134" s="191">
        <f>G132+G133</f>
        <v>1245213573</v>
      </c>
      <c r="H134" s="42"/>
      <c r="I134" s="191">
        <f>I132+I133</f>
        <v>1304965749</v>
      </c>
    </row>
    <row r="135" spans="1:9" ht="22.35" customHeight="1" thickBot="1">
      <c r="A135" s="192" t="s">
        <v>97</v>
      </c>
      <c r="C135" s="201">
        <f>C134+C95</f>
        <v>10549510731</v>
      </c>
      <c r="D135" s="42"/>
      <c r="E135" s="201">
        <f>E134+E95</f>
        <v>10849692893</v>
      </c>
      <c r="F135" s="42"/>
      <c r="G135" s="201">
        <f>G134+G95</f>
        <v>4464335771</v>
      </c>
      <c r="H135" s="42"/>
      <c r="I135" s="201">
        <f>I134+I95</f>
        <v>4409951200</v>
      </c>
    </row>
    <row r="136" spans="1:9" ht="22.35" customHeight="1" thickTop="1">
      <c r="C136" s="1"/>
      <c r="D136" s="1"/>
      <c r="E136" s="1"/>
      <c r="F136" s="1"/>
      <c r="G136" s="1"/>
      <c r="H136" s="2"/>
      <c r="I136" s="1"/>
    </row>
    <row r="137" spans="1:9" ht="22.35" customHeight="1">
      <c r="C137" s="1"/>
      <c r="D137" s="1"/>
      <c r="E137" s="1"/>
      <c r="F137" s="1"/>
      <c r="G137" s="1"/>
      <c r="H137" s="2"/>
      <c r="I137" s="1"/>
    </row>
    <row r="138" spans="1:9" ht="22.35" customHeight="1">
      <c r="C138" s="1"/>
      <c r="D138" s="1"/>
      <c r="E138" s="1"/>
      <c r="F138" s="1"/>
      <c r="G138" s="1"/>
      <c r="H138" s="2"/>
      <c r="I138" s="1"/>
    </row>
    <row r="140" spans="1:9" ht="22.35" customHeight="1">
      <c r="I140" s="49"/>
    </row>
    <row r="142" spans="1:9" ht="22.35" customHeight="1">
      <c r="I142" s="49"/>
    </row>
    <row r="143" spans="1:9" ht="22.35" customHeight="1">
      <c r="I143" s="49"/>
    </row>
    <row r="144" spans="1:9" ht="22.35" customHeight="1">
      <c r="I144" s="49"/>
    </row>
    <row r="145" spans="9:9" ht="22.35" customHeight="1">
      <c r="I145" s="49"/>
    </row>
    <row r="146" spans="9:9" ht="22.35" customHeight="1">
      <c r="I146" s="49"/>
    </row>
    <row r="147" spans="9:9" ht="22.35" customHeight="1">
      <c r="I147" s="49"/>
    </row>
    <row r="148" spans="9:9" ht="22.35" customHeight="1">
      <c r="I148" s="49"/>
    </row>
    <row r="149" spans="9:9" ht="22.35" customHeight="1">
      <c r="I149" s="49"/>
    </row>
    <row r="150" spans="9:9" ht="22.35" customHeight="1">
      <c r="I150" s="49"/>
    </row>
    <row r="151" spans="9:9" ht="22.35" customHeight="1">
      <c r="I151" s="49"/>
    </row>
    <row r="152" spans="9:9" ht="22.35" customHeight="1">
      <c r="I152" s="49"/>
    </row>
    <row r="153" spans="9:9" ht="22.35" customHeight="1">
      <c r="I153" s="49"/>
    </row>
    <row r="154" spans="9:9" ht="22.35" customHeight="1">
      <c r="I154" s="49"/>
    </row>
    <row r="162" spans="1:7" ht="22.35" customHeight="1">
      <c r="A162" s="114" t="s">
        <v>42</v>
      </c>
    </row>
    <row r="175" spans="1:7" ht="22.35" customHeight="1">
      <c r="G175" s="31"/>
    </row>
  </sheetData>
  <mergeCells count="21">
    <mergeCell ref="A1:I1"/>
    <mergeCell ref="A2:I2"/>
    <mergeCell ref="A3:I3"/>
    <mergeCell ref="A4:I4"/>
    <mergeCell ref="A5:I5"/>
    <mergeCell ref="C116:E116"/>
    <mergeCell ref="G116:I116"/>
    <mergeCell ref="A115:I115"/>
    <mergeCell ref="A112:I112"/>
    <mergeCell ref="A111:I111"/>
    <mergeCell ref="A113:I113"/>
    <mergeCell ref="A114:I114"/>
    <mergeCell ref="G6:I6"/>
    <mergeCell ref="C61:E61"/>
    <mergeCell ref="A57:I57"/>
    <mergeCell ref="A58:I58"/>
    <mergeCell ref="A59:I59"/>
    <mergeCell ref="G61:I61"/>
    <mergeCell ref="A56:I56"/>
    <mergeCell ref="A60:I60"/>
    <mergeCell ref="C6:E6"/>
  </mergeCells>
  <pageMargins left="0.8" right="0.4" top="1" bottom="0.5" header="0.6" footer="0.3"/>
  <pageSetup paperSize="9" scale="58" fitToWidth="0" fitToHeight="0" orientation="portrait" r:id="rId1"/>
  <headerFooter alignWithMargins="0"/>
  <rowBreaks count="2" manualBreakCount="2">
    <brk id="55" max="8" man="1"/>
    <brk id="110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1D1BDA-44FB-4BD5-B770-A6BC1A7DDC7E}">
  <sheetPr codeName="Sheet2">
    <tabColor rgb="FF00B050"/>
  </sheetPr>
  <dimension ref="A1:I102"/>
  <sheetViews>
    <sheetView view="pageBreakPreview" topLeftCell="A58" zoomScale="85" zoomScaleNormal="85" zoomScaleSheetLayoutView="85" workbookViewId="0">
      <selection activeCell="B36" sqref="B36"/>
    </sheetView>
  </sheetViews>
  <sheetFormatPr defaultColWidth="1" defaultRowHeight="22.35" customHeight="1"/>
  <cols>
    <col min="1" max="1" width="71.85546875" style="31" customWidth="1"/>
    <col min="2" max="2" width="9.42578125" style="31" customWidth="1"/>
    <col min="3" max="3" width="15" style="3" customWidth="1"/>
    <col min="4" max="4" width="1" style="31" customWidth="1"/>
    <col min="5" max="5" width="15" style="31" customWidth="1"/>
    <col min="6" max="6" width="1" style="31" customWidth="1"/>
    <col min="7" max="7" width="15" style="31" customWidth="1"/>
    <col min="8" max="8" width="1" style="31" customWidth="1"/>
    <col min="9" max="9" width="15" style="31" customWidth="1"/>
    <col min="10" max="10" width="0.5703125" style="31" customWidth="1"/>
    <col min="11" max="245" width="12.5703125" style="31" customWidth="1"/>
    <col min="246" max="246" width="56" style="31" customWidth="1"/>
    <col min="247" max="247" width="8.42578125" style="31" bestFit="1" customWidth="1"/>
    <col min="248" max="248" width="1" style="31" customWidth="1"/>
    <col min="249" max="249" width="13.5703125" style="31" customWidth="1"/>
    <col min="250" max="250" width="1" style="31" customWidth="1"/>
    <col min="251" max="251" width="13.5703125" style="31" customWidth="1"/>
    <col min="252" max="16384" width="1" style="31"/>
  </cols>
  <sheetData>
    <row r="1" spans="1:9" ht="26.1" customHeight="1">
      <c r="A1" s="210" t="s">
        <v>0</v>
      </c>
      <c r="B1" s="210"/>
      <c r="C1" s="210"/>
      <c r="D1" s="210"/>
      <c r="E1" s="210"/>
      <c r="F1" s="210"/>
      <c r="G1" s="210"/>
      <c r="H1" s="210"/>
      <c r="I1" s="210"/>
    </row>
    <row r="2" spans="1:9" ht="26.1" customHeight="1">
      <c r="A2" s="210" t="s">
        <v>98</v>
      </c>
      <c r="B2" s="210"/>
      <c r="C2" s="210"/>
      <c r="D2" s="210"/>
      <c r="E2" s="210"/>
      <c r="F2" s="210"/>
      <c r="G2" s="210"/>
      <c r="H2" s="210"/>
      <c r="I2" s="210"/>
    </row>
    <row r="3" spans="1:9" ht="26.1" customHeight="1">
      <c r="A3" s="211" t="s">
        <v>99</v>
      </c>
      <c r="B3" s="210"/>
      <c r="C3" s="210"/>
      <c r="D3" s="210"/>
      <c r="E3" s="210"/>
      <c r="F3" s="210"/>
      <c r="G3" s="210"/>
      <c r="H3" s="210"/>
      <c r="I3" s="210"/>
    </row>
    <row r="4" spans="1:9" ht="26.1" customHeight="1">
      <c r="A4" s="212" t="s">
        <v>3</v>
      </c>
      <c r="B4" s="212"/>
      <c r="C4" s="212"/>
      <c r="D4" s="212"/>
      <c r="E4" s="212"/>
      <c r="F4" s="212"/>
      <c r="G4" s="212"/>
      <c r="H4" s="212"/>
      <c r="I4" s="212"/>
    </row>
    <row r="5" spans="1:9" ht="9" customHeight="1">
      <c r="A5" s="32"/>
      <c r="B5" s="32"/>
      <c r="C5" s="32"/>
      <c r="D5" s="32"/>
      <c r="E5" s="32"/>
      <c r="F5" s="32"/>
      <c r="G5" s="32"/>
      <c r="H5" s="32"/>
      <c r="I5" s="32"/>
    </row>
    <row r="6" spans="1:9" ht="22.35" customHeight="1">
      <c r="A6" s="33"/>
      <c r="B6" s="34" t="s">
        <v>4</v>
      </c>
      <c r="C6" s="213" t="s">
        <v>5</v>
      </c>
      <c r="D6" s="213"/>
      <c r="E6" s="213"/>
      <c r="F6" s="35"/>
      <c r="G6" s="213" t="s">
        <v>6</v>
      </c>
      <c r="H6" s="213"/>
      <c r="I6" s="213"/>
    </row>
    <row r="7" spans="1:9" ht="22.35" customHeight="1">
      <c r="C7" s="157" t="s">
        <v>7</v>
      </c>
      <c r="D7" s="158"/>
      <c r="E7" s="157" t="s">
        <v>8</v>
      </c>
      <c r="F7" s="158"/>
      <c r="G7" s="157" t="s">
        <v>7</v>
      </c>
      <c r="H7" s="158"/>
      <c r="I7" s="157" t="s">
        <v>8</v>
      </c>
    </row>
    <row r="8" spans="1:9" ht="22.35" customHeight="1">
      <c r="A8" s="69" t="s">
        <v>100</v>
      </c>
      <c r="B8" s="63">
        <v>27</v>
      </c>
    </row>
    <row r="9" spans="1:9" ht="22.35" customHeight="1">
      <c r="A9" s="69" t="s">
        <v>101</v>
      </c>
      <c r="B9" s="63"/>
      <c r="C9" s="159">
        <v>778033109</v>
      </c>
      <c r="D9" s="69"/>
      <c r="E9" s="159">
        <v>1705162339</v>
      </c>
      <c r="F9" s="69"/>
      <c r="G9" s="159">
        <v>374676922</v>
      </c>
      <c r="H9" s="69"/>
      <c r="I9" s="159">
        <v>702053418</v>
      </c>
    </row>
    <row r="10" spans="1:9" ht="22.35" customHeight="1">
      <c r="A10" s="69" t="s">
        <v>102</v>
      </c>
      <c r="B10" s="63"/>
      <c r="C10" s="159">
        <v>74440457</v>
      </c>
      <c r="D10" s="69"/>
      <c r="E10" s="159">
        <v>82622316</v>
      </c>
      <c r="F10" s="69"/>
      <c r="G10" s="159">
        <v>67538791</v>
      </c>
      <c r="H10" s="69"/>
      <c r="I10" s="159">
        <v>79629318</v>
      </c>
    </row>
    <row r="11" spans="1:9" ht="22.35" customHeight="1">
      <c r="A11" s="69" t="s">
        <v>103</v>
      </c>
      <c r="B11" s="63"/>
      <c r="C11" s="159">
        <v>848490149</v>
      </c>
      <c r="D11" s="69"/>
      <c r="E11" s="159">
        <v>924604601</v>
      </c>
      <c r="F11" s="69"/>
      <c r="G11" s="160">
        <v>0</v>
      </c>
      <c r="H11" s="69"/>
      <c r="I11" s="160">
        <v>0</v>
      </c>
    </row>
    <row r="12" spans="1:9" ht="22.35" customHeight="1">
      <c r="A12" s="69" t="s">
        <v>104</v>
      </c>
      <c r="B12" s="63"/>
      <c r="C12" s="159">
        <v>60687297</v>
      </c>
      <c r="D12" s="69"/>
      <c r="E12" s="159">
        <v>66768191</v>
      </c>
      <c r="F12" s="69"/>
      <c r="G12" s="160">
        <v>0</v>
      </c>
      <c r="H12" s="69"/>
      <c r="I12" s="160">
        <v>0</v>
      </c>
    </row>
    <row r="13" spans="1:9" ht="22.35" customHeight="1">
      <c r="A13" s="69" t="s">
        <v>105</v>
      </c>
      <c r="B13" s="63"/>
      <c r="C13" s="159">
        <v>38543120</v>
      </c>
      <c r="D13" s="69"/>
      <c r="E13" s="159">
        <v>42946679</v>
      </c>
      <c r="F13" s="69"/>
      <c r="G13" s="159">
        <v>38733627</v>
      </c>
      <c r="H13" s="69"/>
      <c r="I13" s="159">
        <v>44149970</v>
      </c>
    </row>
    <row r="14" spans="1:9" ht="22.35" customHeight="1">
      <c r="A14" s="69" t="s">
        <v>106</v>
      </c>
      <c r="B14" s="63">
        <v>28</v>
      </c>
      <c r="C14" s="159">
        <v>207908644</v>
      </c>
      <c r="D14" s="69"/>
      <c r="E14" s="159">
        <v>118660134</v>
      </c>
      <c r="F14" s="69"/>
      <c r="G14" s="159">
        <v>127752989</v>
      </c>
      <c r="H14" s="69"/>
      <c r="I14" s="159">
        <v>32330150</v>
      </c>
    </row>
    <row r="15" spans="1:9" ht="22.35" customHeight="1">
      <c r="A15" s="69" t="s">
        <v>107</v>
      </c>
      <c r="C15" s="161">
        <f>SUM(C9:C14)</f>
        <v>2008102776</v>
      </c>
      <c r="D15" s="69"/>
      <c r="E15" s="161">
        <f>SUM(E9:E14)</f>
        <v>2940764260</v>
      </c>
      <c r="F15" s="69"/>
      <c r="G15" s="161">
        <f>SUM(G9:G14)</f>
        <v>608702329</v>
      </c>
      <c r="H15" s="69"/>
      <c r="I15" s="161">
        <f>SUM(I9:I14)</f>
        <v>858162856</v>
      </c>
    </row>
    <row r="16" spans="1:9" ht="22.35" customHeight="1">
      <c r="A16" s="162"/>
      <c r="C16" s="13"/>
      <c r="D16" s="69"/>
      <c r="E16" s="13"/>
      <c r="F16" s="69"/>
      <c r="G16" s="69"/>
      <c r="H16" s="69"/>
      <c r="I16" s="69"/>
    </row>
    <row r="17" spans="1:9" ht="22.35" customHeight="1">
      <c r="A17" s="69" t="s">
        <v>108</v>
      </c>
      <c r="C17" s="12"/>
      <c r="D17" s="69"/>
      <c r="E17" s="12"/>
      <c r="F17" s="69"/>
      <c r="G17" s="69"/>
      <c r="H17" s="69"/>
      <c r="I17" s="69"/>
    </row>
    <row r="18" spans="1:9" ht="22.35" customHeight="1">
      <c r="A18" s="69" t="s">
        <v>109</v>
      </c>
      <c r="C18" s="159">
        <v>537236367</v>
      </c>
      <c r="D18" s="69"/>
      <c r="E18" s="159">
        <v>1172006761</v>
      </c>
      <c r="F18" s="69"/>
      <c r="G18" s="159">
        <v>250456519</v>
      </c>
      <c r="H18" s="69"/>
      <c r="I18" s="159">
        <v>471883122</v>
      </c>
    </row>
    <row r="19" spans="1:9" ht="22.35" customHeight="1">
      <c r="A19" s="69" t="s">
        <v>110</v>
      </c>
      <c r="C19" s="159">
        <v>39898131</v>
      </c>
      <c r="D19" s="69"/>
      <c r="E19" s="159">
        <v>46327339</v>
      </c>
      <c r="F19" s="69"/>
      <c r="G19" s="159">
        <v>40198194</v>
      </c>
      <c r="H19" s="69"/>
      <c r="I19" s="159">
        <v>47468884</v>
      </c>
    </row>
    <row r="20" spans="1:9" ht="22.35" customHeight="1">
      <c r="A20" s="163" t="s">
        <v>111</v>
      </c>
      <c r="C20" s="159">
        <v>687767117</v>
      </c>
      <c r="D20" s="69"/>
      <c r="E20" s="159">
        <v>697043912</v>
      </c>
      <c r="F20" s="69"/>
      <c r="G20" s="160">
        <v>0</v>
      </c>
      <c r="H20" s="69"/>
      <c r="I20" s="160">
        <v>0</v>
      </c>
    </row>
    <row r="21" spans="1:9" ht="22.35" customHeight="1">
      <c r="A21" s="69" t="s">
        <v>112</v>
      </c>
      <c r="C21" s="159">
        <v>57746419</v>
      </c>
      <c r="D21" s="69"/>
      <c r="E21" s="159">
        <v>63870612</v>
      </c>
      <c r="F21" s="69"/>
      <c r="G21" s="160">
        <v>0</v>
      </c>
      <c r="H21" s="69"/>
      <c r="I21" s="160">
        <v>0</v>
      </c>
    </row>
    <row r="22" spans="1:9" ht="22.35" customHeight="1">
      <c r="A22" s="69" t="s">
        <v>113</v>
      </c>
      <c r="C22" s="159">
        <v>133335383</v>
      </c>
      <c r="D22" s="69"/>
      <c r="E22" s="159">
        <v>203635617</v>
      </c>
      <c r="F22" s="69"/>
      <c r="G22" s="159">
        <v>50734865</v>
      </c>
      <c r="H22" s="69"/>
      <c r="I22" s="159">
        <v>70783512</v>
      </c>
    </row>
    <row r="23" spans="1:9" ht="22.35" customHeight="1">
      <c r="A23" s="69" t="s">
        <v>114</v>
      </c>
      <c r="B23" s="63"/>
      <c r="C23" s="159">
        <v>471612545</v>
      </c>
      <c r="D23" s="69"/>
      <c r="E23" s="159">
        <v>533141801</v>
      </c>
      <c r="F23" s="69"/>
      <c r="G23" s="159">
        <v>170492287</v>
      </c>
      <c r="H23" s="69"/>
      <c r="I23" s="159">
        <v>202915803</v>
      </c>
    </row>
    <row r="24" spans="1:9" ht="22.35" customHeight="1">
      <c r="A24" s="69" t="s">
        <v>115</v>
      </c>
      <c r="B24" s="63"/>
      <c r="C24" s="159">
        <v>-16280000</v>
      </c>
      <c r="D24" s="69"/>
      <c r="E24" s="159">
        <v>30080000</v>
      </c>
      <c r="F24" s="69"/>
      <c r="G24" s="159">
        <v>-16280000</v>
      </c>
      <c r="H24" s="69"/>
      <c r="I24" s="159">
        <v>30080000</v>
      </c>
    </row>
    <row r="25" spans="1:9" ht="22.35" customHeight="1">
      <c r="A25" s="69" t="s">
        <v>116</v>
      </c>
      <c r="C25" s="161">
        <f>SUM(C18:C24)</f>
        <v>1911315962</v>
      </c>
      <c r="D25" s="69"/>
      <c r="E25" s="161">
        <f>SUM(E18:E24)</f>
        <v>2746106042</v>
      </c>
      <c r="F25" s="69"/>
      <c r="G25" s="161">
        <f>SUM(G18:G24)</f>
        <v>495601865</v>
      </c>
      <c r="H25" s="69"/>
      <c r="I25" s="161">
        <f>SUM(I18:I24)</f>
        <v>823131321</v>
      </c>
    </row>
    <row r="26" spans="1:9" ht="22.35" customHeight="1">
      <c r="B26" s="63"/>
      <c r="C26" s="13"/>
      <c r="D26" s="69"/>
      <c r="E26" s="69"/>
      <c r="F26" s="69"/>
      <c r="G26" s="69"/>
      <c r="H26" s="69"/>
      <c r="I26" s="69"/>
    </row>
    <row r="27" spans="1:9" ht="22.35" customHeight="1">
      <c r="A27" s="67" t="s">
        <v>117</v>
      </c>
      <c r="C27" s="159">
        <f>C15-C25</f>
        <v>96786814</v>
      </c>
      <c r="D27" s="69"/>
      <c r="E27" s="159">
        <f>E15-E25</f>
        <v>194658218</v>
      </c>
      <c r="F27" s="69"/>
      <c r="G27" s="159">
        <f>G15-G25</f>
        <v>113100464</v>
      </c>
      <c r="H27" s="69"/>
      <c r="I27" s="159">
        <f>I15-I25</f>
        <v>35031535</v>
      </c>
    </row>
    <row r="28" spans="1:9" ht="22.35" customHeight="1">
      <c r="A28" s="164" t="s">
        <v>118</v>
      </c>
      <c r="C28" s="159">
        <v>1170728</v>
      </c>
      <c r="D28" s="69"/>
      <c r="E28" s="159">
        <v>1797591</v>
      </c>
      <c r="F28" s="69"/>
      <c r="G28" s="159">
        <v>32965826</v>
      </c>
      <c r="H28" s="69"/>
      <c r="I28" s="159">
        <v>36295901</v>
      </c>
    </row>
    <row r="29" spans="1:9" ht="22.35" customHeight="1">
      <c r="A29" s="164" t="s">
        <v>119</v>
      </c>
      <c r="B29" s="63"/>
      <c r="C29" s="159">
        <v>-438329304</v>
      </c>
      <c r="D29" s="69"/>
      <c r="E29" s="159">
        <v>-418681792</v>
      </c>
      <c r="F29" s="69"/>
      <c r="G29" s="159">
        <v>-203903557</v>
      </c>
      <c r="H29" s="69"/>
      <c r="I29" s="159">
        <v>-193167785</v>
      </c>
    </row>
    <row r="30" spans="1:9" ht="22.35" customHeight="1">
      <c r="A30" s="165" t="s">
        <v>120</v>
      </c>
      <c r="B30" s="63"/>
      <c r="C30" s="159">
        <v>-16802967</v>
      </c>
      <c r="D30" s="69"/>
      <c r="E30" s="159">
        <v>630679</v>
      </c>
      <c r="F30" s="69"/>
      <c r="G30" s="159">
        <v>445270</v>
      </c>
      <c r="H30" s="69"/>
      <c r="I30" s="159">
        <v>541558</v>
      </c>
    </row>
    <row r="31" spans="1:9" ht="22.35" customHeight="1">
      <c r="A31" s="165" t="s">
        <v>121</v>
      </c>
      <c r="B31" s="166">
        <v>12.2</v>
      </c>
      <c r="C31" s="167">
        <v>-10290985</v>
      </c>
      <c r="D31" s="69"/>
      <c r="E31" s="167">
        <v>-10411093</v>
      </c>
      <c r="F31" s="69"/>
      <c r="G31" s="168">
        <v>0</v>
      </c>
      <c r="H31" s="69"/>
      <c r="I31" s="168">
        <v>0</v>
      </c>
    </row>
    <row r="32" spans="1:9" ht="22.35" customHeight="1">
      <c r="A32" s="163" t="s">
        <v>122</v>
      </c>
      <c r="B32" s="63"/>
      <c r="C32" s="159">
        <f>SUM(C27:C31)</f>
        <v>-367465714</v>
      </c>
      <c r="D32" s="69"/>
      <c r="E32" s="159">
        <f>SUM(E27:E31)</f>
        <v>-232006397</v>
      </c>
      <c r="F32" s="69"/>
      <c r="G32" s="159">
        <f>SUM(G27:G31)</f>
        <v>-57391997</v>
      </c>
      <c r="H32" s="69"/>
      <c r="I32" s="159">
        <f>SUM(I27:I31)</f>
        <v>-121298791</v>
      </c>
    </row>
    <row r="33" spans="1:9" ht="22.35" customHeight="1">
      <c r="A33" s="69" t="s">
        <v>123</v>
      </c>
      <c r="B33" s="63">
        <v>20</v>
      </c>
      <c r="C33" s="167">
        <v>-15932896</v>
      </c>
      <c r="D33" s="69"/>
      <c r="E33" s="167">
        <v>57583191</v>
      </c>
      <c r="F33" s="69"/>
      <c r="G33" s="167">
        <v>-42100816</v>
      </c>
      <c r="H33" s="69"/>
      <c r="I33" s="167">
        <v>-6247916</v>
      </c>
    </row>
    <row r="34" spans="1:9" s="171" customFormat="1" ht="22.35" customHeight="1" thickBot="1">
      <c r="A34" s="169" t="s">
        <v>124</v>
      </c>
      <c r="B34" s="34"/>
      <c r="C34" s="170">
        <f>C32-C33</f>
        <v>-351532818</v>
      </c>
      <c r="D34" s="69"/>
      <c r="E34" s="170">
        <f>E32-E33</f>
        <v>-289589588</v>
      </c>
      <c r="F34" s="69"/>
      <c r="G34" s="170">
        <f>G32-G33</f>
        <v>-15291181</v>
      </c>
      <c r="H34" s="69"/>
      <c r="I34" s="170">
        <f>I32-I33</f>
        <v>-115050875</v>
      </c>
    </row>
    <row r="35" spans="1:9" ht="22.35" customHeight="1" thickTop="1">
      <c r="A35" s="172"/>
      <c r="B35" s="63"/>
      <c r="C35" s="13"/>
      <c r="D35" s="69"/>
      <c r="E35" s="13"/>
      <c r="F35" s="69"/>
      <c r="G35" s="69"/>
      <c r="H35" s="69"/>
      <c r="I35" s="69"/>
    </row>
    <row r="36" spans="1:9" ht="22.35" customHeight="1">
      <c r="A36" s="169" t="s">
        <v>125</v>
      </c>
      <c r="B36" s="63"/>
      <c r="C36" s="69"/>
      <c r="D36" s="69"/>
      <c r="E36" s="69"/>
      <c r="F36" s="69"/>
      <c r="G36" s="69"/>
      <c r="H36" s="69"/>
      <c r="I36" s="69"/>
    </row>
    <row r="37" spans="1:9" ht="22.35" customHeight="1">
      <c r="A37" s="173" t="s">
        <v>126</v>
      </c>
      <c r="B37" s="63"/>
      <c r="C37" s="69" t="s">
        <v>127</v>
      </c>
      <c r="D37" s="69"/>
      <c r="E37" s="69"/>
      <c r="F37" s="69"/>
      <c r="G37" s="69"/>
      <c r="H37" s="69"/>
      <c r="I37" s="69"/>
    </row>
    <row r="38" spans="1:9" ht="22.35" customHeight="1">
      <c r="A38" s="173" t="s">
        <v>128</v>
      </c>
      <c r="B38" s="63"/>
      <c r="C38" s="69"/>
      <c r="D38" s="69"/>
      <c r="E38" s="69"/>
      <c r="F38" s="69"/>
      <c r="G38" s="69"/>
      <c r="H38" s="69"/>
      <c r="I38" s="69"/>
    </row>
    <row r="39" spans="1:9" ht="22.35" customHeight="1">
      <c r="A39" s="174" t="s">
        <v>129</v>
      </c>
      <c r="B39" s="166">
        <v>10.199999999999999</v>
      </c>
      <c r="C39" s="159">
        <v>-62274650</v>
      </c>
      <c r="D39" s="13"/>
      <c r="E39" s="159">
        <v>14220147</v>
      </c>
      <c r="F39" s="13"/>
      <c r="G39" s="159">
        <v>-43999557</v>
      </c>
      <c r="H39" s="13"/>
      <c r="I39" s="159">
        <v>-7535916</v>
      </c>
    </row>
    <row r="40" spans="1:9" ht="22.35" customHeight="1">
      <c r="A40" s="174" t="s">
        <v>130</v>
      </c>
      <c r="B40" s="63">
        <v>14</v>
      </c>
      <c r="C40" s="159">
        <v>182053228</v>
      </c>
      <c r="D40" s="13"/>
      <c r="E40" s="159">
        <v>-92805342</v>
      </c>
      <c r="F40" s="13"/>
      <c r="G40" s="160">
        <v>0</v>
      </c>
      <c r="H40" s="13"/>
      <c r="I40" s="160">
        <v>0</v>
      </c>
    </row>
    <row r="41" spans="1:9" ht="22.35" customHeight="1">
      <c r="A41" s="174" t="s">
        <v>131</v>
      </c>
      <c r="B41" s="63"/>
      <c r="C41" s="167">
        <v>-235082</v>
      </c>
      <c r="D41" s="13"/>
      <c r="E41" s="167">
        <v>-5216054</v>
      </c>
      <c r="F41" s="13"/>
      <c r="G41" s="167">
        <v>-461438</v>
      </c>
      <c r="H41" s="13"/>
      <c r="I41" s="167">
        <v>-2773891</v>
      </c>
    </row>
    <row r="42" spans="1:9" ht="22.35" customHeight="1">
      <c r="A42" s="175" t="s">
        <v>132</v>
      </c>
      <c r="B42" s="63"/>
      <c r="C42" s="161">
        <f>SUM(C39:C41)</f>
        <v>119543496</v>
      </c>
      <c r="D42" s="13"/>
      <c r="E42" s="161">
        <f>SUM(E39:E41)</f>
        <v>-83801249</v>
      </c>
      <c r="F42" s="13"/>
      <c r="G42" s="161">
        <f>SUM(G39:G41)</f>
        <v>-44460995</v>
      </c>
      <c r="H42" s="13"/>
      <c r="I42" s="161">
        <f>SUM(I39:I41)</f>
        <v>-10309807</v>
      </c>
    </row>
    <row r="43" spans="1:9" ht="22.35" customHeight="1" thickBot="1">
      <c r="A43" s="176" t="s">
        <v>133</v>
      </c>
      <c r="B43" s="63"/>
      <c r="C43" s="170">
        <f>C34+C42</f>
        <v>-231989322</v>
      </c>
      <c r="D43" s="177"/>
      <c r="E43" s="170">
        <f>E34+E42</f>
        <v>-373390837</v>
      </c>
      <c r="F43" s="178"/>
      <c r="G43" s="170">
        <f>G34+G42</f>
        <v>-59752176</v>
      </c>
      <c r="H43" s="177"/>
      <c r="I43" s="170">
        <f>I34+I42</f>
        <v>-125360682</v>
      </c>
    </row>
    <row r="44" spans="1:9" ht="22.35" customHeight="1" thickTop="1">
      <c r="A44" s="176"/>
      <c r="B44" s="63"/>
      <c r="C44" s="159"/>
      <c r="D44" s="177"/>
      <c r="E44" s="159"/>
      <c r="F44" s="178"/>
      <c r="G44" s="159"/>
      <c r="H44" s="177"/>
      <c r="I44" s="159"/>
    </row>
    <row r="45" spans="1:9" ht="22.35" customHeight="1">
      <c r="A45" s="176"/>
      <c r="B45" s="63"/>
      <c r="C45" s="159"/>
      <c r="D45" s="177"/>
      <c r="E45" s="159"/>
      <c r="F45" s="178"/>
      <c r="G45" s="159"/>
      <c r="H45" s="177"/>
      <c r="I45" s="159"/>
    </row>
    <row r="46" spans="1:9" ht="22.35" customHeight="1">
      <c r="A46" s="176"/>
      <c r="B46" s="63"/>
      <c r="C46" s="159"/>
      <c r="D46" s="177"/>
      <c r="E46" s="159"/>
      <c r="F46" s="178"/>
      <c r="G46" s="159"/>
      <c r="H46" s="177"/>
      <c r="I46" s="159"/>
    </row>
    <row r="47" spans="1:9" ht="22.35" customHeight="1">
      <c r="A47" s="176"/>
      <c r="B47" s="63"/>
      <c r="C47" s="159"/>
      <c r="D47" s="177"/>
      <c r="E47" s="159"/>
      <c r="F47" s="178"/>
      <c r="G47" s="159"/>
      <c r="H47" s="177"/>
      <c r="I47" s="159"/>
    </row>
    <row r="48" spans="1:9" ht="22.35" customHeight="1">
      <c r="A48" s="176"/>
      <c r="B48" s="63"/>
      <c r="C48" s="155"/>
      <c r="D48" s="177"/>
      <c r="E48" s="155"/>
      <c r="F48" s="178"/>
      <c r="G48" s="155"/>
      <c r="H48" s="177"/>
      <c r="I48" s="155"/>
    </row>
    <row r="49" spans="1:9" ht="22.35" customHeight="1">
      <c r="A49" s="176"/>
      <c r="B49" s="63"/>
      <c r="C49" s="155"/>
      <c r="D49" s="177"/>
      <c r="E49" s="155"/>
      <c r="F49" s="178"/>
      <c r="G49" s="155"/>
      <c r="H49" s="177"/>
      <c r="I49" s="155"/>
    </row>
    <row r="50" spans="1:9" ht="22.35" customHeight="1">
      <c r="A50" s="176"/>
      <c r="B50" s="63"/>
      <c r="C50" s="155"/>
      <c r="D50" s="177"/>
      <c r="E50" s="155"/>
      <c r="F50" s="178"/>
      <c r="G50" s="155"/>
      <c r="H50" s="177"/>
      <c r="I50" s="155"/>
    </row>
    <row r="51" spans="1:9" ht="22.35" customHeight="1">
      <c r="A51" s="172"/>
      <c r="B51" s="63"/>
      <c r="C51" s="5"/>
      <c r="D51" s="155"/>
      <c r="E51" s="4"/>
      <c r="F51" s="155"/>
      <c r="G51" s="155"/>
      <c r="H51" s="155"/>
      <c r="I51" s="155"/>
    </row>
    <row r="52" spans="1:9" ht="22.35" customHeight="1">
      <c r="A52" s="172"/>
      <c r="B52" s="63"/>
      <c r="C52" s="5"/>
      <c r="D52" s="155"/>
      <c r="E52" s="4"/>
      <c r="F52" s="155"/>
      <c r="G52" s="155"/>
      <c r="H52" s="155"/>
      <c r="I52" s="155"/>
    </row>
    <row r="53" spans="1:9" ht="26.1" customHeight="1">
      <c r="A53" s="210" t="s">
        <v>0</v>
      </c>
      <c r="B53" s="210"/>
      <c r="C53" s="210"/>
      <c r="D53" s="210"/>
      <c r="E53" s="210"/>
      <c r="F53" s="210"/>
      <c r="G53" s="210"/>
      <c r="H53" s="210"/>
      <c r="I53" s="210"/>
    </row>
    <row r="54" spans="1:9" ht="26.1" customHeight="1">
      <c r="A54" s="210" t="s">
        <v>134</v>
      </c>
      <c r="B54" s="210"/>
      <c r="C54" s="210"/>
      <c r="D54" s="210"/>
      <c r="E54" s="210"/>
      <c r="F54" s="210"/>
      <c r="G54" s="210"/>
      <c r="H54" s="210"/>
      <c r="I54" s="210"/>
    </row>
    <row r="55" spans="1:9" ht="26.1" customHeight="1">
      <c r="A55" s="211" t="s">
        <v>99</v>
      </c>
      <c r="B55" s="210"/>
      <c r="C55" s="210"/>
      <c r="D55" s="210"/>
      <c r="E55" s="210"/>
      <c r="F55" s="210"/>
      <c r="G55" s="210"/>
      <c r="H55" s="210"/>
      <c r="I55" s="210"/>
    </row>
    <row r="56" spans="1:9" ht="26.1" customHeight="1">
      <c r="A56" s="212" t="s">
        <v>3</v>
      </c>
      <c r="B56" s="212"/>
      <c r="C56" s="212"/>
      <c r="D56" s="212"/>
      <c r="E56" s="212"/>
      <c r="F56" s="212"/>
      <c r="G56" s="212"/>
      <c r="H56" s="212"/>
      <c r="I56" s="212"/>
    </row>
    <row r="57" spans="1:9" ht="9" customHeight="1">
      <c r="A57" s="172"/>
      <c r="B57" s="63"/>
      <c r="C57" s="4"/>
      <c r="D57" s="155"/>
      <c r="E57" s="4"/>
      <c r="F57" s="155"/>
      <c r="G57" s="155"/>
      <c r="H57" s="155"/>
      <c r="I57" s="155"/>
    </row>
    <row r="58" spans="1:9" ht="22.35" customHeight="1">
      <c r="A58" s="172"/>
      <c r="B58" s="34" t="s">
        <v>4</v>
      </c>
      <c r="C58" s="213" t="s">
        <v>5</v>
      </c>
      <c r="D58" s="213"/>
      <c r="E58" s="213"/>
      <c r="F58" s="35"/>
      <c r="G58" s="213" t="s">
        <v>6</v>
      </c>
      <c r="H58" s="213"/>
      <c r="I58" s="213"/>
    </row>
    <row r="59" spans="1:9" ht="22.35" customHeight="1">
      <c r="A59" s="172"/>
      <c r="C59" s="157" t="s">
        <v>7</v>
      </c>
      <c r="D59" s="158"/>
      <c r="E59" s="157" t="s">
        <v>8</v>
      </c>
      <c r="F59" s="158"/>
      <c r="G59" s="157" t="s">
        <v>7</v>
      </c>
      <c r="H59" s="158"/>
      <c r="I59" s="157" t="s">
        <v>8</v>
      </c>
    </row>
    <row r="60" spans="1:9" ht="22.35" customHeight="1">
      <c r="A60" s="179" t="s">
        <v>135</v>
      </c>
      <c r="B60" s="63"/>
      <c r="C60" s="4"/>
      <c r="D60" s="155"/>
      <c r="E60" s="155"/>
      <c r="F60" s="155"/>
      <c r="G60" s="155"/>
      <c r="H60" s="155"/>
      <c r="I60" s="155"/>
    </row>
    <row r="61" spans="1:9" ht="22.35" customHeight="1" thickBot="1">
      <c r="A61" s="114" t="s">
        <v>136</v>
      </c>
      <c r="B61" s="63"/>
      <c r="C61" s="20">
        <v>-262638785</v>
      </c>
      <c r="D61" s="159"/>
      <c r="E61" s="20">
        <v>-264358422.38000011</v>
      </c>
      <c r="F61" s="159"/>
      <c r="G61" s="180">
        <f>+G34</f>
        <v>-15291181</v>
      </c>
      <c r="H61" s="159"/>
      <c r="I61" s="180">
        <v>-115050875</v>
      </c>
    </row>
    <row r="62" spans="1:9" ht="22.35" customHeight="1" thickTop="1">
      <c r="A62" s="114" t="s">
        <v>137</v>
      </c>
      <c r="B62" s="63"/>
      <c r="C62" s="20">
        <v>-88894033</v>
      </c>
      <c r="D62" s="159"/>
      <c r="E62" s="20">
        <v>-25231166</v>
      </c>
      <c r="F62" s="159"/>
      <c r="G62" s="159"/>
      <c r="H62" s="159"/>
      <c r="I62" s="159"/>
    </row>
    <row r="63" spans="1:9" ht="22.35" customHeight="1" thickBot="1">
      <c r="A63" s="179"/>
      <c r="B63" s="63"/>
      <c r="C63" s="18">
        <f>SUM(C61:C62)</f>
        <v>-351532818</v>
      </c>
      <c r="D63" s="159"/>
      <c r="E63" s="18">
        <f>SUM(E61:E62)</f>
        <v>-289589588.38000011</v>
      </c>
      <c r="F63" s="159"/>
      <c r="G63" s="159"/>
      <c r="H63" s="159"/>
      <c r="I63" s="159"/>
    </row>
    <row r="64" spans="1:9" ht="22.35" customHeight="1" thickTop="1">
      <c r="A64" s="114"/>
      <c r="B64" s="63"/>
      <c r="C64" s="19"/>
      <c r="D64" s="181"/>
      <c r="E64" s="19"/>
      <c r="F64" s="181"/>
      <c r="G64" s="19"/>
      <c r="H64" s="181"/>
      <c r="I64" s="19"/>
    </row>
    <row r="65" spans="1:9" ht="22.35" customHeight="1">
      <c r="A65" s="179" t="s">
        <v>138</v>
      </c>
      <c r="B65" s="63"/>
      <c r="C65" s="20"/>
      <c r="D65" s="159"/>
      <c r="E65" s="20"/>
      <c r="F65" s="159"/>
      <c r="G65" s="159"/>
      <c r="H65" s="159"/>
      <c r="I65" s="159"/>
    </row>
    <row r="66" spans="1:9" ht="22.35" customHeight="1" thickBot="1">
      <c r="A66" s="114" t="s">
        <v>136</v>
      </c>
      <c r="B66" s="63"/>
      <c r="C66" s="20">
        <v>-177934030</v>
      </c>
      <c r="D66" s="159"/>
      <c r="E66" s="20">
        <v>-337080224.63000011</v>
      </c>
      <c r="F66" s="159"/>
      <c r="G66" s="180">
        <f>+G43</f>
        <v>-59752176</v>
      </c>
      <c r="H66" s="159"/>
      <c r="I66" s="180">
        <v>-125360682</v>
      </c>
    </row>
    <row r="67" spans="1:9" ht="22.35" customHeight="1" thickTop="1">
      <c r="A67" s="114" t="s">
        <v>137</v>
      </c>
      <c r="B67" s="63"/>
      <c r="C67" s="20">
        <v>-54055292</v>
      </c>
      <c r="D67" s="159"/>
      <c r="E67" s="20">
        <v>-36310612</v>
      </c>
      <c r="F67" s="159"/>
      <c r="G67" s="159"/>
      <c r="H67" s="159"/>
      <c r="I67" s="159"/>
    </row>
    <row r="68" spans="1:9" ht="22.35" customHeight="1" thickBot="1">
      <c r="A68" s="179"/>
      <c r="B68" s="63"/>
      <c r="C68" s="18">
        <f>SUM(C66:C67)</f>
        <v>-231989322</v>
      </c>
      <c r="D68" s="159"/>
      <c r="E68" s="18">
        <f>SUM(E66:E67)</f>
        <v>-373390836.63000011</v>
      </c>
      <c r="F68" s="159"/>
      <c r="G68" s="159"/>
      <c r="H68" s="159"/>
      <c r="I68" s="159"/>
    </row>
    <row r="69" spans="1:9" ht="22.35" customHeight="1" thickTop="1">
      <c r="A69" s="114"/>
      <c r="B69" s="63"/>
      <c r="C69" s="6"/>
      <c r="D69" s="182"/>
      <c r="E69" s="6"/>
      <c r="F69" s="182"/>
      <c r="G69" s="7"/>
      <c r="H69" s="182"/>
      <c r="I69" s="6"/>
    </row>
    <row r="70" spans="1:9" ht="22.35" customHeight="1" thickBot="1">
      <c r="A70" s="179" t="s">
        <v>139</v>
      </c>
      <c r="B70" s="63">
        <v>30</v>
      </c>
      <c r="C70" s="21">
        <f>+C61/1066856744</f>
        <v>-0.24617999227832599</v>
      </c>
      <c r="D70" s="181"/>
      <c r="E70" s="21">
        <v>-0.24779999999999999</v>
      </c>
      <c r="F70" s="181"/>
      <c r="G70" s="21">
        <f>+G61/1066856744</f>
        <v>-1.4332928095545695E-2</v>
      </c>
      <c r="H70" s="181"/>
      <c r="I70" s="21">
        <v>-0.1078515706701151</v>
      </c>
    </row>
    <row r="71" spans="1:9" ht="22.35" customHeight="1" thickTop="1">
      <c r="A71" s="179"/>
      <c r="B71" s="63"/>
      <c r="C71" s="8"/>
      <c r="D71" s="182"/>
      <c r="E71" s="8"/>
      <c r="F71" s="182"/>
      <c r="G71" s="8"/>
      <c r="H71" s="182"/>
      <c r="I71" s="8"/>
    </row>
    <row r="72" spans="1:9" ht="22.35" customHeight="1">
      <c r="A72" s="179"/>
      <c r="B72" s="63"/>
      <c r="C72" s="8"/>
      <c r="D72" s="182"/>
      <c r="E72" s="8"/>
      <c r="F72" s="182"/>
      <c r="G72" s="8"/>
      <c r="H72" s="182"/>
      <c r="I72" s="8"/>
    </row>
    <row r="73" spans="1:9" ht="22.35" customHeight="1">
      <c r="A73" s="179"/>
      <c r="B73" s="63"/>
      <c r="C73" s="20"/>
      <c r="D73" s="182"/>
      <c r="E73" s="8"/>
      <c r="F73" s="182"/>
      <c r="G73" s="8"/>
      <c r="H73" s="182"/>
      <c r="I73" s="8"/>
    </row>
    <row r="74" spans="1:9" ht="22.35" customHeight="1">
      <c r="A74" s="179"/>
      <c r="B74" s="63"/>
      <c r="C74" s="8"/>
      <c r="D74" s="182"/>
      <c r="E74" s="8"/>
      <c r="F74" s="182"/>
      <c r="G74" s="8"/>
      <c r="H74" s="182"/>
      <c r="I74" s="8"/>
    </row>
    <row r="75" spans="1:9" ht="22.35" customHeight="1">
      <c r="A75" s="179"/>
      <c r="B75" s="63"/>
      <c r="C75" s="8"/>
      <c r="D75" s="182"/>
      <c r="E75" s="8"/>
      <c r="F75" s="182"/>
      <c r="G75" s="8"/>
      <c r="H75" s="182"/>
      <c r="I75" s="8"/>
    </row>
    <row r="76" spans="1:9" ht="22.35" customHeight="1">
      <c r="A76" s="179"/>
      <c r="B76" s="63"/>
      <c r="C76" s="8"/>
      <c r="D76" s="182"/>
      <c r="E76" s="8"/>
      <c r="F76" s="182"/>
      <c r="G76" s="8"/>
      <c r="H76" s="182"/>
      <c r="I76" s="8"/>
    </row>
    <row r="77" spans="1:9" ht="22.35" customHeight="1">
      <c r="A77" s="179"/>
      <c r="B77" s="63"/>
      <c r="C77" s="8"/>
      <c r="D77" s="182"/>
      <c r="E77" s="8"/>
      <c r="F77" s="182"/>
      <c r="G77" s="8"/>
      <c r="H77" s="182"/>
      <c r="I77" s="8"/>
    </row>
    <row r="78" spans="1:9" ht="22.35" customHeight="1">
      <c r="A78" s="114"/>
      <c r="B78" s="63"/>
      <c r="C78" s="6"/>
      <c r="D78" s="182"/>
      <c r="E78" s="6"/>
      <c r="F78" s="182"/>
      <c r="G78" s="6"/>
      <c r="H78" s="182"/>
      <c r="I78" s="6"/>
    </row>
    <row r="79" spans="1:9" ht="22.35" customHeight="1">
      <c r="B79" s="63"/>
      <c r="C79" s="6"/>
      <c r="D79" s="182"/>
      <c r="E79" s="6"/>
      <c r="F79" s="182"/>
      <c r="G79" s="6"/>
      <c r="H79" s="182"/>
      <c r="I79" s="6"/>
    </row>
    <row r="80" spans="1:9" ht="22.35" customHeight="1">
      <c r="A80" s="183" t="s">
        <v>42</v>
      </c>
    </row>
    <row r="102" spans="1:1" ht="22.35" customHeight="1">
      <c r="A102" s="31" t="s">
        <v>42</v>
      </c>
    </row>
  </sheetData>
  <mergeCells count="12">
    <mergeCell ref="A1:I1"/>
    <mergeCell ref="A2:I2"/>
    <mergeCell ref="A3:I3"/>
    <mergeCell ref="A4:I4"/>
    <mergeCell ref="C6:E6"/>
    <mergeCell ref="G6:I6"/>
    <mergeCell ref="A53:I53"/>
    <mergeCell ref="A54:I54"/>
    <mergeCell ref="A55:I55"/>
    <mergeCell ref="A56:I56"/>
    <mergeCell ref="C58:E58"/>
    <mergeCell ref="G58:I58"/>
  </mergeCells>
  <pageMargins left="0.8" right="0.4" top="1" bottom="0.5" header="0.6" footer="0.3"/>
  <pageSetup paperSize="9" scale="60" fitToWidth="0" fitToHeight="0" orientation="portrait" r:id="rId1"/>
  <headerFooter alignWithMargins="0"/>
  <rowBreaks count="1" manualBreakCount="1">
    <brk id="52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066B2-4FF4-4FED-8A9D-EFE26C887026}">
  <sheetPr codeName="Sheet3">
    <tabColor rgb="FF00B050"/>
  </sheetPr>
  <dimension ref="A1:AN36"/>
  <sheetViews>
    <sheetView view="pageBreakPreview" topLeftCell="H16" zoomScaleNormal="100" zoomScaleSheetLayoutView="100" workbookViewId="0">
      <selection activeCell="S16" sqref="S16"/>
    </sheetView>
  </sheetViews>
  <sheetFormatPr defaultColWidth="11.42578125" defaultRowHeight="24" customHeight="1"/>
  <cols>
    <col min="1" max="1" width="59.85546875" style="114" customWidth="1"/>
    <col min="2" max="2" width="7.42578125" style="114" bestFit="1" customWidth="1"/>
    <col min="3" max="3" width="11.5703125" style="114" bestFit="1" customWidth="1"/>
    <col min="4" max="4" width="1" style="114" customWidth="1"/>
    <col min="5" max="5" width="9.5703125" style="114" bestFit="1" customWidth="1"/>
    <col min="6" max="6" width="1" style="114" customWidth="1"/>
    <col min="7" max="7" width="11.5703125" style="114" customWidth="1"/>
    <col min="8" max="8" width="1" style="114" customWidth="1"/>
    <col min="9" max="9" width="11.5703125" style="114" customWidth="1"/>
    <col min="10" max="10" width="1" style="114" customWidth="1"/>
    <col min="11" max="11" width="16.5703125" style="114" customWidth="1"/>
    <col min="12" max="13" width="1" style="114" customWidth="1"/>
    <col min="14" max="14" width="14.5703125" style="114" customWidth="1"/>
    <col min="15" max="16" width="1" style="114" customWidth="1"/>
    <col min="17" max="17" width="14.5703125" style="114" customWidth="1"/>
    <col min="18" max="18" width="1" style="114" customWidth="1"/>
    <col min="19" max="19" width="15.5703125" style="114" customWidth="1"/>
    <col min="20" max="20" width="1" style="114" customWidth="1"/>
    <col min="21" max="21" width="12" style="114" bestFit="1" customWidth="1"/>
    <col min="22" max="22" width="1" style="114" customWidth="1"/>
    <col min="23" max="23" width="12" style="114" bestFit="1" customWidth="1"/>
    <col min="24" max="24" width="1" style="114" customWidth="1"/>
    <col min="25" max="25" width="12.5703125" style="114" bestFit="1" customWidth="1"/>
    <col min="26" max="26" width="1.42578125" style="114" customWidth="1"/>
    <col min="27" max="29" width="11.42578125" style="114" bestFit="1" customWidth="1"/>
    <col min="30" max="31" width="12.42578125" style="114" bestFit="1" customWidth="1"/>
    <col min="32" max="32" width="11.42578125" style="114" bestFit="1" customWidth="1"/>
    <col min="33" max="33" width="8.5703125" style="114" bestFit="1" customWidth="1"/>
    <col min="34" max="34" width="11.42578125" style="114" bestFit="1" customWidth="1"/>
    <col min="35" max="35" width="13.5703125" style="114" bestFit="1" customWidth="1"/>
    <col min="36" max="36" width="11.42578125" style="114" bestFit="1" customWidth="1"/>
    <col min="37" max="37" width="12.42578125" style="114" bestFit="1" customWidth="1"/>
    <col min="38" max="38" width="13.5703125" style="114" bestFit="1" customWidth="1"/>
    <col min="39" max="254" width="9.42578125" style="114" customWidth="1"/>
    <col min="255" max="255" width="46" style="114" customWidth="1"/>
    <col min="256" max="16384" width="11.42578125" style="114"/>
  </cols>
  <sheetData>
    <row r="1" spans="1:40" ht="25.35" customHeight="1">
      <c r="A1" s="206" t="s">
        <v>0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206"/>
      <c r="S1" s="206"/>
      <c r="T1" s="206"/>
      <c r="U1" s="206"/>
      <c r="V1" s="206"/>
      <c r="W1" s="206"/>
      <c r="X1" s="206"/>
      <c r="Y1" s="206"/>
    </row>
    <row r="2" spans="1:40" ht="25.35" customHeight="1">
      <c r="A2" s="206" t="s">
        <v>140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</row>
    <row r="3" spans="1:40" ht="25.35" customHeight="1">
      <c r="A3" s="205" t="s">
        <v>99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206"/>
      <c r="O3" s="206"/>
      <c r="P3" s="206"/>
      <c r="Q3" s="206"/>
      <c r="R3" s="206"/>
      <c r="S3" s="206"/>
      <c r="T3" s="206"/>
      <c r="U3" s="206"/>
      <c r="V3" s="206"/>
      <c r="W3" s="206"/>
      <c r="X3" s="206"/>
      <c r="Y3" s="206"/>
    </row>
    <row r="4" spans="1:40" ht="25.35" customHeight="1">
      <c r="A4" s="207" t="s">
        <v>3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</row>
    <row r="5" spans="1:40" s="74" customFormat="1" ht="9" customHeight="1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</row>
    <row r="6" spans="1:40" s="115" customFormat="1" ht="24" customHeight="1">
      <c r="B6" s="77" t="s">
        <v>4</v>
      </c>
      <c r="C6" s="216" t="s">
        <v>5</v>
      </c>
      <c r="D6" s="216"/>
      <c r="E6" s="216"/>
      <c r="F6" s="216"/>
      <c r="G6" s="216"/>
      <c r="H6" s="216"/>
      <c r="I6" s="216"/>
      <c r="J6" s="216"/>
      <c r="K6" s="216"/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6"/>
      <c r="W6" s="216"/>
      <c r="X6" s="216"/>
      <c r="Y6" s="216"/>
    </row>
    <row r="7" spans="1:40" s="115" customFormat="1" ht="24" customHeight="1">
      <c r="B7" s="116"/>
      <c r="C7" s="77" t="s">
        <v>141</v>
      </c>
      <c r="D7" s="116"/>
      <c r="E7" s="77" t="s">
        <v>142</v>
      </c>
      <c r="F7" s="116"/>
      <c r="G7" s="215" t="s">
        <v>143</v>
      </c>
      <c r="H7" s="215"/>
      <c r="I7" s="215"/>
      <c r="J7" s="116"/>
      <c r="K7" s="215" t="s">
        <v>93</v>
      </c>
      <c r="L7" s="215"/>
      <c r="M7" s="215"/>
      <c r="N7" s="215"/>
      <c r="O7" s="215"/>
      <c r="P7" s="215"/>
      <c r="Q7" s="215"/>
      <c r="R7" s="215"/>
      <c r="S7" s="215"/>
      <c r="T7" s="118"/>
      <c r="U7" s="119" t="s">
        <v>144</v>
      </c>
      <c r="V7" s="120"/>
      <c r="W7" s="121" t="s">
        <v>145</v>
      </c>
      <c r="X7" s="116"/>
      <c r="Y7" s="121" t="s">
        <v>146</v>
      </c>
    </row>
    <row r="8" spans="1:40" s="115" customFormat="1" ht="24" customHeight="1">
      <c r="B8" s="116"/>
      <c r="C8" s="77" t="s">
        <v>147</v>
      </c>
      <c r="D8" s="116"/>
      <c r="E8" s="77" t="s">
        <v>148</v>
      </c>
      <c r="F8" s="116"/>
      <c r="G8" s="117" t="s">
        <v>149</v>
      </c>
      <c r="H8" s="119"/>
      <c r="I8" s="117" t="s">
        <v>150</v>
      </c>
      <c r="J8" s="116"/>
      <c r="K8" s="214" t="s">
        <v>151</v>
      </c>
      <c r="L8" s="214"/>
      <c r="M8" s="214"/>
      <c r="N8" s="214"/>
      <c r="O8" s="214"/>
      <c r="P8" s="214"/>
      <c r="Q8" s="214"/>
      <c r="R8" s="122"/>
      <c r="S8" s="121" t="s">
        <v>152</v>
      </c>
      <c r="T8" s="118"/>
      <c r="U8" s="123" t="s">
        <v>153</v>
      </c>
      <c r="V8" s="124"/>
      <c r="W8" s="121" t="s">
        <v>154</v>
      </c>
      <c r="X8" s="116"/>
      <c r="Y8" s="121" t="s">
        <v>81</v>
      </c>
    </row>
    <row r="9" spans="1:40" s="115" customFormat="1" ht="24" customHeight="1">
      <c r="B9" s="116"/>
      <c r="F9" s="116"/>
      <c r="G9" s="77" t="s">
        <v>155</v>
      </c>
      <c r="H9" s="77"/>
      <c r="I9" s="77" t="s">
        <v>156</v>
      </c>
      <c r="J9" s="116"/>
      <c r="K9" s="77" t="s">
        <v>157</v>
      </c>
      <c r="L9" s="110"/>
      <c r="M9" s="110"/>
      <c r="N9" s="77" t="s">
        <v>158</v>
      </c>
      <c r="O9" s="110"/>
      <c r="P9" s="110"/>
      <c r="Q9" s="77" t="s">
        <v>159</v>
      </c>
      <c r="R9" s="122"/>
      <c r="S9" s="121" t="s">
        <v>160</v>
      </c>
      <c r="T9" s="118"/>
      <c r="U9" s="116"/>
      <c r="V9" s="116"/>
      <c r="W9" s="121" t="s">
        <v>161</v>
      </c>
      <c r="X9" s="116"/>
      <c r="Y9" s="125"/>
    </row>
    <row r="10" spans="1:40" s="115" customFormat="1" ht="24" customHeight="1">
      <c r="B10" s="116"/>
      <c r="D10" s="116"/>
      <c r="E10" s="116"/>
      <c r="F10" s="122"/>
      <c r="G10" s="77" t="s">
        <v>162</v>
      </c>
      <c r="H10" s="77"/>
      <c r="I10" s="77"/>
      <c r="J10" s="116"/>
      <c r="K10" s="77" t="s">
        <v>163</v>
      </c>
      <c r="L10" s="77"/>
      <c r="N10" s="77" t="s">
        <v>164</v>
      </c>
      <c r="O10" s="77"/>
      <c r="Q10" s="77" t="s">
        <v>165</v>
      </c>
      <c r="R10" s="122"/>
      <c r="S10" s="116"/>
      <c r="T10" s="122"/>
      <c r="U10" s="122"/>
      <c r="V10" s="116"/>
      <c r="W10" s="116"/>
      <c r="X10" s="116"/>
      <c r="Y10" s="116"/>
    </row>
    <row r="11" spans="1:40" s="126" customFormat="1" ht="24" customHeight="1">
      <c r="B11" s="122"/>
      <c r="C11" s="122"/>
      <c r="D11" s="122"/>
      <c r="E11" s="122"/>
      <c r="F11" s="122"/>
      <c r="J11" s="122"/>
      <c r="K11" s="77" t="s">
        <v>166</v>
      </c>
      <c r="L11" s="77"/>
      <c r="N11" s="77" t="s">
        <v>167</v>
      </c>
      <c r="O11" s="77"/>
      <c r="Q11" s="77" t="s">
        <v>9</v>
      </c>
      <c r="R11" s="122"/>
      <c r="S11" s="122"/>
      <c r="T11" s="122"/>
      <c r="U11" s="122"/>
      <c r="V11" s="122"/>
      <c r="W11" s="122"/>
      <c r="X11" s="122"/>
      <c r="Y11" s="122"/>
    </row>
    <row r="12" spans="1:40" s="126" customFormat="1" ht="24" customHeight="1">
      <c r="B12" s="122"/>
      <c r="C12" s="122"/>
      <c r="D12" s="122"/>
      <c r="E12" s="122"/>
      <c r="F12" s="122"/>
      <c r="J12" s="122"/>
      <c r="K12" s="77"/>
      <c r="L12" s="77"/>
      <c r="N12" s="77"/>
      <c r="O12" s="77"/>
      <c r="Q12" s="77"/>
      <c r="R12" s="122"/>
      <c r="S12" s="122"/>
      <c r="T12" s="122"/>
      <c r="U12" s="122"/>
      <c r="V12" s="122"/>
      <c r="W12" s="122"/>
      <c r="X12" s="122"/>
      <c r="Y12" s="122"/>
    </row>
    <row r="13" spans="1:40" s="133" customFormat="1" ht="24" customHeight="1">
      <c r="A13" s="127" t="s">
        <v>168</v>
      </c>
      <c r="B13" s="128"/>
      <c r="C13" s="129">
        <v>1066595865</v>
      </c>
      <c r="D13" s="129"/>
      <c r="E13" s="129">
        <v>98130021</v>
      </c>
      <c r="F13" s="129"/>
      <c r="G13" s="129">
        <v>55443961</v>
      </c>
      <c r="H13" s="129"/>
      <c r="I13" s="130">
        <v>-69660963</v>
      </c>
      <c r="J13" s="129"/>
      <c r="K13" s="129">
        <v>22390288</v>
      </c>
      <c r="L13" s="129"/>
      <c r="M13" s="129"/>
      <c r="N13" s="130">
        <v>-222198920</v>
      </c>
      <c r="O13" s="129"/>
      <c r="P13" s="129"/>
      <c r="Q13" s="129">
        <v>645653762</v>
      </c>
      <c r="R13" s="131"/>
      <c r="S13" s="131">
        <f>SUM(K13:R13)</f>
        <v>445845130</v>
      </c>
      <c r="T13" s="131"/>
      <c r="U13" s="131">
        <f>SUM(C13:I13,S13)</f>
        <v>1596354014</v>
      </c>
      <c r="V13" s="131"/>
      <c r="W13" s="129">
        <v>1019337117</v>
      </c>
      <c r="X13" s="131">
        <v>0</v>
      </c>
      <c r="Y13" s="131">
        <f>SUM(U13:X13)</f>
        <v>2615691131</v>
      </c>
      <c r="Z13" s="132"/>
      <c r="AA13" s="132"/>
      <c r="AB13" s="132"/>
      <c r="AC13" s="132"/>
      <c r="AD13" s="132"/>
      <c r="AE13" s="132"/>
      <c r="AF13" s="132"/>
      <c r="AG13" s="132"/>
      <c r="AH13" s="132"/>
      <c r="AI13" s="132"/>
      <c r="AJ13" s="132"/>
      <c r="AK13" s="132"/>
      <c r="AL13" s="132"/>
      <c r="AM13" s="132"/>
      <c r="AN13" s="132"/>
    </row>
    <row r="14" spans="1:40" s="133" customFormat="1" ht="24" customHeight="1">
      <c r="A14" s="112" t="s">
        <v>124</v>
      </c>
      <c r="B14" s="128"/>
      <c r="C14" s="134">
        <v>0</v>
      </c>
      <c r="D14" s="129"/>
      <c r="E14" s="134">
        <v>0</v>
      </c>
      <c r="F14" s="129"/>
      <c r="G14" s="134">
        <v>0</v>
      </c>
      <c r="H14" s="129"/>
      <c r="I14" s="135">
        <v>-264358422</v>
      </c>
      <c r="J14" s="129"/>
      <c r="K14" s="134">
        <v>0</v>
      </c>
      <c r="L14" s="129"/>
      <c r="M14" s="129"/>
      <c r="N14" s="134">
        <v>0</v>
      </c>
      <c r="O14" s="129"/>
      <c r="P14" s="129"/>
      <c r="Q14" s="134">
        <v>0</v>
      </c>
      <c r="R14" s="131"/>
      <c r="S14" s="134">
        <v>0</v>
      </c>
      <c r="T14" s="131"/>
      <c r="U14" s="22">
        <f>SUM(C14:I14,S14)</f>
        <v>-264358422</v>
      </c>
      <c r="V14" s="131"/>
      <c r="W14" s="22">
        <v>-25231166</v>
      </c>
      <c r="X14" s="112"/>
      <c r="Y14" s="136">
        <f>W14+U14</f>
        <v>-289589588</v>
      </c>
      <c r="Z14" s="132"/>
      <c r="AA14" s="132"/>
      <c r="AB14" s="132"/>
      <c r="AC14" s="132"/>
      <c r="AD14" s="132"/>
      <c r="AE14" s="132"/>
      <c r="AF14" s="132"/>
      <c r="AG14" s="132"/>
      <c r="AH14" s="132"/>
      <c r="AI14" s="132"/>
      <c r="AJ14" s="132"/>
      <c r="AK14" s="132"/>
      <c r="AL14" s="132"/>
      <c r="AM14" s="132"/>
      <c r="AN14" s="132"/>
    </row>
    <row r="15" spans="1:40" s="133" customFormat="1" ht="24" customHeight="1">
      <c r="A15" s="112" t="s">
        <v>169</v>
      </c>
      <c r="B15" s="128"/>
      <c r="C15" s="137">
        <v>0</v>
      </c>
      <c r="D15" s="129"/>
      <c r="E15" s="137">
        <v>0</v>
      </c>
      <c r="F15" s="129"/>
      <c r="G15" s="137">
        <v>0</v>
      </c>
      <c r="H15" s="129"/>
      <c r="I15" s="138">
        <v>-4540253</v>
      </c>
      <c r="J15" s="129"/>
      <c r="K15" s="137">
        <v>0</v>
      </c>
      <c r="L15" s="129"/>
      <c r="M15" s="129"/>
      <c r="N15" s="139">
        <v>11034438</v>
      </c>
      <c r="O15" s="129"/>
      <c r="P15" s="129"/>
      <c r="Q15" s="138">
        <v>-79215988</v>
      </c>
      <c r="R15" s="111"/>
      <c r="S15" s="23">
        <f>SUM(K15:R15)</f>
        <v>-68181550</v>
      </c>
      <c r="T15" s="131"/>
      <c r="U15" s="23">
        <f>SUM(C15:I15,S15)</f>
        <v>-72721803</v>
      </c>
      <c r="V15" s="131"/>
      <c r="W15" s="138">
        <v>-11079446</v>
      </c>
      <c r="X15" s="131"/>
      <c r="Y15" s="140">
        <f>W15+U15</f>
        <v>-83801249</v>
      </c>
      <c r="Z15" s="132"/>
      <c r="AA15" s="132"/>
      <c r="AB15" s="132"/>
      <c r="AC15" s="132"/>
      <c r="AD15" s="132"/>
      <c r="AE15" s="132"/>
      <c r="AF15" s="132"/>
      <c r="AG15" s="132"/>
      <c r="AH15" s="132"/>
      <c r="AI15" s="132"/>
      <c r="AJ15" s="132"/>
      <c r="AK15" s="132"/>
      <c r="AL15" s="132"/>
      <c r="AM15" s="132"/>
      <c r="AN15" s="132"/>
    </row>
    <row r="16" spans="1:40" s="133" customFormat="1" ht="24" customHeight="1">
      <c r="A16" s="112" t="s">
        <v>170</v>
      </c>
      <c r="B16" s="128"/>
      <c r="C16" s="141">
        <v>0</v>
      </c>
      <c r="D16" s="141"/>
      <c r="E16" s="141">
        <v>0</v>
      </c>
      <c r="F16" s="131"/>
      <c r="G16" s="141">
        <v>0</v>
      </c>
      <c r="H16" s="131"/>
      <c r="I16" s="142">
        <f>SUM(I14:I15)</f>
        <v>-268898675</v>
      </c>
      <c r="J16" s="131"/>
      <c r="K16" s="141">
        <v>0</v>
      </c>
      <c r="L16" s="131"/>
      <c r="M16" s="131"/>
      <c r="N16" s="142">
        <f>SUM(N14:N15)</f>
        <v>11034438</v>
      </c>
      <c r="O16" s="131"/>
      <c r="P16" s="131"/>
      <c r="Q16" s="142">
        <f>SUM(Q14:Q15)</f>
        <v>-79215988</v>
      </c>
      <c r="R16" s="131"/>
      <c r="S16" s="142">
        <f>SUM(S14:S15)</f>
        <v>-68181550</v>
      </c>
      <c r="T16" s="131"/>
      <c r="U16" s="142">
        <f>SUM(U14:U15)</f>
        <v>-337080225</v>
      </c>
      <c r="V16" s="131"/>
      <c r="W16" s="142">
        <f>SUM(W14:W15)</f>
        <v>-36310612</v>
      </c>
      <c r="X16" s="131"/>
      <c r="Y16" s="142">
        <f>SUM(Y14:Y15)</f>
        <v>-373390837</v>
      </c>
      <c r="Z16" s="132"/>
      <c r="AA16" s="132"/>
      <c r="AB16" s="132"/>
      <c r="AC16" s="132"/>
      <c r="AD16" s="132"/>
      <c r="AE16" s="132"/>
      <c r="AF16" s="132"/>
      <c r="AG16" s="132"/>
      <c r="AH16" s="132"/>
      <c r="AI16" s="132"/>
      <c r="AJ16" s="132"/>
      <c r="AK16" s="132"/>
      <c r="AL16" s="132"/>
      <c r="AM16" s="132"/>
      <c r="AN16" s="132"/>
    </row>
    <row r="17" spans="1:40" s="133" customFormat="1" ht="24" customHeight="1">
      <c r="A17" s="112" t="s">
        <v>171</v>
      </c>
      <c r="B17" s="128"/>
      <c r="C17" s="129">
        <v>260879</v>
      </c>
      <c r="D17" s="129"/>
      <c r="E17" s="141">
        <v>0</v>
      </c>
      <c r="F17" s="129"/>
      <c r="G17" s="141">
        <v>0</v>
      </c>
      <c r="H17" s="129"/>
      <c r="I17" s="141">
        <v>0</v>
      </c>
      <c r="J17" s="129"/>
      <c r="K17" s="141">
        <v>0</v>
      </c>
      <c r="L17" s="129"/>
      <c r="M17" s="129"/>
      <c r="N17" s="141">
        <v>0</v>
      </c>
      <c r="O17" s="129"/>
      <c r="P17" s="129"/>
      <c r="Q17" s="141">
        <v>0</v>
      </c>
      <c r="R17" s="129"/>
      <c r="S17" s="141">
        <f>SUM(K17:R17)</f>
        <v>0</v>
      </c>
      <c r="T17" s="129"/>
      <c r="U17" s="129">
        <f>SUM(C17:I17,S17)</f>
        <v>260879</v>
      </c>
      <c r="V17" s="129"/>
      <c r="W17" s="141">
        <v>0</v>
      </c>
      <c r="X17" s="131"/>
      <c r="Y17" s="129">
        <f>SUM(U17:X17)</f>
        <v>260879</v>
      </c>
      <c r="Z17" s="132"/>
      <c r="AA17" s="132"/>
      <c r="AB17" s="132"/>
      <c r="AC17" s="132"/>
      <c r="AD17" s="132"/>
      <c r="AE17" s="132"/>
      <c r="AF17" s="132"/>
      <c r="AG17" s="132"/>
      <c r="AH17" s="132"/>
      <c r="AI17" s="132"/>
      <c r="AJ17" s="132"/>
      <c r="AK17" s="132"/>
      <c r="AL17" s="132"/>
      <c r="AM17" s="132"/>
      <c r="AN17" s="132"/>
    </row>
    <row r="18" spans="1:40" s="133" customFormat="1" ht="24" customHeight="1">
      <c r="A18" s="112" t="s">
        <v>172</v>
      </c>
      <c r="B18" s="128"/>
      <c r="C18" s="143">
        <v>0</v>
      </c>
      <c r="D18" s="131"/>
      <c r="E18" s="143">
        <v>0</v>
      </c>
      <c r="F18" s="131"/>
      <c r="G18" s="143">
        <v>0</v>
      </c>
      <c r="H18" s="131"/>
      <c r="I18" s="143">
        <v>0</v>
      </c>
      <c r="J18" s="131"/>
      <c r="K18" s="143">
        <v>0</v>
      </c>
      <c r="L18" s="131"/>
      <c r="M18" s="131"/>
      <c r="N18" s="143">
        <v>0</v>
      </c>
      <c r="O18" s="131"/>
      <c r="P18" s="131"/>
      <c r="Q18" s="143">
        <v>0</v>
      </c>
      <c r="R18" s="131"/>
      <c r="S18" s="143">
        <v>0</v>
      </c>
      <c r="T18" s="131"/>
      <c r="U18" s="143">
        <v>0</v>
      </c>
      <c r="V18" s="131"/>
      <c r="W18" s="27">
        <v>6250075</v>
      </c>
      <c r="X18" s="131"/>
      <c r="Y18" s="129">
        <f>SUM(U18:X18)</f>
        <v>6250075</v>
      </c>
      <c r="Z18" s="132"/>
      <c r="AA18" s="132"/>
      <c r="AB18" s="132"/>
      <c r="AC18" s="132"/>
      <c r="AD18" s="132"/>
      <c r="AE18" s="132"/>
      <c r="AF18" s="132"/>
      <c r="AG18" s="132"/>
      <c r="AH18" s="132"/>
      <c r="AI18" s="132"/>
      <c r="AJ18" s="132"/>
      <c r="AK18" s="132"/>
      <c r="AL18" s="132"/>
      <c r="AM18" s="132"/>
      <c r="AN18" s="132"/>
    </row>
    <row r="19" spans="1:40" s="133" customFormat="1" ht="24" customHeight="1" thickBot="1">
      <c r="A19" s="127" t="s">
        <v>173</v>
      </c>
      <c r="B19" s="116"/>
      <c r="C19" s="144">
        <f>SUM(C13,C16,C17:C18)</f>
        <v>1066856744</v>
      </c>
      <c r="D19" s="131"/>
      <c r="E19" s="144">
        <f>SUM(E13,E16,E17:E18)</f>
        <v>98130021</v>
      </c>
      <c r="F19" s="131"/>
      <c r="G19" s="144">
        <f>SUM(G13,G16,G17:G18)</f>
        <v>55443961</v>
      </c>
      <c r="H19" s="131"/>
      <c r="I19" s="144">
        <f>SUM(I13,I16,I17:I18)</f>
        <v>-338559638</v>
      </c>
      <c r="J19" s="131"/>
      <c r="K19" s="144">
        <f>SUM(K13,K16,K17:K18)</f>
        <v>22390288</v>
      </c>
      <c r="L19" s="131"/>
      <c r="M19" s="131"/>
      <c r="N19" s="144">
        <f>SUM(N13,N16,N17:N18)</f>
        <v>-211164482</v>
      </c>
      <c r="O19" s="131"/>
      <c r="P19" s="131"/>
      <c r="Q19" s="144">
        <f>SUM(Q13,Q16,Q17:Q18)</f>
        <v>566437774</v>
      </c>
      <c r="R19" s="131"/>
      <c r="S19" s="144">
        <f>SUM(S13,S16,S17:S18)</f>
        <v>377663580</v>
      </c>
      <c r="T19" s="131"/>
      <c r="U19" s="144">
        <f>SUM(U13,U16,U17:U18)</f>
        <v>1259534668</v>
      </c>
      <c r="V19" s="131"/>
      <c r="W19" s="144">
        <f>SUM(W13,W16,W17:W18)</f>
        <v>989276580</v>
      </c>
      <c r="X19" s="131"/>
      <c r="Y19" s="144">
        <f>SUM(Y13,Y16,Y17:Y18)</f>
        <v>2248811248</v>
      </c>
      <c r="Z19" s="132"/>
      <c r="AA19" s="132"/>
      <c r="AB19" s="132"/>
      <c r="AC19" s="132"/>
      <c r="AD19" s="132"/>
      <c r="AE19" s="132"/>
      <c r="AF19" s="132"/>
      <c r="AG19" s="132"/>
      <c r="AH19" s="132"/>
      <c r="AI19" s="132"/>
      <c r="AJ19" s="132"/>
      <c r="AK19" s="132"/>
      <c r="AL19" s="132"/>
      <c r="AM19" s="132"/>
      <c r="AN19" s="132"/>
    </row>
    <row r="20" spans="1:40" s="133" customFormat="1" ht="9" customHeight="1" thickTop="1">
      <c r="A20" s="145"/>
      <c r="B20" s="116"/>
      <c r="C20" s="131"/>
      <c r="D20" s="131"/>
      <c r="E20" s="131"/>
      <c r="F20" s="131"/>
      <c r="G20" s="131"/>
      <c r="H20" s="131"/>
      <c r="I20" s="131"/>
      <c r="J20" s="131"/>
      <c r="K20" s="131"/>
      <c r="L20" s="131"/>
      <c r="M20" s="131"/>
      <c r="N20" s="111"/>
      <c r="O20" s="131"/>
      <c r="P20" s="131"/>
      <c r="Q20" s="111"/>
      <c r="R20" s="131"/>
      <c r="S20" s="131"/>
      <c r="T20" s="131"/>
      <c r="U20" s="131"/>
      <c r="V20" s="131"/>
      <c r="W20" s="131"/>
      <c r="X20" s="131"/>
      <c r="Y20" s="131"/>
      <c r="Z20" s="132"/>
      <c r="AA20" s="132"/>
      <c r="AB20" s="132"/>
      <c r="AC20" s="132"/>
      <c r="AD20" s="132"/>
      <c r="AE20" s="132"/>
      <c r="AF20" s="132"/>
      <c r="AG20" s="132"/>
      <c r="AH20" s="132"/>
      <c r="AI20" s="132"/>
      <c r="AJ20" s="132"/>
      <c r="AK20" s="132"/>
      <c r="AL20" s="132"/>
      <c r="AM20" s="132"/>
      <c r="AN20" s="132"/>
    </row>
    <row r="21" spans="1:40" s="133" customFormat="1" ht="24" customHeight="1">
      <c r="A21" s="127" t="s">
        <v>174</v>
      </c>
      <c r="B21" s="128"/>
      <c r="C21" s="129">
        <v>1066856744</v>
      </c>
      <c r="D21" s="129"/>
      <c r="E21" s="129">
        <v>98130021</v>
      </c>
      <c r="F21" s="129"/>
      <c r="G21" s="129">
        <v>55443961</v>
      </c>
      <c r="H21" s="129"/>
      <c r="I21" s="130">
        <v>-338559638</v>
      </c>
      <c r="J21" s="129"/>
      <c r="K21" s="129">
        <v>22390288</v>
      </c>
      <c r="L21" s="129"/>
      <c r="M21" s="129"/>
      <c r="N21" s="130">
        <v>-211164482</v>
      </c>
      <c r="O21" s="129"/>
      <c r="P21" s="129"/>
      <c r="Q21" s="129">
        <v>566437774</v>
      </c>
      <c r="R21" s="129"/>
      <c r="S21" s="129">
        <f>SUM(K21:R21)</f>
        <v>377663580</v>
      </c>
      <c r="T21" s="129"/>
      <c r="U21" s="129">
        <f>SUM(C21:I21,S21)</f>
        <v>1259534668</v>
      </c>
      <c r="V21" s="129"/>
      <c r="W21" s="129">
        <v>989276580</v>
      </c>
      <c r="X21" s="129"/>
      <c r="Y21" s="129">
        <f>SUM(U21:W21)</f>
        <v>2248811248</v>
      </c>
      <c r="Z21" s="132"/>
      <c r="AA21" s="132"/>
      <c r="AB21" s="132"/>
      <c r="AC21" s="132"/>
      <c r="AD21" s="132"/>
      <c r="AE21" s="132"/>
      <c r="AF21" s="132"/>
      <c r="AG21" s="132"/>
      <c r="AH21" s="132"/>
      <c r="AI21" s="132"/>
      <c r="AJ21" s="132"/>
      <c r="AK21" s="132"/>
      <c r="AL21" s="132"/>
      <c r="AM21" s="132"/>
      <c r="AN21" s="132"/>
    </row>
    <row r="22" spans="1:40" s="133" customFormat="1" ht="24" customHeight="1">
      <c r="A22" s="112" t="s">
        <v>124</v>
      </c>
      <c r="B22" s="128"/>
      <c r="C22" s="134">
        <v>0</v>
      </c>
      <c r="D22" s="129"/>
      <c r="E22" s="134">
        <v>0</v>
      </c>
      <c r="F22" s="129"/>
      <c r="G22" s="134">
        <v>0</v>
      </c>
      <c r="H22" s="129"/>
      <c r="I22" s="135">
        <f>+PL!C61</f>
        <v>-262638785</v>
      </c>
      <c r="J22" s="129"/>
      <c r="K22" s="134">
        <v>0</v>
      </c>
      <c r="L22" s="129"/>
      <c r="M22" s="129"/>
      <c r="N22" s="134">
        <v>0</v>
      </c>
      <c r="O22" s="129"/>
      <c r="P22" s="129"/>
      <c r="Q22" s="134">
        <v>0</v>
      </c>
      <c r="R22" s="129"/>
      <c r="S22" s="134">
        <f>SUM(K22:R22)</f>
        <v>0</v>
      </c>
      <c r="T22" s="129"/>
      <c r="U22" s="22">
        <f>SUM(C22:I22,S22)</f>
        <v>-262638785</v>
      </c>
      <c r="V22" s="129"/>
      <c r="W22" s="22">
        <f>+PL!C62</f>
        <v>-88894033</v>
      </c>
      <c r="X22" s="129"/>
      <c r="Y22" s="22">
        <f>W22+U22</f>
        <v>-351532818</v>
      </c>
      <c r="Z22" s="132"/>
      <c r="AA22" s="132"/>
      <c r="AB22" s="132"/>
      <c r="AC22" s="132"/>
      <c r="AD22" s="132"/>
      <c r="AE22" s="132"/>
      <c r="AF22" s="132"/>
      <c r="AG22" s="132"/>
      <c r="AH22" s="132"/>
      <c r="AI22" s="132"/>
      <c r="AJ22" s="132"/>
      <c r="AK22" s="132"/>
      <c r="AL22" s="132"/>
      <c r="AM22" s="132"/>
      <c r="AN22" s="132"/>
    </row>
    <row r="23" spans="1:40" s="133" customFormat="1" ht="24" customHeight="1">
      <c r="A23" s="112" t="s">
        <v>169</v>
      </c>
      <c r="B23" s="128"/>
      <c r="C23" s="137">
        <v>0</v>
      </c>
      <c r="D23" s="129"/>
      <c r="E23" s="137">
        <v>0</v>
      </c>
      <c r="F23" s="129"/>
      <c r="G23" s="137">
        <v>0</v>
      </c>
      <c r="H23" s="129"/>
      <c r="I23" s="138">
        <v>-403233</v>
      </c>
      <c r="J23" s="129"/>
      <c r="K23" s="137">
        <v>0</v>
      </c>
      <c r="L23" s="129"/>
      <c r="M23" s="129"/>
      <c r="N23" s="140">
        <v>-59598654</v>
      </c>
      <c r="O23" s="129"/>
      <c r="P23" s="129"/>
      <c r="Q23" s="138">
        <v>144706642</v>
      </c>
      <c r="R23" s="129"/>
      <c r="S23" s="23">
        <f>SUM(K23:R23)</f>
        <v>85107988</v>
      </c>
      <c r="T23" s="129"/>
      <c r="U23" s="23">
        <f>SUM(C23:I23,S23)</f>
        <v>84704755</v>
      </c>
      <c r="V23" s="129"/>
      <c r="W23" s="138">
        <f>+PL!C67-PL!C62</f>
        <v>34838741</v>
      </c>
      <c r="X23" s="129"/>
      <c r="Y23" s="23">
        <f>W23+U23</f>
        <v>119543496</v>
      </c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</row>
    <row r="24" spans="1:40" s="133" customFormat="1" ht="24" customHeight="1">
      <c r="A24" s="112" t="s">
        <v>170</v>
      </c>
      <c r="B24" s="128"/>
      <c r="C24" s="141">
        <f>SUM(C22:C23)</f>
        <v>0</v>
      </c>
      <c r="D24" s="129"/>
      <c r="E24" s="141">
        <f>SUM(E22:E23)</f>
        <v>0</v>
      </c>
      <c r="F24" s="129"/>
      <c r="G24" s="141">
        <f>SUM(G22:G23)</f>
        <v>0</v>
      </c>
      <c r="H24" s="129"/>
      <c r="I24" s="131">
        <f>SUM(I22:I23)</f>
        <v>-263042018</v>
      </c>
      <c r="J24" s="129"/>
      <c r="K24" s="141">
        <v>0</v>
      </c>
      <c r="L24" s="129"/>
      <c r="M24" s="129"/>
      <c r="N24" s="146">
        <f>SUM(N22:N23)</f>
        <v>-59598654</v>
      </c>
      <c r="O24" s="129"/>
      <c r="P24" s="129"/>
      <c r="Q24" s="131">
        <f>SUM(Q22:Q23)</f>
        <v>144706642</v>
      </c>
      <c r="R24" s="129"/>
      <c r="S24" s="131">
        <f>SUM(S22:S23)</f>
        <v>85107988</v>
      </c>
      <c r="T24" s="129"/>
      <c r="U24" s="131">
        <f>SUM(U22:U23)</f>
        <v>-177934030</v>
      </c>
      <c r="V24" s="129"/>
      <c r="W24" s="131">
        <f>SUM(W22:W23)</f>
        <v>-54055292</v>
      </c>
      <c r="X24" s="129"/>
      <c r="Y24" s="131">
        <f>SUM(Y22:Y23)</f>
        <v>-231989322</v>
      </c>
      <c r="Z24" s="132"/>
      <c r="AA24" s="132"/>
      <c r="AB24" s="132"/>
      <c r="AC24" s="132"/>
      <c r="AD24" s="132"/>
      <c r="AE24" s="132"/>
      <c r="AF24" s="132"/>
      <c r="AG24" s="132"/>
      <c r="AH24" s="132"/>
      <c r="AI24" s="132"/>
      <c r="AJ24" s="132"/>
      <c r="AK24" s="132"/>
      <c r="AL24" s="132"/>
      <c r="AM24" s="132"/>
      <c r="AN24" s="132"/>
    </row>
    <row r="25" spans="1:40" s="133" customFormat="1" ht="24" customHeight="1">
      <c r="A25" s="112" t="s">
        <v>175</v>
      </c>
      <c r="B25" s="147">
        <v>10</v>
      </c>
      <c r="C25" s="141">
        <v>0</v>
      </c>
      <c r="D25" s="129"/>
      <c r="E25" s="141">
        <v>0</v>
      </c>
      <c r="F25" s="129"/>
      <c r="G25" s="141">
        <v>0</v>
      </c>
      <c r="H25" s="129"/>
      <c r="I25" s="129">
        <v>65924301</v>
      </c>
      <c r="J25" s="129"/>
      <c r="K25" s="141">
        <v>0</v>
      </c>
      <c r="L25" s="129"/>
      <c r="M25" s="129"/>
      <c r="N25" s="131">
        <v>-65924301</v>
      </c>
      <c r="O25" s="129"/>
      <c r="P25" s="129"/>
      <c r="Q25" s="141">
        <v>0</v>
      </c>
      <c r="R25" s="129"/>
      <c r="S25" s="131">
        <f>SUM(K25:R25)</f>
        <v>-65924301</v>
      </c>
      <c r="T25" s="129"/>
      <c r="U25" s="141">
        <f>SUM(C25:I25,S25)</f>
        <v>0</v>
      </c>
      <c r="V25" s="129"/>
      <c r="W25" s="141">
        <v>0</v>
      </c>
      <c r="X25" s="129"/>
      <c r="Y25" s="141">
        <f>W25+U25</f>
        <v>0</v>
      </c>
      <c r="Z25" s="132"/>
      <c r="AA25" s="132"/>
      <c r="AB25" s="132"/>
      <c r="AC25" s="132"/>
      <c r="AD25" s="132"/>
      <c r="AE25" s="132"/>
      <c r="AF25" s="132"/>
      <c r="AG25" s="132"/>
      <c r="AH25" s="132"/>
      <c r="AI25" s="132"/>
      <c r="AJ25" s="132"/>
      <c r="AK25" s="132"/>
      <c r="AL25" s="132"/>
      <c r="AM25" s="132"/>
      <c r="AN25" s="132"/>
    </row>
    <row r="26" spans="1:40" s="133" customFormat="1" ht="24" customHeight="1">
      <c r="A26" s="148" t="s">
        <v>176</v>
      </c>
      <c r="B26" s="147">
        <v>11</v>
      </c>
      <c r="C26" s="143">
        <v>0</v>
      </c>
      <c r="D26" s="129"/>
      <c r="E26" s="143">
        <v>0</v>
      </c>
      <c r="F26" s="129"/>
      <c r="G26" s="143">
        <v>0</v>
      </c>
      <c r="H26" s="129"/>
      <c r="I26" s="143">
        <v>0</v>
      </c>
      <c r="J26" s="129"/>
      <c r="K26" s="143">
        <v>0</v>
      </c>
      <c r="L26" s="129"/>
      <c r="M26" s="129"/>
      <c r="N26" s="143">
        <v>0</v>
      </c>
      <c r="O26" s="129"/>
      <c r="P26" s="129"/>
      <c r="Q26" s="143">
        <v>0</v>
      </c>
      <c r="R26" s="129"/>
      <c r="S26" s="143">
        <f>SUM(K26:R26)</f>
        <v>0</v>
      </c>
      <c r="T26" s="129"/>
      <c r="U26" s="143">
        <f>SUM(C26:I26,S26)</f>
        <v>0</v>
      </c>
      <c r="V26" s="129"/>
      <c r="W26" s="131">
        <v>-6300012</v>
      </c>
      <c r="X26" s="129"/>
      <c r="Y26" s="130">
        <f>W26+U26</f>
        <v>-6300012</v>
      </c>
      <c r="Z26" s="132"/>
      <c r="AA26" s="132"/>
      <c r="AB26" s="132"/>
      <c r="AC26" s="132"/>
      <c r="AD26" s="132"/>
      <c r="AE26" s="132"/>
      <c r="AF26" s="132"/>
      <c r="AG26" s="132"/>
      <c r="AH26" s="132"/>
      <c r="AI26" s="132"/>
      <c r="AJ26" s="132"/>
      <c r="AK26" s="132"/>
      <c r="AL26" s="132"/>
      <c r="AM26" s="132"/>
      <c r="AN26" s="132"/>
    </row>
    <row r="27" spans="1:40" s="133" customFormat="1" ht="24" customHeight="1" thickBot="1">
      <c r="A27" s="127" t="s">
        <v>177</v>
      </c>
      <c r="B27" s="116"/>
      <c r="C27" s="149">
        <f>SUM(C21,C24,C25:C26)</f>
        <v>1066856744</v>
      </c>
      <c r="D27" s="129"/>
      <c r="E27" s="149">
        <f>SUM(E21,E24,E25:E26)</f>
        <v>98130021</v>
      </c>
      <c r="F27" s="129"/>
      <c r="G27" s="149">
        <f>SUM(G21,G24,G25:G26)</f>
        <v>55443961</v>
      </c>
      <c r="H27" s="129"/>
      <c r="I27" s="144">
        <f>SUM(I21,I24,I25:I26)</f>
        <v>-535677355</v>
      </c>
      <c r="J27" s="129"/>
      <c r="K27" s="144">
        <f>SUM(K21,K24,K25:K26)</f>
        <v>22390288</v>
      </c>
      <c r="L27" s="129"/>
      <c r="M27" s="129"/>
      <c r="N27" s="144">
        <f>SUM(N21,N24,N25:N26)</f>
        <v>-336687437</v>
      </c>
      <c r="O27" s="129"/>
      <c r="P27" s="129"/>
      <c r="Q27" s="149">
        <f>SUM(Q21,Q24,Q25:Q26)</f>
        <v>711144416</v>
      </c>
      <c r="R27" s="129"/>
      <c r="S27" s="149">
        <f>SUM(S21,S24,S25:S26)</f>
        <v>396847267</v>
      </c>
      <c r="T27" s="129"/>
      <c r="U27" s="149">
        <f>SUM(U21,U24,U25:U26)</f>
        <v>1081600638</v>
      </c>
      <c r="V27" s="129"/>
      <c r="W27" s="149">
        <f>SUM(W21,W24,W25:W26)</f>
        <v>928921276</v>
      </c>
      <c r="X27" s="129"/>
      <c r="Y27" s="149">
        <f>SUM(Y21,Y24,Y25:Y26)</f>
        <v>2010521914</v>
      </c>
      <c r="Z27" s="132"/>
      <c r="AA27" s="132"/>
      <c r="AB27" s="132"/>
      <c r="AC27" s="132"/>
      <c r="AD27" s="132"/>
      <c r="AE27" s="132"/>
      <c r="AF27" s="132"/>
      <c r="AG27" s="132"/>
      <c r="AH27" s="132"/>
      <c r="AI27" s="132"/>
      <c r="AJ27" s="132"/>
      <c r="AK27" s="132"/>
      <c r="AL27" s="132"/>
      <c r="AM27" s="132"/>
      <c r="AN27" s="132"/>
    </row>
    <row r="28" spans="1:40" s="133" customFormat="1" ht="24" customHeight="1" thickTop="1">
      <c r="A28" s="127"/>
      <c r="B28" s="116"/>
      <c r="C28" s="129"/>
      <c r="D28" s="129"/>
      <c r="E28" s="129"/>
      <c r="F28" s="129"/>
      <c r="G28" s="129"/>
      <c r="H28" s="129"/>
      <c r="I28" s="129"/>
      <c r="J28" s="129"/>
      <c r="K28" s="129"/>
      <c r="L28" s="129"/>
      <c r="M28" s="129"/>
      <c r="N28" s="129"/>
      <c r="O28" s="129"/>
      <c r="P28" s="129"/>
      <c r="Q28" s="129"/>
      <c r="R28" s="129"/>
      <c r="S28" s="129"/>
      <c r="T28" s="129"/>
      <c r="U28" s="129"/>
      <c r="V28" s="129"/>
      <c r="W28" s="129"/>
      <c r="X28" s="129"/>
      <c r="Y28" s="129"/>
      <c r="Z28" s="132"/>
      <c r="AA28" s="132"/>
      <c r="AB28" s="132"/>
      <c r="AC28" s="132"/>
      <c r="AD28" s="132"/>
      <c r="AE28" s="132"/>
      <c r="AF28" s="132"/>
      <c r="AG28" s="132"/>
      <c r="AH28" s="132"/>
      <c r="AI28" s="132"/>
      <c r="AJ28" s="132"/>
      <c r="AK28" s="132"/>
      <c r="AL28" s="132"/>
      <c r="AM28" s="132"/>
      <c r="AN28" s="132"/>
    </row>
    <row r="29" spans="1:40" s="133" customFormat="1" ht="24" customHeight="1">
      <c r="A29" s="127"/>
      <c r="B29" s="116"/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29"/>
      <c r="O29" s="129"/>
      <c r="P29" s="129"/>
      <c r="Q29" s="129"/>
      <c r="R29" s="129"/>
      <c r="S29" s="129"/>
      <c r="T29" s="129"/>
      <c r="U29" s="129"/>
      <c r="V29" s="129"/>
      <c r="W29" s="129"/>
      <c r="X29" s="129"/>
      <c r="Y29" s="129"/>
      <c r="Z29" s="132"/>
      <c r="AA29" s="132"/>
      <c r="AB29" s="132"/>
      <c r="AC29" s="132"/>
      <c r="AD29" s="132"/>
      <c r="AE29" s="132"/>
      <c r="AF29" s="132"/>
      <c r="AG29" s="132"/>
      <c r="AH29" s="132"/>
      <c r="AI29" s="132"/>
      <c r="AJ29" s="132"/>
      <c r="AK29" s="132"/>
      <c r="AL29" s="132"/>
      <c r="AM29" s="132"/>
      <c r="AN29" s="132"/>
    </row>
    <row r="30" spans="1:40" s="133" customFormat="1" ht="24" customHeight="1">
      <c r="A30" s="127"/>
      <c r="B30" s="116"/>
      <c r="C30" s="129"/>
      <c r="D30" s="129"/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129"/>
      <c r="Q30" s="129"/>
      <c r="R30" s="129"/>
      <c r="S30" s="129"/>
      <c r="T30" s="129"/>
      <c r="U30" s="129"/>
      <c r="V30" s="129"/>
      <c r="W30" s="129"/>
      <c r="X30" s="129"/>
      <c r="Y30" s="129"/>
      <c r="Z30" s="132"/>
      <c r="AA30" s="132"/>
      <c r="AB30" s="132"/>
      <c r="AC30" s="132"/>
      <c r="AD30" s="132"/>
      <c r="AE30" s="132"/>
      <c r="AF30" s="132"/>
      <c r="AG30" s="132"/>
      <c r="AH30" s="132"/>
      <c r="AI30" s="132"/>
      <c r="AJ30" s="132"/>
      <c r="AK30" s="132"/>
      <c r="AL30" s="132"/>
      <c r="AM30" s="132"/>
      <c r="AN30" s="132"/>
    </row>
    <row r="31" spans="1:40" s="154" customFormat="1" ht="24" customHeight="1">
      <c r="A31" s="114" t="s">
        <v>42</v>
      </c>
      <c r="B31" s="150"/>
      <c r="C31" s="14"/>
      <c r="D31" s="151"/>
      <c r="E31" s="151"/>
      <c r="F31" s="151"/>
      <c r="G31" s="151"/>
      <c r="H31" s="151"/>
      <c r="I31" s="151"/>
      <c r="J31" s="151"/>
      <c r="K31" s="151"/>
      <c r="L31" s="151"/>
      <c r="M31" s="151"/>
      <c r="N31" s="152"/>
      <c r="O31" s="151"/>
      <c r="P31" s="151"/>
      <c r="Q31" s="152"/>
      <c r="R31" s="151"/>
      <c r="S31" s="151"/>
      <c r="T31" s="151"/>
      <c r="U31" s="151"/>
      <c r="V31" s="151"/>
      <c r="W31" s="151"/>
      <c r="X31" s="151"/>
      <c r="Y31" s="151"/>
      <c r="Z31" s="153"/>
      <c r="AA31" s="153"/>
      <c r="AB31" s="153"/>
      <c r="AC31" s="153"/>
      <c r="AD31" s="153"/>
      <c r="AE31" s="153"/>
      <c r="AF31" s="153"/>
      <c r="AG31" s="153"/>
      <c r="AH31" s="153"/>
      <c r="AI31" s="153"/>
      <c r="AJ31" s="153"/>
      <c r="AK31" s="153"/>
      <c r="AL31" s="153"/>
      <c r="AM31" s="153"/>
      <c r="AN31" s="153"/>
    </row>
    <row r="32" spans="1:40" s="154" customFormat="1" ht="24" customHeight="1">
      <c r="A32" s="114"/>
      <c r="B32" s="150"/>
      <c r="C32" s="14"/>
      <c r="D32" s="151"/>
      <c r="E32" s="151"/>
      <c r="F32" s="151"/>
      <c r="G32" s="151"/>
      <c r="H32" s="151"/>
      <c r="I32" s="151"/>
      <c r="J32" s="151"/>
      <c r="K32" s="151"/>
      <c r="L32" s="151"/>
      <c r="M32" s="151"/>
      <c r="N32" s="152"/>
      <c r="O32" s="151"/>
      <c r="P32" s="151"/>
      <c r="Q32" s="152"/>
      <c r="R32" s="151"/>
      <c r="S32" s="151"/>
      <c r="T32" s="151"/>
      <c r="U32" s="151"/>
      <c r="V32" s="151"/>
      <c r="W32" s="151"/>
      <c r="X32" s="151"/>
      <c r="Y32" s="151"/>
      <c r="Z32" s="153"/>
      <c r="AA32" s="153"/>
      <c r="AB32" s="153"/>
      <c r="AC32" s="153"/>
      <c r="AD32" s="153"/>
      <c r="AE32" s="153"/>
      <c r="AF32" s="153"/>
      <c r="AG32" s="153"/>
      <c r="AH32" s="153"/>
      <c r="AI32" s="153"/>
      <c r="AJ32" s="153"/>
      <c r="AK32" s="153"/>
      <c r="AL32" s="153"/>
      <c r="AM32" s="153"/>
      <c r="AN32" s="153"/>
    </row>
    <row r="33" spans="5:26" ht="23.25">
      <c r="E33" s="49"/>
      <c r="G33" s="49"/>
      <c r="H33" s="49"/>
      <c r="I33" s="49"/>
      <c r="J33" s="49"/>
      <c r="K33" s="155"/>
      <c r="L33" s="156"/>
      <c r="M33" s="156"/>
      <c r="N33" s="156"/>
      <c r="O33" s="156"/>
      <c r="P33" s="156"/>
      <c r="Q33" s="156"/>
      <c r="R33" s="156"/>
      <c r="S33" s="156"/>
      <c r="T33" s="156"/>
      <c r="U33" s="156"/>
      <c r="V33" s="156"/>
      <c r="W33" s="156"/>
      <c r="X33" s="156"/>
      <c r="Y33" s="156"/>
      <c r="Z33" s="49"/>
    </row>
    <row r="34" spans="5:26" ht="24" customHeight="1">
      <c r="E34" s="49"/>
      <c r="G34" s="49"/>
      <c r="H34" s="49"/>
      <c r="I34" s="49"/>
      <c r="J34" s="49"/>
      <c r="K34" s="155"/>
      <c r="L34" s="156"/>
      <c r="M34" s="156"/>
      <c r="N34" s="156"/>
      <c r="O34" s="156"/>
      <c r="P34" s="156"/>
      <c r="Q34" s="156"/>
      <c r="R34" s="156"/>
      <c r="S34" s="156"/>
      <c r="T34" s="156"/>
      <c r="U34" s="156"/>
      <c r="V34" s="156"/>
      <c r="W34" s="156"/>
      <c r="X34" s="156"/>
      <c r="Y34" s="156"/>
      <c r="Z34" s="49"/>
    </row>
    <row r="35" spans="5:26" ht="24" customHeight="1"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Y35" s="49"/>
      <c r="Z35" s="49"/>
    </row>
    <row r="36" spans="5:26" ht="24" customHeight="1">
      <c r="I36" s="49"/>
      <c r="W36" s="49"/>
      <c r="Y36" s="49"/>
    </row>
  </sheetData>
  <mergeCells count="8">
    <mergeCell ref="K8:Q8"/>
    <mergeCell ref="G7:I7"/>
    <mergeCell ref="A1:Y1"/>
    <mergeCell ref="A2:Y2"/>
    <mergeCell ref="A3:Y3"/>
    <mergeCell ref="A4:Y4"/>
    <mergeCell ref="C6:Y6"/>
    <mergeCell ref="K7:S7"/>
  </mergeCells>
  <pageMargins left="1" right="0.4" top="1" bottom="0.5" header="0.6" footer="0.2"/>
  <pageSetup paperSize="9" scale="59" fitToWidth="0" fitToHeight="0" orientation="landscape" r:id="rId1"/>
  <headerFooter alignWithMargins="0"/>
  <ignoredErrors>
    <ignoredError sqref="C24:J24 L24:R24 W16 I16:M16 Q16" formulaRange="1"/>
    <ignoredError sqref="S24:X24 N16" formula="1" formulaRange="1"/>
    <ignoredError sqref="O16:P16 R16:U16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9A50B7-F546-43AD-BFA4-0ECC116434EA}">
  <sheetPr codeName="Sheet4">
    <tabColor rgb="FF00B050"/>
  </sheetPr>
  <dimension ref="A1:S32"/>
  <sheetViews>
    <sheetView view="pageBreakPreview" topLeftCell="A4" zoomScale="79" zoomScaleNormal="85" zoomScaleSheetLayoutView="79" workbookViewId="0">
      <selection activeCell="H36" sqref="H36"/>
    </sheetView>
  </sheetViews>
  <sheetFormatPr defaultColWidth="63" defaultRowHeight="24" customHeight="1"/>
  <cols>
    <col min="1" max="1" width="83.42578125" style="74" customWidth="1"/>
    <col min="2" max="2" width="7" style="74" bestFit="1" customWidth="1"/>
    <col min="3" max="3" width="1.5703125" style="74" customWidth="1"/>
    <col min="4" max="4" width="14.5703125" style="74" customWidth="1"/>
    <col min="5" max="5" width="1.42578125" style="74" customWidth="1"/>
    <col min="6" max="6" width="14.5703125" style="74" customWidth="1"/>
    <col min="7" max="7" width="1.42578125" style="74" customWidth="1"/>
    <col min="8" max="8" width="14.5703125" style="74" customWidth="1"/>
    <col min="9" max="9" width="1.42578125" style="74" customWidth="1"/>
    <col min="10" max="10" width="14.5703125" style="113" customWidth="1"/>
    <col min="11" max="11" width="1" style="74" customWidth="1"/>
    <col min="12" max="12" width="20.42578125" style="74" bestFit="1" customWidth="1"/>
    <col min="13" max="13" width="1.42578125" style="74" customWidth="1"/>
    <col min="14" max="14" width="16.5703125" style="74" bestFit="1" customWidth="1"/>
    <col min="15" max="15" width="1.42578125" style="74" customWidth="1"/>
    <col min="16" max="16" width="14.5703125" style="74" customWidth="1"/>
    <col min="17" max="17" width="1.42578125" style="74" customWidth="1"/>
    <col min="18" max="255" width="9.42578125" style="74" customWidth="1"/>
    <col min="256" max="16384" width="63" style="74"/>
  </cols>
  <sheetData>
    <row r="1" spans="1:16" ht="25.35" customHeight="1">
      <c r="A1" s="206" t="s">
        <v>0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</row>
    <row r="2" spans="1:16" ht="25.35" customHeight="1">
      <c r="A2" s="206" t="s">
        <v>178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</row>
    <row r="3" spans="1:16" ht="25.35" customHeight="1">
      <c r="A3" s="205" t="s">
        <v>99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206"/>
      <c r="O3" s="206"/>
      <c r="P3" s="206"/>
    </row>
    <row r="4" spans="1:16" ht="25.35" customHeight="1">
      <c r="A4" s="212" t="s">
        <v>3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</row>
    <row r="5" spans="1:16" ht="9" customHeight="1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</row>
    <row r="6" spans="1:16" s="76" customFormat="1" ht="24" customHeight="1">
      <c r="B6" s="77" t="s">
        <v>4</v>
      </c>
      <c r="C6" s="78"/>
      <c r="D6" s="218" t="s">
        <v>6</v>
      </c>
      <c r="E6" s="218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8"/>
    </row>
    <row r="7" spans="1:16" s="76" customFormat="1" ht="24" customHeight="1">
      <c r="B7" s="78"/>
      <c r="C7" s="78"/>
      <c r="D7" s="80" t="s">
        <v>141</v>
      </c>
      <c r="E7" s="78"/>
      <c r="F7" s="80" t="s">
        <v>142</v>
      </c>
      <c r="G7" s="78"/>
      <c r="H7" s="218" t="s">
        <v>179</v>
      </c>
      <c r="I7" s="218"/>
      <c r="J7" s="218"/>
      <c r="K7" s="78"/>
      <c r="L7" s="217" t="s">
        <v>93</v>
      </c>
      <c r="M7" s="217"/>
      <c r="N7" s="217"/>
      <c r="O7" s="82"/>
      <c r="P7" s="83" t="s">
        <v>146</v>
      </c>
    </row>
    <row r="8" spans="1:16" s="76" customFormat="1" ht="24" customHeight="1">
      <c r="B8" s="78"/>
      <c r="C8" s="78"/>
      <c r="D8" s="80" t="s">
        <v>147</v>
      </c>
      <c r="E8" s="78"/>
      <c r="F8" s="80" t="s">
        <v>148</v>
      </c>
      <c r="G8" s="78"/>
      <c r="H8" s="81" t="s">
        <v>149</v>
      </c>
      <c r="I8" s="84"/>
      <c r="J8" s="85" t="s">
        <v>150</v>
      </c>
      <c r="K8" s="78"/>
      <c r="L8" s="79" t="s">
        <v>151</v>
      </c>
      <c r="N8" s="83" t="s">
        <v>152</v>
      </c>
      <c r="O8" s="78"/>
      <c r="P8" s="83" t="s">
        <v>180</v>
      </c>
    </row>
    <row r="9" spans="1:16" s="76" customFormat="1" ht="24" customHeight="1">
      <c r="B9" s="78"/>
      <c r="C9" s="78"/>
      <c r="G9" s="78"/>
      <c r="H9" s="86" t="s">
        <v>155</v>
      </c>
      <c r="K9" s="78"/>
      <c r="L9" s="83" t="s">
        <v>158</v>
      </c>
      <c r="M9" s="87"/>
      <c r="N9" s="83" t="s">
        <v>160</v>
      </c>
      <c r="O9" s="78"/>
      <c r="P9" s="83" t="s">
        <v>181</v>
      </c>
    </row>
    <row r="10" spans="1:16" s="76" customFormat="1" ht="24" customHeight="1">
      <c r="B10" s="78"/>
      <c r="C10" s="78"/>
      <c r="D10" s="78"/>
      <c r="E10" s="78"/>
      <c r="F10" s="78"/>
      <c r="G10" s="78"/>
      <c r="H10" s="86" t="s">
        <v>162</v>
      </c>
      <c r="I10" s="88"/>
      <c r="J10" s="78"/>
      <c r="K10" s="78"/>
      <c r="L10" s="83" t="s">
        <v>164</v>
      </c>
      <c r="M10" s="87"/>
      <c r="N10" s="16"/>
      <c r="O10" s="78"/>
      <c r="P10" s="78"/>
    </row>
    <row r="11" spans="1:16" s="80" customFormat="1" ht="24" customHeight="1">
      <c r="B11" s="78"/>
      <c r="C11" s="78"/>
      <c r="D11" s="78"/>
      <c r="E11" s="78"/>
      <c r="F11" s="89"/>
      <c r="G11" s="78"/>
      <c r="I11" s="88"/>
      <c r="J11" s="90"/>
      <c r="K11" s="78"/>
      <c r="L11" s="83" t="s">
        <v>167</v>
      </c>
      <c r="M11" s="87"/>
      <c r="N11" s="78"/>
      <c r="O11" s="78"/>
      <c r="P11" s="78"/>
    </row>
    <row r="12" spans="1:16" s="80" customFormat="1" ht="5.0999999999999996" customHeight="1">
      <c r="B12" s="78"/>
      <c r="C12" s="78"/>
      <c r="D12" s="78"/>
      <c r="E12" s="78"/>
      <c r="F12" s="89"/>
      <c r="G12" s="78"/>
      <c r="I12" s="88"/>
      <c r="J12" s="90"/>
      <c r="K12" s="78"/>
      <c r="L12" s="83"/>
      <c r="M12" s="87"/>
      <c r="N12" s="78"/>
      <c r="O12" s="78"/>
      <c r="P12" s="78"/>
    </row>
    <row r="13" spans="1:16" s="93" customFormat="1" ht="24" customHeight="1">
      <c r="A13" s="76" t="s">
        <v>168</v>
      </c>
      <c r="B13" s="91"/>
      <c r="C13" s="78"/>
      <c r="D13" s="25">
        <v>1066595865</v>
      </c>
      <c r="E13" s="25"/>
      <c r="F13" s="25">
        <v>98130021</v>
      </c>
      <c r="G13" s="25"/>
      <c r="H13" s="25">
        <v>55443961</v>
      </c>
      <c r="I13" s="25"/>
      <c r="J13" s="25">
        <v>151744754</v>
      </c>
      <c r="K13" s="25"/>
      <c r="L13" s="25">
        <v>58150951</v>
      </c>
      <c r="M13" s="16"/>
      <c r="N13" s="16">
        <f>L13</f>
        <v>58150951</v>
      </c>
      <c r="O13" s="92"/>
      <c r="P13" s="92">
        <f>SUM(D13:J13,N13)</f>
        <v>1430065552</v>
      </c>
    </row>
    <row r="14" spans="1:16" s="93" customFormat="1" ht="24" customHeight="1">
      <c r="A14" s="94" t="s">
        <v>124</v>
      </c>
      <c r="B14" s="95"/>
      <c r="C14" s="78"/>
      <c r="D14" s="96">
        <v>0</v>
      </c>
      <c r="E14" s="92"/>
      <c r="F14" s="96">
        <v>0</v>
      </c>
      <c r="G14" s="92"/>
      <c r="H14" s="96">
        <v>0</v>
      </c>
      <c r="I14" s="92"/>
      <c r="J14" s="97">
        <v>-115050875</v>
      </c>
      <c r="K14" s="92"/>
      <c r="L14" s="96">
        <v>0</v>
      </c>
      <c r="M14" s="98"/>
      <c r="N14" s="96">
        <v>0</v>
      </c>
      <c r="O14" s="92"/>
      <c r="P14" s="97">
        <f>SUM(D14:J14,N14)</f>
        <v>-115050875</v>
      </c>
    </row>
    <row r="15" spans="1:16" s="93" customFormat="1" ht="24" customHeight="1">
      <c r="A15" s="94" t="s">
        <v>182</v>
      </c>
      <c r="B15" s="95"/>
      <c r="C15" s="78"/>
      <c r="D15" s="99">
        <v>0</v>
      </c>
      <c r="E15" s="92"/>
      <c r="F15" s="99">
        <v>0</v>
      </c>
      <c r="G15" s="92"/>
      <c r="H15" s="99">
        <v>0</v>
      </c>
      <c r="I15" s="92"/>
      <c r="J15" s="100">
        <v>-2773891</v>
      </c>
      <c r="K15" s="92"/>
      <c r="L15" s="100">
        <v>-7535916</v>
      </c>
      <c r="M15" s="92"/>
      <c r="N15" s="100">
        <f>SUM(L15)</f>
        <v>-7535916</v>
      </c>
      <c r="O15" s="92"/>
      <c r="P15" s="100">
        <f>SUM(D15:J15,N15)</f>
        <v>-10309807</v>
      </c>
    </row>
    <row r="16" spans="1:16" s="93" customFormat="1" ht="24" customHeight="1">
      <c r="A16" s="94" t="s">
        <v>133</v>
      </c>
      <c r="B16" s="95"/>
      <c r="C16" s="78"/>
      <c r="D16" s="101">
        <v>0</v>
      </c>
      <c r="E16" s="98"/>
      <c r="F16" s="101">
        <v>0</v>
      </c>
      <c r="G16" s="98"/>
      <c r="H16" s="101">
        <v>0</v>
      </c>
      <c r="I16" s="92"/>
      <c r="J16" s="101">
        <f>SUM(J14:J15)</f>
        <v>-117824766</v>
      </c>
      <c r="K16" s="92"/>
      <c r="L16" s="101">
        <f>SUM(L14:L15)</f>
        <v>-7535916</v>
      </c>
      <c r="M16" s="92"/>
      <c r="N16" s="101">
        <f>SUM(N14:N15)</f>
        <v>-7535916</v>
      </c>
      <c r="O16" s="92"/>
      <c r="P16" s="101">
        <f>SUM(P14:P15)</f>
        <v>-125360682</v>
      </c>
    </row>
    <row r="17" spans="1:19" s="93" customFormat="1" ht="24" customHeight="1">
      <c r="A17" s="94" t="s">
        <v>171</v>
      </c>
      <c r="B17" s="95"/>
      <c r="C17" s="78"/>
      <c r="D17" s="102">
        <v>260879</v>
      </c>
      <c r="E17" s="92"/>
      <c r="F17" s="103">
        <v>0</v>
      </c>
      <c r="G17" s="92"/>
      <c r="H17" s="103">
        <v>0</v>
      </c>
      <c r="I17" s="92"/>
      <c r="J17" s="103">
        <v>0</v>
      </c>
      <c r="K17" s="92"/>
      <c r="L17" s="103">
        <v>0</v>
      </c>
      <c r="M17" s="92"/>
      <c r="N17" s="103">
        <v>0</v>
      </c>
      <c r="O17" s="92"/>
      <c r="P17" s="26">
        <f>SUM(D17:J17,N17)</f>
        <v>260879</v>
      </c>
    </row>
    <row r="18" spans="1:19" s="93" customFormat="1" ht="24" customHeight="1" thickBot="1">
      <c r="A18" s="76" t="s">
        <v>173</v>
      </c>
      <c r="B18" s="95"/>
      <c r="C18" s="95"/>
      <c r="D18" s="104">
        <f>SUM(D13,D16:D17)</f>
        <v>1066856744</v>
      </c>
      <c r="E18" s="92"/>
      <c r="F18" s="104">
        <f>SUM(F13,F16:F17)</f>
        <v>98130021</v>
      </c>
      <c r="G18" s="92"/>
      <c r="H18" s="104">
        <f>SUM(H13,H16:H17)</f>
        <v>55443961</v>
      </c>
      <c r="I18" s="92"/>
      <c r="J18" s="104">
        <f>SUM(J13,J16:J17)</f>
        <v>33919988</v>
      </c>
      <c r="K18" s="92"/>
      <c r="L18" s="104">
        <f>SUM(L13,L16:L17)</f>
        <v>50615035</v>
      </c>
      <c r="M18" s="92"/>
      <c r="N18" s="104">
        <f>SUM(N13,N16:N17)</f>
        <v>50615035</v>
      </c>
      <c r="O18" s="92"/>
      <c r="P18" s="104">
        <f>SUM(P13,P16:P17)</f>
        <v>1304965749</v>
      </c>
    </row>
    <row r="19" spans="1:19" s="93" customFormat="1" ht="21.75" thickTop="1">
      <c r="A19" s="76"/>
      <c r="B19" s="95"/>
      <c r="C19" s="95"/>
      <c r="D19" s="92"/>
      <c r="E19" s="92"/>
      <c r="F19" s="92"/>
      <c r="G19" s="92"/>
      <c r="H19" s="92"/>
      <c r="I19" s="92"/>
      <c r="J19" s="92"/>
      <c r="K19" s="92"/>
      <c r="L19" s="105"/>
      <c r="M19" s="98"/>
      <c r="N19" s="105"/>
      <c r="O19" s="92"/>
      <c r="P19" s="92"/>
    </row>
    <row r="20" spans="1:19" s="93" customFormat="1" ht="24" customHeight="1">
      <c r="A20" s="76" t="s">
        <v>174</v>
      </c>
      <c r="B20" s="95"/>
      <c r="C20" s="95"/>
      <c r="D20" s="25">
        <f>+D18</f>
        <v>1066856744</v>
      </c>
      <c r="E20" s="25"/>
      <c r="F20" s="25">
        <f>+F18</f>
        <v>98130021</v>
      </c>
      <c r="G20" s="25"/>
      <c r="H20" s="25">
        <f>+H18</f>
        <v>55443961</v>
      </c>
      <c r="I20" s="25"/>
      <c r="J20" s="25">
        <f>+J18</f>
        <v>33919988</v>
      </c>
      <c r="K20" s="25"/>
      <c r="L20" s="25">
        <f>+L18</f>
        <v>50615035</v>
      </c>
      <c r="M20" s="25"/>
      <c r="N20" s="25">
        <f>L20</f>
        <v>50615035</v>
      </c>
      <c r="O20" s="25"/>
      <c r="P20" s="26">
        <f>SUM(D20:J20,N20)</f>
        <v>1304965749</v>
      </c>
    </row>
    <row r="21" spans="1:19" s="93" customFormat="1" ht="24" customHeight="1">
      <c r="A21" s="94" t="s">
        <v>124</v>
      </c>
      <c r="B21" s="91"/>
      <c r="C21" s="91"/>
      <c r="D21" s="96">
        <v>0</v>
      </c>
      <c r="E21" s="92"/>
      <c r="F21" s="96">
        <v>0</v>
      </c>
      <c r="G21" s="92"/>
      <c r="H21" s="96">
        <v>0</v>
      </c>
      <c r="I21" s="92"/>
      <c r="J21" s="97">
        <f>+PL!G34</f>
        <v>-15291181</v>
      </c>
      <c r="K21" s="92"/>
      <c r="L21" s="96">
        <v>0</v>
      </c>
      <c r="M21" s="92"/>
      <c r="N21" s="96">
        <f>SUM(L21)</f>
        <v>0</v>
      </c>
      <c r="O21" s="92"/>
      <c r="P21" s="97">
        <f>SUM(N21+SUM(D21:J21))</f>
        <v>-15291181</v>
      </c>
    </row>
    <row r="22" spans="1:19" s="93" customFormat="1" ht="24" customHeight="1">
      <c r="A22" s="94" t="s">
        <v>182</v>
      </c>
      <c r="B22" s="95"/>
      <c r="C22" s="95"/>
      <c r="D22" s="99">
        <v>0</v>
      </c>
      <c r="E22" s="92"/>
      <c r="F22" s="99">
        <v>0</v>
      </c>
      <c r="G22" s="92"/>
      <c r="H22" s="99">
        <v>0</v>
      </c>
      <c r="I22" s="92"/>
      <c r="J22" s="100">
        <f>+PL!G41</f>
        <v>-461438</v>
      </c>
      <c r="K22" s="92"/>
      <c r="L22" s="100">
        <f>+PL!G39</f>
        <v>-43999557</v>
      </c>
      <c r="M22" s="92"/>
      <c r="N22" s="100">
        <f>SUM(L22)</f>
        <v>-43999557</v>
      </c>
      <c r="O22" s="92"/>
      <c r="P22" s="100">
        <f>SUM(N22+SUM(D22:J22))</f>
        <v>-44460995</v>
      </c>
      <c r="S22" s="106"/>
    </row>
    <row r="23" spans="1:19" s="93" customFormat="1" ht="24" customHeight="1">
      <c r="A23" s="94" t="s">
        <v>133</v>
      </c>
      <c r="B23" s="95"/>
      <c r="C23" s="95"/>
      <c r="D23" s="101">
        <f>SUM(D21:D22)</f>
        <v>0</v>
      </c>
      <c r="E23" s="92"/>
      <c r="F23" s="107">
        <f>SUM(F21:F22)</f>
        <v>0</v>
      </c>
      <c r="G23" s="92"/>
      <c r="H23" s="107">
        <f>SUM(H21:H22)</f>
        <v>0</v>
      </c>
      <c r="I23" s="92"/>
      <c r="J23" s="107">
        <f>SUM(J21:J22)</f>
        <v>-15752619</v>
      </c>
      <c r="K23" s="92"/>
      <c r="L23" s="107">
        <f>SUM(L21:L22)</f>
        <v>-43999557</v>
      </c>
      <c r="M23" s="92"/>
      <c r="N23" s="107">
        <f>SUM(N21:N22)</f>
        <v>-43999557</v>
      </c>
      <c r="O23" s="92"/>
      <c r="P23" s="107">
        <f>SUM(P21:P22)</f>
        <v>-59752176</v>
      </c>
    </row>
    <row r="24" spans="1:19" s="93" customFormat="1" ht="24" customHeight="1">
      <c r="A24" s="94" t="s">
        <v>183</v>
      </c>
      <c r="B24" s="95"/>
      <c r="C24" s="95"/>
      <c r="D24" s="101"/>
      <c r="E24" s="92"/>
      <c r="F24" s="101"/>
      <c r="G24" s="92"/>
      <c r="H24" s="101"/>
      <c r="I24" s="92"/>
      <c r="J24" s="101"/>
      <c r="K24" s="92"/>
      <c r="L24" s="101"/>
      <c r="M24" s="92"/>
      <c r="N24" s="101"/>
      <c r="O24" s="92"/>
      <c r="P24" s="101"/>
    </row>
    <row r="25" spans="1:19" s="93" customFormat="1" ht="24" customHeight="1">
      <c r="A25" s="108" t="s">
        <v>184</v>
      </c>
      <c r="B25" s="93">
        <v>10</v>
      </c>
      <c r="C25" s="95"/>
      <c r="D25" s="103">
        <v>0</v>
      </c>
      <c r="E25" s="92"/>
      <c r="F25" s="103">
        <v>0</v>
      </c>
      <c r="G25" s="92"/>
      <c r="H25" s="103">
        <v>0</v>
      </c>
      <c r="I25" s="92"/>
      <c r="J25" s="101">
        <v>65924301</v>
      </c>
      <c r="K25" s="92"/>
      <c r="L25" s="101">
        <v>-65924301</v>
      </c>
      <c r="M25" s="92"/>
      <c r="N25" s="101">
        <f>SUM(L25)</f>
        <v>-65924301</v>
      </c>
      <c r="O25" s="92"/>
      <c r="P25" s="103">
        <f>SUM(D25:J25,N25)</f>
        <v>0</v>
      </c>
    </row>
    <row r="26" spans="1:19" s="94" customFormat="1" ht="24" customHeight="1" thickBot="1">
      <c r="A26" s="76" t="s">
        <v>177</v>
      </c>
      <c r="B26" s="95"/>
      <c r="C26" s="95"/>
      <c r="D26" s="109">
        <f>SUM(D23:D25,D20)</f>
        <v>1066856744</v>
      </c>
      <c r="E26" s="92"/>
      <c r="F26" s="109">
        <f>SUM(F23:F25,F20)</f>
        <v>98130021</v>
      </c>
      <c r="G26" s="92"/>
      <c r="H26" s="109">
        <f>SUM(H23:H25,H20)</f>
        <v>55443961</v>
      </c>
      <c r="I26" s="92"/>
      <c r="J26" s="109">
        <f>SUM(J23:J25,J20)</f>
        <v>84091670</v>
      </c>
      <c r="K26" s="92"/>
      <c r="L26" s="30">
        <f>SUM(L23:L25,L20)</f>
        <v>-59308823</v>
      </c>
      <c r="M26" s="92"/>
      <c r="N26" s="30">
        <f>SUM(N23:N25,N20)</f>
        <v>-59308823</v>
      </c>
      <c r="O26" s="92"/>
      <c r="P26" s="109">
        <f>SUM(P23:P25,P20)</f>
        <v>1245213573</v>
      </c>
    </row>
    <row r="27" spans="1:19" s="94" customFormat="1" ht="24" customHeight="1" thickTop="1">
      <c r="A27" s="76"/>
      <c r="B27" s="95"/>
      <c r="C27" s="95"/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</row>
    <row r="28" spans="1:19" s="94" customFormat="1" ht="24" customHeight="1">
      <c r="A28" s="76"/>
      <c r="B28" s="95"/>
      <c r="C28" s="95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</row>
    <row r="29" spans="1:19" s="94" customFormat="1" ht="24" customHeight="1">
      <c r="A29" s="76"/>
      <c r="B29" s="95"/>
      <c r="C29" s="95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</row>
    <row r="30" spans="1:19" s="94" customFormat="1" ht="25.5" customHeight="1">
      <c r="A30" s="76"/>
      <c r="B30" s="95"/>
      <c r="C30" s="95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</row>
    <row r="31" spans="1:19" s="112" customFormat="1" ht="24" customHeight="1">
      <c r="A31" s="74" t="s">
        <v>42</v>
      </c>
      <c r="B31" s="110"/>
      <c r="C31" s="110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</row>
    <row r="32" spans="1:19" ht="18" customHeight="1"/>
  </sheetData>
  <mergeCells count="7">
    <mergeCell ref="L7:N7"/>
    <mergeCell ref="H7:J7"/>
    <mergeCell ref="A1:P1"/>
    <mergeCell ref="A2:P2"/>
    <mergeCell ref="A3:P3"/>
    <mergeCell ref="A4:P4"/>
    <mergeCell ref="D6:P6"/>
  </mergeCells>
  <pageMargins left="1" right="0.4" top="1" bottom="0.25" header="0.6" footer="0.3"/>
  <pageSetup paperSize="9" scale="60" fitToWidth="0" fitToHeight="0" orientation="landscape" r:id="rId1"/>
  <headerFooter alignWithMargins="0"/>
  <ignoredErrors>
    <ignoredError sqref="J16:K16 D23 F23:K23 L16:O16 L23:N23" formulaRange="1"/>
    <ignoredError sqref="P16" 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3F9643-0A75-4B91-B5CD-762FB359E941}">
  <sheetPr codeName="Sheet5">
    <tabColor rgb="FF00B050"/>
  </sheetPr>
  <dimension ref="A1:I144"/>
  <sheetViews>
    <sheetView tabSelected="1" view="pageBreakPreview" topLeftCell="A2" zoomScaleNormal="80" zoomScaleSheetLayoutView="100" workbookViewId="0">
      <selection activeCell="G102" sqref="G102"/>
    </sheetView>
  </sheetViews>
  <sheetFormatPr defaultColWidth="14.42578125" defaultRowHeight="22.35" customHeight="1"/>
  <cols>
    <col min="1" max="1" width="72.5703125" style="31" customWidth="1"/>
    <col min="2" max="2" width="8.5703125" style="31" customWidth="1"/>
    <col min="3" max="3" width="15.85546875" style="3" bestFit="1" customWidth="1"/>
    <col min="4" max="4" width="1" style="31" customWidth="1"/>
    <col min="5" max="5" width="16.140625" style="31" customWidth="1"/>
    <col min="6" max="6" width="1" style="31" customWidth="1"/>
    <col min="7" max="7" width="15" style="31" bestFit="1" customWidth="1"/>
    <col min="8" max="8" width="1" style="31" customWidth="1"/>
    <col min="9" max="9" width="16.140625" style="31" customWidth="1"/>
    <col min="10" max="10" width="1.42578125" style="31" customWidth="1"/>
    <col min="11" max="243" width="12.5703125" style="31" customWidth="1"/>
    <col min="244" max="244" width="56" style="31" customWidth="1"/>
    <col min="245" max="245" width="8.5703125" style="31" customWidth="1"/>
    <col min="246" max="246" width="14.5703125" style="31" bestFit="1" customWidth="1"/>
    <col min="247" max="247" width="1" style="31" customWidth="1"/>
    <col min="248" max="248" width="14.42578125" style="31" customWidth="1"/>
    <col min="249" max="249" width="1" style="31" customWidth="1"/>
    <col min="250" max="250" width="13.42578125" style="31" bestFit="1" customWidth="1"/>
    <col min="251" max="251" width="1" style="31" customWidth="1"/>
    <col min="252" max="16384" width="14.42578125" style="31"/>
  </cols>
  <sheetData>
    <row r="1" spans="1:9" ht="26.1" customHeight="1">
      <c r="A1" s="219" t="s">
        <v>0</v>
      </c>
      <c r="B1" s="219"/>
      <c r="C1" s="219"/>
      <c r="D1" s="219"/>
      <c r="E1" s="219"/>
      <c r="F1" s="219"/>
      <c r="G1" s="219"/>
      <c r="H1" s="219"/>
      <c r="I1" s="219"/>
    </row>
    <row r="2" spans="1:9" ht="26.1" customHeight="1">
      <c r="A2" s="220" t="s">
        <v>185</v>
      </c>
      <c r="B2" s="219"/>
      <c r="C2" s="219"/>
      <c r="D2" s="219"/>
      <c r="E2" s="219"/>
      <c r="F2" s="219"/>
      <c r="G2" s="219"/>
      <c r="H2" s="219"/>
      <c r="I2" s="219"/>
    </row>
    <row r="3" spans="1:9" ht="26.1" customHeight="1">
      <c r="A3" s="220" t="s">
        <v>99</v>
      </c>
      <c r="B3" s="219"/>
      <c r="C3" s="219"/>
      <c r="D3" s="219"/>
      <c r="E3" s="219"/>
      <c r="F3" s="219"/>
      <c r="G3" s="219"/>
      <c r="H3" s="219"/>
      <c r="I3" s="219"/>
    </row>
    <row r="4" spans="1:9" ht="26.1" customHeight="1">
      <c r="A4" s="212" t="s">
        <v>3</v>
      </c>
      <c r="B4" s="212"/>
      <c r="C4" s="212"/>
      <c r="D4" s="212"/>
      <c r="E4" s="212"/>
      <c r="F4" s="212"/>
      <c r="G4" s="212"/>
      <c r="H4" s="212"/>
      <c r="I4" s="212"/>
    </row>
    <row r="5" spans="1:9" ht="9" customHeight="1">
      <c r="A5" s="32"/>
      <c r="B5" s="32"/>
      <c r="C5" s="32"/>
      <c r="D5" s="32"/>
      <c r="E5" s="32"/>
      <c r="F5" s="32"/>
      <c r="G5" s="32"/>
      <c r="H5" s="32"/>
      <c r="I5" s="32"/>
    </row>
    <row r="6" spans="1:9" ht="22.35" customHeight="1">
      <c r="A6" s="33"/>
      <c r="B6" s="34"/>
      <c r="C6" s="213" t="s">
        <v>5</v>
      </c>
      <c r="D6" s="213"/>
      <c r="E6" s="213"/>
      <c r="F6" s="35"/>
      <c r="G6" s="213" t="s">
        <v>6</v>
      </c>
      <c r="H6" s="213"/>
      <c r="I6" s="213"/>
    </row>
    <row r="7" spans="1:9" ht="22.35" customHeight="1">
      <c r="C7" s="36" t="s">
        <v>7</v>
      </c>
      <c r="D7" s="37"/>
      <c r="E7" s="36" t="s">
        <v>8</v>
      </c>
      <c r="F7" s="37"/>
      <c r="G7" s="36" t="s">
        <v>7</v>
      </c>
      <c r="H7" s="37"/>
      <c r="I7" s="36" t="s">
        <v>8</v>
      </c>
    </row>
    <row r="8" spans="1:9" s="39" customFormat="1" ht="22.35" customHeight="1">
      <c r="A8" s="38" t="s">
        <v>186</v>
      </c>
    </row>
    <row r="9" spans="1:9" s="39" customFormat="1" ht="22.35" customHeight="1">
      <c r="A9" s="40" t="s">
        <v>124</v>
      </c>
      <c r="C9" s="41">
        <v>-351532818</v>
      </c>
      <c r="D9" s="42">
        <v>0</v>
      </c>
      <c r="E9" s="41">
        <v>-289589588</v>
      </c>
      <c r="F9" s="41">
        <v>0</v>
      </c>
      <c r="G9" s="41">
        <v>-15291181</v>
      </c>
      <c r="H9" s="41">
        <v>0</v>
      </c>
      <c r="I9" s="41">
        <v>-115050875</v>
      </c>
    </row>
    <row r="10" spans="1:9" s="39" customFormat="1" ht="22.35" customHeight="1">
      <c r="A10" s="43" t="s">
        <v>187</v>
      </c>
      <c r="C10" s="41"/>
      <c r="D10" s="42"/>
      <c r="E10" s="41"/>
      <c r="F10" s="41"/>
      <c r="G10" s="41"/>
      <c r="H10" s="41"/>
      <c r="I10" s="41"/>
    </row>
    <row r="11" spans="1:9" s="39" customFormat="1" ht="22.35" customHeight="1">
      <c r="A11" s="44" t="s">
        <v>123</v>
      </c>
      <c r="C11" s="41">
        <v>-15932896</v>
      </c>
      <c r="D11" s="42"/>
      <c r="E11" s="41">
        <v>57583191</v>
      </c>
      <c r="F11" s="41"/>
      <c r="G11" s="41">
        <v>-42100816</v>
      </c>
      <c r="H11" s="41"/>
      <c r="I11" s="41">
        <v>-6247916</v>
      </c>
    </row>
    <row r="12" spans="1:9" s="39" customFormat="1" ht="22.35" customHeight="1">
      <c r="A12" s="44" t="s">
        <v>118</v>
      </c>
      <c r="C12" s="41">
        <v>-1170728</v>
      </c>
      <c r="D12" s="42"/>
      <c r="E12" s="41">
        <v>-1797591</v>
      </c>
      <c r="F12" s="41"/>
      <c r="G12" s="41">
        <v>-32965826</v>
      </c>
      <c r="H12" s="41"/>
      <c r="I12" s="41">
        <v>-36295901</v>
      </c>
    </row>
    <row r="13" spans="1:9" s="39" customFormat="1" ht="22.35" customHeight="1">
      <c r="A13" s="44" t="s">
        <v>188</v>
      </c>
      <c r="C13" s="41">
        <v>422341042</v>
      </c>
      <c r="D13" s="42"/>
      <c r="E13" s="41">
        <v>404053983</v>
      </c>
      <c r="F13" s="41"/>
      <c r="G13" s="41">
        <v>190305840</v>
      </c>
      <c r="H13" s="41"/>
      <c r="I13" s="41">
        <v>180461044</v>
      </c>
    </row>
    <row r="14" spans="1:9" s="39" customFormat="1" ht="22.35" customHeight="1">
      <c r="A14" s="44" t="s">
        <v>189</v>
      </c>
      <c r="C14" s="41">
        <v>365839954</v>
      </c>
      <c r="D14" s="42"/>
      <c r="E14" s="41">
        <v>335845885</v>
      </c>
      <c r="F14" s="41"/>
      <c r="G14" s="41">
        <v>10826577</v>
      </c>
      <c r="H14" s="41"/>
      <c r="I14" s="41">
        <v>12427066</v>
      </c>
    </row>
    <row r="15" spans="1:9" s="39" customFormat="1" ht="22.35" customHeight="1">
      <c r="A15" s="44" t="s">
        <v>190</v>
      </c>
      <c r="C15" s="41">
        <v>964603</v>
      </c>
      <c r="D15" s="42"/>
      <c r="E15" s="41">
        <v>1033218</v>
      </c>
      <c r="F15" s="41"/>
      <c r="G15" s="41">
        <v>57593</v>
      </c>
      <c r="H15" s="41"/>
      <c r="I15" s="41">
        <v>45879</v>
      </c>
    </row>
    <row r="16" spans="1:9" s="39" customFormat="1" ht="22.35" customHeight="1">
      <c r="A16" s="44" t="s">
        <v>191</v>
      </c>
      <c r="C16" s="41">
        <v>2762151</v>
      </c>
      <c r="D16" s="42"/>
      <c r="E16" s="41">
        <v>2081928</v>
      </c>
      <c r="F16" s="41"/>
      <c r="G16" s="41">
        <v>371606</v>
      </c>
      <c r="H16" s="41"/>
      <c r="I16" s="41">
        <v>160860</v>
      </c>
    </row>
    <row r="17" spans="1:9" s="39" customFormat="1" ht="22.35" customHeight="1">
      <c r="A17" s="44" t="s">
        <v>192</v>
      </c>
      <c r="C17" s="41">
        <v>13226111</v>
      </c>
      <c r="D17" s="42"/>
      <c r="E17" s="41">
        <v>12545881</v>
      </c>
      <c r="F17" s="41"/>
      <c r="G17" s="41">
        <v>13226111</v>
      </c>
      <c r="H17" s="41"/>
      <c r="I17" s="41">
        <v>12545881</v>
      </c>
    </row>
    <row r="18" spans="1:9" s="39" customFormat="1" ht="22.35" customHeight="1">
      <c r="A18" s="44" t="s">
        <v>193</v>
      </c>
      <c r="C18" s="41">
        <v>16802967</v>
      </c>
      <c r="D18" s="42"/>
      <c r="E18" s="41">
        <v>-630679</v>
      </c>
      <c r="F18" s="41"/>
      <c r="G18" s="41">
        <v>-445270</v>
      </c>
      <c r="H18" s="41"/>
      <c r="I18" s="41">
        <v>-541558</v>
      </c>
    </row>
    <row r="19" spans="1:9" s="39" customFormat="1" ht="22.35" customHeight="1">
      <c r="A19" s="44" t="s">
        <v>194</v>
      </c>
      <c r="C19" s="41">
        <v>5322624</v>
      </c>
      <c r="D19" s="42"/>
      <c r="E19" s="41">
        <v>4881719</v>
      </c>
      <c r="F19" s="41"/>
      <c r="G19" s="41">
        <v>2188713</v>
      </c>
      <c r="H19" s="41"/>
      <c r="I19" s="41">
        <v>2019324</v>
      </c>
    </row>
    <row r="20" spans="1:9" s="39" customFormat="1" ht="22.35" customHeight="1">
      <c r="A20" s="44" t="s">
        <v>195</v>
      </c>
      <c r="C20" s="41">
        <v>10290985</v>
      </c>
      <c r="D20" s="42"/>
      <c r="E20" s="41">
        <v>10411093</v>
      </c>
      <c r="F20" s="41"/>
      <c r="G20" s="45" t="s">
        <v>196</v>
      </c>
      <c r="H20" s="41"/>
      <c r="I20" s="45" t="s">
        <v>196</v>
      </c>
    </row>
    <row r="21" spans="1:9" s="39" customFormat="1" ht="22.35" customHeight="1">
      <c r="A21" s="44" t="s">
        <v>197</v>
      </c>
      <c r="C21" s="45" t="s">
        <v>196</v>
      </c>
      <c r="D21" s="42"/>
      <c r="E21" s="45" t="s">
        <v>196</v>
      </c>
      <c r="F21" s="41"/>
      <c r="G21" s="45">
        <v>-6299988</v>
      </c>
      <c r="H21" s="41"/>
      <c r="I21" s="45" t="s">
        <v>196</v>
      </c>
    </row>
    <row r="22" spans="1:9" s="39" customFormat="1" ht="22.35" customHeight="1">
      <c r="A22" s="44" t="s">
        <v>198</v>
      </c>
      <c r="C22" s="28">
        <v>-29796225</v>
      </c>
      <c r="D22" s="42"/>
      <c r="E22" s="28">
        <v>-38586055</v>
      </c>
      <c r="F22" s="41"/>
      <c r="G22" s="41">
        <v>-8040162</v>
      </c>
      <c r="H22" s="41"/>
      <c r="I22" s="41">
        <v>-11478001</v>
      </c>
    </row>
    <row r="23" spans="1:9" s="39" customFormat="1" ht="22.35" customHeight="1">
      <c r="A23" s="44" t="s">
        <v>199</v>
      </c>
      <c r="C23" s="28">
        <v>-63750764</v>
      </c>
      <c r="D23" s="42"/>
      <c r="E23" s="45" t="s">
        <v>196</v>
      </c>
      <c r="F23" s="41"/>
      <c r="G23" s="41">
        <v>-63750764</v>
      </c>
      <c r="H23" s="41"/>
      <c r="I23" s="45" t="s">
        <v>196</v>
      </c>
    </row>
    <row r="24" spans="1:9" s="39" customFormat="1" ht="22.35" customHeight="1">
      <c r="A24" s="44" t="s">
        <v>200</v>
      </c>
      <c r="C24" s="41">
        <v>-720867</v>
      </c>
      <c r="D24" s="42"/>
      <c r="E24" s="41">
        <v>-18123</v>
      </c>
      <c r="F24" s="41"/>
      <c r="G24" s="41">
        <v>-378035</v>
      </c>
      <c r="H24" s="41"/>
      <c r="I24" s="41">
        <v>10327</v>
      </c>
    </row>
    <row r="25" spans="1:9" s="39" customFormat="1" ht="22.35" customHeight="1">
      <c r="A25" s="44" t="s">
        <v>201</v>
      </c>
      <c r="C25" s="41">
        <v>330873</v>
      </c>
      <c r="D25" s="42"/>
      <c r="E25" s="41">
        <v>1361925</v>
      </c>
      <c r="F25" s="41"/>
      <c r="G25" s="41">
        <v>81466</v>
      </c>
      <c r="H25" s="41"/>
      <c r="I25" s="41">
        <v>1361759</v>
      </c>
    </row>
    <row r="26" spans="1:9" s="39" customFormat="1" ht="22.35" customHeight="1">
      <c r="A26" s="44" t="s">
        <v>202</v>
      </c>
      <c r="C26" s="41">
        <v>1818658</v>
      </c>
      <c r="D26" s="42"/>
      <c r="E26" s="41">
        <v>-7500000</v>
      </c>
      <c r="F26" s="41"/>
      <c r="G26" s="41">
        <v>4176351</v>
      </c>
      <c r="H26" s="41"/>
      <c r="I26" s="41">
        <v>-7500000</v>
      </c>
    </row>
    <row r="27" spans="1:9" s="39" customFormat="1" ht="22.35" customHeight="1">
      <c r="A27" s="44" t="s">
        <v>203</v>
      </c>
      <c r="C27" s="45" t="s">
        <v>196</v>
      </c>
      <c r="D27" s="42"/>
      <c r="E27" s="41">
        <v>-24722411</v>
      </c>
      <c r="F27" s="41"/>
      <c r="G27" s="45" t="s">
        <v>196</v>
      </c>
      <c r="H27" s="41"/>
      <c r="I27" s="45" t="s">
        <v>196</v>
      </c>
    </row>
    <row r="28" spans="1:9" s="39" customFormat="1" ht="22.35" customHeight="1">
      <c r="A28" s="44" t="s">
        <v>204</v>
      </c>
      <c r="C28" s="45" t="s">
        <v>196</v>
      </c>
      <c r="D28" s="42"/>
      <c r="E28" s="41">
        <v>-113924</v>
      </c>
      <c r="F28" s="41"/>
      <c r="G28" s="41">
        <v>-3037</v>
      </c>
      <c r="H28" s="41"/>
      <c r="I28" s="41">
        <v>-31023</v>
      </c>
    </row>
    <row r="29" spans="1:9" s="39" customFormat="1" ht="22.35" customHeight="1">
      <c r="A29" s="44" t="s">
        <v>205</v>
      </c>
      <c r="C29" s="45" t="s">
        <v>196</v>
      </c>
      <c r="D29" s="42"/>
      <c r="E29" s="41">
        <v>2993707</v>
      </c>
      <c r="F29" s="41"/>
      <c r="G29" s="45" t="s">
        <v>196</v>
      </c>
      <c r="H29" s="41"/>
      <c r="I29" s="41">
        <v>2993707</v>
      </c>
    </row>
    <row r="30" spans="1:9" s="39" customFormat="1" ht="22.35" customHeight="1">
      <c r="A30" s="44" t="s">
        <v>206</v>
      </c>
      <c r="C30" s="41">
        <v>-16280000</v>
      </c>
      <c r="D30" s="42"/>
      <c r="E30" s="41">
        <v>30080000</v>
      </c>
      <c r="F30" s="41"/>
      <c r="G30" s="41">
        <v>-16280000</v>
      </c>
      <c r="H30" s="41"/>
      <c r="I30" s="41">
        <v>30080000</v>
      </c>
    </row>
    <row r="31" spans="1:9" s="39" customFormat="1" ht="22.35" customHeight="1">
      <c r="A31" s="44" t="s">
        <v>207</v>
      </c>
      <c r="C31" s="46">
        <v>-2107658</v>
      </c>
      <c r="D31" s="42"/>
      <c r="E31" s="46">
        <v>5049000</v>
      </c>
      <c r="F31" s="41"/>
      <c r="G31" s="46">
        <v>792342</v>
      </c>
      <c r="H31" s="41"/>
      <c r="I31" s="46">
        <v>8710000</v>
      </c>
    </row>
    <row r="32" spans="1:9" s="39" customFormat="1" ht="22.35" customHeight="1">
      <c r="A32" s="43" t="s">
        <v>208</v>
      </c>
      <c r="C32" s="41"/>
      <c r="D32" s="42"/>
      <c r="E32" s="41"/>
      <c r="F32" s="41"/>
      <c r="G32" s="41"/>
      <c r="H32" s="41"/>
      <c r="I32" s="41"/>
    </row>
    <row r="33" spans="1:9" s="39" customFormat="1" ht="22.35" customHeight="1">
      <c r="A33" s="47" t="s">
        <v>209</v>
      </c>
      <c r="C33" s="41">
        <f>SUM(C9:C31)</f>
        <v>358408012</v>
      </c>
      <c r="D33" s="42"/>
      <c r="E33" s="41">
        <f>SUM(E9:E31)</f>
        <v>504963159</v>
      </c>
      <c r="F33" s="41"/>
      <c r="G33" s="41">
        <f>SUM(G9:G31)</f>
        <v>36471520</v>
      </c>
      <c r="H33" s="41"/>
      <c r="I33" s="41">
        <f>SUM(I9:I31)</f>
        <v>73670573</v>
      </c>
    </row>
    <row r="34" spans="1:9" s="39" customFormat="1" ht="22.35" customHeight="1">
      <c r="A34" s="43" t="s">
        <v>210</v>
      </c>
      <c r="C34" s="48"/>
      <c r="D34" s="49"/>
      <c r="E34" s="48"/>
      <c r="F34" s="48"/>
      <c r="G34" s="48"/>
      <c r="H34" s="48"/>
      <c r="I34" s="48"/>
    </row>
    <row r="35" spans="1:9" s="39" customFormat="1" ht="22.35" customHeight="1">
      <c r="A35" s="50" t="s">
        <v>14</v>
      </c>
      <c r="C35" s="41">
        <v>12316174</v>
      </c>
      <c r="D35" s="42"/>
      <c r="E35" s="41">
        <v>-937224</v>
      </c>
      <c r="F35" s="41"/>
      <c r="G35" s="41">
        <v>-20583978</v>
      </c>
      <c r="H35" s="41"/>
      <c r="I35" s="41">
        <v>-2848506</v>
      </c>
    </row>
    <row r="36" spans="1:9" s="39" customFormat="1" ht="22.35" customHeight="1">
      <c r="A36" s="50" t="s">
        <v>19</v>
      </c>
      <c r="C36" s="41">
        <v>215116511</v>
      </c>
      <c r="D36" s="42"/>
      <c r="E36" s="41">
        <v>806257942</v>
      </c>
      <c r="F36" s="41"/>
      <c r="G36" s="41">
        <v>239141219</v>
      </c>
      <c r="H36" s="41"/>
      <c r="I36" s="41">
        <v>418009735</v>
      </c>
    </row>
    <row r="37" spans="1:9" s="39" customFormat="1" ht="22.35" customHeight="1">
      <c r="A37" s="50" t="s">
        <v>21</v>
      </c>
      <c r="C37" s="41">
        <v>-2507148</v>
      </c>
      <c r="D37" s="42"/>
      <c r="E37" s="41">
        <v>1553961</v>
      </c>
      <c r="F37" s="41"/>
      <c r="G37" s="41">
        <v>-2095464</v>
      </c>
      <c r="H37" s="41"/>
      <c r="I37" s="41">
        <v>47986</v>
      </c>
    </row>
    <row r="38" spans="1:9" s="39" customFormat="1" ht="22.35" customHeight="1">
      <c r="A38" s="50" t="s">
        <v>211</v>
      </c>
      <c r="C38" s="45" t="s">
        <v>196</v>
      </c>
      <c r="D38" s="42"/>
      <c r="E38" s="41">
        <v>36685249</v>
      </c>
      <c r="F38" s="41"/>
      <c r="G38" s="45" t="s">
        <v>196</v>
      </c>
      <c r="H38" s="41"/>
      <c r="I38" s="41">
        <v>48615721</v>
      </c>
    </row>
    <row r="39" spans="1:9" s="39" customFormat="1" ht="22.35" customHeight="1">
      <c r="A39" s="50" t="s">
        <v>25</v>
      </c>
      <c r="C39" s="41">
        <v>7555799</v>
      </c>
      <c r="D39" s="42"/>
      <c r="E39" s="41">
        <v>-8297687</v>
      </c>
      <c r="F39" s="41"/>
      <c r="G39" s="41">
        <v>8662080</v>
      </c>
      <c r="H39" s="41"/>
      <c r="I39" s="41">
        <v>-10583919</v>
      </c>
    </row>
    <row r="40" spans="1:9" s="39" customFormat="1" ht="22.35" customHeight="1">
      <c r="A40" s="50" t="s">
        <v>39</v>
      </c>
      <c r="C40" s="41">
        <v>5753292</v>
      </c>
      <c r="D40" s="42"/>
      <c r="E40" s="41">
        <v>1068453</v>
      </c>
      <c r="F40" s="41"/>
      <c r="G40" s="41">
        <v>51805</v>
      </c>
      <c r="H40" s="41"/>
      <c r="I40" s="41">
        <v>2659964</v>
      </c>
    </row>
    <row r="41" spans="1:9" s="39" customFormat="1" ht="22.35" customHeight="1">
      <c r="A41" s="39" t="s">
        <v>212</v>
      </c>
      <c r="C41" s="41"/>
      <c r="D41" s="42"/>
      <c r="E41" s="41"/>
      <c r="F41" s="41"/>
      <c r="G41" s="41"/>
      <c r="H41" s="41"/>
      <c r="I41" s="41"/>
    </row>
    <row r="42" spans="1:9" s="39" customFormat="1" ht="22.35" customHeight="1">
      <c r="A42" s="50" t="s">
        <v>48</v>
      </c>
      <c r="C42" s="41">
        <v>-21393217</v>
      </c>
      <c r="D42" s="42"/>
      <c r="E42" s="41">
        <v>-885617107</v>
      </c>
      <c r="F42" s="41"/>
      <c r="G42" s="41">
        <v>-37789668</v>
      </c>
      <c r="H42" s="41"/>
      <c r="I42" s="41">
        <v>-101015561</v>
      </c>
    </row>
    <row r="43" spans="1:9" s="39" customFormat="1" ht="22.35" customHeight="1">
      <c r="A43" s="50" t="s">
        <v>213</v>
      </c>
      <c r="C43" s="41">
        <v>141458868</v>
      </c>
      <c r="D43" s="42"/>
      <c r="E43" s="41">
        <v>-160983759</v>
      </c>
      <c r="F43" s="41"/>
      <c r="G43" s="41">
        <v>6349430</v>
      </c>
      <c r="H43" s="41"/>
      <c r="I43" s="41">
        <v>-155666949</v>
      </c>
    </row>
    <row r="44" spans="1:9" s="39" customFormat="1" ht="22.35" customHeight="1">
      <c r="A44" s="50" t="s">
        <v>59</v>
      </c>
      <c r="C44" s="41">
        <v>-35119850</v>
      </c>
      <c r="D44" s="42"/>
      <c r="E44" s="41">
        <v>-23484401</v>
      </c>
      <c r="F44" s="41"/>
      <c r="G44" s="41">
        <v>-12631007</v>
      </c>
      <c r="H44" s="41"/>
      <c r="I44" s="41">
        <v>-29736645</v>
      </c>
    </row>
    <row r="45" spans="1:9" s="39" customFormat="1" ht="22.35" customHeight="1">
      <c r="A45" s="50" t="s">
        <v>62</v>
      </c>
      <c r="C45" s="41">
        <v>1012099</v>
      </c>
      <c r="D45" s="42"/>
      <c r="E45" s="41">
        <v>2055543</v>
      </c>
      <c r="F45" s="41"/>
      <c r="G45" s="41">
        <v>2358610</v>
      </c>
      <c r="H45" s="41"/>
      <c r="I45" s="41">
        <v>553053</v>
      </c>
    </row>
    <row r="46" spans="1:9" s="39" customFormat="1" ht="22.35" customHeight="1">
      <c r="A46" s="50" t="s">
        <v>71</v>
      </c>
      <c r="C46" s="41">
        <v>-51879210</v>
      </c>
      <c r="D46" s="42"/>
      <c r="E46" s="41">
        <v>59609899</v>
      </c>
      <c r="F46" s="42"/>
      <c r="G46" s="45" t="s">
        <v>196</v>
      </c>
      <c r="H46" s="42"/>
      <c r="I46" s="45" t="s">
        <v>196</v>
      </c>
    </row>
    <row r="47" spans="1:9" s="39" customFormat="1" ht="22.35" customHeight="1">
      <c r="A47" s="50" t="s">
        <v>77</v>
      </c>
      <c r="C47" s="41">
        <v>-2125904</v>
      </c>
      <c r="D47" s="42"/>
      <c r="E47" s="41">
        <v>-2023637</v>
      </c>
      <c r="F47" s="41"/>
      <c r="G47" s="41">
        <v>-1941714</v>
      </c>
      <c r="H47" s="41"/>
      <c r="I47" s="41">
        <v>-1010960</v>
      </c>
    </row>
    <row r="48" spans="1:9" s="39" customFormat="1" ht="22.35" customHeight="1">
      <c r="A48" s="50" t="s">
        <v>214</v>
      </c>
      <c r="C48" s="41"/>
      <c r="D48" s="42"/>
      <c r="E48" s="41"/>
      <c r="F48" s="41"/>
      <c r="G48" s="41"/>
      <c r="H48" s="41"/>
      <c r="I48" s="41"/>
    </row>
    <row r="49" spans="1:9" s="39" customFormat="1" ht="22.35" customHeight="1">
      <c r="A49" s="51" t="s">
        <v>215</v>
      </c>
      <c r="C49" s="41">
        <v>-7212766</v>
      </c>
      <c r="D49" s="42"/>
      <c r="E49" s="41">
        <v>-4510267</v>
      </c>
      <c r="F49" s="41"/>
      <c r="G49" s="41">
        <v>-6005333</v>
      </c>
      <c r="H49" s="41"/>
      <c r="I49" s="41">
        <v>-2958667</v>
      </c>
    </row>
    <row r="50" spans="1:9" s="39" customFormat="1" ht="22.35" customHeight="1">
      <c r="A50" s="52" t="s">
        <v>216</v>
      </c>
      <c r="C50" s="53">
        <f>SUM(C33:C49)</f>
        <v>621382660</v>
      </c>
      <c r="D50" s="42"/>
      <c r="E50" s="53">
        <f>SUM(E33:E49)</f>
        <v>326340124</v>
      </c>
      <c r="F50" s="41"/>
      <c r="G50" s="53">
        <f>SUM(G33:G49)</f>
        <v>211987500</v>
      </c>
      <c r="H50" s="41"/>
      <c r="I50" s="53">
        <f>SUM(I33:I49)</f>
        <v>239735825</v>
      </c>
    </row>
    <row r="51" spans="1:9" s="39" customFormat="1" ht="22.35" customHeight="1">
      <c r="A51" s="50" t="s">
        <v>260</v>
      </c>
      <c r="C51" s="41">
        <v>-2460677</v>
      </c>
      <c r="D51" s="42">
        <v>0</v>
      </c>
      <c r="E51" s="41">
        <v>-19093875</v>
      </c>
      <c r="F51" s="41">
        <v>0</v>
      </c>
      <c r="G51" s="41">
        <v>7971493</v>
      </c>
      <c r="H51" s="41">
        <v>0</v>
      </c>
      <c r="I51" s="41">
        <v>-7548936</v>
      </c>
    </row>
    <row r="52" spans="1:9" s="39" customFormat="1" ht="22.35" customHeight="1">
      <c r="A52" s="54" t="s">
        <v>217</v>
      </c>
      <c r="C52" s="55">
        <f>SUM(C50:C51)</f>
        <v>618921983</v>
      </c>
      <c r="D52" s="42"/>
      <c r="E52" s="55">
        <f>SUM(E50:E51)</f>
        <v>307246249</v>
      </c>
      <c r="F52" s="41"/>
      <c r="G52" s="55">
        <f>SUM(G50:G51)</f>
        <v>219958993</v>
      </c>
      <c r="H52" s="41"/>
      <c r="I52" s="55">
        <f>SUM(I50:I51)</f>
        <v>232186889</v>
      </c>
    </row>
    <row r="53" spans="1:9" s="39" customFormat="1" ht="15.6" customHeight="1">
      <c r="A53" s="54"/>
      <c r="C53" s="42"/>
      <c r="D53" s="42"/>
      <c r="E53" s="42"/>
      <c r="F53" s="42"/>
      <c r="G53" s="42"/>
      <c r="H53" s="42"/>
      <c r="I53" s="42"/>
    </row>
    <row r="54" spans="1:9" s="39" customFormat="1" ht="15.6" customHeight="1">
      <c r="A54" s="54"/>
      <c r="C54" s="42"/>
      <c r="D54" s="42"/>
      <c r="E54" s="42"/>
      <c r="F54" s="42"/>
      <c r="G54" s="42"/>
      <c r="H54" s="42"/>
      <c r="I54" s="42"/>
    </row>
    <row r="55" spans="1:9" s="39" customFormat="1" ht="15.6" customHeight="1">
      <c r="A55" s="54"/>
      <c r="C55" s="42"/>
      <c r="D55" s="42"/>
      <c r="E55" s="42"/>
      <c r="F55" s="42"/>
      <c r="G55" s="42"/>
      <c r="H55" s="42"/>
      <c r="I55" s="42"/>
    </row>
    <row r="56" spans="1:9" s="39" customFormat="1" ht="22.35" customHeight="1">
      <c r="A56" s="56"/>
      <c r="C56" s="49"/>
      <c r="D56" s="49"/>
      <c r="E56" s="49"/>
      <c r="F56" s="49"/>
      <c r="G56" s="49"/>
      <c r="H56" s="49"/>
      <c r="I56" s="49"/>
    </row>
    <row r="57" spans="1:9" s="39" customFormat="1" ht="22.35" customHeight="1">
      <c r="A57" s="56"/>
      <c r="C57" s="49"/>
      <c r="D57" s="49"/>
      <c r="E57" s="49"/>
      <c r="F57" s="49"/>
      <c r="G57" s="49"/>
      <c r="H57" s="49"/>
      <c r="I57" s="49"/>
    </row>
    <row r="58" spans="1:9" s="39" customFormat="1" ht="26.1" customHeight="1">
      <c r="A58" s="210" t="s">
        <v>0</v>
      </c>
      <c r="B58" s="210"/>
      <c r="C58" s="210"/>
      <c r="D58" s="210"/>
      <c r="E58" s="210"/>
      <c r="F58" s="210"/>
      <c r="G58" s="210"/>
      <c r="H58" s="210"/>
      <c r="I58" s="210"/>
    </row>
    <row r="59" spans="1:9" ht="26.1" customHeight="1">
      <c r="A59" s="211" t="s">
        <v>218</v>
      </c>
      <c r="B59" s="210"/>
      <c r="C59" s="210"/>
      <c r="D59" s="210"/>
      <c r="E59" s="210"/>
      <c r="F59" s="210"/>
      <c r="G59" s="210"/>
      <c r="H59" s="210"/>
      <c r="I59" s="210"/>
    </row>
    <row r="60" spans="1:9" ht="26.1" customHeight="1">
      <c r="A60" s="211" t="s">
        <v>99</v>
      </c>
      <c r="B60" s="210"/>
      <c r="C60" s="210"/>
      <c r="D60" s="210"/>
      <c r="E60" s="210"/>
      <c r="F60" s="210"/>
      <c r="G60" s="210"/>
      <c r="H60" s="210"/>
      <c r="I60" s="210"/>
    </row>
    <row r="61" spans="1:9" ht="26.1" customHeight="1">
      <c r="A61" s="212" t="s">
        <v>3</v>
      </c>
      <c r="B61" s="212"/>
      <c r="C61" s="212"/>
      <c r="D61" s="212"/>
      <c r="E61" s="212"/>
      <c r="F61" s="212"/>
      <c r="G61" s="212"/>
      <c r="H61" s="212"/>
      <c r="I61" s="212"/>
    </row>
    <row r="62" spans="1:9" ht="9" customHeight="1">
      <c r="A62" s="32"/>
      <c r="B62" s="32"/>
      <c r="C62" s="32"/>
      <c r="D62" s="32"/>
      <c r="E62" s="32"/>
      <c r="F62" s="32"/>
      <c r="G62" s="32"/>
      <c r="H62" s="32"/>
      <c r="I62" s="32"/>
    </row>
    <row r="63" spans="1:9" ht="22.35" customHeight="1">
      <c r="A63" s="33"/>
      <c r="B63" s="57" t="s">
        <v>4</v>
      </c>
      <c r="C63" s="213" t="s">
        <v>5</v>
      </c>
      <c r="D63" s="213"/>
      <c r="E63" s="213"/>
      <c r="F63" s="35"/>
      <c r="G63" s="213" t="s">
        <v>6</v>
      </c>
      <c r="H63" s="213"/>
      <c r="I63" s="213"/>
    </row>
    <row r="64" spans="1:9" ht="22.35" customHeight="1">
      <c r="C64" s="36" t="s">
        <v>7</v>
      </c>
      <c r="D64" s="37"/>
      <c r="E64" s="36" t="s">
        <v>8</v>
      </c>
      <c r="F64" s="37"/>
      <c r="G64" s="36" t="s">
        <v>7</v>
      </c>
      <c r="H64" s="37"/>
      <c r="I64" s="36" t="s">
        <v>8</v>
      </c>
    </row>
    <row r="65" spans="1:9" ht="22.35" customHeight="1">
      <c r="A65" s="58" t="s">
        <v>219</v>
      </c>
      <c r="B65" s="58"/>
      <c r="C65" s="11"/>
      <c r="D65" s="59"/>
      <c r="E65" s="11"/>
      <c r="F65" s="59"/>
      <c r="G65" s="59"/>
      <c r="H65" s="59"/>
      <c r="I65" s="59"/>
    </row>
    <row r="66" spans="1:9" s="39" customFormat="1" ht="22.35" customHeight="1">
      <c r="A66" s="50" t="s">
        <v>220</v>
      </c>
      <c r="B66" s="60"/>
      <c r="C66" s="41">
        <v>3306756</v>
      </c>
      <c r="D66" s="61"/>
      <c r="E66" s="41">
        <v>4430037</v>
      </c>
      <c r="F66" s="62"/>
      <c r="G66" s="41">
        <v>3306756</v>
      </c>
      <c r="H66" s="62"/>
      <c r="I66" s="41">
        <v>4430037</v>
      </c>
    </row>
    <row r="67" spans="1:9" ht="22.35" customHeight="1">
      <c r="A67" s="50" t="s">
        <v>221</v>
      </c>
      <c r="B67" s="63"/>
      <c r="C67" s="41">
        <v>295122975</v>
      </c>
      <c r="D67" s="42"/>
      <c r="E67" s="45" t="s">
        <v>196</v>
      </c>
      <c r="F67" s="41"/>
      <c r="G67" s="41">
        <v>295122975</v>
      </c>
      <c r="H67" s="41"/>
      <c r="I67" s="45" t="s">
        <v>196</v>
      </c>
    </row>
    <row r="68" spans="1:9" ht="22.35" customHeight="1">
      <c r="A68" s="50" t="s">
        <v>222</v>
      </c>
      <c r="B68" s="60"/>
      <c r="C68" s="41">
        <v>-40040000</v>
      </c>
      <c r="D68" s="61"/>
      <c r="E68" s="41">
        <v>-4505707</v>
      </c>
      <c r="F68" s="62"/>
      <c r="G68" s="45">
        <v>-40040000</v>
      </c>
      <c r="H68" s="62"/>
      <c r="I68" s="41">
        <v>-4505707</v>
      </c>
    </row>
    <row r="69" spans="1:9" ht="22.35" customHeight="1">
      <c r="A69" s="50" t="s">
        <v>198</v>
      </c>
      <c r="B69" s="63"/>
      <c r="C69" s="41">
        <v>29796225</v>
      </c>
      <c r="D69" s="42"/>
      <c r="E69" s="41">
        <v>38586055</v>
      </c>
      <c r="F69" s="41"/>
      <c r="G69" s="41">
        <v>8040162</v>
      </c>
      <c r="H69" s="41"/>
      <c r="I69" s="41">
        <v>11478001</v>
      </c>
    </row>
    <row r="70" spans="1:9" ht="22.35" customHeight="1">
      <c r="A70" s="50" t="s">
        <v>197</v>
      </c>
      <c r="B70" s="63"/>
      <c r="C70" s="45" t="s">
        <v>196</v>
      </c>
      <c r="D70" s="42"/>
      <c r="E70" s="45" t="s">
        <v>196</v>
      </c>
      <c r="F70" s="41"/>
      <c r="G70" s="41">
        <v>6299988</v>
      </c>
      <c r="H70" s="41"/>
      <c r="I70" s="45" t="s">
        <v>196</v>
      </c>
    </row>
    <row r="71" spans="1:9" ht="22.35" customHeight="1">
      <c r="A71" s="50" t="s">
        <v>223</v>
      </c>
      <c r="B71" s="60"/>
      <c r="C71" s="45" t="s">
        <v>196</v>
      </c>
      <c r="D71" s="61"/>
      <c r="E71" s="45" t="s">
        <v>196</v>
      </c>
      <c r="F71" s="41"/>
      <c r="G71" s="41">
        <v>146500000</v>
      </c>
      <c r="H71" s="41"/>
      <c r="I71" s="41">
        <v>82900000</v>
      </c>
    </row>
    <row r="72" spans="1:9" ht="22.35" customHeight="1">
      <c r="A72" s="50" t="s">
        <v>224</v>
      </c>
      <c r="B72" s="60"/>
      <c r="C72" s="45" t="s">
        <v>196</v>
      </c>
      <c r="D72" s="61"/>
      <c r="E72" s="45" t="s">
        <v>196</v>
      </c>
      <c r="F72" s="41"/>
      <c r="G72" s="41">
        <v>-151000000</v>
      </c>
      <c r="H72" s="41"/>
      <c r="I72" s="41">
        <v>-30000000</v>
      </c>
    </row>
    <row r="73" spans="1:9" ht="22.35" customHeight="1">
      <c r="A73" s="50" t="s">
        <v>225</v>
      </c>
      <c r="B73" s="60"/>
      <c r="C73" s="45" t="s">
        <v>196</v>
      </c>
      <c r="D73" s="61"/>
      <c r="E73" s="45" t="s">
        <v>196</v>
      </c>
      <c r="F73" s="41"/>
      <c r="G73" s="41">
        <v>178900000</v>
      </c>
      <c r="H73" s="41"/>
      <c r="I73" s="41">
        <v>190910000</v>
      </c>
    </row>
    <row r="74" spans="1:9" ht="22.35" customHeight="1">
      <c r="A74" s="50" t="s">
        <v>226</v>
      </c>
      <c r="B74" s="60"/>
      <c r="C74" s="45" t="s">
        <v>196</v>
      </c>
      <c r="D74" s="61"/>
      <c r="E74" s="45" t="s">
        <v>196</v>
      </c>
      <c r="F74" s="41"/>
      <c r="G74" s="41">
        <v>-3000000</v>
      </c>
      <c r="H74" s="41"/>
      <c r="I74" s="41">
        <v>-123500000</v>
      </c>
    </row>
    <row r="75" spans="1:9" ht="22.35" customHeight="1">
      <c r="A75" s="50" t="s">
        <v>227</v>
      </c>
      <c r="B75" s="60"/>
      <c r="C75" s="45" t="s">
        <v>196</v>
      </c>
      <c r="D75" s="61"/>
      <c r="E75" s="45" t="s">
        <v>196</v>
      </c>
      <c r="F75" s="41"/>
      <c r="G75" s="45">
        <v>-320000000</v>
      </c>
      <c r="H75" s="41"/>
      <c r="I75" s="45" t="s">
        <v>196</v>
      </c>
    </row>
    <row r="76" spans="1:9" ht="22.35" customHeight="1">
      <c r="A76" s="50" t="s">
        <v>228</v>
      </c>
      <c r="B76" s="60"/>
      <c r="C76" s="45" t="s">
        <v>196</v>
      </c>
      <c r="D76" s="61"/>
      <c r="E76" s="45" t="s">
        <v>196</v>
      </c>
      <c r="F76" s="41"/>
      <c r="G76" s="45" t="s">
        <v>196</v>
      </c>
      <c r="H76" s="41"/>
      <c r="I76" s="41">
        <v>-6249925</v>
      </c>
    </row>
    <row r="77" spans="1:9" ht="22.35" customHeight="1">
      <c r="A77" s="50" t="s">
        <v>229</v>
      </c>
      <c r="B77" s="60"/>
      <c r="C77" s="41">
        <v>-25593690</v>
      </c>
      <c r="D77" s="61"/>
      <c r="E77" s="41">
        <v>-64781120</v>
      </c>
      <c r="F77" s="41"/>
      <c r="G77" s="41">
        <v>-25593690</v>
      </c>
      <c r="H77" s="41"/>
      <c r="I77" s="41">
        <v>-64781120</v>
      </c>
    </row>
    <row r="78" spans="1:9" ht="22.35" customHeight="1">
      <c r="A78" s="50" t="s">
        <v>230</v>
      </c>
      <c r="B78" s="60"/>
      <c r="C78" s="41">
        <v>-18000000</v>
      </c>
      <c r="D78" s="61"/>
      <c r="E78" s="45" t="s">
        <v>196</v>
      </c>
      <c r="F78" s="41"/>
      <c r="G78" s="41">
        <v>-18000000</v>
      </c>
      <c r="H78" s="41"/>
      <c r="I78" s="45" t="s">
        <v>196</v>
      </c>
    </row>
    <row r="79" spans="1:9" s="39" customFormat="1" ht="22.35" customHeight="1">
      <c r="A79" s="44" t="s">
        <v>231</v>
      </c>
      <c r="C79" s="41">
        <v>770344</v>
      </c>
      <c r="D79" s="42"/>
      <c r="E79" s="41">
        <v>79063</v>
      </c>
      <c r="F79" s="64"/>
      <c r="G79" s="41">
        <v>378037</v>
      </c>
      <c r="H79" s="64"/>
      <c r="I79" s="41">
        <v>43299</v>
      </c>
    </row>
    <row r="80" spans="1:9" s="39" customFormat="1" ht="22.35" customHeight="1">
      <c r="A80" s="44" t="s">
        <v>232</v>
      </c>
      <c r="C80" s="41">
        <v>-30064257</v>
      </c>
      <c r="D80" s="42"/>
      <c r="E80" s="41">
        <v>-34254543</v>
      </c>
      <c r="F80" s="65"/>
      <c r="G80" s="41">
        <v>-618632</v>
      </c>
      <c r="H80" s="64"/>
      <c r="I80" s="41">
        <v>-1643295</v>
      </c>
    </row>
    <row r="81" spans="1:9" s="39" customFormat="1" ht="22.35" customHeight="1">
      <c r="A81" s="44" t="s">
        <v>233</v>
      </c>
      <c r="C81" s="41">
        <v>-824869</v>
      </c>
      <c r="D81" s="42"/>
      <c r="E81" s="41">
        <v>-155753</v>
      </c>
      <c r="F81" s="65"/>
      <c r="G81" s="41">
        <v>-51056</v>
      </c>
      <c r="H81" s="64"/>
      <c r="I81" s="41">
        <v>-50149</v>
      </c>
    </row>
    <row r="82" spans="1:9" s="39" customFormat="1" ht="22.35" customHeight="1">
      <c r="A82" s="44" t="s">
        <v>234</v>
      </c>
      <c r="C82" s="41">
        <v>177000000</v>
      </c>
      <c r="D82" s="42"/>
      <c r="E82" s="41">
        <v>8100000</v>
      </c>
      <c r="F82" s="65"/>
      <c r="G82" s="41">
        <v>148271307</v>
      </c>
      <c r="H82" s="64"/>
      <c r="I82" s="41">
        <v>8100000</v>
      </c>
    </row>
    <row r="83" spans="1:9" s="39" customFormat="1" ht="22.35" customHeight="1">
      <c r="A83" s="44" t="s">
        <v>235</v>
      </c>
      <c r="C83" s="41">
        <v>1098822</v>
      </c>
      <c r="D83" s="42"/>
      <c r="E83" s="41">
        <v>1743709</v>
      </c>
      <c r="F83" s="64"/>
      <c r="G83" s="64">
        <v>34272498</v>
      </c>
      <c r="H83" s="64"/>
      <c r="I83" s="64">
        <v>63960272</v>
      </c>
    </row>
    <row r="84" spans="1:9" s="39" customFormat="1" ht="22.35" customHeight="1">
      <c r="A84" s="66" t="s">
        <v>236</v>
      </c>
      <c r="C84" s="55">
        <f>SUM(C66:C83)</f>
        <v>392572306</v>
      </c>
      <c r="D84" s="42"/>
      <c r="E84" s="55">
        <f>SUM(E66:E83)</f>
        <v>-50758259</v>
      </c>
      <c r="F84" s="41"/>
      <c r="G84" s="55">
        <f>SUM(G66:G83)</f>
        <v>262788345</v>
      </c>
      <c r="H84" s="41"/>
      <c r="I84" s="55">
        <f>SUM(I66:I83)</f>
        <v>131091413</v>
      </c>
    </row>
    <row r="85" spans="1:9" s="39" customFormat="1" ht="5.0999999999999996" customHeight="1">
      <c r="A85" s="31"/>
      <c r="B85" s="31"/>
      <c r="C85" s="15"/>
      <c r="D85" s="31"/>
      <c r="E85" s="15"/>
      <c r="F85" s="48"/>
      <c r="G85" s="48"/>
      <c r="H85" s="48"/>
      <c r="I85" s="48"/>
    </row>
    <row r="86" spans="1:9" s="39" customFormat="1" ht="22.35" customHeight="1">
      <c r="A86" s="67" t="s">
        <v>237</v>
      </c>
      <c r="C86" s="68"/>
      <c r="D86" s="32"/>
      <c r="E86" s="68"/>
      <c r="F86" s="68"/>
      <c r="G86" s="68"/>
      <c r="H86" s="68"/>
      <c r="I86" s="68"/>
    </row>
    <row r="87" spans="1:9" s="39" customFormat="1" ht="22.35" customHeight="1">
      <c r="A87" s="44" t="s">
        <v>238</v>
      </c>
      <c r="C87" s="41">
        <v>50470339</v>
      </c>
      <c r="D87" s="42"/>
      <c r="E87" s="41">
        <v>10100323</v>
      </c>
      <c r="F87" s="41"/>
      <c r="G87" s="45" t="s">
        <v>196</v>
      </c>
      <c r="H87" s="41"/>
      <c r="I87" s="45" t="s">
        <v>196</v>
      </c>
    </row>
    <row r="88" spans="1:9" s="39" customFormat="1" ht="22.35" customHeight="1">
      <c r="A88" s="44" t="s">
        <v>239</v>
      </c>
      <c r="C88" s="41">
        <v>320000000</v>
      </c>
      <c r="D88" s="42"/>
      <c r="E88" s="41">
        <v>375850000</v>
      </c>
      <c r="F88" s="41"/>
      <c r="G88" s="28">
        <v>140000000</v>
      </c>
      <c r="H88" s="41"/>
      <c r="I88" s="28">
        <v>200000000</v>
      </c>
    </row>
    <row r="89" spans="1:9" s="39" customFormat="1" ht="22.35" customHeight="1">
      <c r="A89" s="44" t="s">
        <v>240</v>
      </c>
      <c r="C89" s="41">
        <v>-423850000</v>
      </c>
      <c r="D89" s="42"/>
      <c r="E89" s="41">
        <v>-322000000</v>
      </c>
      <c r="F89" s="41"/>
      <c r="G89" s="28">
        <v>-190000000</v>
      </c>
      <c r="H89" s="41"/>
      <c r="I89" s="28">
        <v>-200000000</v>
      </c>
    </row>
    <row r="90" spans="1:9" s="39" customFormat="1" ht="22.35" customHeight="1">
      <c r="A90" s="44" t="s">
        <v>241</v>
      </c>
      <c r="C90" s="41">
        <v>55000000</v>
      </c>
      <c r="D90" s="42"/>
      <c r="E90" s="41">
        <v>70000000</v>
      </c>
      <c r="F90" s="41"/>
      <c r="G90" s="45" t="s">
        <v>196</v>
      </c>
      <c r="H90" s="41"/>
      <c r="I90" s="45" t="s">
        <v>196</v>
      </c>
    </row>
    <row r="91" spans="1:9" s="39" customFormat="1" ht="22.35" customHeight="1">
      <c r="A91" s="44" t="s">
        <v>242</v>
      </c>
      <c r="C91" s="45" t="s">
        <v>196</v>
      </c>
      <c r="D91" s="42"/>
      <c r="E91" s="41">
        <v>-94000000</v>
      </c>
      <c r="F91" s="41"/>
      <c r="G91" s="45" t="s">
        <v>196</v>
      </c>
      <c r="H91" s="41"/>
      <c r="I91" s="45" t="s">
        <v>196</v>
      </c>
    </row>
    <row r="92" spans="1:9" s="39" customFormat="1" ht="22.35" customHeight="1">
      <c r="A92" s="44" t="s">
        <v>243</v>
      </c>
      <c r="C92" s="41">
        <v>79308927</v>
      </c>
      <c r="D92" s="42"/>
      <c r="E92" s="41">
        <v>1046025903</v>
      </c>
      <c r="F92" s="41"/>
      <c r="G92" s="45" t="s">
        <v>196</v>
      </c>
      <c r="H92" s="41"/>
      <c r="I92" s="41">
        <v>234345000</v>
      </c>
    </row>
    <row r="93" spans="1:9" s="39" customFormat="1" ht="22.35" customHeight="1">
      <c r="A93" s="44" t="s">
        <v>244</v>
      </c>
      <c r="C93" s="41">
        <v>-415753914</v>
      </c>
      <c r="D93" s="42"/>
      <c r="E93" s="41">
        <v>-754062713</v>
      </c>
      <c r="F93" s="41"/>
      <c r="G93" s="41">
        <v>-306253914</v>
      </c>
      <c r="H93" s="41"/>
      <c r="I93" s="41">
        <v>-544851874</v>
      </c>
    </row>
    <row r="94" spans="1:9" s="39" customFormat="1" ht="22.35" customHeight="1">
      <c r="A94" s="44" t="s">
        <v>245</v>
      </c>
      <c r="C94" s="41">
        <v>30000000</v>
      </c>
      <c r="D94" s="42"/>
      <c r="E94" s="41">
        <v>270000000</v>
      </c>
      <c r="F94" s="41"/>
      <c r="G94" s="45">
        <v>30000000</v>
      </c>
      <c r="H94" s="45"/>
      <c r="I94" s="45" t="s">
        <v>196</v>
      </c>
    </row>
    <row r="95" spans="1:9" s="39" customFormat="1" ht="22.35" customHeight="1">
      <c r="A95" s="44" t="s">
        <v>246</v>
      </c>
      <c r="C95" s="41">
        <v>-65000000</v>
      </c>
      <c r="D95" s="42"/>
      <c r="E95" s="41">
        <v>-6250000</v>
      </c>
      <c r="F95" s="41"/>
      <c r="G95" s="45" t="s">
        <v>196</v>
      </c>
      <c r="H95" s="45"/>
      <c r="I95" s="45" t="s">
        <v>196</v>
      </c>
    </row>
    <row r="96" spans="1:9" s="39" customFormat="1" ht="22.35" customHeight="1">
      <c r="A96" s="44" t="s">
        <v>247</v>
      </c>
      <c r="C96" s="41">
        <v>204500000</v>
      </c>
      <c r="D96" s="42"/>
      <c r="E96" s="41">
        <v>106750970.90000001</v>
      </c>
      <c r="F96" s="41"/>
      <c r="G96" s="45">
        <v>20000000</v>
      </c>
      <c r="H96" s="45"/>
      <c r="I96" s="45" t="s">
        <v>196</v>
      </c>
    </row>
    <row r="97" spans="1:9" s="39" customFormat="1" ht="22.35" customHeight="1">
      <c r="A97" s="44" t="s">
        <v>248</v>
      </c>
      <c r="C97" s="41">
        <v>-279533240</v>
      </c>
      <c r="D97" s="42"/>
      <c r="E97" s="41">
        <v>-469181418</v>
      </c>
      <c r="F97" s="41"/>
      <c r="G97" s="45" t="s">
        <v>196</v>
      </c>
      <c r="H97" s="45"/>
      <c r="I97" s="45" t="s">
        <v>196</v>
      </c>
    </row>
    <row r="98" spans="1:9" s="39" customFormat="1" ht="22.35" customHeight="1">
      <c r="A98" s="44" t="s">
        <v>249</v>
      </c>
      <c r="C98" s="41">
        <v>1239750440</v>
      </c>
      <c r="D98" s="42"/>
      <c r="E98" s="41">
        <v>590353084</v>
      </c>
      <c r="F98" s="41"/>
      <c r="G98" s="41">
        <v>1239750440</v>
      </c>
      <c r="H98" s="41"/>
      <c r="I98" s="41">
        <v>590353084</v>
      </c>
    </row>
    <row r="99" spans="1:9" s="39" customFormat="1" ht="22.35" customHeight="1">
      <c r="A99" s="44" t="s">
        <v>250</v>
      </c>
      <c r="C99" s="41">
        <v>-720100000</v>
      </c>
      <c r="D99" s="42"/>
      <c r="E99" s="41">
        <v>-1450000000</v>
      </c>
      <c r="F99" s="41"/>
      <c r="G99" s="41">
        <v>-720100000</v>
      </c>
      <c r="H99" s="41"/>
      <c r="I99" s="41">
        <v>-1450000000</v>
      </c>
    </row>
    <row r="100" spans="1:9" s="39" customFormat="1" ht="22.35" customHeight="1">
      <c r="A100" s="50" t="s">
        <v>251</v>
      </c>
      <c r="C100" s="41">
        <v>-529500000</v>
      </c>
      <c r="D100" s="49"/>
      <c r="E100" s="48">
        <v>944549160</v>
      </c>
      <c r="F100" s="48"/>
      <c r="G100" s="41">
        <v>-529500000</v>
      </c>
      <c r="H100" s="48"/>
      <c r="I100" s="48">
        <v>944549160</v>
      </c>
    </row>
    <row r="101" spans="1:9" s="39" customFormat="1" ht="22.35" customHeight="1">
      <c r="A101" s="44" t="s">
        <v>252</v>
      </c>
      <c r="C101" s="41">
        <v>-289187770</v>
      </c>
      <c r="D101" s="69"/>
      <c r="E101" s="41">
        <v>-281267711</v>
      </c>
      <c r="F101" s="64"/>
      <c r="G101" s="41">
        <v>-8613079</v>
      </c>
      <c r="H101" s="64"/>
      <c r="I101" s="41">
        <v>-10798921</v>
      </c>
    </row>
    <row r="102" spans="1:9" s="39" customFormat="1" ht="22.35" customHeight="1">
      <c r="A102" s="50" t="s">
        <v>253</v>
      </c>
      <c r="C102" s="45" t="s">
        <v>196</v>
      </c>
      <c r="D102" s="49"/>
      <c r="E102" s="48">
        <v>260879</v>
      </c>
      <c r="F102" s="48"/>
      <c r="G102" s="45" t="s">
        <v>196</v>
      </c>
      <c r="H102" s="48"/>
      <c r="I102" s="48">
        <v>260879</v>
      </c>
    </row>
    <row r="103" spans="1:9" s="39" customFormat="1" ht="22.35" customHeight="1">
      <c r="A103" s="44" t="s">
        <v>254</v>
      </c>
      <c r="C103" s="45" t="s">
        <v>196</v>
      </c>
      <c r="D103" s="42"/>
      <c r="E103" s="64">
        <v>6250075</v>
      </c>
      <c r="F103" s="41"/>
      <c r="G103" s="45" t="s">
        <v>196</v>
      </c>
      <c r="H103" s="41"/>
      <c r="I103" s="45" t="s">
        <v>196</v>
      </c>
    </row>
    <row r="104" spans="1:9" s="39" customFormat="1" ht="22.35" customHeight="1">
      <c r="A104" s="44" t="s">
        <v>255</v>
      </c>
      <c r="C104" s="45">
        <v>-6300012</v>
      </c>
      <c r="D104" s="42"/>
      <c r="E104" s="45" t="s">
        <v>196</v>
      </c>
      <c r="F104" s="41"/>
      <c r="G104" s="45" t="s">
        <v>196</v>
      </c>
      <c r="H104" s="41"/>
      <c r="I104" s="45" t="s">
        <v>196</v>
      </c>
    </row>
    <row r="105" spans="1:9" s="39" customFormat="1" ht="22.35" customHeight="1">
      <c r="A105" s="44" t="s">
        <v>256</v>
      </c>
      <c r="C105" s="64">
        <v>-362345605</v>
      </c>
      <c r="D105" s="69"/>
      <c r="E105" s="64">
        <v>-375883164</v>
      </c>
      <c r="F105" s="64"/>
      <c r="G105" s="64">
        <v>-186742684</v>
      </c>
      <c r="H105" s="64">
        <v>0</v>
      </c>
      <c r="I105" s="64">
        <v>-200840901</v>
      </c>
    </row>
    <row r="106" spans="1:9" s="39" customFormat="1" ht="22.35" customHeight="1">
      <c r="A106" s="66" t="s">
        <v>259</v>
      </c>
      <c r="C106" s="70">
        <f>SUM(C87:C105)</f>
        <v>-1112540835</v>
      </c>
      <c r="D106" s="32"/>
      <c r="E106" s="70">
        <f>SUM(E87:E105)</f>
        <v>-332504611.10000002</v>
      </c>
      <c r="F106" s="68"/>
      <c r="G106" s="70">
        <f>SUM(G87:G105)</f>
        <v>-511459237</v>
      </c>
      <c r="H106" s="68"/>
      <c r="I106" s="70">
        <f>SUM(I87:I105)</f>
        <v>-436983573</v>
      </c>
    </row>
    <row r="107" spans="1:9" s="39" customFormat="1" ht="9" customHeight="1">
      <c r="A107" s="31"/>
      <c r="B107" s="31"/>
      <c r="C107" s="15"/>
      <c r="D107" s="31"/>
      <c r="E107" s="15"/>
      <c r="F107" s="48"/>
      <c r="G107" s="48"/>
      <c r="H107" s="48"/>
      <c r="I107" s="48"/>
    </row>
    <row r="108" spans="1:9" ht="22.35" customHeight="1">
      <c r="A108" s="10" t="s">
        <v>261</v>
      </c>
      <c r="B108" s="39"/>
      <c r="C108" s="68">
        <f>C106+C84+C52</f>
        <v>-101046546</v>
      </c>
      <c r="D108" s="32"/>
      <c r="E108" s="68">
        <f>E106+E84+E52</f>
        <v>-76016621.100000024</v>
      </c>
      <c r="F108" s="68"/>
      <c r="G108" s="68">
        <f>G106+G84+G52</f>
        <v>-28711899</v>
      </c>
      <c r="H108" s="68"/>
      <c r="I108" s="68">
        <f>I106+I84+I52</f>
        <v>-73705271</v>
      </c>
    </row>
    <row r="109" spans="1:9" s="39" customFormat="1" ht="22.35" customHeight="1">
      <c r="A109" s="9" t="s">
        <v>257</v>
      </c>
      <c r="C109" s="71">
        <f>+BS!E10</f>
        <v>221486698</v>
      </c>
      <c r="D109" s="32"/>
      <c r="E109" s="71">
        <v>297503319</v>
      </c>
      <c r="F109" s="68"/>
      <c r="G109" s="71">
        <f>+BS!I10</f>
        <v>42714473</v>
      </c>
      <c r="H109" s="68"/>
      <c r="I109" s="71">
        <v>116419744</v>
      </c>
    </row>
    <row r="110" spans="1:9" s="39" customFormat="1" ht="22.35" customHeight="1" thickBot="1">
      <c r="A110" s="10" t="s">
        <v>258</v>
      </c>
      <c r="B110" s="72">
        <v>6</v>
      </c>
      <c r="C110" s="73">
        <f>C108+C109</f>
        <v>120440152</v>
      </c>
      <c r="D110" s="32"/>
      <c r="E110" s="73">
        <f>E108+E109</f>
        <v>221486697.89999998</v>
      </c>
      <c r="F110" s="68"/>
      <c r="G110" s="73">
        <f>G108+G109</f>
        <v>14002574</v>
      </c>
      <c r="H110" s="68"/>
      <c r="I110" s="73">
        <f>I108+I109</f>
        <v>42714473</v>
      </c>
    </row>
    <row r="111" spans="1:9" s="39" customFormat="1" ht="9" customHeight="1" thickTop="1">
      <c r="A111" s="10"/>
      <c r="B111" s="72"/>
      <c r="C111" s="2"/>
      <c r="D111" s="32"/>
      <c r="E111" s="32"/>
      <c r="F111" s="32"/>
      <c r="G111" s="2"/>
      <c r="H111" s="32"/>
      <c r="I111" s="32"/>
    </row>
    <row r="112" spans="1:9" s="39" customFormat="1" ht="22.35" customHeight="1">
      <c r="A112" s="74" t="s">
        <v>42</v>
      </c>
      <c r="B112" s="31"/>
      <c r="C112" s="17"/>
      <c r="D112" s="31"/>
      <c r="E112" s="3"/>
      <c r="F112" s="31"/>
      <c r="G112" s="17"/>
      <c r="H112" s="31"/>
      <c r="I112" s="3"/>
    </row>
    <row r="113" spans="5:5" ht="22.35" customHeight="1">
      <c r="E113" s="3"/>
    </row>
    <row r="114" spans="5:5" ht="22.35" customHeight="1">
      <c r="E114" s="3"/>
    </row>
    <row r="115" spans="5:5" ht="22.35" customHeight="1">
      <c r="E115" s="3"/>
    </row>
    <row r="116" spans="5:5" ht="22.35" customHeight="1">
      <c r="E116" s="3"/>
    </row>
    <row r="117" spans="5:5" ht="22.35" customHeight="1">
      <c r="E117" s="3"/>
    </row>
    <row r="118" spans="5:5" ht="22.35" customHeight="1">
      <c r="E118" s="3"/>
    </row>
    <row r="119" spans="5:5" ht="22.35" customHeight="1">
      <c r="E119" s="3"/>
    </row>
    <row r="120" spans="5:5" ht="22.35" customHeight="1">
      <c r="E120" s="3"/>
    </row>
    <row r="121" spans="5:5" ht="22.35" customHeight="1">
      <c r="E121" s="3"/>
    </row>
    <row r="122" spans="5:5" ht="22.35" customHeight="1">
      <c r="E122" s="3"/>
    </row>
    <row r="123" spans="5:5" ht="22.35" customHeight="1">
      <c r="E123" s="3"/>
    </row>
    <row r="124" spans="5:5" ht="22.35" customHeight="1">
      <c r="E124" s="3"/>
    </row>
    <row r="125" spans="5:5" ht="22.35" customHeight="1">
      <c r="E125" s="3"/>
    </row>
    <row r="126" spans="5:5" ht="22.35" customHeight="1">
      <c r="E126" s="3"/>
    </row>
    <row r="127" spans="5:5" ht="22.35" customHeight="1">
      <c r="E127" s="3"/>
    </row>
    <row r="128" spans="5:5" ht="22.35" customHeight="1">
      <c r="E128" s="3"/>
    </row>
    <row r="129" spans="5:5" ht="22.35" customHeight="1">
      <c r="E129" s="3"/>
    </row>
    <row r="130" spans="5:5" ht="22.35" customHeight="1">
      <c r="E130" s="3"/>
    </row>
    <row r="131" spans="5:5" ht="22.35" customHeight="1">
      <c r="E131" s="3"/>
    </row>
    <row r="132" spans="5:5" ht="22.35" customHeight="1">
      <c r="E132" s="3"/>
    </row>
    <row r="133" spans="5:5" ht="22.35" customHeight="1">
      <c r="E133" s="3"/>
    </row>
    <row r="134" spans="5:5" ht="22.35" customHeight="1">
      <c r="E134" s="3"/>
    </row>
    <row r="135" spans="5:5" ht="22.35" customHeight="1">
      <c r="E135" s="3"/>
    </row>
    <row r="136" spans="5:5" ht="22.35" customHeight="1">
      <c r="E136" s="3"/>
    </row>
    <row r="137" spans="5:5" ht="22.35" customHeight="1">
      <c r="E137" s="3"/>
    </row>
    <row r="138" spans="5:5" ht="22.35" customHeight="1">
      <c r="E138" s="3"/>
    </row>
    <row r="139" spans="5:5" ht="22.35" customHeight="1">
      <c r="E139" s="3"/>
    </row>
    <row r="140" spans="5:5" ht="22.35" customHeight="1">
      <c r="E140" s="3"/>
    </row>
    <row r="141" spans="5:5" ht="22.35" customHeight="1">
      <c r="E141" s="3"/>
    </row>
    <row r="142" spans="5:5" ht="22.35" customHeight="1">
      <c r="E142" s="3"/>
    </row>
    <row r="143" spans="5:5" ht="22.35" customHeight="1">
      <c r="E143" s="3"/>
    </row>
    <row r="144" spans="5:5" ht="22.35" customHeight="1">
      <c r="E144" s="3"/>
    </row>
  </sheetData>
  <mergeCells count="12">
    <mergeCell ref="A1:I1"/>
    <mergeCell ref="A2:I2"/>
    <mergeCell ref="A3:I3"/>
    <mergeCell ref="A4:I4"/>
    <mergeCell ref="C6:E6"/>
    <mergeCell ref="G6:I6"/>
    <mergeCell ref="A58:I58"/>
    <mergeCell ref="A59:I59"/>
    <mergeCell ref="A60:I60"/>
    <mergeCell ref="A61:I61"/>
    <mergeCell ref="C63:E63"/>
    <mergeCell ref="G63:I63"/>
  </mergeCells>
  <pageMargins left="0.8" right="0.4" top="0.75" bottom="0.5" header="0.6" footer="0.3"/>
  <pageSetup paperSize="9" scale="60" fitToWidth="0" fitToHeight="0" orientation="portrait" r:id="rId1"/>
  <headerFooter alignWithMargins="0"/>
  <rowBreaks count="1" manualBreakCount="1">
    <brk id="57" max="8" man="1"/>
  </rowBreaks>
  <ignoredErrors>
    <ignoredError sqref="C64:I64 F7 C7:E7 G7:I7" numberStoredAsText="1"/>
  </ignoredErrors>
  <drawing r:id="rId2"/>
</worksheet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BS</vt:lpstr>
      <vt:lpstr>PL</vt:lpstr>
      <vt:lpstr>Conso</vt:lpstr>
      <vt:lpstr>Separate</vt:lpstr>
      <vt:lpstr>CF</vt:lpstr>
      <vt:lpstr>Separate!Print_Area</vt:lpstr>
    </vt:vector>
  </TitlesOfParts>
  <Manager/>
  <Company>Deloitte Touche Tohmatsu Services, Inc.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Jeeramongkolpanich, Thitiporn</dc:creator>
  <cp:keywords/>
  <dc:description/>
  <cp:lastModifiedBy>Orawan Eurumnuayrat</cp:lastModifiedBy>
  <cp:revision/>
  <cp:lastPrinted>2026-02-25T15:56:39Z</cp:lastPrinted>
  <dcterms:created xsi:type="dcterms:W3CDTF">2021-01-06T03:09:15Z</dcterms:created>
  <dcterms:modified xsi:type="dcterms:W3CDTF">2026-02-27T08:52:03Z</dcterms:modified>
  <cp:category/>
  <cp:contentStatus/>
</cp:coreProperties>
</file>