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L:\ABAS-Listed\Chase Asia Public Co., Ltd\Chase Asia_Dec2025 (YE)\"/>
    </mc:Choice>
  </mc:AlternateContent>
  <xr:revisionPtr revIDLastSave="0" documentId="13_ncr:1_{E8B3CEF5-9DF2-46E0-A370-E6FA8AE659AB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6-8" sheetId="1" r:id="rId1"/>
    <sheet name="9" sheetId="2" r:id="rId2"/>
    <sheet name="10" sheetId="3" r:id="rId3"/>
    <sheet name="11" sheetId="4" r:id="rId4"/>
    <sheet name="12-13" sheetId="5" r:id="rId5"/>
  </sheets>
  <externalReferences>
    <externalReference r:id="rId6"/>
  </externalReferences>
  <definedNames>
    <definedName name="_Fill" hidden="1">#REF!</definedName>
    <definedName name="_xlnm._FilterDatabase" hidden="1">#N/A</definedName>
    <definedName name="_Key1" hidden="1">[1]คีย์ข้อมูลรายละเอียดต่างๆ!#REF!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a" hidden="1">{"AnnualRentRoll",#N/A,FALSE,"RentRoll"}</definedName>
    <definedName name="AccessDatabase" hidden="1">"A:\Forecast Nov 98.mdb"</definedName>
    <definedName name="AS2DocOpenMode" hidden="1">"AS2DocumentEdit"</definedName>
    <definedName name="bb" hidden="1">{"MonthlyRentRoll",#N/A,FALSE,"RentRoll"}</definedName>
    <definedName name="CAJ" hidden="1">{"AnnualRentRoll",#N/A,FALSE,"RentRoll"}</definedName>
    <definedName name="cc" hidden="1">{#N/A,#N/A,FALSE,"OperatingAssumptions"}</definedName>
    <definedName name="cd" hidden="1">{"AnnualRentRoll",#N/A,FALSE,"RentRoll"}</definedName>
    <definedName name="d" hidden="1">{"AnnualRentRoll",#N/A,FALSE,"RentRoll"}</definedName>
    <definedName name="ddd" hidden="1">{"AnnualRentRoll",#N/A,FALSE,"RentRoll"}</definedName>
    <definedName name="deta53" hidden="1">{"AnnualRentRoll",#N/A,FALSE,"RentRoll"}</definedName>
    <definedName name="FK" hidden="1">{"AnnualRentRoll",#N/A,FALSE,"RentRoll"}</definedName>
    <definedName name="hhhh" hidden="1">{#N/A,#N/A,FALSE,"OperatingAssumptions"}</definedName>
    <definedName name="HTML_CodePage" hidden="1">874</definedName>
    <definedName name="HTML_Control" hidden="1">{"'Exchange Rate'!$A$1:$E$33"}</definedName>
    <definedName name="HTML_Description" hidden="1">""</definedName>
    <definedName name="HTML_Email" hidden="1">""</definedName>
    <definedName name="HTML_Header" hidden="1">"Foreign Exchange Rates"</definedName>
    <definedName name="HTML_LastUpdate" hidden="1">"18/04/2000"</definedName>
    <definedName name="HTML_LineAfter" hidden="1">FALSE</definedName>
    <definedName name="HTML_LineBefore" hidden="1">FALSE</definedName>
    <definedName name="HTML_Name" hidden="1">"Banking Department, Bank of Thailand, Tel. 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"c:\fer.html"</definedName>
    <definedName name="HTML_PathTemplate" hidden="1">"\\Der2\vol1\DATABANK\DOWNLOAD\HEAD6-1.HTM"</definedName>
    <definedName name="HTML_Title" hidden="1">""</definedName>
    <definedName name="iii" hidden="1">{#N/A,#N/A,FALSE,"ExitStratigy"}</definedName>
    <definedName name="iiii" hidden="1">{#N/A,#N/A,FALSE,"Summary"}</definedName>
    <definedName name="jj" hidden="1">{#N/A,#N/A,FALSE,"OperatingAssumptions"}</definedName>
    <definedName name="JJJ" hidden="1">{#N/A,#N/A,FALSE,"OperatingAssumptions"}</definedName>
    <definedName name="jkldjfpo" hidden="1">{"AnnualRentRoll",#N/A,FALSE,"RentRoll"}</definedName>
    <definedName name="kk" hidden="1">{"AnnualRentRoll",#N/A,FALSE,"RentRoll"}</definedName>
    <definedName name="lkj" hidden="1">{"MonthlyRentRoll",#N/A,FALSE,"RentRoll"}</definedName>
    <definedName name="ll" hidden="1">{"MonthlyRentRoll",#N/A,FALSE,"RentRoll"}</definedName>
    <definedName name="LLL" hidden="1">{"AnnualRentRoll",#N/A,FALSE,"RentRoll"}</definedName>
    <definedName name="LLLL" hidden="1">{#N/A,#N/A,FALSE,"OperatingAssumptions"}</definedName>
    <definedName name="nn" hidden="1">{"AnnualRentRoll",#N/A,FALSE,"RentRoll"}</definedName>
    <definedName name="ppp" hidden="1">{"AnnualRentRoll",#N/A,FALSE,"RentRoll"}</definedName>
    <definedName name="qqq" hidden="1">{#N/A,#N/A,FALSE,"LoanAssumptions"}</definedName>
    <definedName name="rrr" hidden="1">{"MonthlyRentRoll",#N/A,FALSE,"RentRoll"}</definedName>
    <definedName name="RRRR" hidden="1">{#N/A,#N/A,FALSE,"ExitStratigy"}</definedName>
    <definedName name="sd" hidden="1">{"AnnualRentRoll",#N/A,FALSE,"RentRoll"}</definedName>
    <definedName name="sort" hidden="1">{"AnnualRentRoll",#N/A,FALSE,"RentRoll"}</definedName>
    <definedName name="sortwithdraw" hidden="1">{"AnnualRentRoll",#N/A,FALSE,"RentRoll"}</definedName>
    <definedName name="ss" hidden="1">{"MonthlyRentRoll",#N/A,FALSE,"RentRoll"}</definedName>
    <definedName name="sss" hidden="1">{"AnnualRentRoll",#N/A,FALSE,"RentRoll"}</definedName>
    <definedName name="ttt" hidden="1">{"MonthlyRentRoll",#N/A,FALSE,"RentRoll"}</definedName>
    <definedName name="uh" hidden="1">{#N/A,#N/A,FALSE,"OperatingAssumptions"}</definedName>
    <definedName name="UUUU" hidden="1">{#N/A,#N/A,TRUE,"Summary";"AnnualRentRoll",#N/A,TRUE,"RentRoll";#N/A,#N/A,TRUE,"ExitStratigy";#N/A,#N/A,TRUE,"OperatingAssumptions"}</definedName>
    <definedName name="werwer" hidden="1">#REF!</definedName>
    <definedName name="wrn.AnnualRentRoll" hidden="1">{"AnnualRentRoll",#N/A,FALSE,"RentRoll"}</definedName>
    <definedName name="wrn.AnnualRentRoll." hidden="1">{"AnnualRentRoll",#N/A,FALSE,"RentRoll"}</definedName>
    <definedName name="wrn.ExitAndSalesAssumptions." hidden="1">{#N/A,#N/A,FALSE,"ExitStratigy"}</definedName>
    <definedName name="wrn.LoanInformation." hidden="1">{#N/A,#N/A,FALSE,"LoanAssumptions"}</definedName>
    <definedName name="wrn.MonthlyRentRoll." hidden="1">{"MonthlyRentRoll",#N/A,FALSE,"RentRoll"}</definedName>
    <definedName name="wrn.OperatingAssumtions." hidden="1">{#N/A,#N/A,FALSE,"OperatingAssumptions"}</definedName>
    <definedName name="wrn.Presentation." hidden="1">{#N/A,#N/A,TRUE,"Summary";"AnnualRentRoll",#N/A,TRUE,"RentRoll";#N/A,#N/A,TRUE,"ExitStratigy";#N/A,#N/A,TRUE,"OperatingAssumptions"}</definedName>
    <definedName name="wrn.PropertyInformation." hidden="1">{#N/A,#N/A,FALSE,"PropertyInfo"}</definedName>
    <definedName name="wrn.Summary." hidden="1">{#N/A,#N/A,FALSE,"Summary"}</definedName>
    <definedName name="www" hidden="1">{#N/A,#N/A,TRUE,"Summary";"AnnualRentRoll",#N/A,TRUE,"RentRoll";#N/A,#N/A,TRUE,"ExitStratigy";#N/A,#N/A,TRUE,"OperatingAssumptions"}</definedName>
    <definedName name="wwwwwww" hidden="1">{#N/A,#N/A,FALSE,"PropertyInfo"}</definedName>
    <definedName name="xx" hidden="1">{"MonthlyRentRoll",#N/A,FALSE,"RentRoll"}</definedName>
    <definedName name="yyyy" hidden="1">{#N/A,#N/A,FALSE,"Summary"}</definedName>
    <definedName name="zzzzz" hidden="1">{#N/A,#N/A,TRUE,"Summary";"AnnualRentRoll",#N/A,TRUE,"RentRoll";#N/A,#N/A,TRUE,"ExitStratigy";#N/A,#N/A,TRUE,"OperatingAssumptions"}</definedName>
    <definedName name="ก" hidden="1">{"AnnualRentRoll",#N/A,FALSE,"RentRoll"}</definedName>
    <definedName name="ฐานwithdraw2" hidden="1">{"AnnualRentRoll",#N/A,FALSE,"RentRoll"}</definedName>
    <definedName name="บช" hidden="1">{"MonthlyRentRoll",#N/A,FALSE,"RentRoll"}</definedName>
    <definedName name="บัญชีพักด9" hidden="1">{"AnnualRentRoll",#N/A,FALSE,"RentRoll"}</definedName>
    <definedName name="ปห" hidden="1">{"AnnualRentRoll",#N/A,FALSE,"RentRoll"}</definedName>
    <definedName name="ฟฟ" hidden="1">{"AnnualRentRoll",#N/A,FALSE,"RentRoll"}</definedName>
    <definedName name="ๆๆ" hidden="1">{#N/A,#N/A,FALSE,"OperatingAssumptions"}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2" l="1"/>
  <c r="J36" i="2"/>
  <c r="R28" i="3"/>
  <c r="F137" i="1"/>
  <c r="I36" i="5" l="1"/>
  <c r="Q27" i="4"/>
  <c r="O25" i="4"/>
  <c r="M25" i="4"/>
  <c r="V28" i="3"/>
  <c r="T29" i="3"/>
  <c r="J54" i="2"/>
  <c r="F54" i="2"/>
  <c r="L36" i="2"/>
  <c r="H36" i="2"/>
  <c r="F36" i="2"/>
  <c r="A3" i="5" l="1"/>
  <c r="A3" i="4"/>
  <c r="A3" i="3"/>
  <c r="A105" i="1"/>
  <c r="A54" i="1"/>
  <c r="L44" i="2"/>
  <c r="L15" i="2"/>
  <c r="L20" i="2" s="1"/>
  <c r="L23" i="2" s="1"/>
  <c r="L26" i="2" s="1"/>
  <c r="L38" i="2" s="1"/>
  <c r="L50" i="2" s="1"/>
  <c r="L47" i="2" s="1"/>
  <c r="H44" i="2"/>
  <c r="H15" i="2"/>
  <c r="H20" i="2" s="1"/>
  <c r="H23" i="2" s="1"/>
  <c r="H26" i="2" s="1"/>
  <c r="H38" i="2" s="1"/>
  <c r="H50" i="2" s="1"/>
  <c r="H47" i="2" s="1"/>
  <c r="K86" i="5"/>
  <c r="K74" i="5"/>
  <c r="K36" i="5"/>
  <c r="K43" i="5" s="1"/>
  <c r="G86" i="5"/>
  <c r="G74" i="5"/>
  <c r="G36" i="5"/>
  <c r="G43" i="5" s="1"/>
  <c r="L137" i="1"/>
  <c r="L140" i="1" s="1"/>
  <c r="L88" i="1"/>
  <c r="L78" i="1"/>
  <c r="L39" i="1"/>
  <c r="L23" i="1"/>
  <c r="H137" i="1"/>
  <c r="H140" i="1" s="1"/>
  <c r="H88" i="1"/>
  <c r="H78" i="1"/>
  <c r="H39" i="1"/>
  <c r="H23" i="1"/>
  <c r="H41" i="1" s="1"/>
  <c r="Q25" i="4"/>
  <c r="R26" i="3"/>
  <c r="L90" i="1" l="1"/>
  <c r="L142" i="1" s="1"/>
  <c r="H90" i="1"/>
  <c r="H142" i="1" s="1"/>
  <c r="L41" i="1"/>
  <c r="K88" i="5"/>
  <c r="K91" i="5" s="1"/>
  <c r="G88" i="5"/>
  <c r="G91" i="5" s="1"/>
  <c r="V26" i="3"/>
  <c r="J44" i="2"/>
  <c r="F44" i="2"/>
  <c r="V17" i="3" l="1"/>
  <c r="Q16" i="4"/>
  <c r="K19" i="4"/>
  <c r="K22" i="4" s="1"/>
  <c r="J20" i="3"/>
  <c r="J23" i="3" s="1"/>
  <c r="J31" i="3" l="1"/>
  <c r="F27" i="3"/>
  <c r="J27" i="3"/>
  <c r="G26" i="4"/>
  <c r="K26" i="4"/>
  <c r="K30" i="4" s="1"/>
  <c r="F20" i="3"/>
  <c r="F23" i="3" s="1"/>
  <c r="F31" i="3" s="1"/>
  <c r="R27" i="3" l="1"/>
  <c r="V27" i="3" s="1"/>
  <c r="Q26" i="4"/>
  <c r="Q17" i="4"/>
  <c r="Q15" i="4"/>
  <c r="V16" i="3"/>
  <c r="V18" i="3" l="1"/>
  <c r="I43" i="5" l="1"/>
  <c r="E36" i="5"/>
  <c r="F88" i="1"/>
  <c r="J78" i="1"/>
  <c r="F78" i="1"/>
  <c r="F39" i="1"/>
  <c r="I74" i="5"/>
  <c r="E74" i="5"/>
  <c r="N20" i="3" l="1"/>
  <c r="N23" i="3" s="1"/>
  <c r="N31" i="3" s="1"/>
  <c r="J15" i="2"/>
  <c r="F15" i="2"/>
  <c r="F23" i="1"/>
  <c r="M19" i="4" l="1"/>
  <c r="M22" i="4" s="1"/>
  <c r="M30" i="4" s="1"/>
  <c r="A1" i="5"/>
  <c r="A1" i="2"/>
  <c r="A1" i="3" s="1"/>
  <c r="A1" i="4" s="1"/>
  <c r="J88" i="1"/>
  <c r="I86" i="5" l="1"/>
  <c r="E86" i="5"/>
  <c r="H20" i="3"/>
  <c r="H23" i="3" s="1"/>
  <c r="H31" i="3" s="1"/>
  <c r="F90" i="1" l="1"/>
  <c r="J20" i="2" l="1"/>
  <c r="J23" i="2" s="1"/>
  <c r="F20" i="2"/>
  <c r="F23" i="2" s="1"/>
  <c r="J23" i="1" l="1"/>
  <c r="J39" i="1"/>
  <c r="A52" i="1"/>
  <c r="A103" i="1" s="1"/>
  <c r="A57" i="5"/>
  <c r="A111" i="5"/>
  <c r="A54" i="5"/>
  <c r="A59" i="2"/>
  <c r="A55" i="5"/>
  <c r="E43" i="5"/>
  <c r="E88" i="5" s="1"/>
  <c r="J26" i="2"/>
  <c r="J50" i="2" s="1"/>
  <c r="O28" i="4" s="1"/>
  <c r="F26" i="2"/>
  <c r="F38" i="2" s="1"/>
  <c r="F50" i="2" s="1"/>
  <c r="F47" i="2" s="1"/>
  <c r="P29" i="3" s="1"/>
  <c r="R29" i="3" s="1"/>
  <c r="A154" i="1"/>
  <c r="A102" i="1"/>
  <c r="J47" i="2" l="1"/>
  <c r="I88" i="5"/>
  <c r="I91" i="5" s="1"/>
  <c r="G19" i="4"/>
  <c r="G22" i="4" s="1"/>
  <c r="E91" i="5"/>
  <c r="A34" i="4"/>
  <c r="A36" i="3"/>
  <c r="F41" i="1"/>
  <c r="J41" i="1"/>
  <c r="J90" i="1"/>
  <c r="Q28" i="4" l="1"/>
  <c r="V29" i="3"/>
  <c r="G30" i="4"/>
  <c r="L20" i="3"/>
  <c r="L23" i="3" s="1"/>
  <c r="L31" i="3" s="1"/>
  <c r="P20" i="3"/>
  <c r="P23" i="3" s="1"/>
  <c r="P31" i="3" s="1"/>
  <c r="I19" i="4"/>
  <c r="I22" i="4" s="1"/>
  <c r="I30" i="4" s="1"/>
  <c r="O19" i="4"/>
  <c r="O22" i="4" s="1"/>
  <c r="O30" i="4" s="1"/>
  <c r="J135" i="1" s="1"/>
  <c r="Q22" i="4" l="1"/>
  <c r="Q30" i="4" s="1"/>
  <c r="R23" i="3"/>
  <c r="R31" i="3" s="1"/>
  <c r="J137" i="1"/>
  <c r="T20" i="3"/>
  <c r="T23" i="3" s="1"/>
  <c r="T31" i="3" s="1"/>
  <c r="F138" i="1" s="1"/>
  <c r="J140" i="1" l="1"/>
  <c r="J142" i="1" s="1"/>
  <c r="V23" i="3"/>
  <c r="V31" i="3" s="1"/>
  <c r="F140" i="1"/>
  <c r="F142" i="1" s="1"/>
  <c r="R20" i="3"/>
  <c r="V20" i="3"/>
  <c r="Q12" i="4"/>
  <c r="Q19" i="4" s="1"/>
</calcChain>
</file>

<file path=xl/sharedStrings.xml><?xml version="1.0" encoding="utf-8"?>
<sst xmlns="http://schemas.openxmlformats.org/spreadsheetml/2006/main" count="351" uniqueCount="199">
  <si>
    <t>Chase Asia Public Company Limited</t>
  </si>
  <si>
    <t>Statements of Financial Position</t>
  </si>
  <si>
    <t>As at 31 December 2025</t>
  </si>
  <si>
    <t>Consolidated</t>
  </si>
  <si>
    <t>Separate</t>
  </si>
  <si>
    <t>financial statements</t>
  </si>
  <si>
    <t>31 December</t>
  </si>
  <si>
    <t>2025</t>
  </si>
  <si>
    <t>2024</t>
  </si>
  <si>
    <t>Notes</t>
  </si>
  <si>
    <t>Baht</t>
  </si>
  <si>
    <t>Assets</t>
  </si>
  <si>
    <t>Current assets</t>
  </si>
  <si>
    <t>Cash and cash equivalents</t>
  </si>
  <si>
    <t>Short-term investments</t>
  </si>
  <si>
    <t>Trade and other current receivables, net</t>
  </si>
  <si>
    <t>Current portion of loans to related parties</t>
  </si>
  <si>
    <t>Current portion of loans to customers, net</t>
  </si>
  <si>
    <t>Other current assets</t>
  </si>
  <si>
    <t>Total current assets</t>
  </si>
  <si>
    <t>Non-current assets</t>
  </si>
  <si>
    <t>Restricted deposits at financial institutions</t>
  </si>
  <si>
    <t>Loans to non-performing assets, net</t>
  </si>
  <si>
    <t>Loans to customers, net</t>
  </si>
  <si>
    <t>Loans to related parties</t>
  </si>
  <si>
    <t>Investment in subsidiaries</t>
  </si>
  <si>
    <t>Foreclosed assets, net</t>
  </si>
  <si>
    <t>Property, plant and equipment, net</t>
  </si>
  <si>
    <t>Right-of-use assets, net</t>
  </si>
  <si>
    <t>15.1, 15.2</t>
  </si>
  <si>
    <t>Intangible assets, net</t>
  </si>
  <si>
    <t>Deferred tax assets</t>
  </si>
  <si>
    <t>Other non-current assets</t>
  </si>
  <si>
    <t>Total non-current assets</t>
  </si>
  <si>
    <t>Total assets</t>
  </si>
  <si>
    <t>The accompanying notes are an integral part of these consolidated and separate financial statements.</t>
  </si>
  <si>
    <r>
      <t>Statements of Financial Position</t>
    </r>
    <r>
      <rPr>
        <sz val="9"/>
        <rFont val="Arial"/>
        <family val="2"/>
      </rPr>
      <t xml:space="preserve"> (Cont'd)</t>
    </r>
  </si>
  <si>
    <t>Liabilities and equity</t>
  </si>
  <si>
    <t>Current liabilities</t>
  </si>
  <si>
    <t>Trade and other current payables</t>
  </si>
  <si>
    <t xml:space="preserve">Payables from purchase of </t>
  </si>
  <si>
    <t>loans to non-performing assets</t>
  </si>
  <si>
    <t>Current portion of borrowings from a related party</t>
  </si>
  <si>
    <t>19, 29.4</t>
  </si>
  <si>
    <t xml:space="preserve">Current portion of long-term borrowings </t>
  </si>
  <si>
    <t>from financial institutions</t>
  </si>
  <si>
    <t>Current portion of lease liabilities</t>
  </si>
  <si>
    <t>Current portion of software license liabilities</t>
  </si>
  <si>
    <t>Corporate income tax payable</t>
  </si>
  <si>
    <t>Other current liabilities</t>
  </si>
  <si>
    <t>Total current liabilities</t>
  </si>
  <si>
    <t>Non-current liabilities</t>
  </si>
  <si>
    <t>Long-term borrowings from financial institutions</t>
  </si>
  <si>
    <t>Lease liabilities</t>
  </si>
  <si>
    <t>Software license liabilities</t>
  </si>
  <si>
    <t>Employee benefit obligations</t>
  </si>
  <si>
    <t>Other non-current liabilities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</si>
  <si>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</si>
  <si>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</si>
  <si>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(Cont'd)</t>
    </r>
  </si>
  <si>
    <t>Equity</t>
  </si>
  <si>
    <t>Share capital</t>
  </si>
  <si>
    <t>Authorised share capital</t>
  </si>
  <si>
    <t xml:space="preserve">2,183,985,980 ordinary shares at </t>
  </si>
  <si>
    <t xml:space="preserve">   a par value of Baht 0.50 each</t>
  </si>
  <si>
    <t>Issued and paid-up share capital</t>
  </si>
  <si>
    <t xml:space="preserve">   1,986,283,700 ordinary shares at </t>
  </si>
  <si>
    <t xml:space="preserve">      paid-up, Baht 0.50 each</t>
  </si>
  <si>
    <t xml:space="preserve">   1,985,441,800 ordinary shares at </t>
  </si>
  <si>
    <t>Share premium, net</t>
  </si>
  <si>
    <t>Advance received of share capital</t>
  </si>
  <si>
    <t>Discount from business combinations</t>
  </si>
  <si>
    <t>under common control</t>
  </si>
  <si>
    <t>Retained earnings</t>
  </si>
  <si>
    <t>Appropriated - Legal reserve</t>
  </si>
  <si>
    <t>Unappropriated</t>
  </si>
  <si>
    <t>Equity attributable to owners of the Company</t>
  </si>
  <si>
    <t>Non-controlling interests</t>
  </si>
  <si>
    <t>Total equity</t>
  </si>
  <si>
    <t>Total liabilities and equity</t>
  </si>
  <si>
    <t>Statements of Comprehensive Income</t>
  </si>
  <si>
    <t>For the year ended 31 December 2025</t>
  </si>
  <si>
    <t>Interest income, net</t>
  </si>
  <si>
    <t>Services and professional fee income</t>
  </si>
  <si>
    <t>Cost of rendering services</t>
  </si>
  <si>
    <t xml:space="preserve">Gross profit </t>
  </si>
  <si>
    <t>Other income</t>
  </si>
  <si>
    <t>Administrative expenses</t>
  </si>
  <si>
    <t>Expected credit loss</t>
  </si>
  <si>
    <t>Profit before finance cost and income tax</t>
  </si>
  <si>
    <t>Finance costs</t>
  </si>
  <si>
    <t>Profit before income tax</t>
  </si>
  <si>
    <t>Income tax expense</t>
  </si>
  <si>
    <t>Net profit for the year</t>
  </si>
  <si>
    <t>Other comprehensive income:</t>
  </si>
  <si>
    <t xml:space="preserve">Items that will not be reclassified </t>
  </si>
  <si>
    <t>subsequently to profit or loss</t>
  </si>
  <si>
    <t>Remeasurements of post-employment</t>
  </si>
  <si>
    <t>benefit obligations</t>
  </si>
  <si>
    <t>-</t>
  </si>
  <si>
    <t xml:space="preserve">Income tax on items that will not be </t>
  </si>
  <si>
    <t>reclassified subsequently to profit or loss</t>
  </si>
  <si>
    <t>Total items that will not be reclassified</t>
  </si>
  <si>
    <t>subsequently to profit or loss, net</t>
  </si>
  <si>
    <t>Total comprehensive income for the year</t>
  </si>
  <si>
    <t>Profit attributable to:</t>
  </si>
  <si>
    <t xml:space="preserve">Owners of the parent </t>
  </si>
  <si>
    <t>Total comprehensive income attributable to:</t>
  </si>
  <si>
    <t>Earnings per share</t>
  </si>
  <si>
    <t>Basic earnings per share</t>
  </si>
  <si>
    <t>Diluted earnings per share</t>
  </si>
  <si>
    <t>Statements of Changes in Equity</t>
  </si>
  <si>
    <t>Consolidated financial statements</t>
  </si>
  <si>
    <t>Attributable to owners of the parent</t>
  </si>
  <si>
    <t>Issued and</t>
  </si>
  <si>
    <t>Advance</t>
  </si>
  <si>
    <t>Discount from</t>
  </si>
  <si>
    <t>Total</t>
  </si>
  <si>
    <t>Non-</t>
  </si>
  <si>
    <t>paid-up</t>
  </si>
  <si>
    <t>Share</t>
  </si>
  <si>
    <t>received of</t>
  </si>
  <si>
    <t>business combinations</t>
  </si>
  <si>
    <t>Appropriated-</t>
  </si>
  <si>
    <t>owners of</t>
  </si>
  <si>
    <t>controlling</t>
  </si>
  <si>
    <t>share capital</t>
  </si>
  <si>
    <t>premium, net</t>
  </si>
  <si>
    <t>Legal reserve</t>
  </si>
  <si>
    <t>the parent</t>
  </si>
  <si>
    <t>interests</t>
  </si>
  <si>
    <t>equity</t>
  </si>
  <si>
    <t>Opening balance as at 1 January 2024</t>
  </si>
  <si>
    <t xml:space="preserve">Changes in equity during the year </t>
  </si>
  <si>
    <t>Capital increase from the exercise of warrants</t>
  </si>
  <si>
    <t>Closing balance as at 31 December 2024</t>
  </si>
  <si>
    <t>Opening balance as at 1 January 2025</t>
  </si>
  <si>
    <t>Dividends payment</t>
  </si>
  <si>
    <t>Closing balance as at 31 December 2025</t>
  </si>
  <si>
    <r>
      <t xml:space="preserve">Statements of Changes in Equity </t>
    </r>
    <r>
      <rPr>
        <sz val="9"/>
        <rFont val="Arial"/>
        <family val="2"/>
      </rPr>
      <t>(Cont'd)</t>
    </r>
  </si>
  <si>
    <t>Separate financial statements</t>
  </si>
  <si>
    <t xml:space="preserve"> premium, net</t>
  </si>
  <si>
    <t>Statements of Cash Flows</t>
  </si>
  <si>
    <t>Cash flows from operating activities</t>
  </si>
  <si>
    <t>Adjustments:</t>
  </si>
  <si>
    <t>12, 13</t>
  </si>
  <si>
    <t>Depreciation of plant and equipment</t>
  </si>
  <si>
    <t>Depreciation of right-of-use assets</t>
  </si>
  <si>
    <t>Amortisation of intangible assets</t>
  </si>
  <si>
    <t>(Gain) from lease termination</t>
  </si>
  <si>
    <t xml:space="preserve">(Gain) from sale of foreclosed assets </t>
  </si>
  <si>
    <t>(Gain) on disposal of equipment</t>
  </si>
  <si>
    <t>Loss on write-off of equipment</t>
  </si>
  <si>
    <t>Loss on foreign exchange, net</t>
  </si>
  <si>
    <t>Employee benefit expenses</t>
  </si>
  <si>
    <t>Changes in working capital</t>
  </si>
  <si>
    <t>Trade and other current receivables</t>
  </si>
  <si>
    <t>Loans to non-performing assets</t>
  </si>
  <si>
    <t>Loans to customers</t>
  </si>
  <si>
    <t>Foreclosed assets</t>
  </si>
  <si>
    <t>Cash generated (used in) from operations</t>
  </si>
  <si>
    <t>Interest received</t>
  </si>
  <si>
    <t>Interest paid</t>
  </si>
  <si>
    <t>Income tax paid</t>
  </si>
  <si>
    <t>Payments on employee benefit</t>
  </si>
  <si>
    <t>Net cash generated from (used in) operating activities</t>
  </si>
  <si>
    <r>
      <t xml:space="preserve">Statements of Cash Flows </t>
    </r>
    <r>
      <rPr>
        <sz val="9"/>
        <rFont val="Arial"/>
        <family val="2"/>
      </rPr>
      <t>(Cont'd)</t>
    </r>
  </si>
  <si>
    <t>Cash flows from investing activities</t>
  </si>
  <si>
    <t>Payments on short-term investments</t>
  </si>
  <si>
    <t>Proceeds from short-term investments</t>
  </si>
  <si>
    <t>Decrease (Increase) in restricted deposits at financial institutions</t>
  </si>
  <si>
    <t>Payments on loans to related parties</t>
  </si>
  <si>
    <t>Proceeds from loans to related parties</t>
  </si>
  <si>
    <t>Payment to purchases of property, plant and equipment</t>
  </si>
  <si>
    <t>Proceeds from disposal of property, plant and equipment</t>
  </si>
  <si>
    <t>Payment to purchases of intangible assets</t>
  </si>
  <si>
    <t>Net cash (used in) investing activities</t>
  </si>
  <si>
    <t>Cash flows from financing activities</t>
  </si>
  <si>
    <t>Proceeds from utilisation of share warrants</t>
  </si>
  <si>
    <t xml:space="preserve">Dividends paid </t>
  </si>
  <si>
    <t>Proceeds from borrowings from related party</t>
  </si>
  <si>
    <t xml:space="preserve">  </t>
  </si>
  <si>
    <t>Proceeds from long-term borrowings from financial institutions</t>
  </si>
  <si>
    <t>19 (a)</t>
  </si>
  <si>
    <t>Payments on long-term borrowings from financial institutions</t>
  </si>
  <si>
    <t>Payments on front-end fee to financial institutions</t>
  </si>
  <si>
    <t xml:space="preserve">                  -  </t>
  </si>
  <si>
    <t>Payments for principal of lease agreements</t>
  </si>
  <si>
    <t>Payments for principal of software license agreements</t>
  </si>
  <si>
    <t xml:space="preserve">Net cash generated from (used in) financing activities
</t>
  </si>
  <si>
    <t xml:space="preserve">Net (decrease) in cash and cash equivalents
</t>
  </si>
  <si>
    <t>Cash and cash equivalents at the beginning of the year</t>
  </si>
  <si>
    <t>Cash and cash equivalents at the end of the year</t>
  </si>
  <si>
    <t xml:space="preserve">Non-cash transactions: </t>
  </si>
  <si>
    <t>The significant non-cash transactions occurred during the year ended 31 December 2025 and 2024 are as follows:</t>
  </si>
  <si>
    <t>Transfer of advance received to share capital</t>
  </si>
  <si>
    <t>Other payables from purchase of property, plant and equipment</t>
  </si>
  <si>
    <t>Recognised of right-of-use assets from lease agreements</t>
  </si>
  <si>
    <t>Termination of lease agreements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</si>
</sst>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\-"/>
    <numFmt numFmtId="167" formatCode="_(* #,##0_);_(* \(#,##0\);_(* &quot;-&quot;??_);_(@_)"/>
    <numFmt numFmtId="168" formatCode="#,##0;\(#,##0\);&quot;-&quot;;@"/>
    <numFmt numFmtId="169" formatCode="#,##0.0000;\(#,##0.0000\);&quot;-&quot;;@"/>
    <numFmt numFmtId="170" formatCode="_-* #,##0_-;\-* #,##0_-;_-* &quot;-&quot;??_-;_-@_-"/>
    <numFmt numFmtId="171" formatCode="#,##0.0;\(#,##0.0\);&quot;-&quot;;@"/>
    <numFmt numFmtId="172" formatCode="#,###;\(#,###\);\-"/>
    <numFmt numFmtId="173" formatCode="#,###;\(#,###\)"/>
    <numFmt numFmtId="174" formatCode="#,##0.00\ &quot;F&quot;;\-#,##0.00\ &quot;F&quot;"/>
    <numFmt numFmtId="175" formatCode="dd\-mmm\-yy_)"/>
    <numFmt numFmtId="176" formatCode="0.0%"/>
    <numFmt numFmtId="177" formatCode="0.00_)"/>
    <numFmt numFmtId="178" formatCode="_-* #,##0_฿_-;\-* #,##0_฿_-;_-* &quot;-&quot;_฿_-;_-@_-"/>
    <numFmt numFmtId="179" formatCode="_-* #,##0.00_฿_-;\-* #,##0.00_฿_-;_-* &quot;-&quot;??_฿_-;_-@_-"/>
    <numFmt numFmtId="180" formatCode="_-* #,##0&quot;฿&quot;_-;\-* #,##0&quot;฿&quot;_-;_-* &quot;-&quot;&quot;฿&quot;_-;_-@_-"/>
    <numFmt numFmtId="181" formatCode="_-* #,##0.00&quot;฿&quot;_-;\-* #,##0.00&quot;฿&quot;_-;_-* &quot;-&quot;??&quot;฿&quot;_-;_-@_-"/>
    <numFmt numFmtId="182" formatCode="_-* #,##0.00\ _€_-;\-* #,##0.00\ _€_-;_-* &quot;-&quot;??\ _€_-;_-@_-"/>
    <numFmt numFmtId="183" formatCode="_-* #,##0.00\ &quot;€&quot;_-;\-* #,##0.00\ &quot;€&quot;_-;_-* &quot;-&quot;??\ &quot;€&quot;_-;_-@_-"/>
    <numFmt numFmtId="184" formatCode="0.000"/>
    <numFmt numFmtId="185" formatCode="_(* #,##0.000_);_(* \(#,##0.000\);_(* &quot;-&quot;??_);_(@_)"/>
    <numFmt numFmtId="186" formatCode="\t&quot;฿&quot;#,##0.00_);[Red]\(\t&quot;฿&quot;#,##0.00\)"/>
    <numFmt numFmtId="187" formatCode="#,##0.000"/>
    <numFmt numFmtId="188" formatCode="B1mmm\-yy"/>
    <numFmt numFmtId="189" formatCode="0.000%"/>
  </numFmts>
  <fonts count="58">
    <font>
      <sz val="11"/>
      <color indexed="8"/>
      <name val="Calibri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pFont"/>
    </font>
    <font>
      <sz val="14"/>
      <name val="Cordia New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Arial"/>
      <family val="2"/>
    </font>
    <font>
      <sz val="10"/>
      <name val="ApFont"/>
      <charset val="222"/>
    </font>
    <font>
      <b/>
      <sz val="11"/>
      <name val="Times New Roman"/>
      <family val="1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0"/>
      <name val="Arial"/>
      <family val="2"/>
      <charset val="22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color theme="8"/>
      <name val="Arial"/>
      <family val="2"/>
    </font>
    <font>
      <sz val="9"/>
      <color theme="8"/>
      <name val="Arial"/>
      <family val="2"/>
    </font>
    <font>
      <sz val="9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/>
      <diagonal/>
    </border>
    <border>
      <left/>
      <right/>
      <top/>
      <bottom style="thin">
        <color rgb="FF000000"/>
      </bottom>
      <diagonal/>
    </border>
  </borders>
  <cellStyleXfs count="3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5" applyNumberFormat="0" applyAlignment="0" applyProtection="0"/>
    <xf numFmtId="0" fontId="14" fillId="28" borderId="6" applyNumberFormat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5" applyNumberFormat="0" applyAlignment="0" applyProtection="0"/>
    <xf numFmtId="0" fontId="21" fillId="0" borderId="10" applyNumberFormat="0" applyFill="0" applyAlignment="0" applyProtection="0"/>
    <xf numFmtId="0" fontId="22" fillId="31" borderId="0" applyNumberFormat="0" applyBorder="0" applyAlignment="0" applyProtection="0"/>
    <xf numFmtId="0" fontId="4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0" fillId="32" borderId="11" applyNumberFormat="0" applyFont="0" applyAlignment="0" applyProtection="0"/>
    <xf numFmtId="0" fontId="23" fillId="27" borderId="12" applyNumberFormat="0" applyAlignment="0" applyProtection="0"/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3" fillId="0" borderId="0"/>
    <xf numFmtId="44" fontId="9" fillId="0" borderId="0" applyFont="0" applyFill="0" applyBorder="0" applyAlignment="0" applyProtection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0" fontId="28" fillId="0" borderId="0"/>
    <xf numFmtId="0" fontId="5" fillId="0" borderId="0"/>
    <xf numFmtId="43" fontId="8" fillId="0" borderId="0" applyFont="0" applyFill="0" applyBorder="0" applyAlignment="0" applyProtection="0"/>
    <xf numFmtId="174" fontId="30" fillId="0" borderId="0"/>
    <xf numFmtId="175" fontId="30" fillId="0" borderId="0"/>
    <xf numFmtId="176" fontId="30" fillId="0" borderId="0"/>
    <xf numFmtId="38" fontId="27" fillId="33" borderId="0" applyNumberFormat="0" applyBorder="0" applyAlignment="0" applyProtection="0"/>
    <xf numFmtId="10" fontId="27" fillId="34" borderId="14" applyNumberFormat="0" applyBorder="0" applyAlignment="0" applyProtection="0"/>
    <xf numFmtId="37" fontId="31" fillId="0" borderId="0"/>
    <xf numFmtId="177" fontId="32" fillId="0" borderId="0"/>
    <xf numFmtId="0" fontId="28" fillId="0" borderId="0"/>
    <xf numFmtId="0" fontId="28" fillId="0" borderId="0"/>
    <xf numFmtId="10" fontId="8" fillId="0" borderId="0" applyFont="0" applyFill="0" applyBorder="0" applyAlignment="0" applyProtection="0"/>
    <xf numFmtId="9" fontId="28" fillId="0" borderId="0" applyFont="0" applyFill="0" applyBorder="0" applyAlignment="0" applyProtection="0"/>
    <xf numFmtId="1" fontId="8" fillId="0" borderId="15" applyNumberFormat="0" applyFill="0" applyAlignment="0" applyProtection="0">
      <alignment horizontal="center" vertical="center"/>
    </xf>
    <xf numFmtId="40" fontId="29" fillId="0" borderId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6" fillId="0" borderId="0"/>
    <xf numFmtId="0" fontId="33" fillId="0" borderId="0"/>
    <xf numFmtId="0" fontId="8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18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6" fillId="0" borderId="0"/>
    <xf numFmtId="0" fontId="2" fillId="0" borderId="0"/>
    <xf numFmtId="43" fontId="2" fillId="0" borderId="0" applyFont="0" applyFill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40" fillId="27" borderId="5" applyNumberFormat="0" applyAlignment="0" applyProtection="0"/>
    <xf numFmtId="0" fontId="40" fillId="27" borderId="5" applyNumberFormat="0" applyAlignment="0" applyProtection="0"/>
    <xf numFmtId="0" fontId="41" fillId="28" borderId="6" applyNumberFormat="0" applyAlignment="0" applyProtection="0"/>
    <xf numFmtId="0" fontId="41" fillId="28" borderId="6" applyNumberFormat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44" fillId="30" borderId="5" applyNumberFormat="0" applyAlignment="0" applyProtection="0"/>
    <xf numFmtId="0" fontId="44" fillId="30" borderId="5" applyNumberFormat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7" fillId="27" borderId="12" applyNumberFormat="0" applyAlignment="0" applyProtection="0"/>
    <xf numFmtId="0" fontId="47" fillId="27" borderId="12" applyNumberFormat="0" applyAlignment="0" applyProtection="0"/>
    <xf numFmtId="9" fontId="36" fillId="0" borderId="0" applyFont="0" applyFill="0" applyBorder="0" applyAlignment="0" applyProtection="0"/>
    <xf numFmtId="0" fontId="37" fillId="0" borderId="13" applyNumberFormat="0" applyFill="0" applyAlignment="0" applyProtection="0"/>
    <xf numFmtId="0" fontId="37" fillId="0" borderId="13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4" fillId="0" borderId="0"/>
    <xf numFmtId="0" fontId="33" fillId="0" borderId="0"/>
    <xf numFmtId="0" fontId="34" fillId="0" borderId="0"/>
    <xf numFmtId="43" fontId="34" fillId="0" borderId="0" applyFont="0" applyFill="0" applyBorder="0" applyAlignment="0" applyProtection="0"/>
    <xf numFmtId="0" fontId="34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8" fillId="0" borderId="0"/>
    <xf numFmtId="18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3" fillId="0" borderId="0"/>
    <xf numFmtId="0" fontId="49" fillId="0" borderId="0"/>
    <xf numFmtId="43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2" fillId="0" borderId="0"/>
    <xf numFmtId="9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8" fillId="0" borderId="0"/>
    <xf numFmtId="41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51" fillId="0" borderId="0" applyNumberFormat="0" applyFill="0" applyBorder="0" applyAlignment="0" applyProtection="0"/>
    <xf numFmtId="0" fontId="8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42">
    <xf numFmtId="0" fontId="0" fillId="0" borderId="0" xfId="0"/>
    <xf numFmtId="49" fontId="52" fillId="0" borderId="0" xfId="62" applyNumberFormat="1" applyFont="1" applyFill="1" applyAlignment="1">
      <alignment horizontal="right" vertical="center"/>
    </xf>
    <xf numFmtId="168" fontId="53" fillId="0" borderId="0" xfId="31" applyNumberFormat="1" applyFont="1" applyFill="1" applyBorder="1" applyAlignment="1">
      <alignment vertical="center"/>
    </xf>
    <xf numFmtId="168" fontId="53" fillId="0" borderId="1" xfId="31" applyNumberFormat="1" applyFont="1" applyFill="1" applyBorder="1" applyAlignment="1">
      <alignment vertical="center"/>
    </xf>
    <xf numFmtId="168" fontId="27" fillId="0" borderId="0" xfId="31" applyNumberFormat="1" applyFont="1" applyFill="1" applyAlignment="1">
      <alignment vertical="center"/>
    </xf>
    <xf numFmtId="167" fontId="27" fillId="0" borderId="0" xfId="29" applyNumberFormat="1" applyFont="1" applyFill="1" applyAlignment="1">
      <alignment horizontal="right" vertical="center" wrapText="1"/>
    </xf>
    <xf numFmtId="168" fontId="27" fillId="0" borderId="0" xfId="29" applyNumberFormat="1" applyFont="1" applyFill="1" applyAlignment="1">
      <alignment horizontal="right" vertical="center" wrapText="1"/>
    </xf>
    <xf numFmtId="168" fontId="27" fillId="0" borderId="0" xfId="29" applyNumberFormat="1" applyFont="1" applyFill="1" applyAlignment="1">
      <alignment horizontal="center" vertical="center" wrapText="1"/>
    </xf>
    <xf numFmtId="167" fontId="27" fillId="0" borderId="0" xfId="29" applyNumberFormat="1" applyFont="1" applyFill="1" applyBorder="1" applyAlignment="1">
      <alignment horizontal="right" vertical="center" wrapText="1"/>
    </xf>
    <xf numFmtId="168" fontId="27" fillId="0" borderId="1" xfId="29" applyNumberFormat="1" applyFont="1" applyFill="1" applyBorder="1" applyAlignment="1">
      <alignment horizontal="right" vertical="center" wrapText="1"/>
    </xf>
    <xf numFmtId="168" fontId="27" fillId="0" borderId="0" xfId="29" applyNumberFormat="1" applyFont="1" applyFill="1" applyBorder="1" applyAlignment="1">
      <alignment horizontal="right" vertical="center"/>
    </xf>
    <xf numFmtId="167" fontId="27" fillId="0" borderId="0" xfId="325" applyNumberFormat="1" applyFont="1" applyFill="1" applyAlignment="1" applyProtection="1">
      <alignment horizontal="right" vertical="center" wrapText="1"/>
      <protection locked="0"/>
    </xf>
    <xf numFmtId="167" fontId="27" fillId="0" borderId="0" xfId="325" applyNumberFormat="1" applyFont="1" applyFill="1" applyAlignment="1" applyProtection="1">
      <alignment horizontal="right" vertical="center"/>
      <protection locked="0"/>
    </xf>
    <xf numFmtId="167" fontId="27" fillId="0" borderId="3" xfId="325" applyNumberFormat="1" applyFont="1" applyFill="1" applyBorder="1" applyAlignment="1" applyProtection="1">
      <alignment horizontal="right" vertical="center" wrapText="1"/>
      <protection locked="0"/>
    </xf>
    <xf numFmtId="168" fontId="27" fillId="0" borderId="0" xfId="31" applyNumberFormat="1" applyFont="1" applyFill="1" applyBorder="1" applyAlignment="1">
      <alignment horizontal="right" vertical="center" wrapText="1"/>
    </xf>
    <xf numFmtId="168" fontId="53" fillId="0" borderId="0" xfId="31" applyNumberFormat="1" applyFont="1" applyFill="1" applyBorder="1" applyAlignment="1">
      <alignment horizontal="right" vertical="center" wrapText="1"/>
    </xf>
    <xf numFmtId="168" fontId="53" fillId="0" borderId="1" xfId="31" applyNumberFormat="1" applyFont="1" applyFill="1" applyBorder="1" applyAlignment="1">
      <alignment horizontal="right" vertical="center" wrapText="1"/>
    </xf>
    <xf numFmtId="167" fontId="53" fillId="0" borderId="1" xfId="31" applyNumberFormat="1" applyFont="1" applyFill="1" applyBorder="1" applyAlignment="1">
      <alignment horizontal="right" vertical="center" wrapText="1"/>
    </xf>
    <xf numFmtId="167" fontId="53" fillId="0" borderId="1" xfId="31" applyNumberFormat="1" applyFont="1" applyFill="1" applyBorder="1" applyAlignment="1">
      <alignment vertical="center"/>
    </xf>
    <xf numFmtId="168" fontId="54" fillId="0" borderId="0" xfId="31" applyNumberFormat="1" applyFont="1" applyFill="1" applyAlignment="1">
      <alignment horizontal="right" vertical="center"/>
    </xf>
    <xf numFmtId="168" fontId="27" fillId="0" borderId="0" xfId="31" applyNumberFormat="1" applyFont="1" applyFill="1" applyAlignment="1">
      <alignment horizontal="right" vertical="center"/>
    </xf>
    <xf numFmtId="168" fontId="27" fillId="0" borderId="0" xfId="31" applyNumberFormat="1" applyFont="1" applyFill="1" applyAlignment="1">
      <alignment horizontal="right" vertical="center" wrapText="1"/>
    </xf>
    <xf numFmtId="168" fontId="27" fillId="0" borderId="0" xfId="29" applyNumberFormat="1" applyFont="1" applyFill="1" applyBorder="1" applyAlignment="1">
      <alignment horizontal="right" vertical="center" wrapText="1"/>
    </xf>
    <xf numFmtId="168" fontId="27" fillId="0" borderId="3" xfId="29" applyNumberFormat="1" applyFont="1" applyFill="1" applyBorder="1" applyAlignment="1">
      <alignment horizontal="right" vertical="center" wrapText="1"/>
    </xf>
    <xf numFmtId="168" fontId="27" fillId="0" borderId="2" xfId="29" applyNumberFormat="1" applyFont="1" applyFill="1" applyBorder="1" applyAlignment="1">
      <alignment horizontal="right" vertical="center" wrapText="1"/>
    </xf>
    <xf numFmtId="168" fontId="53" fillId="0" borderId="0" xfId="31" applyNumberFormat="1" applyFont="1" applyFill="1" applyAlignment="1">
      <alignment horizontal="right" vertical="center" wrapText="1"/>
    </xf>
    <xf numFmtId="167" fontId="53" fillId="0" borderId="3" xfId="33" applyNumberFormat="1" applyFont="1" applyFill="1" applyBorder="1" applyAlignment="1">
      <alignment horizontal="right" vertical="center" wrapText="1"/>
    </xf>
    <xf numFmtId="168" fontId="53" fillId="0" borderId="3" xfId="31" applyNumberFormat="1" applyFont="1" applyFill="1" applyBorder="1" applyAlignment="1">
      <alignment vertical="center"/>
    </xf>
    <xf numFmtId="168" fontId="53" fillId="0" borderId="3" xfId="33" applyNumberFormat="1" applyFont="1" applyFill="1" applyBorder="1" applyAlignment="1">
      <alignment horizontal="right" vertical="center" wrapText="1"/>
    </xf>
    <xf numFmtId="167" fontId="53" fillId="0" borderId="3" xfId="31" applyNumberFormat="1" applyFont="1" applyFill="1" applyBorder="1" applyAlignment="1">
      <alignment vertical="center"/>
    </xf>
    <xf numFmtId="165" fontId="53" fillId="0" borderId="3" xfId="32" applyNumberFormat="1" applyFont="1" applyFill="1" applyBorder="1" applyAlignment="1">
      <alignment horizontal="right" vertical="center" wrapText="1"/>
    </xf>
    <xf numFmtId="170" fontId="53" fillId="0" borderId="3" xfId="30" applyNumberFormat="1" applyFont="1" applyFill="1" applyBorder="1" applyAlignment="1">
      <alignment horizontal="right" vertical="center"/>
    </xf>
    <xf numFmtId="168" fontId="53" fillId="0" borderId="3" xfId="30" applyNumberFormat="1" applyFont="1" applyFill="1" applyBorder="1" applyAlignment="1">
      <alignment vertical="center"/>
    </xf>
    <xf numFmtId="168" fontId="53" fillId="0" borderId="1" xfId="33" applyNumberFormat="1" applyFont="1" applyFill="1" applyBorder="1" applyAlignment="1">
      <alignment horizontal="right" vertical="center" wrapText="1"/>
    </xf>
    <xf numFmtId="165" fontId="53" fillId="0" borderId="1" xfId="32" applyNumberFormat="1" applyFont="1" applyFill="1" applyBorder="1" applyAlignment="1">
      <alignment horizontal="right" vertical="center" wrapText="1"/>
    </xf>
    <xf numFmtId="168" fontId="53" fillId="0" borderId="0" xfId="30" applyNumberFormat="1" applyFont="1" applyFill="1" applyAlignment="1">
      <alignment vertical="center"/>
    </xf>
    <xf numFmtId="168" fontId="53" fillId="0" borderId="1" xfId="30" applyNumberFormat="1" applyFont="1" applyFill="1" applyBorder="1" applyAlignment="1">
      <alignment vertical="center"/>
    </xf>
    <xf numFmtId="168" fontId="52" fillId="0" borderId="0" xfId="30" applyNumberFormat="1" applyFont="1" applyFill="1" applyAlignment="1">
      <alignment vertical="center"/>
    </xf>
    <xf numFmtId="166" fontId="52" fillId="0" borderId="0" xfId="32" applyNumberFormat="1" applyFont="1" applyFill="1" applyBorder="1" applyAlignment="1">
      <alignment horizontal="right" vertical="center" wrapText="1"/>
    </xf>
    <xf numFmtId="168" fontId="52" fillId="0" borderId="1" xfId="30" applyNumberFormat="1" applyFont="1" applyFill="1" applyBorder="1" applyAlignment="1">
      <alignment horizontal="right" vertical="center" wrapText="1"/>
    </xf>
    <xf numFmtId="166" fontId="52" fillId="0" borderId="1" xfId="32" applyNumberFormat="1" applyFont="1" applyFill="1" applyBorder="1" applyAlignment="1">
      <alignment horizontal="right" vertical="center" wrapText="1"/>
    </xf>
    <xf numFmtId="168" fontId="53" fillId="0" borderId="0" xfId="30" applyNumberFormat="1" applyFont="1" applyFill="1" applyBorder="1" applyAlignment="1">
      <alignment vertical="center"/>
    </xf>
    <xf numFmtId="168" fontId="53" fillId="0" borderId="0" xfId="31" applyNumberFormat="1" applyFont="1" applyFill="1" applyAlignment="1">
      <alignment vertical="center"/>
    </xf>
    <xf numFmtId="0" fontId="52" fillId="0" borderId="0" xfId="49" applyFont="1" applyAlignment="1">
      <alignment vertical="center"/>
    </xf>
    <xf numFmtId="0" fontId="53" fillId="0" borderId="0" xfId="49" applyFont="1" applyAlignment="1">
      <alignment horizontal="center" vertical="center"/>
    </xf>
    <xf numFmtId="0" fontId="53" fillId="0" borderId="0" xfId="49" applyFont="1" applyAlignment="1">
      <alignment vertical="center"/>
    </xf>
    <xf numFmtId="166" fontId="53" fillId="0" borderId="0" xfId="49" applyNumberFormat="1" applyFont="1" applyAlignment="1">
      <alignment vertical="center"/>
    </xf>
    <xf numFmtId="0" fontId="52" fillId="0" borderId="1" xfId="49" applyFont="1" applyBorder="1" applyAlignment="1">
      <alignment vertical="center"/>
    </xf>
    <xf numFmtId="0" fontId="53" fillId="0" borderId="1" xfId="49" applyFont="1" applyBorder="1" applyAlignment="1">
      <alignment vertical="center"/>
    </xf>
    <xf numFmtId="0" fontId="52" fillId="0" borderId="0" xfId="49" applyFont="1" applyAlignment="1">
      <alignment horizontal="center" vertical="center" wrapText="1"/>
    </xf>
    <xf numFmtId="165" fontId="52" fillId="0" borderId="0" xfId="49" applyNumberFormat="1" applyFont="1" applyAlignment="1">
      <alignment vertical="center"/>
    </xf>
    <xf numFmtId="168" fontId="52" fillId="0" borderId="0" xfId="49" quotePrefix="1" applyNumberFormat="1" applyFont="1" applyAlignment="1">
      <alignment horizontal="right" vertical="center" wrapText="1"/>
    </xf>
    <xf numFmtId="165" fontId="53" fillId="0" borderId="0" xfId="49" applyNumberFormat="1" applyFont="1" applyAlignment="1">
      <alignment horizontal="right" vertical="center"/>
    </xf>
    <xf numFmtId="0" fontId="52" fillId="0" borderId="1" xfId="49" applyFont="1" applyBorder="1" applyAlignment="1">
      <alignment horizontal="center" vertical="center"/>
    </xf>
    <xf numFmtId="168" fontId="52" fillId="0" borderId="1" xfId="49" applyNumberFormat="1" applyFont="1" applyBorder="1" applyAlignment="1">
      <alignment horizontal="right" vertical="center"/>
    </xf>
    <xf numFmtId="168" fontId="53" fillId="0" borderId="0" xfId="49" applyNumberFormat="1" applyFont="1" applyAlignment="1">
      <alignment vertical="center"/>
    </xf>
    <xf numFmtId="168" fontId="53" fillId="0" borderId="0" xfId="49" applyNumberFormat="1" applyFont="1" applyAlignment="1">
      <alignment horizontal="right" vertical="center" wrapText="1"/>
    </xf>
    <xf numFmtId="165" fontId="53" fillId="0" borderId="0" xfId="49" applyNumberFormat="1" applyFont="1" applyAlignment="1">
      <alignment horizontal="right" vertical="center" wrapText="1"/>
    </xf>
    <xf numFmtId="168" fontId="52" fillId="0" borderId="0" xfId="49" applyNumberFormat="1" applyFont="1" applyAlignment="1">
      <alignment horizontal="right" vertical="center" wrapText="1"/>
    </xf>
    <xf numFmtId="38" fontId="53" fillId="0" borderId="0" xfId="52" applyNumberFormat="1" applyFont="1" applyAlignment="1">
      <alignment vertical="center"/>
    </xf>
    <xf numFmtId="168" fontId="53" fillId="0" borderId="1" xfId="49" applyNumberFormat="1" applyFont="1" applyBorder="1" applyAlignment="1">
      <alignment horizontal="right" vertical="center" wrapText="1"/>
    </xf>
    <xf numFmtId="165" fontId="53" fillId="0" borderId="0" xfId="49" applyNumberFormat="1" applyFont="1" applyAlignment="1">
      <alignment vertical="center"/>
    </xf>
    <xf numFmtId="168" fontId="53" fillId="0" borderId="2" xfId="49" applyNumberFormat="1" applyFont="1" applyBorder="1" applyAlignment="1">
      <alignment horizontal="right" vertical="center" wrapText="1"/>
    </xf>
    <xf numFmtId="0" fontId="52" fillId="0" borderId="0" xfId="49" applyFont="1" applyAlignment="1">
      <alignment horizontal="center" vertical="center"/>
    </xf>
    <xf numFmtId="168" fontId="53" fillId="0" borderId="0" xfId="49" applyNumberFormat="1" applyFont="1" applyAlignment="1">
      <alignment horizontal="right" vertical="center"/>
    </xf>
    <xf numFmtId="168" fontId="53" fillId="0" borderId="3" xfId="49" applyNumberFormat="1" applyFont="1" applyBorder="1" applyAlignment="1">
      <alignment horizontal="right" vertical="center" wrapText="1"/>
    </xf>
    <xf numFmtId="168" fontId="52" fillId="0" borderId="0" xfId="49" applyNumberFormat="1" applyFont="1" applyAlignment="1">
      <alignment horizontal="right" vertical="center"/>
    </xf>
    <xf numFmtId="168" fontId="52" fillId="0" borderId="0" xfId="49" applyNumberFormat="1" applyFont="1" applyAlignment="1">
      <alignment vertical="center"/>
    </xf>
    <xf numFmtId="168" fontId="52" fillId="0" borderId="1" xfId="49" applyNumberFormat="1" applyFont="1" applyBorder="1" applyAlignment="1">
      <alignment vertical="center"/>
    </xf>
    <xf numFmtId="0" fontId="27" fillId="0" borderId="0" xfId="49" applyFont="1" applyAlignment="1">
      <alignment vertical="center"/>
    </xf>
    <xf numFmtId="0" fontId="27" fillId="0" borderId="0" xfId="49" applyFont="1" applyAlignment="1">
      <alignment horizontal="center" vertical="center"/>
    </xf>
    <xf numFmtId="166" fontId="27" fillId="0" borderId="0" xfId="49" applyNumberFormat="1" applyFont="1" applyAlignment="1">
      <alignment vertical="center"/>
    </xf>
    <xf numFmtId="165" fontId="54" fillId="0" borderId="0" xfId="49" applyNumberFormat="1" applyFont="1" applyAlignment="1">
      <alignment vertical="center"/>
    </xf>
    <xf numFmtId="0" fontId="53" fillId="0" borderId="1" xfId="50" applyFont="1" applyBorder="1" applyAlignment="1">
      <alignment horizontal="center" vertical="center" wrapText="1"/>
    </xf>
    <xf numFmtId="168" fontId="27" fillId="0" borderId="0" xfId="49" applyNumberFormat="1" applyFont="1" applyAlignment="1">
      <alignment vertical="center"/>
    </xf>
    <xf numFmtId="168" fontId="53" fillId="0" borderId="1" xfId="49" applyNumberFormat="1" applyFont="1" applyBorder="1" applyAlignment="1">
      <alignment vertical="center"/>
    </xf>
    <xf numFmtId="168" fontId="53" fillId="0" borderId="0" xfId="52" applyNumberFormat="1" applyFont="1" applyAlignment="1">
      <alignment horizontal="right" vertical="center"/>
    </xf>
    <xf numFmtId="3" fontId="52" fillId="0" borderId="0" xfId="44" applyNumberFormat="1" applyFont="1" applyAlignment="1">
      <alignment vertical="center"/>
    </xf>
    <xf numFmtId="3" fontId="52" fillId="0" borderId="0" xfId="44" applyNumberFormat="1" applyFont="1" applyAlignment="1">
      <alignment horizontal="center" vertical="center"/>
    </xf>
    <xf numFmtId="168" fontId="52" fillId="0" borderId="0" xfId="44" applyNumberFormat="1" applyFont="1" applyAlignment="1">
      <alignment vertical="center"/>
    </xf>
    <xf numFmtId="0" fontId="52" fillId="0" borderId="3" xfId="49" quotePrefix="1" applyFont="1" applyBorder="1" applyAlignment="1">
      <alignment vertical="center"/>
    </xf>
    <xf numFmtId="0" fontId="53" fillId="0" borderId="3" xfId="49" applyFont="1" applyBorder="1" applyAlignment="1">
      <alignment vertical="center"/>
    </xf>
    <xf numFmtId="0" fontId="53" fillId="0" borderId="3" xfId="49" applyFont="1" applyBorder="1" applyAlignment="1">
      <alignment horizontal="center" vertical="center"/>
    </xf>
    <xf numFmtId="168" fontId="53" fillId="0" borderId="3" xfId="52" applyNumberFormat="1" applyFont="1" applyBorder="1" applyAlignment="1">
      <alignment horizontal="right" vertical="center"/>
    </xf>
    <xf numFmtId="168" fontId="53" fillId="0" borderId="3" xfId="49" applyNumberFormat="1" applyFont="1" applyBorder="1" applyAlignment="1">
      <alignment horizontal="right" vertical="center"/>
    </xf>
    <xf numFmtId="0" fontId="53" fillId="0" borderId="3" xfId="49" applyFont="1" applyBorder="1" applyAlignment="1">
      <alignment horizontal="right" vertical="center"/>
    </xf>
    <xf numFmtId="168" fontId="52" fillId="0" borderId="0" xfId="52" applyNumberFormat="1" applyFont="1" applyAlignment="1">
      <alignment horizontal="right" vertical="center"/>
    </xf>
    <xf numFmtId="0" fontId="52" fillId="0" borderId="0" xfId="49" applyFont="1" applyAlignment="1">
      <alignment horizontal="right" vertical="center"/>
    </xf>
    <xf numFmtId="168" fontId="52" fillId="0" borderId="0" xfId="45" applyNumberFormat="1" applyFont="1" applyAlignment="1">
      <alignment horizontal="right" vertical="center" wrapText="1"/>
    </xf>
    <xf numFmtId="0" fontId="52" fillId="0" borderId="0" xfId="0" quotePrefix="1" applyFont="1" applyAlignment="1">
      <alignment horizontal="right" vertical="center"/>
    </xf>
    <xf numFmtId="168" fontId="52" fillId="0" borderId="0" xfId="45" applyNumberFormat="1" applyFont="1" applyAlignment="1">
      <alignment horizontal="right" vertical="center"/>
    </xf>
    <xf numFmtId="168" fontId="52" fillId="0" borderId="0" xfId="52" quotePrefix="1" applyNumberFormat="1" applyFont="1" applyAlignment="1">
      <alignment horizontal="right" vertical="center"/>
    </xf>
    <xf numFmtId="168" fontId="52" fillId="0" borderId="0" xfId="52" applyNumberFormat="1" applyFont="1" applyAlignment="1">
      <alignment horizontal="right" vertical="center" wrapText="1"/>
    </xf>
    <xf numFmtId="168" fontId="52" fillId="0" borderId="0" xfId="49" quotePrefix="1" applyNumberFormat="1" applyFont="1" applyAlignment="1">
      <alignment horizontal="right" vertical="center"/>
    </xf>
    <xf numFmtId="0" fontId="52" fillId="0" borderId="1" xfId="47" applyFont="1" applyBorder="1" applyAlignment="1">
      <alignment horizontal="center" vertical="center"/>
    </xf>
    <xf numFmtId="168" fontId="52" fillId="0" borderId="1" xfId="52" applyNumberFormat="1" applyFont="1" applyBorder="1" applyAlignment="1">
      <alignment horizontal="right" vertical="center"/>
    </xf>
    <xf numFmtId="168" fontId="54" fillId="0" borderId="1" xfId="52" applyNumberFormat="1" applyFont="1" applyBorder="1" applyAlignment="1">
      <alignment horizontal="right" vertical="center" wrapText="1"/>
    </xf>
    <xf numFmtId="168" fontId="52" fillId="0" borderId="1" xfId="52" applyNumberFormat="1" applyFont="1" applyBorder="1" applyAlignment="1">
      <alignment horizontal="right" vertical="center" wrapText="1"/>
    </xf>
    <xf numFmtId="0" fontId="53" fillId="0" borderId="0" xfId="0" applyFont="1" applyAlignment="1">
      <alignment vertical="center"/>
    </xf>
    <xf numFmtId="168" fontId="53" fillId="0" borderId="3" xfId="49" applyNumberFormat="1" applyFont="1" applyBorder="1" applyAlignment="1">
      <alignment vertical="center"/>
    </xf>
    <xf numFmtId="0" fontId="53" fillId="0" borderId="0" xfId="52" applyFont="1" applyAlignment="1">
      <alignment horizontal="justify" vertical="center" wrapText="1"/>
    </xf>
    <xf numFmtId="0" fontId="52" fillId="0" borderId="0" xfId="52" applyFont="1" applyAlignment="1">
      <alignment vertical="center"/>
    </xf>
    <xf numFmtId="168" fontId="53" fillId="0" borderId="4" xfId="49" applyNumberFormat="1" applyFont="1" applyBorder="1" applyAlignment="1">
      <alignment vertical="center"/>
    </xf>
    <xf numFmtId="38" fontId="52" fillId="0" borderId="3" xfId="52" applyNumberFormat="1" applyFont="1" applyBorder="1" applyAlignment="1">
      <alignment vertical="center"/>
    </xf>
    <xf numFmtId="0" fontId="53" fillId="0" borderId="3" xfId="50" applyFont="1" applyBorder="1" applyAlignment="1">
      <alignment horizontal="center" vertical="center" wrapText="1"/>
    </xf>
    <xf numFmtId="38" fontId="52" fillId="0" borderId="3" xfId="52" applyNumberFormat="1" applyFont="1" applyBorder="1" applyAlignment="1">
      <alignment horizontal="center" vertical="center"/>
    </xf>
    <xf numFmtId="168" fontId="27" fillId="0" borderId="0" xfId="49" applyNumberFormat="1" applyFont="1" applyAlignment="1">
      <alignment horizontal="right" vertical="center" wrapText="1"/>
    </xf>
    <xf numFmtId="168" fontId="27" fillId="0" borderId="1" xfId="49" applyNumberFormat="1" applyFont="1" applyBorder="1" applyAlignment="1">
      <alignment horizontal="right" vertical="center" wrapText="1"/>
    </xf>
    <xf numFmtId="38" fontId="52" fillId="0" borderId="1" xfId="52" applyNumberFormat="1" applyFont="1" applyBorder="1" applyAlignment="1">
      <alignment vertical="center"/>
    </xf>
    <xf numFmtId="168" fontId="55" fillId="0" borderId="0" xfId="29" applyNumberFormat="1" applyFont="1" applyFill="1" applyBorder="1" applyAlignment="1">
      <alignment horizontal="right" vertical="center" wrapText="1"/>
    </xf>
    <xf numFmtId="168" fontId="54" fillId="0" borderId="0" xfId="52" applyNumberFormat="1" applyFont="1" applyAlignment="1">
      <alignment horizontal="right" vertical="center"/>
    </xf>
    <xf numFmtId="168" fontId="54" fillId="0" borderId="0" xfId="49" applyNumberFormat="1" applyFont="1" applyAlignment="1">
      <alignment vertical="center"/>
    </xf>
    <xf numFmtId="168" fontId="54" fillId="0" borderId="0" xfId="45" applyNumberFormat="1" applyFont="1" applyAlignment="1">
      <alignment horizontal="right" vertical="center"/>
    </xf>
    <xf numFmtId="0" fontId="54" fillId="0" borderId="0" xfId="49" applyFont="1" applyAlignment="1">
      <alignment horizontal="right" vertical="center"/>
    </xf>
    <xf numFmtId="168" fontId="54" fillId="0" borderId="0" xfId="49" applyNumberFormat="1" applyFont="1" applyAlignment="1">
      <alignment horizontal="right" vertical="center"/>
    </xf>
    <xf numFmtId="168" fontId="54" fillId="0" borderId="0" xfId="49" quotePrefix="1" applyNumberFormat="1" applyFont="1" applyAlignment="1">
      <alignment horizontal="right" vertical="center"/>
    </xf>
    <xf numFmtId="0" fontId="54" fillId="0" borderId="1" xfId="47" applyFont="1" applyBorder="1" applyAlignment="1">
      <alignment horizontal="center" vertical="center"/>
    </xf>
    <xf numFmtId="168" fontId="54" fillId="0" borderId="0" xfId="52" applyNumberFormat="1" applyFont="1" applyAlignment="1">
      <alignment horizontal="right" vertical="center" wrapText="1"/>
    </xf>
    <xf numFmtId="168" fontId="27" fillId="0" borderId="0" xfId="49" applyNumberFormat="1" applyFont="1" applyAlignment="1">
      <alignment horizontal="right" vertical="center"/>
    </xf>
    <xf numFmtId="0" fontId="27" fillId="0" borderId="0" xfId="49" applyFont="1" applyAlignment="1">
      <alignment horizontal="right" vertical="center"/>
    </xf>
    <xf numFmtId="0" fontId="54" fillId="0" borderId="0" xfId="52" applyFont="1" applyAlignment="1">
      <alignment vertical="center"/>
    </xf>
    <xf numFmtId="166" fontId="27" fillId="0" borderId="0" xfId="49" applyNumberFormat="1" applyFont="1" applyAlignment="1">
      <alignment horizontal="right" vertical="center" wrapText="1"/>
    </xf>
    <xf numFmtId="170" fontId="27" fillId="0" borderId="0" xfId="30" applyNumberFormat="1" applyFont="1" applyFill="1" applyBorder="1" applyAlignment="1">
      <alignment vertical="center"/>
    </xf>
    <xf numFmtId="0" fontId="27" fillId="0" borderId="0" xfId="52" applyFont="1" applyAlignment="1">
      <alignment vertical="center"/>
    </xf>
    <xf numFmtId="168" fontId="27" fillId="0" borderId="0" xfId="52" applyNumberFormat="1" applyFont="1" applyAlignment="1">
      <alignment horizontal="right" vertical="center"/>
    </xf>
    <xf numFmtId="168" fontId="27" fillId="0" borderId="0" xfId="0" applyNumberFormat="1" applyFont="1" applyAlignment="1">
      <alignment vertical="center"/>
    </xf>
    <xf numFmtId="168" fontId="27" fillId="0" borderId="3" xfId="49" applyNumberFormat="1" applyFont="1" applyBorder="1" applyAlignment="1">
      <alignment vertical="center"/>
    </xf>
    <xf numFmtId="168" fontId="27" fillId="0" borderId="2" xfId="49" applyNumberFormat="1" applyFont="1" applyBorder="1" applyAlignment="1">
      <alignment vertical="center"/>
    </xf>
    <xf numFmtId="0" fontId="54" fillId="0" borderId="0" xfId="49" quotePrefix="1" applyFont="1" applyAlignment="1">
      <alignment vertical="center"/>
    </xf>
    <xf numFmtId="0" fontId="52" fillId="0" borderId="0" xfId="50" applyFont="1" applyAlignment="1">
      <alignment horizontal="justify" vertical="center" wrapText="1"/>
    </xf>
    <xf numFmtId="0" fontId="52" fillId="0" borderId="0" xfId="50" applyFont="1" applyAlignment="1">
      <alignment horizontal="justify" vertical="center"/>
    </xf>
    <xf numFmtId="0" fontId="52" fillId="0" borderId="0" xfId="49" applyFont="1" applyAlignment="1">
      <alignment horizontal="right" vertical="center" wrapText="1"/>
    </xf>
    <xf numFmtId="0" fontId="53" fillId="0" borderId="0" xfId="50" applyFont="1" applyAlignment="1">
      <alignment horizontal="center" vertical="center" wrapText="1"/>
    </xf>
    <xf numFmtId="38" fontId="52" fillId="0" borderId="0" xfId="52" applyNumberFormat="1" applyFont="1" applyAlignment="1">
      <alignment vertical="center"/>
    </xf>
    <xf numFmtId="168" fontId="53" fillId="0" borderId="0" xfId="33" applyNumberFormat="1" applyFont="1" applyFill="1" applyBorder="1" applyAlignment="1">
      <alignment horizontal="right" vertical="center" wrapText="1"/>
    </xf>
    <xf numFmtId="167" fontId="53" fillId="0" borderId="0" xfId="31" applyNumberFormat="1" applyFont="1" applyFill="1" applyBorder="1" applyAlignment="1">
      <alignment vertical="center"/>
    </xf>
    <xf numFmtId="165" fontId="53" fillId="0" borderId="0" xfId="32" applyNumberFormat="1" applyFont="1" applyFill="1" applyBorder="1" applyAlignment="1">
      <alignment horizontal="right" vertical="center" wrapText="1"/>
    </xf>
    <xf numFmtId="0" fontId="52" fillId="0" borderId="0" xfId="50" applyFont="1" applyAlignment="1">
      <alignment horizontal="left" vertical="center"/>
    </xf>
    <xf numFmtId="168" fontId="53" fillId="0" borderId="0" xfId="32" applyNumberFormat="1" applyFont="1" applyFill="1" applyBorder="1" applyAlignment="1">
      <alignment horizontal="right" vertical="center" wrapText="1"/>
    </xf>
    <xf numFmtId="0" fontId="53" fillId="0" borderId="0" xfId="50" applyFont="1" applyAlignment="1">
      <alignment horizontal="left" vertical="center"/>
    </xf>
    <xf numFmtId="0" fontId="53" fillId="0" borderId="0" xfId="50" applyFont="1" applyAlignment="1">
      <alignment horizontal="center" vertical="center"/>
    </xf>
    <xf numFmtId="168" fontId="53" fillId="0" borderId="4" xfId="49" applyNumberFormat="1" applyFont="1" applyBorder="1" applyAlignment="1">
      <alignment horizontal="right" vertical="center" wrapText="1"/>
    </xf>
    <xf numFmtId="168" fontId="53" fillId="0" borderId="4" xfId="33" applyNumberFormat="1" applyFont="1" applyFill="1" applyBorder="1" applyAlignment="1">
      <alignment horizontal="right" vertical="center" wrapText="1"/>
    </xf>
    <xf numFmtId="167" fontId="53" fillId="0" borderId="0" xfId="33" applyNumberFormat="1" applyFont="1" applyFill="1" applyBorder="1" applyAlignment="1">
      <alignment horizontal="right" vertical="center" wrapText="1"/>
    </xf>
    <xf numFmtId="0" fontId="52" fillId="0" borderId="0" xfId="50" applyFont="1" applyAlignment="1">
      <alignment vertical="center"/>
    </xf>
    <xf numFmtId="168" fontId="52" fillId="0" borderId="0" xfId="50" applyNumberFormat="1" applyFont="1" applyAlignment="1">
      <alignment vertical="center"/>
    </xf>
    <xf numFmtId="0" fontId="53" fillId="0" borderId="0" xfId="50" applyFont="1" applyAlignment="1">
      <alignment vertical="center"/>
    </xf>
    <xf numFmtId="168" fontId="53" fillId="0" borderId="0" xfId="50" applyNumberFormat="1" applyFont="1" applyAlignment="1">
      <alignment vertical="center"/>
    </xf>
    <xf numFmtId="168" fontId="53" fillId="0" borderId="0" xfId="50" applyNumberFormat="1" applyFont="1" applyAlignment="1">
      <alignment horizontal="right" vertical="center" wrapText="1"/>
    </xf>
    <xf numFmtId="167" fontId="53" fillId="0" borderId="0" xfId="50" applyNumberFormat="1" applyFont="1" applyAlignment="1">
      <alignment horizontal="right" vertical="center" wrapText="1"/>
    </xf>
    <xf numFmtId="164" fontId="53" fillId="0" borderId="0" xfId="50" applyNumberFormat="1" applyFont="1" applyAlignment="1">
      <alignment horizontal="right" vertical="center" wrapText="1"/>
    </xf>
    <xf numFmtId="187" fontId="53" fillId="0" borderId="0" xfId="59" applyNumberFormat="1" applyFont="1" applyFill="1" applyAlignment="1">
      <alignment vertical="center"/>
    </xf>
    <xf numFmtId="187" fontId="53" fillId="0" borderId="0" xfId="31" applyNumberFormat="1" applyFont="1" applyFill="1" applyAlignment="1">
      <alignment vertical="center"/>
    </xf>
    <xf numFmtId="43" fontId="53" fillId="0" borderId="0" xfId="59" applyNumberFormat="1" applyFont="1" applyFill="1" applyAlignment="1">
      <alignment vertical="center"/>
    </xf>
    <xf numFmtId="169" fontId="53" fillId="0" borderId="0" xfId="31" applyNumberFormat="1" applyFont="1" applyFill="1" applyAlignment="1">
      <alignment vertical="center"/>
    </xf>
    <xf numFmtId="168" fontId="27" fillId="0" borderId="0" xfId="31" applyNumberFormat="1" applyFont="1" applyFill="1" applyBorder="1" applyAlignment="1">
      <alignment vertical="center"/>
    </xf>
    <xf numFmtId="9" fontId="53" fillId="0" borderId="0" xfId="326" applyFont="1" applyFill="1" applyBorder="1" applyAlignment="1">
      <alignment horizontal="right" vertical="center" wrapText="1"/>
    </xf>
    <xf numFmtId="10" fontId="53" fillId="0" borderId="0" xfId="326" applyNumberFormat="1" applyFont="1" applyFill="1" applyBorder="1" applyAlignment="1">
      <alignment horizontal="right" vertical="center" wrapText="1"/>
    </xf>
    <xf numFmtId="168" fontId="27" fillId="0" borderId="19" xfId="29" applyNumberFormat="1" applyFont="1" applyFill="1" applyBorder="1" applyAlignment="1">
      <alignment horizontal="right" vertical="center" wrapText="1"/>
    </xf>
    <xf numFmtId="0" fontId="53" fillId="0" borderId="1" xfId="49" applyFont="1" applyBorder="1" applyAlignment="1">
      <alignment horizontal="center" vertical="center"/>
    </xf>
    <xf numFmtId="0" fontId="54" fillId="0" borderId="0" xfId="49" applyFont="1" applyAlignment="1">
      <alignment vertical="center"/>
    </xf>
    <xf numFmtId="0" fontId="27" fillId="0" borderId="0" xfId="43" applyFont="1" applyAlignment="1">
      <alignment horizontal="center" vertical="center" wrapText="1"/>
    </xf>
    <xf numFmtId="0" fontId="54" fillId="0" borderId="0" xfId="49" applyFont="1" applyAlignment="1">
      <alignment horizontal="center" vertical="center" wrapText="1"/>
    </xf>
    <xf numFmtId="168" fontId="54" fillId="0" borderId="0" xfId="49" quotePrefix="1" applyNumberFormat="1" applyFont="1" applyAlignment="1">
      <alignment horizontal="right" vertical="center" wrapText="1"/>
    </xf>
    <xf numFmtId="165" fontId="27" fillId="0" borderId="0" xfId="49" applyNumberFormat="1" applyFont="1" applyAlignment="1">
      <alignment horizontal="right" vertical="center"/>
    </xf>
    <xf numFmtId="0" fontId="54" fillId="0" borderId="1" xfId="43" applyFont="1" applyBorder="1" applyAlignment="1">
      <alignment horizontal="center" vertical="center"/>
    </xf>
    <xf numFmtId="168" fontId="54" fillId="0" borderId="1" xfId="49" applyNumberFormat="1" applyFont="1" applyBorder="1" applyAlignment="1">
      <alignment horizontal="right" vertical="center"/>
    </xf>
    <xf numFmtId="0" fontId="54" fillId="0" borderId="0" xfId="43" applyFont="1" applyAlignment="1">
      <alignment vertical="center"/>
    </xf>
    <xf numFmtId="0" fontId="27" fillId="0" borderId="0" xfId="43" applyFont="1" applyAlignment="1">
      <alignment vertical="center"/>
    </xf>
    <xf numFmtId="168" fontId="27" fillId="0" borderId="0" xfId="43" applyNumberFormat="1" applyFont="1" applyAlignment="1">
      <alignment vertical="center"/>
    </xf>
    <xf numFmtId="0" fontId="54" fillId="0" borderId="0" xfId="43" applyFont="1" applyAlignment="1">
      <alignment horizontal="center" vertical="center" wrapText="1"/>
    </xf>
    <xf numFmtId="168" fontId="27" fillId="0" borderId="0" xfId="43" applyNumberFormat="1" applyFont="1" applyAlignment="1">
      <alignment horizontal="center" vertical="center" wrapText="1"/>
    </xf>
    <xf numFmtId="168" fontId="27" fillId="0" borderId="0" xfId="43" applyNumberFormat="1" applyFont="1" applyAlignment="1">
      <alignment horizontal="right" vertical="center" wrapText="1"/>
    </xf>
    <xf numFmtId="172" fontId="27" fillId="0" borderId="0" xfId="43" applyNumberFormat="1" applyFont="1" applyAlignment="1">
      <alignment horizontal="right" vertical="center" wrapText="1"/>
    </xf>
    <xf numFmtId="0" fontId="27" fillId="0" borderId="0" xfId="43" quotePrefix="1" applyFont="1" applyAlignment="1">
      <alignment vertical="center"/>
    </xf>
    <xf numFmtId="0" fontId="27" fillId="0" borderId="0" xfId="43" applyFont="1" applyAlignment="1">
      <alignment horizontal="center" vertical="center"/>
    </xf>
    <xf numFmtId="168" fontId="27" fillId="0" borderId="0" xfId="324" applyNumberFormat="1" applyFont="1" applyAlignment="1" applyProtection="1">
      <alignment horizontal="right" vertical="center" wrapText="1"/>
      <protection locked="0"/>
    </xf>
    <xf numFmtId="173" fontId="27" fillId="0" borderId="0" xfId="43" applyNumberFormat="1" applyFont="1" applyAlignment="1">
      <alignment horizontal="right" vertical="center" wrapText="1"/>
    </xf>
    <xf numFmtId="167" fontId="27" fillId="0" borderId="0" xfId="43" applyNumberFormat="1" applyFont="1" applyAlignment="1">
      <alignment horizontal="right" vertical="center" wrapText="1"/>
    </xf>
    <xf numFmtId="0" fontId="54" fillId="0" borderId="0" xfId="43" applyFont="1" applyAlignment="1">
      <alignment horizontal="center" vertical="center"/>
    </xf>
    <xf numFmtId="166" fontId="27" fillId="0" borderId="0" xfId="43" applyNumberFormat="1" applyFont="1" applyAlignment="1">
      <alignment horizontal="right" vertical="center" wrapText="1"/>
    </xf>
    <xf numFmtId="168" fontId="27" fillId="0" borderId="3" xfId="324" applyNumberFormat="1" applyFont="1" applyBorder="1" applyAlignment="1" applyProtection="1">
      <alignment horizontal="right" vertical="center" wrapText="1"/>
      <protection locked="0"/>
    </xf>
    <xf numFmtId="168" fontId="27" fillId="0" borderId="1" xfId="43" applyNumberFormat="1" applyFont="1" applyBorder="1" applyAlignment="1">
      <alignment horizontal="right" vertical="center" wrapText="1"/>
    </xf>
    <xf numFmtId="0" fontId="52" fillId="0" borderId="0" xfId="43" applyFont="1" applyAlignment="1">
      <alignment vertical="center"/>
    </xf>
    <xf numFmtId="0" fontId="53" fillId="0" borderId="0" xfId="43" applyFont="1" applyAlignment="1">
      <alignment vertical="center"/>
    </xf>
    <xf numFmtId="0" fontId="53" fillId="0" borderId="0" xfId="43" applyFont="1" applyAlignment="1">
      <alignment horizontal="center" vertical="center" wrapText="1"/>
    </xf>
    <xf numFmtId="168" fontId="53" fillId="0" borderId="0" xfId="43" applyNumberFormat="1" applyFont="1" applyAlignment="1">
      <alignment horizontal="right" vertical="center" wrapText="1"/>
    </xf>
    <xf numFmtId="166" fontId="53" fillId="0" borderId="0" xfId="43" applyNumberFormat="1" applyFont="1" applyAlignment="1">
      <alignment horizontal="right" vertical="center" wrapText="1"/>
    </xf>
    <xf numFmtId="168" fontId="54" fillId="0" borderId="0" xfId="43" applyNumberFormat="1" applyFont="1" applyAlignment="1">
      <alignment vertical="center"/>
    </xf>
    <xf numFmtId="173" fontId="54" fillId="0" borderId="0" xfId="43" applyNumberFormat="1" applyFont="1" applyAlignment="1">
      <alignment vertical="center"/>
    </xf>
    <xf numFmtId="167" fontId="54" fillId="0" borderId="0" xfId="43" applyNumberFormat="1" applyFont="1" applyAlignment="1">
      <alignment vertical="center"/>
    </xf>
    <xf numFmtId="0" fontId="54" fillId="0" borderId="0" xfId="43" applyFont="1" applyAlignment="1">
      <alignment horizontal="justify" vertical="center" wrapText="1"/>
    </xf>
    <xf numFmtId="168" fontId="27" fillId="0" borderId="18" xfId="49" applyNumberFormat="1" applyFont="1" applyBorder="1" applyAlignment="1">
      <alignment vertical="center"/>
    </xf>
    <xf numFmtId="0" fontId="27" fillId="0" borderId="0" xfId="43" applyFont="1" applyAlignment="1">
      <alignment horizontal="right" vertical="center" wrapText="1"/>
    </xf>
    <xf numFmtId="170" fontId="27" fillId="0" borderId="0" xfId="43" applyNumberFormat="1" applyFont="1" applyAlignment="1">
      <alignment horizontal="right" vertical="center" wrapText="1"/>
    </xf>
    <xf numFmtId="0" fontId="27" fillId="0" borderId="0" xfId="43" applyFont="1" applyAlignment="1">
      <alignment horizontal="justify" vertical="center" wrapText="1"/>
    </xf>
    <xf numFmtId="0" fontId="55" fillId="0" borderId="0" xfId="43" applyFont="1" applyAlignment="1">
      <alignment vertical="center"/>
    </xf>
    <xf numFmtId="0" fontId="55" fillId="0" borderId="0" xfId="43" applyFont="1" applyAlignment="1">
      <alignment horizontal="center" vertical="center"/>
    </xf>
    <xf numFmtId="0" fontId="56" fillId="0" borderId="0" xfId="49" applyFont="1" applyAlignment="1">
      <alignment vertical="center"/>
    </xf>
    <xf numFmtId="0" fontId="53" fillId="0" borderId="0" xfId="43" applyFont="1" applyAlignment="1">
      <alignment horizontal="center" vertical="center"/>
    </xf>
    <xf numFmtId="168" fontId="53" fillId="0" borderId="0" xfId="324" applyNumberFormat="1" applyFont="1" applyAlignment="1" applyProtection="1">
      <alignment horizontal="right" vertical="center" wrapText="1"/>
      <protection locked="0"/>
    </xf>
    <xf numFmtId="166" fontId="53" fillId="0" borderId="1" xfId="49" applyNumberFormat="1" applyFont="1" applyBorder="1" applyAlignment="1">
      <alignment vertical="center"/>
    </xf>
    <xf numFmtId="0" fontId="52" fillId="0" borderId="0" xfId="49" applyFont="1" applyAlignment="1">
      <alignment horizontal="justify" vertical="center" wrapText="1"/>
    </xf>
    <xf numFmtId="165" fontId="52" fillId="0" borderId="0" xfId="49" applyNumberFormat="1" applyFont="1" applyAlignment="1">
      <alignment horizontal="center" vertical="center"/>
    </xf>
    <xf numFmtId="49" fontId="52" fillId="0" borderId="0" xfId="49" applyNumberFormat="1" applyFont="1" applyAlignment="1">
      <alignment horizontal="justify" vertical="center" wrapText="1"/>
    </xf>
    <xf numFmtId="49" fontId="53" fillId="0" borderId="0" xfId="49" applyNumberFormat="1" applyFont="1" applyAlignment="1">
      <alignment vertical="center"/>
    </xf>
    <xf numFmtId="165" fontId="52" fillId="0" borderId="0" xfId="49" applyNumberFormat="1" applyFont="1" applyAlignment="1">
      <alignment horizontal="right" vertical="center" wrapText="1"/>
    </xf>
    <xf numFmtId="167" fontId="53" fillId="0" borderId="0" xfId="49" applyNumberFormat="1" applyFont="1" applyAlignment="1">
      <alignment horizontal="center" vertical="center" wrapText="1"/>
    </xf>
    <xf numFmtId="167" fontId="53" fillId="0" borderId="0" xfId="49" applyNumberFormat="1" applyFont="1" applyAlignment="1">
      <alignment horizontal="right" vertical="center" wrapText="1"/>
    </xf>
    <xf numFmtId="168" fontId="53" fillId="0" borderId="0" xfId="49" applyNumberFormat="1" applyFont="1" applyAlignment="1">
      <alignment horizontal="center" vertical="center" wrapText="1"/>
    </xf>
    <xf numFmtId="168" fontId="53" fillId="0" borderId="0" xfId="46" applyNumberFormat="1" applyFont="1" applyAlignment="1">
      <alignment horizontal="right" vertical="center" wrapText="1"/>
    </xf>
    <xf numFmtId="171" fontId="53" fillId="0" borderId="0" xfId="51" applyNumberFormat="1" applyFont="1" applyAlignment="1">
      <alignment horizontal="center" vertical="center" wrapText="1"/>
    </xf>
    <xf numFmtId="168" fontId="53" fillId="0" borderId="0" xfId="51" quotePrefix="1" applyNumberFormat="1" applyFont="1" applyAlignment="1">
      <alignment horizontal="right" vertical="center" wrapText="1"/>
    </xf>
    <xf numFmtId="168" fontId="53" fillId="0" borderId="0" xfId="51" applyNumberFormat="1" applyFont="1" applyAlignment="1">
      <alignment horizontal="right" vertical="center" wrapText="1"/>
    </xf>
    <xf numFmtId="0" fontId="53" fillId="0" borderId="0" xfId="49" applyFont="1" applyAlignment="1">
      <alignment horizontal="center" vertical="center" wrapText="1"/>
    </xf>
    <xf numFmtId="168" fontId="53" fillId="0" borderId="1" xfId="51" applyNumberFormat="1" applyFont="1" applyBorder="1" applyAlignment="1">
      <alignment horizontal="right" vertical="center" wrapText="1"/>
    </xf>
    <xf numFmtId="0" fontId="53" fillId="0" borderId="0" xfId="49" applyFont="1" applyAlignment="1">
      <alignment horizontal="justify" vertical="center" wrapText="1"/>
    </xf>
    <xf numFmtId="167" fontId="52" fillId="0" borderId="0" xfId="49" applyNumberFormat="1" applyFont="1" applyAlignment="1">
      <alignment horizontal="center" vertical="center" wrapText="1"/>
    </xf>
    <xf numFmtId="167" fontId="52" fillId="0" borderId="0" xfId="49" applyNumberFormat="1" applyFont="1" applyAlignment="1">
      <alignment horizontal="right" vertical="center" wrapText="1"/>
    </xf>
    <xf numFmtId="164" fontId="52" fillId="0" borderId="0" xfId="49" applyNumberFormat="1" applyFont="1" applyAlignment="1">
      <alignment horizontal="right" vertical="center" wrapText="1"/>
    </xf>
    <xf numFmtId="164" fontId="53" fillId="0" borderId="0" xfId="49" applyNumberFormat="1" applyFont="1" applyAlignment="1">
      <alignment vertical="center"/>
    </xf>
    <xf numFmtId="168" fontId="53" fillId="0" borderId="0" xfId="51" applyNumberFormat="1" applyFont="1" applyAlignment="1">
      <alignment vertical="center" wrapText="1"/>
    </xf>
    <xf numFmtId="165" fontId="53" fillId="0" borderId="0" xfId="49" applyNumberFormat="1" applyFont="1" applyAlignment="1">
      <alignment vertical="center" wrapText="1"/>
    </xf>
    <xf numFmtId="0" fontId="52" fillId="0" borderId="1" xfId="49" applyFont="1" applyBorder="1" applyAlignment="1">
      <alignment horizontal="justify" vertical="center" wrapText="1"/>
    </xf>
    <xf numFmtId="0" fontId="52" fillId="0" borderId="1" xfId="49" applyFont="1" applyBorder="1" applyAlignment="1">
      <alignment horizontal="center" vertical="center" wrapText="1"/>
    </xf>
    <xf numFmtId="43" fontId="53" fillId="0" borderId="0" xfId="28" applyFont="1" applyFill="1" applyAlignment="1">
      <alignment vertical="center"/>
    </xf>
    <xf numFmtId="168" fontId="53" fillId="0" borderId="0" xfId="0" applyNumberFormat="1" applyFont="1" applyAlignment="1">
      <alignment horizontal="right" vertical="center"/>
    </xf>
    <xf numFmtId="168" fontId="53" fillId="0" borderId="0" xfId="49" quotePrefix="1" applyNumberFormat="1" applyFont="1" applyAlignment="1">
      <alignment horizontal="right" vertical="center" wrapText="1"/>
    </xf>
    <xf numFmtId="168" fontId="53" fillId="0" borderId="2" xfId="49" applyNumberFormat="1" applyFont="1" applyBorder="1" applyAlignment="1">
      <alignment vertical="center"/>
    </xf>
    <xf numFmtId="168" fontId="53" fillId="0" borderId="3" xfId="51" applyNumberFormat="1" applyFont="1" applyBorder="1" applyAlignment="1">
      <alignment horizontal="right" vertical="center" wrapText="1"/>
    </xf>
    <xf numFmtId="166" fontId="53" fillId="0" borderId="0" xfId="49" applyNumberFormat="1" applyFont="1" applyAlignment="1">
      <alignment horizontal="right" vertical="center" wrapText="1"/>
    </xf>
    <xf numFmtId="168" fontId="53" fillId="0" borderId="1" xfId="49" quotePrefix="1" applyNumberFormat="1" applyFont="1" applyBorder="1" applyAlignment="1">
      <alignment horizontal="right" vertical="center" wrapText="1"/>
    </xf>
    <xf numFmtId="168" fontId="52" fillId="0" borderId="0" xfId="30" applyNumberFormat="1" applyFont="1" applyFill="1" applyAlignment="1">
      <alignment horizontal="center" vertical="center"/>
    </xf>
    <xf numFmtId="165" fontId="52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/>
    </xf>
    <xf numFmtId="0" fontId="54" fillId="0" borderId="17" xfId="49" applyFont="1" applyBorder="1" applyAlignment="1">
      <alignment horizontal="center" vertical="center"/>
    </xf>
    <xf numFmtId="168" fontId="54" fillId="0" borderId="16" xfId="52" applyNumberFormat="1" applyFont="1" applyBorder="1" applyAlignment="1">
      <alignment horizontal="center" vertical="center"/>
    </xf>
    <xf numFmtId="0" fontId="52" fillId="0" borderId="1" xfId="49" applyFont="1" applyBorder="1" applyAlignment="1">
      <alignment horizontal="center" vertical="center"/>
    </xf>
    <xf numFmtId="168" fontId="52" fillId="0" borderId="17" xfId="52" applyNumberFormat="1" applyFont="1" applyBorder="1" applyAlignment="1">
      <alignment horizontal="center" vertical="center"/>
    </xf>
    <xf numFmtId="165" fontId="54" fillId="0" borderId="1" xfId="49" applyNumberFormat="1" applyFont="1" applyBorder="1" applyAlignment="1">
      <alignment horizontal="center" vertical="center"/>
    </xf>
    <xf numFmtId="168" fontId="54" fillId="0" borderId="0" xfId="30" applyNumberFormat="1" applyFont="1" applyFill="1" applyAlignment="1">
      <alignment horizontal="center" vertical="center"/>
    </xf>
    <xf numFmtId="0" fontId="57" fillId="0" borderId="0" xfId="0" applyFont="1" applyAlignment="1">
      <alignment vertical="center"/>
    </xf>
  </cellXfs>
  <cellStyles count="327">
    <cellStyle name="20% - Accent1" xfId="1" builtinId="30" customBuiltin="1"/>
    <cellStyle name="20% - Accent1 2" xfId="97" xr:uid="{2B9012FF-9569-4187-AE2A-FDAC3A58EA44}"/>
    <cellStyle name="20% - Accent1 3" xfId="98" xr:uid="{31B4CA7F-451C-44BB-885E-0AB128D0A036}"/>
    <cellStyle name="20% - Accent2" xfId="2" builtinId="34" customBuiltin="1"/>
    <cellStyle name="20% - Accent2 2" xfId="99" xr:uid="{4B2B1C63-EC4F-46A5-AEB0-7DE9A420C3B1}"/>
    <cellStyle name="20% - Accent2 3" xfId="100" xr:uid="{E02AA0E3-D410-4B98-80B5-3C6E229149F7}"/>
    <cellStyle name="20% - Accent3" xfId="3" builtinId="38" customBuiltin="1"/>
    <cellStyle name="20% - Accent3 2" xfId="101" xr:uid="{63C9ECBB-EEAE-46AF-BC25-3917FB7A09B6}"/>
    <cellStyle name="20% - Accent3 3" xfId="102" xr:uid="{64542EF6-0840-40DC-8A99-FA859476B5DF}"/>
    <cellStyle name="20% - Accent4" xfId="4" builtinId="42" customBuiltin="1"/>
    <cellStyle name="20% - Accent4 2" xfId="103" xr:uid="{AB37B03F-51FF-4531-8172-94256E1EE1D4}"/>
    <cellStyle name="20% - Accent4 3" xfId="104" xr:uid="{5B8A620E-4AE6-4D9C-BDD1-38A242CBD0E9}"/>
    <cellStyle name="20% - Accent5" xfId="5" builtinId="46" customBuiltin="1"/>
    <cellStyle name="20% - Accent5 2" xfId="105" xr:uid="{B44AA667-9146-4C96-865D-ADD5874F6614}"/>
    <cellStyle name="20% - Accent5 3" xfId="106" xr:uid="{763D8E46-BC15-4D05-BC08-1E831224E50C}"/>
    <cellStyle name="20% - Accent6" xfId="6" builtinId="50" customBuiltin="1"/>
    <cellStyle name="20% - Accent6 2" xfId="107" xr:uid="{0BB5AF42-985D-4BFC-B563-8613A1CDF110}"/>
    <cellStyle name="20% - Accent6 3" xfId="108" xr:uid="{23212F73-8FEB-461D-97C5-584A52215B62}"/>
    <cellStyle name="40% - Accent1" xfId="7" builtinId="31" customBuiltin="1"/>
    <cellStyle name="40% - Accent1 2" xfId="109" xr:uid="{E530F327-42B1-426B-90C4-DC86276C26A1}"/>
    <cellStyle name="40% - Accent1 3" xfId="110" xr:uid="{28960D07-B926-42E7-9309-A26CCF8967FC}"/>
    <cellStyle name="40% - Accent2" xfId="8" builtinId="35" customBuiltin="1"/>
    <cellStyle name="40% - Accent2 2" xfId="111" xr:uid="{E1992034-6E5B-482D-A7B1-7A58B746AD5B}"/>
    <cellStyle name="40% - Accent2 3" xfId="112" xr:uid="{0935156C-8835-42BB-A03C-B5C0789E271B}"/>
    <cellStyle name="40% - Accent3" xfId="9" builtinId="39" customBuiltin="1"/>
    <cellStyle name="40% - Accent3 2" xfId="113" xr:uid="{DAE241EA-0A48-424E-9E88-F680313E5BB6}"/>
    <cellStyle name="40% - Accent3 3" xfId="114" xr:uid="{1336F62B-0118-446B-8086-E4DD40C714B7}"/>
    <cellStyle name="40% - Accent4" xfId="10" builtinId="43" customBuiltin="1"/>
    <cellStyle name="40% - Accent4 2" xfId="115" xr:uid="{E2094936-350A-4A8E-B815-81F25F09A230}"/>
    <cellStyle name="40% - Accent4 3" xfId="116" xr:uid="{4C7A7256-5B6F-4DCF-BC3B-466D2B456496}"/>
    <cellStyle name="40% - Accent5" xfId="11" builtinId="47" customBuiltin="1"/>
    <cellStyle name="40% - Accent5 2" xfId="117" xr:uid="{40780978-8506-44E2-B5A2-E605A7FBE141}"/>
    <cellStyle name="40% - Accent5 3" xfId="118" xr:uid="{D6692F84-D934-4C5E-8588-B23F7B7B156B}"/>
    <cellStyle name="40% - Accent6" xfId="12" builtinId="51" customBuiltin="1"/>
    <cellStyle name="40% - Accent6 2" xfId="119" xr:uid="{F5ECE1C3-CBD8-4ADF-BB32-6A76840EEAEE}"/>
    <cellStyle name="40% - Accent6 3" xfId="120" xr:uid="{2537E2D4-BC96-455A-B737-529781718C11}"/>
    <cellStyle name="60% - Accent1" xfId="13" builtinId="32" customBuiltin="1"/>
    <cellStyle name="60% - Accent1 2" xfId="121" xr:uid="{C71B509B-2616-447F-A961-A60FE45F74D8}"/>
    <cellStyle name="60% - Accent1 3" xfId="122" xr:uid="{13721EE5-31B2-4BFA-8504-EC08B7D2D516}"/>
    <cellStyle name="60% - Accent2" xfId="14" builtinId="36" customBuiltin="1"/>
    <cellStyle name="60% - Accent2 2" xfId="123" xr:uid="{10FD222D-3BD8-4759-B644-2875C8484F24}"/>
    <cellStyle name="60% - Accent2 3" xfId="124" xr:uid="{28BDE818-750B-4AAF-A774-E1D40CB375E2}"/>
    <cellStyle name="60% - Accent3" xfId="15" builtinId="40" customBuiltin="1"/>
    <cellStyle name="60% - Accent3 2" xfId="125" xr:uid="{69BA5026-3077-4B34-B805-A08C81191DBE}"/>
    <cellStyle name="60% - Accent3 3" xfId="126" xr:uid="{8DD153FC-C6B4-4A7F-BC95-5D5C6FFC251F}"/>
    <cellStyle name="60% - Accent4" xfId="16" builtinId="44" customBuiltin="1"/>
    <cellStyle name="60% - Accent4 2" xfId="127" xr:uid="{296BAE4B-AFE3-44F4-B6E5-800631A7BAA5}"/>
    <cellStyle name="60% - Accent4 3" xfId="128" xr:uid="{2E3D9E99-0CA6-44BC-BF37-F7713AB20A58}"/>
    <cellStyle name="60% - Accent5" xfId="17" builtinId="48" customBuiltin="1"/>
    <cellStyle name="60% - Accent5 2" xfId="129" xr:uid="{4627BB50-1403-4B1B-9D63-665706CCC01A}"/>
    <cellStyle name="60% - Accent5 3" xfId="130" xr:uid="{768C1FA3-4EE3-4351-993E-474D13180D8C}"/>
    <cellStyle name="60% - Accent6" xfId="18" builtinId="52" customBuiltin="1"/>
    <cellStyle name="60% - Accent6 2" xfId="131" xr:uid="{84EC54C0-E940-4F26-9387-3019A486389A}"/>
    <cellStyle name="60% - Accent6 3" xfId="132" xr:uid="{8F079D27-A1B4-4B38-9FF8-D04AF5A8BD31}"/>
    <cellStyle name="Accent1" xfId="19" builtinId="29" customBuiltin="1"/>
    <cellStyle name="Accent1 2" xfId="133" xr:uid="{2B2EA26E-A23B-4449-B2DC-A0152D371F66}"/>
    <cellStyle name="Accent1 3" xfId="134" xr:uid="{AAB96868-5195-4E4F-ABD7-1067B342E4F7}"/>
    <cellStyle name="Accent2" xfId="20" builtinId="33" customBuiltin="1"/>
    <cellStyle name="Accent2 2" xfId="135" xr:uid="{9C6D474F-0EA1-492F-8CC4-4D8C76743CD5}"/>
    <cellStyle name="Accent2 3" xfId="136" xr:uid="{E069020E-167F-4D03-9983-A00D4C73B535}"/>
    <cellStyle name="Accent3" xfId="21" builtinId="37" customBuiltin="1"/>
    <cellStyle name="Accent3 2" xfId="137" xr:uid="{4DC1B450-52C7-4961-82DD-F64EA6033A0C}"/>
    <cellStyle name="Accent3 3" xfId="138" xr:uid="{F257233A-7B73-410B-81FD-9C6863EFFBFC}"/>
    <cellStyle name="Accent4" xfId="22" builtinId="41" customBuiltin="1"/>
    <cellStyle name="Accent4 2" xfId="139" xr:uid="{31B6CAEE-B17F-462A-8582-51E091822F27}"/>
    <cellStyle name="Accent4 3" xfId="140" xr:uid="{991D6F90-9733-4558-8365-3E35C5ED9687}"/>
    <cellStyle name="Accent5" xfId="23" builtinId="45" customBuiltin="1"/>
    <cellStyle name="Accent5 2" xfId="141" xr:uid="{23CE5B90-B344-4172-BBA2-51A728283EAF}"/>
    <cellStyle name="Accent5 3" xfId="142" xr:uid="{934E665B-6B7E-4337-B41B-3E8F4DD8E7CA}"/>
    <cellStyle name="Accent6" xfId="24" builtinId="49" customBuiltin="1"/>
    <cellStyle name="Accent6 2" xfId="143" xr:uid="{DEAEE18D-904A-4401-BFC8-80FD5D3B87DC}"/>
    <cellStyle name="Accent6 3" xfId="144" xr:uid="{C0C6EA7D-A12C-49FB-9D84-0AF9DAF51473}"/>
    <cellStyle name="Bad" xfId="25" builtinId="27" customBuiltin="1"/>
    <cellStyle name="Bad 2" xfId="145" xr:uid="{CEBBE647-F575-417B-9639-3360FFE58945}"/>
    <cellStyle name="Bad 3" xfId="146" xr:uid="{48E62C66-E5E5-43B6-93F2-71CC9CF63F2B}"/>
    <cellStyle name="Calculation" xfId="26" builtinId="22" customBuiltin="1"/>
    <cellStyle name="Calculation 2" xfId="147" xr:uid="{2E343627-4FFE-4468-86FB-7084F6606B54}"/>
    <cellStyle name="Calculation 3" xfId="148" xr:uid="{92FE62D6-9CFE-4880-916C-E82B3F08C94F}"/>
    <cellStyle name="Check Cell" xfId="27" builtinId="23" customBuiltin="1"/>
    <cellStyle name="Check Cell 2" xfId="149" xr:uid="{2D473A2B-F549-429A-8864-FC7E72559ECD}"/>
    <cellStyle name="Check Cell 3" xfId="150" xr:uid="{E260E6BE-E547-4F4C-8A6D-F5B312483940}"/>
    <cellStyle name="Comma" xfId="28" builtinId="3" customBuiltin="1"/>
    <cellStyle name="Comma 10" xfId="197" xr:uid="{95F74227-59EB-458D-80F1-C6133B259B35}"/>
    <cellStyle name="Comma 11" xfId="198" xr:uid="{74366C8B-55B2-4CDD-8F49-DA49ABF2B4D8}"/>
    <cellStyle name="Comma 12" xfId="199" xr:uid="{A87F825C-68FB-421B-B8F1-3BDDEA17065A}"/>
    <cellStyle name="Comma 125" xfId="29" xr:uid="{00000000-0005-0000-0000-00001C000000}"/>
    <cellStyle name="Comma 13" xfId="200" xr:uid="{00EFD479-6B7F-4673-B299-E8FBFDB498FE}"/>
    <cellStyle name="Comma 14" xfId="201" xr:uid="{3DC2F074-4220-48D1-8AA5-5B3C5CE39287}"/>
    <cellStyle name="Comma 15" xfId="202" xr:uid="{8576DD2F-6EF2-4F2D-B007-36CDE55A1CB8}"/>
    <cellStyle name="Comma 16" xfId="203" xr:uid="{FC9FBBBF-6F51-4C97-872D-E11879FF070D}"/>
    <cellStyle name="Comma 17" xfId="204" xr:uid="{B3B5F373-B555-450E-BFEE-F9896B183EE5}"/>
    <cellStyle name="Comma 18" xfId="205" xr:uid="{C83CBE43-B394-4C23-B925-E3E176DAC9CB}"/>
    <cellStyle name="Comma 19" xfId="180" xr:uid="{EF13CAF8-B87D-42F5-9779-EDE295F40CEB}"/>
    <cellStyle name="Comma 2" xfId="62" xr:uid="{99AEEF7C-CE20-43F5-A39A-4CB18CCE24AB}"/>
    <cellStyle name="Comma 2 2" xfId="88" xr:uid="{BD095030-31C3-4E17-A123-9EAB481441B1}"/>
    <cellStyle name="Comma 2 2 10" xfId="188" xr:uid="{ED86D2CD-74F7-4032-BEA7-B2B7F1F8F60A}"/>
    <cellStyle name="Comma 2 2 2" xfId="181" xr:uid="{9EA5C021-4529-4AF7-9BA4-4082094496D4}"/>
    <cellStyle name="Comma 2 2 3" xfId="206" xr:uid="{43DFE150-99D5-4E0A-99C4-5082A03433A4}"/>
    <cellStyle name="Comma 2 2 4" xfId="207" xr:uid="{E263EBF8-FEAB-42D5-BFBC-43EFE9EAA4C3}"/>
    <cellStyle name="Comma 2 2 5" xfId="208" xr:uid="{8D322AD6-0075-48CF-841B-F30286D4F797}"/>
    <cellStyle name="Comma 2 2 6" xfId="209" xr:uid="{0FCB7CBC-734B-45E8-ADB3-5E3EA8846178}"/>
    <cellStyle name="Comma 2 2 7" xfId="210" xr:uid="{7AD65695-E351-412D-B109-00699B3A5275}"/>
    <cellStyle name="Comma 2 2 8" xfId="211" xr:uid="{E0F7E983-2805-43F7-B067-1C357CF032E1}"/>
    <cellStyle name="Comma 2 2 9" xfId="178" xr:uid="{A8B060EA-24A8-44DC-BDA2-ECE7B7AA46B1}"/>
    <cellStyle name="Comma 2 25" xfId="321" xr:uid="{7B908DEC-1216-4DCD-846F-9BC721C45564}"/>
    <cellStyle name="Comma 2 3" xfId="212" xr:uid="{79E8902D-3A37-4CB7-84AD-B7AAD9271D53}"/>
    <cellStyle name="Comma 2 3 2" xfId="213" xr:uid="{4ABE6C81-CF9E-49D2-A3A0-8FB52CBF27F2}"/>
    <cellStyle name="Comma 2 3 3" xfId="214" xr:uid="{55CC853E-4911-451C-AA54-66C7DC736659}"/>
    <cellStyle name="Comma 2 3 4" xfId="215" xr:uid="{9AC7C45A-E49B-4BB5-BDDE-BC20D03127F6}"/>
    <cellStyle name="Comma 2 3 5" xfId="216" xr:uid="{61CB325B-51A2-4ADB-B0CB-8B9D95175D18}"/>
    <cellStyle name="Comma 2 4" xfId="217" xr:uid="{C6F8ADD1-0E38-4432-88D2-37E2526207A7}"/>
    <cellStyle name="Comma 2 4 2" xfId="218" xr:uid="{E0106D1E-DC6E-4C87-B49F-5F7822E93621}"/>
    <cellStyle name="Comma 2 4 3" xfId="219" xr:uid="{F6AC7376-AB6A-4468-8F9A-29701109D4C6}"/>
    <cellStyle name="Comma 2 4 4" xfId="220" xr:uid="{4719F246-2107-4670-862F-6F90FB504EAF}"/>
    <cellStyle name="Comma 2 4 5" xfId="221" xr:uid="{8B1864AD-0DDA-4CF3-9A86-CFB019A28724}"/>
    <cellStyle name="Comma 2 4 6" xfId="222" xr:uid="{68B6F067-78C4-4954-97EB-1E1F13204817}"/>
    <cellStyle name="Comma 2 40 3" xfId="325" xr:uid="{DF0C7DD0-FC72-4C17-82C3-C1B0957DA1ED}"/>
    <cellStyle name="Comma 2 5" xfId="223" xr:uid="{F125C0F4-E073-4D84-96C1-78A8626EF40D}"/>
    <cellStyle name="Comma 2 6" xfId="224" xr:uid="{E5AB336F-BC75-4658-8934-D03F546423ED}"/>
    <cellStyle name="Comma 2 7" xfId="225" xr:uid="{02614C0B-EB11-4633-B7E9-2E5454110667}"/>
    <cellStyle name="Comma 2 8" xfId="226" xr:uid="{C5EA2FEF-EC9D-4CD3-9105-00EAAF5BEA3F}"/>
    <cellStyle name="Comma 2 9" xfId="30" xr:uid="{00000000-0005-0000-0000-00001D000000}"/>
    <cellStyle name="Comma 2 9 2" xfId="227" xr:uid="{78B168DC-36B6-4CF2-8ECE-5759A9EA933D}"/>
    <cellStyle name="Comma 20" xfId="311" xr:uid="{6B9317D2-C9E9-4570-A262-6A5752549311}"/>
    <cellStyle name="Comma 21" xfId="316" xr:uid="{6470BA40-9455-47DE-8E94-0CF2B8B8AD2F}"/>
    <cellStyle name="Comma 22" xfId="318" xr:uid="{842656A3-3509-4954-8178-E3B368EC3862}"/>
    <cellStyle name="Comma 23" xfId="320" xr:uid="{1187CD9A-C367-4A00-B99C-AB7CD0D81B54}"/>
    <cellStyle name="Comma 24" xfId="322" xr:uid="{AA874861-B2E3-4CE4-9598-342D0176857C}"/>
    <cellStyle name="Comma 3" xfId="65" xr:uid="{E2A94729-A566-4761-9F59-6176CE9C755C}"/>
    <cellStyle name="Comma 3 2" xfId="89" xr:uid="{DED34340-4191-4F3D-90D0-D632B86C8187}"/>
    <cellStyle name="Comma 3 2 2" xfId="228" xr:uid="{6D6F0CA2-0D4F-443B-B1B1-10D6FF7B2EC5}"/>
    <cellStyle name="Comma 3 2 3" xfId="187" xr:uid="{3BA8D646-2A92-4060-BC27-3504FB314360}"/>
    <cellStyle name="Comma 3 3" xfId="229" xr:uid="{81AD5CBB-519C-4AF0-BF78-FD3C8D4755C3}"/>
    <cellStyle name="Comma 3 3 2" xfId="230" xr:uid="{BAA9AF9B-123E-4654-9A4B-1E9CA03E3D89}"/>
    <cellStyle name="Comma 3 3 3" xfId="231" xr:uid="{74F8C4D4-806B-4D35-9338-185CCE52F77F}"/>
    <cellStyle name="Comma 3 3 4" xfId="232" xr:uid="{115325C7-9CC8-4864-8310-F15DB3A744C9}"/>
    <cellStyle name="Comma 3 4" xfId="233" xr:uid="{1AD34539-8914-4E84-BFC1-C0D5E387C346}"/>
    <cellStyle name="Comma 4" xfId="96" xr:uid="{E11930BA-0AF7-48EB-BAB1-B2A4705D25D6}"/>
    <cellStyle name="Comma 4 2" xfId="234" xr:uid="{A5EE1FA8-7B52-4643-B1E0-22B69ADC84A0}"/>
    <cellStyle name="Comma 4 3" xfId="235" xr:uid="{0A15AC32-70D9-48E4-AA7A-60D22A4CFB7D}"/>
    <cellStyle name="Comma 4 4" xfId="31" xr:uid="{00000000-0005-0000-0000-00001E000000}"/>
    <cellStyle name="Comma 4 4 2" xfId="189" xr:uid="{C8C76231-5B34-4F0A-9B82-CDC594CF967B}"/>
    <cellStyle name="Comma 5" xfId="93" xr:uid="{8C7C3D90-505F-4591-BFF0-27C34DDA506B}"/>
    <cellStyle name="Comma 5 2" xfId="236" xr:uid="{529CEE8F-650A-4EE4-9AC0-AA4832503643}"/>
    <cellStyle name="Comma 5 2 2" xfId="315" xr:uid="{B33A38A5-EF1F-414B-B642-01D7B5B9A484}"/>
    <cellStyle name="Comma 5 3" xfId="237" xr:uid="{24B31A70-74BD-498D-981B-EE55ACBDB317}"/>
    <cellStyle name="Comma 5 4" xfId="238" xr:uid="{9F44FF40-5C0C-49A3-8280-91B896D2E872}"/>
    <cellStyle name="Comma 5 5" xfId="239" xr:uid="{0582F0CC-2416-4C80-AF99-D43183F9AFDF}"/>
    <cellStyle name="Comma 5 6" xfId="240" xr:uid="{992CDF8D-F8ED-4421-B8FE-2A26765930ED}"/>
    <cellStyle name="Comma 5 7" xfId="196" xr:uid="{A21E055A-CB03-4249-BE3E-E2C80D99B9FB}"/>
    <cellStyle name="Comma 6" xfId="175" xr:uid="{4B96A30D-C04F-4FAB-87DB-F6B14B39453A}"/>
    <cellStyle name="Comma 6 2" xfId="241" xr:uid="{A5F75586-B4F7-4099-A8CE-BAC4935276F6}"/>
    <cellStyle name="Comma 7" xfId="242" xr:uid="{041F40F5-E07E-4A11-BD11-2FB7EEA7E18E}"/>
    <cellStyle name="Comma 7 2" xfId="243" xr:uid="{9F51FB95-760C-417A-AE4C-6859EAA33326}"/>
    <cellStyle name="Comma 8" xfId="244" xr:uid="{47CCA081-468F-4732-9D40-F5DF89530B53}"/>
    <cellStyle name="Comma 8 2" xfId="245" xr:uid="{6D4FB5CF-D144-42A6-85C4-2B614779959E}"/>
    <cellStyle name="Comma 8 3" xfId="246" xr:uid="{A7372BB0-5214-4071-B3B3-FF8146600CDB}"/>
    <cellStyle name="Comma 8 4" xfId="247" xr:uid="{CDE1932D-1FEF-4C42-B833-D2757A15E33D}"/>
    <cellStyle name="Comma 9" xfId="248" xr:uid="{E8EB9ED3-A9D9-417C-BA11-2A9E56C2980B}"/>
    <cellStyle name="Comma 94 2 2" xfId="32" xr:uid="{00000000-0005-0000-0000-00001F000000}"/>
    <cellStyle name="Comma 95 2" xfId="33" xr:uid="{00000000-0005-0000-0000-000020000000}"/>
    <cellStyle name="comma zerodec" xfId="66" xr:uid="{38EF9E03-0136-4527-9F3E-BA6B70A62357}"/>
    <cellStyle name="Currency" xfId="59" builtinId="4"/>
    <cellStyle name="Currency 2" xfId="90" xr:uid="{341C2F9B-E6BA-4536-90A2-16D75339AD6C}"/>
    <cellStyle name="Currency1" xfId="67" xr:uid="{BA775C59-5D7D-4A5A-8B9A-B7FE17F1BC31}"/>
    <cellStyle name="Dollar (zero dec)" xfId="68" xr:uid="{0383CA24-9398-4D87-A602-428127F8DF5B}"/>
    <cellStyle name="Explanatory Text" xfId="34" builtinId="53" customBuiltin="1"/>
    <cellStyle name="Explanatory Text 2" xfId="151" xr:uid="{EF61B39C-CD15-4A68-BD35-2D4367AFF011}"/>
    <cellStyle name="Explanatory Text 3" xfId="152" xr:uid="{901AE99A-A9C8-4430-A5D4-0779DFF6CFD8}"/>
    <cellStyle name="Good" xfId="35" builtinId="26" customBuiltin="1"/>
    <cellStyle name="Good 2" xfId="153" xr:uid="{9E1F053D-D231-4DE1-BEC0-769163726686}"/>
    <cellStyle name="Good 3" xfId="154" xr:uid="{31179F0D-A675-4100-B2AE-1767DFDA8DF5}"/>
    <cellStyle name="Grey" xfId="69" xr:uid="{C60C7A0B-5A8C-4A30-B522-A8AEFBDF8050}"/>
    <cellStyle name="Heading 1" xfId="36" builtinId="16" customBuiltin="1"/>
    <cellStyle name="Heading 1 2" xfId="155" xr:uid="{F3B4D9F5-4560-430D-BDBA-4D62533132FB}"/>
    <cellStyle name="Heading 2" xfId="37" builtinId="17" customBuiltin="1"/>
    <cellStyle name="Heading 2 2" xfId="156" xr:uid="{AE51DC12-D5BA-4A67-BD20-0E16D8EDBD1A}"/>
    <cellStyle name="Heading 3" xfId="38" builtinId="18" customBuiltin="1"/>
    <cellStyle name="Heading 3 2" xfId="157" xr:uid="{628C478C-0007-4DD1-A72C-C20703390740}"/>
    <cellStyle name="Heading 4" xfId="39" builtinId="19" customBuiltin="1"/>
    <cellStyle name="Heading 4 2" xfId="158" xr:uid="{D1D22B37-40C4-4913-B658-A709BC69ED56}"/>
    <cellStyle name="Hyperlink 2" xfId="87" xr:uid="{B02FE94A-49AF-48A8-B5AE-F37BC6540C37}"/>
    <cellStyle name="Hyperlink 3" xfId="313" xr:uid="{85BADC47-C435-4734-A0E6-B608241A7204}"/>
    <cellStyle name="Input" xfId="40" builtinId="20" customBuiltin="1"/>
    <cellStyle name="Input [yellow]" xfId="70" xr:uid="{C55DA0DF-B459-4C80-AE1A-8C785242C817}"/>
    <cellStyle name="Input 2" xfId="159" xr:uid="{2D1F493D-F439-4C98-A3AE-5C97FD8A3A81}"/>
    <cellStyle name="Input 3" xfId="160" xr:uid="{C9D4C7DD-536C-412F-887E-A08519D4FBA9}"/>
    <cellStyle name="Linked Cell" xfId="41" builtinId="24" customBuiltin="1"/>
    <cellStyle name="Linked Cell 2" xfId="161" xr:uid="{77BE14A8-114D-4C34-A752-4C72B32EC2C3}"/>
    <cellStyle name="Linked Cell 3" xfId="162" xr:uid="{6649FDCC-508B-4497-A9AC-090FF0E9F43B}"/>
    <cellStyle name="Neutral" xfId="42" builtinId="28" customBuiltin="1"/>
    <cellStyle name="Neutral 2" xfId="163" xr:uid="{237EBBBA-EDF9-43FC-9D33-AF5C9816B0E0}"/>
    <cellStyle name="Neutral 3" xfId="164" xr:uid="{888F91F5-D9E2-4C25-BB76-EE4109556280}"/>
    <cellStyle name="no dec" xfId="71" xr:uid="{5A34ABC9-E80B-44AA-A47B-A6B4A9A8DE78}"/>
    <cellStyle name="Normal" xfId="0" builtinId="0" customBuiltin="1"/>
    <cellStyle name="Normal - Style1" xfId="72" xr:uid="{8B8F0F6B-1B69-4E1B-AD2A-3249CE13C98F}"/>
    <cellStyle name="Normal 10" xfId="58" xr:uid="{ECE48CA0-C15F-4AC8-A3AA-C0F8DBF52C95}"/>
    <cellStyle name="Normal 10 2" xfId="249" xr:uid="{67B4B8C0-9BB4-4C75-9FF6-1F0198670074}"/>
    <cellStyle name="Normal 10 2 13" xfId="324" xr:uid="{E4D7208D-2ACA-4106-AD2F-D5DFFE90F3C5}"/>
    <cellStyle name="Normal 11" xfId="250" xr:uid="{02079DB9-31FF-40B3-AE79-126E155ACB2E}"/>
    <cellStyle name="Normal 12" xfId="251" xr:uid="{A647A63B-0087-403F-A1A5-F3DB3CE05699}"/>
    <cellStyle name="Normal 13" xfId="252" xr:uid="{FC0BCCEE-5BD9-468C-AB38-E63F1029F176}"/>
    <cellStyle name="Normal 14" xfId="253" xr:uid="{A32CCF22-AEC3-455F-85AB-64956B015660}"/>
    <cellStyle name="Normal 15" xfId="254" xr:uid="{BFC2F7C8-9456-426C-A293-0F5A37D1621A}"/>
    <cellStyle name="Normal 16" xfId="255" xr:uid="{7814F7DE-2795-46FE-8CB3-760A314BF8DC}"/>
    <cellStyle name="Normal 17" xfId="256" xr:uid="{BC2EE304-153E-4802-8FAA-11DAE434B983}"/>
    <cellStyle name="Normal 18" xfId="257" xr:uid="{E5276382-6FDF-4AC7-BF9D-669104647176}"/>
    <cellStyle name="Normal 19" xfId="258" xr:uid="{9CF831E2-C77A-47B6-B056-1CDB8E05C66D}"/>
    <cellStyle name="Normal 2" xfId="61" xr:uid="{14777659-2CE4-4C1E-9E1C-1DFAD10EC08C}"/>
    <cellStyle name="Normal 2 19" xfId="43" xr:uid="{00000000-0005-0000-0000-00002B000000}"/>
    <cellStyle name="Normal 2 2" xfId="64" xr:uid="{6A2A4899-8A46-445C-BC61-C96525EC75E3}"/>
    <cellStyle name="Normal 2 2 2" xfId="91" xr:uid="{F1E7DD82-FCB2-4E06-B879-8719ECA9A1D8}"/>
    <cellStyle name="Normal 2 2 2 2" xfId="177" xr:uid="{4464A26E-6C21-409A-98F1-EE2A4A0545D3}"/>
    <cellStyle name="Normal 2 2 2 3" xfId="260" xr:uid="{40243F52-6765-4609-9067-8E951AE79BBE}"/>
    <cellStyle name="Normal 2 2 2 4" xfId="261" xr:uid="{1860F9D0-804A-4434-B84D-00D92640E9D8}"/>
    <cellStyle name="Normal 2 2 2 5" xfId="259" xr:uid="{F120C3F9-57A2-4BC4-BEE9-9C0699AFC711}"/>
    <cellStyle name="Normal 2 2 3" xfId="262" xr:uid="{1D079241-BE10-4650-AC2C-E51899764305}"/>
    <cellStyle name="Normal 2 2 4" xfId="263" xr:uid="{BBBF66CD-566D-4024-B5E9-F4C4471A3AB8}"/>
    <cellStyle name="Normal 2 2 5" xfId="264" xr:uid="{3C9F35D5-61EC-4106-82F4-4BFEA3005FE8}"/>
    <cellStyle name="Normal 2 21" xfId="44" xr:uid="{00000000-0005-0000-0000-00002C000000}"/>
    <cellStyle name="Normal 2 3" xfId="85" xr:uid="{868D4381-8165-4D41-A417-FC1A4C384BF5}"/>
    <cellStyle name="Normal 2 4" xfId="265" xr:uid="{1063638F-2F72-486A-8BE8-675B11DD0A0C}"/>
    <cellStyle name="Normal 2 5" xfId="266" xr:uid="{3B1BEDDE-DE23-43E9-9743-8AC7B3619983}"/>
    <cellStyle name="Normal 2 6" xfId="267" xr:uid="{E02E8BFD-C820-4C45-B3F9-3D2BEFF4215E}"/>
    <cellStyle name="Normal 2 7" xfId="268" xr:uid="{34B44E66-D1B0-4897-921C-C128F259872E}"/>
    <cellStyle name="Normal 2 8" xfId="269" xr:uid="{DFBE7D9C-369F-4C4D-9B34-6EC58AAD604D}"/>
    <cellStyle name="Normal 2 9" xfId="270" xr:uid="{72CEB556-C82A-4BCD-AC25-399C97E3E0BB}"/>
    <cellStyle name="Normal 20" xfId="271" xr:uid="{548BBE4F-DB5B-47A9-BDAC-C5F966F2C1A1}"/>
    <cellStyle name="Normal 21" xfId="179" xr:uid="{BE2D6053-4AD7-4B48-A313-AD6B73DF2B16}"/>
    <cellStyle name="Normal 22" xfId="312" xr:uid="{EE13D930-E309-464B-9F68-C4000FD15A25}"/>
    <cellStyle name="Normal 23" xfId="317" xr:uid="{4A62F8DE-DEE4-43EA-A0A9-3068248CDED3}"/>
    <cellStyle name="Normal 24" xfId="176" xr:uid="{77C131BB-3B0C-4AA9-9E8B-15BBB1E3A331}"/>
    <cellStyle name="Normal 25" xfId="60" xr:uid="{72075764-5351-4CDB-A7DC-C34E4D8684AE}"/>
    <cellStyle name="Normal 26" xfId="323" xr:uid="{1E257F26-4730-40C3-9596-712B963DBDD7}"/>
    <cellStyle name="Normal 3" xfId="63" xr:uid="{F2EA165D-43E3-4CB9-9006-C9D4F9246DB7}"/>
    <cellStyle name="Normal 3 2" xfId="73" xr:uid="{C0C197E9-CAE5-4970-8771-E63F911C7624}"/>
    <cellStyle name="Normal 3 2 2" xfId="174" xr:uid="{8A3BA1ED-D267-47B2-A261-1440301569B4}"/>
    <cellStyle name="Normal 3 3" xfId="74" xr:uid="{309968BD-0811-4B0A-BFE3-A5A3E0E8FC48}"/>
    <cellStyle name="Normal 3 3 2" xfId="272" xr:uid="{B3F2EF69-C710-48C2-8E5B-7FDB6DAC82C7}"/>
    <cellStyle name="Normal 3 4" xfId="86" xr:uid="{DE3B096C-CE55-4743-8F86-754BF878075C}"/>
    <cellStyle name="Normal 3 4 2" xfId="319" xr:uid="{04333012-9536-4FE6-8C81-29CC0149D091}"/>
    <cellStyle name="Normal 3 5" xfId="173" xr:uid="{C4CD12B5-7600-41A2-BD24-7F9C6C4B47A5}"/>
    <cellStyle name="Normal 3 6" xfId="182" xr:uid="{AC63C76A-054D-4B9F-8129-8D677CC97026}"/>
    <cellStyle name="Normal 4" xfId="45" xr:uid="{00000000-0005-0000-0000-00002D000000}"/>
    <cellStyle name="Normal 4 2" xfId="273" xr:uid="{D9483425-5A9B-42BE-8974-297CC1F32F97}"/>
    <cellStyle name="Normal 4 3" xfId="314" xr:uid="{22E2C703-4F83-4F7F-B3BC-25A905226374}"/>
    <cellStyle name="Normal 4 4" xfId="190" xr:uid="{957426DE-FB93-42A8-A51D-3514D072B6A3}"/>
    <cellStyle name="Normal 4 5" xfId="94" xr:uid="{B2455DB8-3304-44CC-84D9-49A3230FFE11}"/>
    <cellStyle name="Normal 5" xfId="95" xr:uid="{D41C5B70-6E7A-49B3-A8BF-44855277D260}"/>
    <cellStyle name="Normal 5 2" xfId="274" xr:uid="{EAA0A1D2-B198-414F-9186-F110E9A7F5C3}"/>
    <cellStyle name="Normal 5 3" xfId="191" xr:uid="{60E6FDED-9B73-47E9-A897-BBE22E992236}"/>
    <cellStyle name="Normal 6" xfId="46" xr:uid="{00000000-0005-0000-0000-00002E000000}"/>
    <cellStyle name="Normal 6 2" xfId="276" xr:uid="{2DEC4D97-5D77-4007-8D03-75812CB476E4}"/>
    <cellStyle name="Normal 6 3" xfId="275" xr:uid="{C8A85348-49FE-4347-8096-8A55EC6CEAB9}"/>
    <cellStyle name="Normal 6 30" xfId="47" xr:uid="{00000000-0005-0000-0000-00002F000000}"/>
    <cellStyle name="Normal 6 4" xfId="84" xr:uid="{50C50AA2-97B8-4B8E-8408-3035E491518A}"/>
    <cellStyle name="Normal 7" xfId="172" xr:uid="{8E516510-0DD4-4A7C-AB31-3BBC3899B7F3}"/>
    <cellStyle name="Normal 7 2" xfId="277" xr:uid="{50234A0A-91DF-486F-8EA3-B85288CD741D}"/>
    <cellStyle name="Normal 75 2 3" xfId="48" xr:uid="{00000000-0005-0000-0000-000030000000}"/>
    <cellStyle name="Normal 75 2 4" xfId="49" xr:uid="{00000000-0005-0000-0000-000031000000}"/>
    <cellStyle name="Normal 76 3" xfId="50" xr:uid="{00000000-0005-0000-0000-000032000000}"/>
    <cellStyle name="Normal 8" xfId="278" xr:uid="{0376A3DC-8B74-46A7-AB17-581440932BC3}"/>
    <cellStyle name="Normal 9" xfId="279" xr:uid="{0DBFEED4-8976-4E3F-BEF7-07248A71C619}"/>
    <cellStyle name="Normal 91 2" xfId="51" xr:uid="{00000000-0005-0000-0000-000033000000}"/>
    <cellStyle name="Normal_ACAP AMC Q2'08" xfId="52" xr:uid="{00000000-0005-0000-0000-000034000000}"/>
    <cellStyle name="Note" xfId="53" builtinId="10" customBuiltin="1"/>
    <cellStyle name="Output" xfId="54" builtinId="21" customBuiltin="1"/>
    <cellStyle name="Output 2" xfId="165" xr:uid="{19DB7C69-002C-4D67-8E12-F425B25CF7F1}"/>
    <cellStyle name="Output 3" xfId="166" xr:uid="{1CCD5E3B-E716-409C-9144-2B98FC25D50F}"/>
    <cellStyle name="Percent" xfId="326" builtinId="5"/>
    <cellStyle name="Percent [2]" xfId="75" xr:uid="{8069CE8C-9511-44C3-A003-ED6278DC6F89}"/>
    <cellStyle name="Percent 10" xfId="280" xr:uid="{3473ACD4-DF66-49DF-96EE-F5A54807C95E}"/>
    <cellStyle name="Percent 11" xfId="281" xr:uid="{E7AF7B67-6DD0-4127-BAD1-8E9A58602F10}"/>
    <cellStyle name="Percent 12" xfId="282" xr:uid="{A95A79D3-F415-4501-B00F-4C96B76FD796}"/>
    <cellStyle name="Percent 13" xfId="283" xr:uid="{14C10607-2D70-4333-9B6B-5B1B4AC61FFB}"/>
    <cellStyle name="Percent 14" xfId="284" xr:uid="{354E832B-D72B-442E-86A9-C0AA9A4C24D4}"/>
    <cellStyle name="Percent 15" xfId="310" xr:uid="{7AA648B6-7F9C-46C6-9185-6330C67D131B}"/>
    <cellStyle name="Percent 2" xfId="76" xr:uid="{97602DE2-2BC5-4A92-B9F8-D254D34C0AC0}"/>
    <cellStyle name="Percent 2 2" xfId="92" xr:uid="{AFB4FF80-ADFC-49FB-94B5-92B352F5CF52}"/>
    <cellStyle name="Percent 3" xfId="167" xr:uid="{D324F990-454F-438E-9846-4ED3785610AF}"/>
    <cellStyle name="Percent 3 2" xfId="183" xr:uid="{CD418580-C3E1-4223-9F2E-366774B7B0B2}"/>
    <cellStyle name="Percent 4" xfId="285" xr:uid="{C335006E-1927-4065-988D-6CA2B641F99B}"/>
    <cellStyle name="Percent 5" xfId="286" xr:uid="{CE0D0F3B-8CB0-49C5-9C9D-B10B7D8F031B}"/>
    <cellStyle name="Percent 6" xfId="287" xr:uid="{99AC5E64-2AC5-4CE2-B4D8-90F5C652C1FF}"/>
    <cellStyle name="Percent 7" xfId="288" xr:uid="{2FC07037-2398-4F25-A527-A16EE6D29FFA}"/>
    <cellStyle name="Percent 8" xfId="289" xr:uid="{FD502629-4FC1-4708-92CD-12D3E1D85B99}"/>
    <cellStyle name="Percent 9" xfId="290" xr:uid="{2D7A8EB4-12B5-44A2-A314-F9769BB96985}"/>
    <cellStyle name="Quantity" xfId="77" xr:uid="{F2126A0B-4A2B-4250-ACAE-A8530BAD318B}"/>
    <cellStyle name="Times New Roman" xfId="78" xr:uid="{5E13DD87-AEDE-4D42-8643-9B4C8405F513}"/>
    <cellStyle name="Title" xfId="55" builtinId="15" customBuiltin="1"/>
    <cellStyle name="Total" xfId="56" builtinId="25" customBuiltin="1"/>
    <cellStyle name="Total 2" xfId="168" xr:uid="{44B676A6-A595-42CC-9F68-5CDC6A5E2838}"/>
    <cellStyle name="Total 3" xfId="169" xr:uid="{913206BD-8D22-4483-904A-144BF739B482}"/>
    <cellStyle name="Warning Text" xfId="57" builtinId="11" customBuiltin="1"/>
    <cellStyle name="Warning Text 2" xfId="170" xr:uid="{CC398799-0BAF-48DD-89F5-BA811883FEA5}"/>
    <cellStyle name="Warning Text 3" xfId="171" xr:uid="{13644F94-A9CE-4D81-8C3C-96CF38A2A44C}"/>
    <cellStyle name="เครื่องหมายจุลภาค [0]_1" xfId="79" xr:uid="{80F7F036-011E-4045-9763-ADD67B16DF18}"/>
    <cellStyle name="เครื่องหมายจุลภาค 2" xfId="192" xr:uid="{7131A05D-C5C5-49F0-88D8-50348E5E07FF}"/>
    <cellStyle name="เครื่องหมายจุลภาค 2 2" xfId="291" xr:uid="{0CBC654B-4E4D-4DF2-ACFA-C6C3941CFC2D}"/>
    <cellStyle name="เครื่องหมายจุลภาค 3" xfId="186" xr:uid="{9CDAA468-6748-43C4-BF4D-C1F0E716882D}"/>
    <cellStyle name="เครื่องหมายจุลภาค 3 2" xfId="185" xr:uid="{F2E7F970-D6CC-45AD-A3FB-5BB5B33D6CB8}"/>
    <cellStyle name="เครื่องหมายจุลภาค 3 2 2" xfId="292" xr:uid="{F7E3B4B3-737B-4FCE-B739-62AD70F4FF9B}"/>
    <cellStyle name="เครื่องหมายจุลภาค 3 3" xfId="193" xr:uid="{1570FA2A-1547-4365-BC17-2D0631A13F25}"/>
    <cellStyle name="เครื่องหมายจุลภาค 3 4" xfId="293" xr:uid="{1A6BA048-D850-4795-8635-84E1DB84FE70}"/>
    <cellStyle name="เครื่องหมายจุลภาค 3 5" xfId="294" xr:uid="{2DA7F93E-65EF-4441-8DB6-876CDE6C400E}"/>
    <cellStyle name="เครื่องหมายจุลภาค 3 6" xfId="295" xr:uid="{89849190-7434-436F-83FE-CF98A75B21D5}"/>
    <cellStyle name="เครื่องหมายจุลภาค 4" xfId="194" xr:uid="{214E24B5-0728-4918-84EF-A93328A905A8}"/>
    <cellStyle name="เครื่องหมายจุลภาค 4 2" xfId="296" xr:uid="{70AB55D2-94DB-4D3A-A0FB-F7F4B8445A28}"/>
    <cellStyle name="เครื่องหมายจุลภาค 5" xfId="297" xr:uid="{2B424D80-F836-4060-AB89-6588ED882E80}"/>
    <cellStyle name="เครื่องหมายจุลภาค_1" xfId="80" xr:uid="{C6591C13-1C76-4735-88C7-CA64717B8359}"/>
    <cellStyle name="เครื่องหมายสกุลเงิน [0]_1" xfId="81" xr:uid="{4217D71C-171D-48C6-A94A-426C0AAC2C7D}"/>
    <cellStyle name="เครื่องหมายสกุลเงิน_1" xfId="82" xr:uid="{8618429F-4B8C-413A-874C-FE968C3CB980}"/>
    <cellStyle name="เปอร์เซ็นต์ 2" xfId="298" xr:uid="{39ACE863-9F18-430E-998B-4C5104F921C5}"/>
    <cellStyle name="เปอร์เซ็นต์ 2 2" xfId="299" xr:uid="{8D5CFD25-A561-428F-BF39-31789631D0E8}"/>
    <cellStyle name="เปอร์เซ็นต์ 2 3" xfId="300" xr:uid="{3D0B475D-7FCC-43FC-A0A7-FCCE6F493C83}"/>
    <cellStyle name="เปอร์เซ็นต์ 3" xfId="301" xr:uid="{495070A0-36F8-4D0A-9491-2B3CD25D3C12}"/>
    <cellStyle name="ปกติ 2" xfId="195" xr:uid="{059F39DB-AA3E-40A0-BAA8-8D7E488F0C2C}"/>
    <cellStyle name="ปกติ 2 2" xfId="184" xr:uid="{0C0E6B98-6F92-4226-AA1C-52AAEBC1603B}"/>
    <cellStyle name="ปกติ 3" xfId="302" xr:uid="{3D21D56B-82F4-4B2D-AFA8-197E314AE20E}"/>
    <cellStyle name="ปกติ 3 2" xfId="303" xr:uid="{A7285BBA-A689-4D09-B670-DC5C53E55F38}"/>
    <cellStyle name="ปกติ 3 2 2" xfId="304" xr:uid="{68003C67-D72F-4190-B513-3B498E3E39C4}"/>
    <cellStyle name="ปกติ 3 3" xfId="305" xr:uid="{6F3751BE-DA66-4BD3-8738-932F2B5807DC}"/>
    <cellStyle name="ปกติ 4" xfId="306" xr:uid="{7C199EB5-CD48-46DA-BE52-E9DBD301B0D6}"/>
    <cellStyle name="ปกติ 4 2" xfId="307" xr:uid="{86F12941-EB13-46D7-AB0D-AB583C172440}"/>
    <cellStyle name="ปกติ 5" xfId="308" xr:uid="{80D00098-B63E-44ED-B5BC-99A98F96AC6B}"/>
    <cellStyle name="ปกติ 6" xfId="309" xr:uid="{487E1673-A04F-4181-8D68-5CA953925C15}"/>
    <cellStyle name="ปกติ_1" xfId="83" xr:uid="{1673E8BF-CBBA-473D-81A9-2C7BD38CEE3F}"/>
  </cellStyles>
  <dxfs count="0"/>
  <tableStyles count="0" defaultTableStyle="TableStyleMedium2" defaultPivotStyle="PivotStyleLight16"/>
  <colors>
    <mruColors>
      <color rgb="FFFF0066"/>
      <color rgb="FFFAFAFA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pwcapac-my.sharepoint.com/Documents%20and%20Settings/akom%20likitubntoon/Local%20Settings/Temporary%20Internet%20Files/Content.IE5/5W39PPSB/12-46/DataWork/C_42_Q4_SGV/Bangkok%20Feedmill/DataWork/C_cpf15/BangkokFeedmill/FORM_CPF.XLS?F849178C" TargetMode="External"/><Relationship Id="rId1" Type="http://schemas.openxmlformats.org/officeDocument/2006/relationships/externalLinkPath" Target="file:///\\F849178C\FORM_CP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ีย์ข้อมูลรายละเอียดต่างๆ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4"/>
  <sheetViews>
    <sheetView topLeftCell="A84" zoomScaleNormal="100" zoomScaleSheetLayoutView="70" zoomScalePageLayoutView="80" workbookViewId="0">
      <selection activeCell="C19" sqref="C19"/>
    </sheetView>
  </sheetViews>
  <sheetFormatPr defaultColWidth="9.42578125" defaultRowHeight="16.350000000000001" customHeight="1"/>
  <cols>
    <col min="1" max="2" width="1.42578125" style="45" customWidth="1"/>
    <col min="3" max="3" width="33.140625" style="45" customWidth="1"/>
    <col min="4" max="4" width="6.85546875" style="44" customWidth="1"/>
    <col min="5" max="5" width="0.42578125" style="45" customWidth="1"/>
    <col min="6" max="6" width="12.42578125" style="55" customWidth="1"/>
    <col min="7" max="7" width="0.42578125" style="45" customWidth="1"/>
    <col min="8" max="8" width="12.42578125" style="55" customWidth="1"/>
    <col min="9" max="9" width="0.42578125" style="45" customWidth="1"/>
    <col min="10" max="10" width="12.42578125" style="55" customWidth="1"/>
    <col min="11" max="11" width="0.42578125" style="55" customWidth="1"/>
    <col min="12" max="12" width="12.42578125" style="55" customWidth="1"/>
    <col min="13" max="13" width="14.85546875" style="45" bestFit="1" customWidth="1"/>
    <col min="14" max="16384" width="9.42578125" style="45"/>
  </cols>
  <sheetData>
    <row r="1" spans="1:12" ht="16.5" customHeight="1">
      <c r="A1" s="43" t="s">
        <v>0</v>
      </c>
      <c r="B1" s="43"/>
      <c r="C1" s="43"/>
      <c r="F1" s="35"/>
      <c r="G1" s="46"/>
      <c r="H1" s="35"/>
      <c r="I1" s="46"/>
      <c r="J1" s="35"/>
      <c r="K1" s="35"/>
      <c r="L1" s="35"/>
    </row>
    <row r="2" spans="1:12" ht="16.5" customHeight="1">
      <c r="A2" s="43" t="s">
        <v>1</v>
      </c>
      <c r="B2" s="43"/>
      <c r="C2" s="43"/>
      <c r="F2" s="35"/>
      <c r="G2" s="46"/>
      <c r="H2" s="35"/>
      <c r="I2" s="46"/>
      <c r="J2" s="35"/>
      <c r="K2" s="35"/>
      <c r="L2" s="35"/>
    </row>
    <row r="3" spans="1:12" ht="16.5" customHeight="1">
      <c r="A3" s="47" t="s">
        <v>2</v>
      </c>
      <c r="B3" s="47"/>
      <c r="C3" s="47"/>
      <c r="D3" s="159"/>
      <c r="E3" s="48"/>
      <c r="F3" s="36"/>
      <c r="G3" s="201"/>
      <c r="H3" s="36"/>
      <c r="I3" s="201"/>
      <c r="J3" s="36"/>
      <c r="K3" s="36"/>
      <c r="L3" s="36"/>
    </row>
    <row r="4" spans="1:12" ht="16.350000000000001" customHeight="1">
      <c r="A4" s="202"/>
      <c r="B4" s="202"/>
      <c r="C4" s="202"/>
      <c r="D4" s="49"/>
      <c r="E4" s="49"/>
      <c r="F4" s="35"/>
      <c r="G4" s="46"/>
      <c r="H4" s="35"/>
      <c r="I4" s="46"/>
      <c r="J4" s="35"/>
      <c r="K4" s="35"/>
      <c r="L4" s="35"/>
    </row>
    <row r="5" spans="1:12" ht="16.350000000000001" customHeight="1">
      <c r="A5" s="202"/>
      <c r="B5" s="202"/>
      <c r="C5" s="202"/>
      <c r="D5" s="49"/>
      <c r="E5" s="49"/>
      <c r="F5" s="35"/>
      <c r="G5" s="46"/>
      <c r="H5" s="35"/>
      <c r="I5" s="46"/>
      <c r="J5" s="35"/>
      <c r="K5" s="35"/>
      <c r="L5" s="35"/>
    </row>
    <row r="6" spans="1:12" ht="16.350000000000001" customHeight="1">
      <c r="A6" s="202"/>
      <c r="B6" s="202"/>
      <c r="C6" s="202"/>
      <c r="D6" s="49"/>
      <c r="E6" s="49"/>
      <c r="F6" s="232" t="s">
        <v>3</v>
      </c>
      <c r="G6" s="232"/>
      <c r="H6" s="232"/>
      <c r="I6" s="37"/>
      <c r="J6" s="232" t="s">
        <v>4</v>
      </c>
      <c r="K6" s="232"/>
      <c r="L6" s="232"/>
    </row>
    <row r="7" spans="1:12" ht="16.350000000000001" customHeight="1">
      <c r="A7" s="202"/>
      <c r="B7" s="202"/>
      <c r="C7" s="202"/>
      <c r="F7" s="233" t="s">
        <v>5</v>
      </c>
      <c r="G7" s="233"/>
      <c r="H7" s="233"/>
      <c r="I7" s="50"/>
      <c r="J7" s="233" t="s">
        <v>5</v>
      </c>
      <c r="K7" s="233"/>
      <c r="L7" s="233"/>
    </row>
    <row r="8" spans="1:12" ht="16.350000000000001" customHeight="1">
      <c r="A8" s="202"/>
      <c r="B8" s="202"/>
      <c r="C8" s="202"/>
      <c r="F8" s="1" t="s">
        <v>6</v>
      </c>
      <c r="G8" s="203"/>
      <c r="H8" s="1" t="s">
        <v>6</v>
      </c>
      <c r="I8" s="203"/>
      <c r="J8" s="1" t="s">
        <v>6</v>
      </c>
      <c r="K8" s="203"/>
      <c r="L8" s="1" t="s">
        <v>6</v>
      </c>
    </row>
    <row r="9" spans="1:12" s="205" customFormat="1" ht="16.350000000000001" customHeight="1">
      <c r="A9" s="204"/>
      <c r="B9" s="204"/>
      <c r="C9" s="204"/>
      <c r="D9" s="44"/>
      <c r="E9" s="45"/>
      <c r="F9" s="51" t="s">
        <v>7</v>
      </c>
      <c r="G9" s="52"/>
      <c r="H9" s="51" t="s">
        <v>8</v>
      </c>
      <c r="I9" s="52"/>
      <c r="J9" s="51" t="s">
        <v>7</v>
      </c>
      <c r="K9" s="52"/>
      <c r="L9" s="51" t="s">
        <v>8</v>
      </c>
    </row>
    <row r="10" spans="1:12" ht="16.350000000000001" customHeight="1">
      <c r="A10" s="202"/>
      <c r="B10" s="202"/>
      <c r="C10" s="202"/>
      <c r="D10" s="53" t="s">
        <v>9</v>
      </c>
      <c r="E10" s="44"/>
      <c r="F10" s="54" t="s">
        <v>10</v>
      </c>
      <c r="G10" s="52"/>
      <c r="H10" s="54" t="s">
        <v>10</v>
      </c>
      <c r="I10" s="52"/>
      <c r="J10" s="54" t="s">
        <v>10</v>
      </c>
      <c r="K10" s="52"/>
      <c r="L10" s="54" t="s">
        <v>10</v>
      </c>
    </row>
    <row r="11" spans="1:12" ht="16.350000000000001" customHeight="1">
      <c r="A11" s="202"/>
      <c r="B11" s="202"/>
      <c r="C11" s="202"/>
      <c r="D11" s="49"/>
      <c r="E11" s="49"/>
      <c r="I11" s="38"/>
    </row>
    <row r="12" spans="1:12" ht="16.350000000000001" customHeight="1">
      <c r="A12" s="43" t="s">
        <v>11</v>
      </c>
      <c r="B12" s="43"/>
      <c r="C12" s="43"/>
      <c r="D12" s="49"/>
      <c r="E12" s="49"/>
      <c r="F12" s="56"/>
      <c r="G12" s="57"/>
      <c r="H12" s="56"/>
      <c r="I12" s="57"/>
      <c r="J12" s="56"/>
      <c r="K12" s="56"/>
      <c r="L12" s="56"/>
    </row>
    <row r="13" spans="1:12" ht="16.350000000000001" customHeight="1">
      <c r="A13" s="202"/>
      <c r="B13" s="202"/>
      <c r="C13" s="202"/>
      <c r="D13" s="49"/>
      <c r="E13" s="49"/>
      <c r="F13" s="58"/>
      <c r="G13" s="206"/>
      <c r="H13" s="58"/>
      <c r="I13" s="206"/>
      <c r="J13" s="58"/>
      <c r="K13" s="58"/>
      <c r="L13" s="58"/>
    </row>
    <row r="14" spans="1:12" ht="16.350000000000001" customHeight="1">
      <c r="A14" s="43" t="s">
        <v>12</v>
      </c>
      <c r="B14" s="43"/>
      <c r="C14" s="43"/>
      <c r="D14" s="49"/>
      <c r="E14" s="49"/>
      <c r="F14" s="56"/>
      <c r="G14" s="57"/>
      <c r="H14" s="56"/>
      <c r="I14" s="57"/>
      <c r="J14" s="56"/>
      <c r="K14" s="56"/>
      <c r="L14" s="56"/>
    </row>
    <row r="15" spans="1:12" ht="16.350000000000001" customHeight="1">
      <c r="A15" s="202"/>
      <c r="B15" s="202"/>
      <c r="C15" s="202"/>
      <c r="D15" s="207"/>
      <c r="E15" s="208"/>
      <c r="F15" s="56"/>
      <c r="G15" s="208"/>
      <c r="H15" s="56"/>
      <c r="I15" s="208"/>
      <c r="J15" s="56"/>
      <c r="K15" s="56"/>
      <c r="L15" s="56"/>
    </row>
    <row r="16" spans="1:12" ht="16.350000000000001" customHeight="1">
      <c r="A16" s="45" t="s">
        <v>13</v>
      </c>
      <c r="D16" s="209">
        <v>9</v>
      </c>
      <c r="E16" s="208"/>
      <c r="F16" s="210">
        <v>50672771</v>
      </c>
      <c r="G16" s="208"/>
      <c r="H16" s="210">
        <v>60482819</v>
      </c>
      <c r="I16" s="208"/>
      <c r="J16" s="56">
        <v>13936669</v>
      </c>
      <c r="K16" s="56"/>
      <c r="L16" s="56">
        <v>30737433</v>
      </c>
    </row>
    <row r="17" spans="1:12" ht="16.350000000000001" customHeight="1">
      <c r="A17" s="45" t="s">
        <v>14</v>
      </c>
      <c r="D17" s="209"/>
      <c r="E17" s="208"/>
      <c r="F17" s="210">
        <v>101912</v>
      </c>
      <c r="G17" s="208"/>
      <c r="H17" s="210">
        <v>197830</v>
      </c>
      <c r="I17" s="208"/>
      <c r="J17" s="56">
        <v>101912</v>
      </c>
      <c r="K17" s="56"/>
      <c r="L17" s="56">
        <v>197830</v>
      </c>
    </row>
    <row r="18" spans="1:12" ht="16.350000000000001" customHeight="1">
      <c r="A18" s="59" t="s">
        <v>15</v>
      </c>
      <c r="D18" s="209">
        <v>11</v>
      </c>
      <c r="E18" s="208"/>
      <c r="F18" s="56">
        <v>98516483</v>
      </c>
      <c r="G18" s="208"/>
      <c r="H18" s="56">
        <v>106690821</v>
      </c>
      <c r="I18" s="208"/>
      <c r="J18" s="56">
        <v>47166844</v>
      </c>
      <c r="K18" s="56"/>
      <c r="L18" s="56">
        <v>48425377</v>
      </c>
    </row>
    <row r="19" spans="1:12" ht="16.350000000000001" customHeight="1">
      <c r="A19" s="59" t="s">
        <v>16</v>
      </c>
      <c r="D19" s="211">
        <v>29.3</v>
      </c>
      <c r="E19" s="208"/>
      <c r="F19" s="212">
        <v>0</v>
      </c>
      <c r="G19" s="208"/>
      <c r="H19" s="212">
        <v>0</v>
      </c>
      <c r="I19" s="208"/>
      <c r="J19" s="56">
        <v>150000000</v>
      </c>
      <c r="K19" s="213"/>
      <c r="L19" s="213">
        <v>142560243</v>
      </c>
    </row>
    <row r="20" spans="1:12" ht="16.350000000000001" customHeight="1">
      <c r="A20" s="59" t="s">
        <v>17</v>
      </c>
      <c r="D20" s="209">
        <v>13</v>
      </c>
      <c r="E20" s="208"/>
      <c r="F20" s="213">
        <v>244464283</v>
      </c>
      <c r="G20" s="208"/>
      <c r="H20" s="213">
        <v>228175560</v>
      </c>
      <c r="I20" s="208"/>
      <c r="J20" s="212">
        <v>0</v>
      </c>
      <c r="K20" s="212"/>
      <c r="L20" s="212">
        <v>0</v>
      </c>
    </row>
    <row r="21" spans="1:12" ht="16.350000000000001" customHeight="1">
      <c r="A21" s="59" t="s">
        <v>18</v>
      </c>
      <c r="C21" s="43"/>
      <c r="D21" s="214"/>
      <c r="E21" s="214"/>
      <c r="F21" s="215">
        <v>6388570</v>
      </c>
      <c r="G21" s="57"/>
      <c r="H21" s="215">
        <v>6611393</v>
      </c>
      <c r="I21" s="57"/>
      <c r="J21" s="215">
        <v>262998</v>
      </c>
      <c r="K21" s="213"/>
      <c r="L21" s="215">
        <v>383718</v>
      </c>
    </row>
    <row r="22" spans="1:12" ht="16.350000000000001" customHeight="1">
      <c r="A22" s="202"/>
      <c r="B22" s="202"/>
      <c r="C22" s="202"/>
      <c r="D22" s="207"/>
      <c r="E22" s="208"/>
      <c r="F22" s="56"/>
      <c r="G22" s="208"/>
      <c r="H22" s="56"/>
      <c r="I22" s="208"/>
      <c r="J22" s="56"/>
      <c r="K22" s="56"/>
      <c r="L22" s="56"/>
    </row>
    <row r="23" spans="1:12" ht="16.350000000000001" customHeight="1">
      <c r="A23" s="43" t="s">
        <v>19</v>
      </c>
      <c r="B23" s="43"/>
      <c r="C23" s="43"/>
      <c r="D23" s="214"/>
      <c r="E23" s="214"/>
      <c r="F23" s="60">
        <f>SUM(F16:F21)</f>
        <v>400144019</v>
      </c>
      <c r="G23" s="57"/>
      <c r="H23" s="60">
        <f>SUM(H16:H21)</f>
        <v>402158423</v>
      </c>
      <c r="I23" s="57"/>
      <c r="J23" s="60">
        <f>SUM(J16:J21)</f>
        <v>211468423</v>
      </c>
      <c r="K23" s="56"/>
      <c r="L23" s="60">
        <f>SUM(L16:L21)</f>
        <v>222304601</v>
      </c>
    </row>
    <row r="24" spans="1:12" ht="16.350000000000001" customHeight="1">
      <c r="A24" s="216"/>
      <c r="B24" s="216"/>
      <c r="C24" s="216"/>
      <c r="D24" s="207"/>
      <c r="E24" s="208"/>
      <c r="F24" s="56"/>
      <c r="G24" s="208"/>
      <c r="H24" s="56"/>
      <c r="I24" s="208"/>
      <c r="J24" s="56"/>
      <c r="K24" s="56"/>
      <c r="L24" s="56"/>
    </row>
    <row r="25" spans="1:12" ht="16.350000000000001" customHeight="1">
      <c r="A25" s="43" t="s">
        <v>20</v>
      </c>
      <c r="B25" s="43"/>
      <c r="C25" s="43"/>
      <c r="D25" s="217"/>
      <c r="E25" s="218"/>
      <c r="F25" s="58"/>
      <c r="G25" s="219"/>
      <c r="H25" s="58"/>
      <c r="I25" s="219"/>
      <c r="J25" s="58"/>
      <c r="K25" s="58"/>
      <c r="L25" s="58"/>
    </row>
    <row r="26" spans="1:12" ht="16.350000000000001" customHeight="1">
      <c r="A26" s="202"/>
      <c r="B26" s="202"/>
      <c r="C26" s="202"/>
      <c r="D26" s="207"/>
      <c r="E26" s="208"/>
      <c r="F26" s="56"/>
      <c r="G26" s="208"/>
      <c r="H26" s="56"/>
      <c r="I26" s="208"/>
      <c r="J26" s="56"/>
      <c r="K26" s="56"/>
      <c r="L26" s="56"/>
    </row>
    <row r="27" spans="1:12" ht="16.350000000000001" customHeight="1">
      <c r="A27" s="45" t="s">
        <v>21</v>
      </c>
      <c r="C27" s="220"/>
      <c r="D27" s="214">
        <v>10</v>
      </c>
      <c r="E27" s="220"/>
      <c r="F27" s="56">
        <v>2480000</v>
      </c>
      <c r="G27" s="61"/>
      <c r="H27" s="56">
        <v>3200000</v>
      </c>
      <c r="I27" s="61"/>
      <c r="J27" s="56">
        <v>2480000</v>
      </c>
      <c r="K27" s="56"/>
      <c r="L27" s="56">
        <v>3200000</v>
      </c>
    </row>
    <row r="28" spans="1:12" ht="16.350000000000001" customHeight="1">
      <c r="A28" s="59" t="s">
        <v>22</v>
      </c>
      <c r="C28" s="220"/>
      <c r="D28" s="214">
        <v>12</v>
      </c>
      <c r="E28" s="220"/>
      <c r="F28" s="56">
        <v>2851520276</v>
      </c>
      <c r="G28" s="61"/>
      <c r="H28" s="56">
        <v>3084181918</v>
      </c>
      <c r="I28" s="61"/>
      <c r="J28" s="56">
        <v>0</v>
      </c>
      <c r="K28" s="56"/>
      <c r="L28" s="56">
        <v>0</v>
      </c>
    </row>
    <row r="29" spans="1:12" ht="16.350000000000001" customHeight="1">
      <c r="A29" s="59" t="s">
        <v>23</v>
      </c>
      <c r="C29" s="220"/>
      <c r="D29" s="214">
        <v>13</v>
      </c>
      <c r="E29" s="220"/>
      <c r="F29" s="56">
        <v>35545504</v>
      </c>
      <c r="G29" s="61"/>
      <c r="H29" s="56">
        <v>72399341</v>
      </c>
      <c r="I29" s="61"/>
      <c r="J29" s="56">
        <v>0</v>
      </c>
      <c r="K29" s="56"/>
      <c r="L29" s="56">
        <v>0</v>
      </c>
    </row>
    <row r="30" spans="1:12" ht="16.350000000000001" customHeight="1">
      <c r="A30" s="59" t="s">
        <v>24</v>
      </c>
      <c r="C30" s="220"/>
      <c r="D30" s="214">
        <v>29.3</v>
      </c>
      <c r="E30" s="220"/>
      <c r="F30" s="56">
        <v>0</v>
      </c>
      <c r="G30" s="61"/>
      <c r="H30" s="56">
        <v>0</v>
      </c>
      <c r="I30" s="61"/>
      <c r="J30" s="213">
        <v>2164500000</v>
      </c>
      <c r="K30" s="56"/>
      <c r="L30" s="56">
        <v>2075000000</v>
      </c>
    </row>
    <row r="31" spans="1:12" ht="16.350000000000001" customHeight="1">
      <c r="A31" s="45" t="s">
        <v>25</v>
      </c>
      <c r="C31" s="43"/>
      <c r="D31" s="214">
        <v>14</v>
      </c>
      <c r="E31" s="214"/>
      <c r="F31" s="56">
        <v>0</v>
      </c>
      <c r="G31" s="57"/>
      <c r="H31" s="213">
        <v>0</v>
      </c>
      <c r="I31" s="57"/>
      <c r="J31" s="213">
        <v>1099729005</v>
      </c>
      <c r="K31" s="213"/>
      <c r="L31" s="213">
        <v>1099729005</v>
      </c>
    </row>
    <row r="32" spans="1:12" ht="16.350000000000001" customHeight="1">
      <c r="A32" s="45" t="s">
        <v>26</v>
      </c>
      <c r="C32" s="220"/>
      <c r="D32" s="214"/>
      <c r="E32" s="220"/>
      <c r="F32" s="213">
        <v>19680591</v>
      </c>
      <c r="G32" s="61"/>
      <c r="H32" s="213">
        <v>20740706</v>
      </c>
      <c r="I32" s="61"/>
      <c r="J32" s="56">
        <v>0</v>
      </c>
      <c r="K32" s="213"/>
      <c r="L32" s="213">
        <v>0</v>
      </c>
    </row>
    <row r="33" spans="1:12" ht="16.350000000000001" customHeight="1">
      <c r="A33" s="45" t="s">
        <v>27</v>
      </c>
      <c r="D33" s="214">
        <v>15.1</v>
      </c>
      <c r="E33" s="214"/>
      <c r="F33" s="221">
        <v>390364322</v>
      </c>
      <c r="G33" s="222"/>
      <c r="H33" s="221">
        <v>418876904</v>
      </c>
      <c r="I33" s="222"/>
      <c r="J33" s="221">
        <v>383215293</v>
      </c>
      <c r="K33" s="221"/>
      <c r="L33" s="221">
        <v>411697732</v>
      </c>
    </row>
    <row r="34" spans="1:12" ht="16.350000000000001" customHeight="1">
      <c r="A34" s="45" t="s">
        <v>28</v>
      </c>
      <c r="D34" s="44" t="s">
        <v>29</v>
      </c>
      <c r="E34" s="214"/>
      <c r="F34" s="221">
        <v>5223567</v>
      </c>
      <c r="G34" s="222"/>
      <c r="H34" s="221">
        <v>8049622</v>
      </c>
      <c r="I34" s="222"/>
      <c r="J34" s="221">
        <v>5967279</v>
      </c>
      <c r="K34" s="221"/>
      <c r="L34" s="221">
        <v>6560089</v>
      </c>
    </row>
    <row r="35" spans="1:12" ht="16.350000000000001" customHeight="1">
      <c r="A35" s="45" t="s">
        <v>30</v>
      </c>
      <c r="C35" s="43"/>
      <c r="D35" s="214">
        <v>15.3</v>
      </c>
      <c r="E35" s="214"/>
      <c r="F35" s="213">
        <v>6858911</v>
      </c>
      <c r="G35" s="57"/>
      <c r="H35" s="213">
        <v>9516704</v>
      </c>
      <c r="I35" s="57"/>
      <c r="J35" s="56">
        <v>6858910</v>
      </c>
      <c r="K35" s="56"/>
      <c r="L35" s="56">
        <v>9516703</v>
      </c>
    </row>
    <row r="36" spans="1:12" ht="16.350000000000001" customHeight="1">
      <c r="A36" s="45" t="s">
        <v>31</v>
      </c>
      <c r="C36" s="43"/>
      <c r="D36" s="214">
        <v>16</v>
      </c>
      <c r="E36" s="214"/>
      <c r="F36" s="213">
        <v>198642045</v>
      </c>
      <c r="G36" s="57"/>
      <c r="H36" s="213">
        <v>157501380</v>
      </c>
      <c r="I36" s="57"/>
      <c r="J36" s="213">
        <v>3233347</v>
      </c>
      <c r="K36" s="213"/>
      <c r="L36" s="213">
        <v>3022617</v>
      </c>
    </row>
    <row r="37" spans="1:12" ht="16.350000000000001" customHeight="1">
      <c r="A37" s="45" t="s">
        <v>32</v>
      </c>
      <c r="D37" s="214"/>
      <c r="E37" s="214"/>
      <c r="F37" s="60">
        <v>866273</v>
      </c>
      <c r="G37" s="57"/>
      <c r="H37" s="60">
        <v>866274</v>
      </c>
      <c r="I37" s="57"/>
      <c r="J37" s="60">
        <v>790421</v>
      </c>
      <c r="K37" s="56"/>
      <c r="L37" s="60">
        <v>790421</v>
      </c>
    </row>
    <row r="38" spans="1:12" ht="16.350000000000001" customHeight="1">
      <c r="A38" s="202"/>
      <c r="B38" s="202"/>
      <c r="C38" s="202"/>
      <c r="D38" s="207"/>
      <c r="E38" s="208"/>
      <c r="F38" s="56"/>
      <c r="G38" s="208"/>
      <c r="H38" s="56"/>
      <c r="I38" s="208"/>
      <c r="J38" s="56"/>
      <c r="K38" s="56"/>
      <c r="L38" s="56"/>
    </row>
    <row r="39" spans="1:12" ht="16.350000000000001" customHeight="1">
      <c r="A39" s="43" t="s">
        <v>33</v>
      </c>
      <c r="B39" s="43"/>
      <c r="C39" s="43"/>
      <c r="D39" s="214"/>
      <c r="E39" s="214"/>
      <c r="F39" s="60">
        <f>SUM(F27:F38)</f>
        <v>3511181489</v>
      </c>
      <c r="G39" s="57"/>
      <c r="H39" s="60">
        <f>SUM(H27:H38)</f>
        <v>3775332849</v>
      </c>
      <c r="I39" s="57"/>
      <c r="J39" s="60">
        <f>SUM(J27:J38)</f>
        <v>3666774255</v>
      </c>
      <c r="K39" s="56"/>
      <c r="L39" s="60">
        <f>SUM(L27:L38)</f>
        <v>3609516567</v>
      </c>
    </row>
    <row r="40" spans="1:12" ht="16.350000000000001" customHeight="1">
      <c r="A40" s="202"/>
      <c r="B40" s="202"/>
      <c r="C40" s="202"/>
      <c r="D40" s="207"/>
      <c r="E40" s="208"/>
      <c r="F40" s="56"/>
      <c r="G40" s="208"/>
      <c r="H40" s="56"/>
      <c r="I40" s="57"/>
      <c r="J40" s="56"/>
      <c r="K40" s="56"/>
      <c r="L40" s="56"/>
    </row>
    <row r="41" spans="1:12" ht="16.350000000000001" customHeight="1" thickBot="1">
      <c r="A41" s="43" t="s">
        <v>34</v>
      </c>
      <c r="B41" s="43"/>
      <c r="C41" s="43"/>
      <c r="D41" s="207"/>
      <c r="E41" s="208"/>
      <c r="F41" s="62">
        <f>+F23+F39</f>
        <v>3911325508</v>
      </c>
      <c r="G41" s="57"/>
      <c r="H41" s="62">
        <f>+H23+H39</f>
        <v>4177491272</v>
      </c>
      <c r="I41" s="57"/>
      <c r="J41" s="62">
        <f>+J23+J39</f>
        <v>3878242678</v>
      </c>
      <c r="K41" s="56"/>
      <c r="L41" s="62">
        <f>+L23+L39</f>
        <v>3831821168</v>
      </c>
    </row>
    <row r="42" spans="1:12" ht="16.350000000000001" customHeight="1" thickTop="1">
      <c r="A42" s="43"/>
      <c r="B42" s="43"/>
      <c r="C42" s="43"/>
      <c r="D42" s="207"/>
      <c r="E42" s="208"/>
      <c r="F42" s="56"/>
      <c r="G42" s="57"/>
      <c r="H42" s="56"/>
      <c r="I42" s="57"/>
      <c r="J42" s="56"/>
      <c r="K42" s="56"/>
      <c r="L42" s="56"/>
    </row>
    <row r="43" spans="1:12" ht="16.350000000000001" customHeight="1">
      <c r="A43" s="43"/>
      <c r="B43" s="43"/>
      <c r="C43" s="43"/>
      <c r="D43" s="207"/>
      <c r="E43" s="208"/>
      <c r="F43" s="56"/>
      <c r="G43" s="57"/>
      <c r="H43" s="56"/>
      <c r="I43" s="57"/>
      <c r="J43" s="56"/>
      <c r="K43" s="56"/>
      <c r="L43" s="56"/>
    </row>
    <row r="44" spans="1:12" ht="16.350000000000001" customHeight="1">
      <c r="A44" s="43"/>
      <c r="B44" s="43"/>
      <c r="C44" s="43"/>
      <c r="D44" s="207"/>
      <c r="E44" s="208"/>
      <c r="F44" s="56"/>
      <c r="G44" s="57"/>
      <c r="H44" s="56"/>
      <c r="I44" s="57"/>
      <c r="J44" s="56"/>
      <c r="K44" s="56"/>
      <c r="L44" s="56"/>
    </row>
    <row r="45" spans="1:12" ht="16.350000000000001" customHeight="1">
      <c r="A45" s="202"/>
      <c r="B45" s="202"/>
      <c r="C45" s="202"/>
      <c r="F45" s="203"/>
      <c r="G45" s="203"/>
      <c r="H45" s="203"/>
      <c r="I45" s="203"/>
      <c r="J45" s="203"/>
      <c r="K45" s="203"/>
      <c r="L45" s="203"/>
    </row>
    <row r="46" spans="1:12" ht="16.350000000000001" customHeight="1">
      <c r="A46" s="43"/>
      <c r="B46" s="43"/>
      <c r="C46" s="43"/>
      <c r="D46" s="207"/>
      <c r="E46" s="208"/>
      <c r="F46" s="56"/>
      <c r="G46" s="57"/>
      <c r="H46" s="56"/>
      <c r="I46" s="57"/>
      <c r="J46" s="56"/>
      <c r="K46" s="56"/>
      <c r="L46" s="56"/>
    </row>
    <row r="47" spans="1:12" ht="16.350000000000001" customHeight="1">
      <c r="A47" s="43"/>
      <c r="B47" s="43"/>
      <c r="C47" s="43"/>
      <c r="D47" s="207"/>
      <c r="E47" s="208"/>
      <c r="F47" s="56"/>
      <c r="G47" s="57"/>
      <c r="H47" s="56"/>
      <c r="I47" s="57"/>
      <c r="J47" s="56"/>
      <c r="K47" s="56"/>
      <c r="L47" s="56"/>
    </row>
    <row r="48" spans="1:12" ht="16.350000000000001" customHeight="1">
      <c r="A48" s="43"/>
      <c r="B48" s="43"/>
      <c r="C48" s="43"/>
      <c r="D48" s="207"/>
      <c r="E48" s="208"/>
      <c r="F48" s="56"/>
      <c r="G48" s="57"/>
      <c r="H48" s="56"/>
      <c r="I48" s="57"/>
      <c r="J48" s="56"/>
      <c r="K48" s="56"/>
      <c r="L48" s="56"/>
    </row>
    <row r="49" spans="1:12" ht="16.350000000000001" customHeight="1">
      <c r="A49" s="43"/>
      <c r="B49" s="43"/>
      <c r="C49" s="43"/>
      <c r="D49" s="207"/>
      <c r="E49" s="208"/>
      <c r="F49" s="56"/>
      <c r="G49" s="57"/>
      <c r="H49" s="56"/>
      <c r="I49" s="57"/>
      <c r="J49" s="56"/>
      <c r="K49" s="56"/>
      <c r="L49" s="56"/>
    </row>
    <row r="50" spans="1:12" ht="14.25" customHeight="1">
      <c r="C50" s="220"/>
      <c r="D50" s="214"/>
      <c r="E50" s="220"/>
      <c r="G50" s="61"/>
      <c r="I50" s="61"/>
      <c r="J50" s="56"/>
      <c r="K50" s="56"/>
      <c r="L50" s="56"/>
    </row>
    <row r="51" spans="1:12" ht="21.95" customHeight="1">
      <c r="A51" s="48" t="s">
        <v>35</v>
      </c>
      <c r="B51" s="223"/>
      <c r="C51" s="223"/>
      <c r="D51" s="224"/>
      <c r="E51" s="224"/>
      <c r="F51" s="39"/>
      <c r="G51" s="40"/>
      <c r="H51" s="39"/>
      <c r="I51" s="40"/>
      <c r="J51" s="39"/>
      <c r="K51" s="39"/>
      <c r="L51" s="39"/>
    </row>
    <row r="52" spans="1:12" ht="16.5" customHeight="1">
      <c r="A52" s="43" t="str">
        <f>A1</f>
        <v>Chase Asia Public Company Limited</v>
      </c>
      <c r="B52" s="43"/>
      <c r="C52" s="43"/>
      <c r="F52" s="35"/>
      <c r="G52" s="46"/>
      <c r="H52" s="35"/>
      <c r="I52" s="46"/>
      <c r="J52" s="35"/>
      <c r="K52" s="35"/>
      <c r="L52" s="35"/>
    </row>
    <row r="53" spans="1:12" ht="16.5" customHeight="1">
      <c r="A53" s="43" t="s">
        <v>36</v>
      </c>
      <c r="B53" s="43"/>
      <c r="C53" s="43"/>
      <c r="F53" s="35"/>
      <c r="G53" s="46"/>
      <c r="H53" s="35"/>
      <c r="I53" s="46"/>
      <c r="J53" s="35"/>
      <c r="K53" s="35"/>
      <c r="L53" s="35"/>
    </row>
    <row r="54" spans="1:12" ht="16.5" customHeight="1">
      <c r="A54" s="47" t="str">
        <f>A3</f>
        <v>As at 31 December 2025</v>
      </c>
      <c r="B54" s="47"/>
      <c r="C54" s="47"/>
      <c r="D54" s="159"/>
      <c r="E54" s="48"/>
      <c r="F54" s="36"/>
      <c r="G54" s="201"/>
      <c r="H54" s="36"/>
      <c r="I54" s="201"/>
      <c r="J54" s="36"/>
      <c r="K54" s="36"/>
      <c r="L54" s="36"/>
    </row>
    <row r="55" spans="1:12" ht="16.350000000000001" customHeight="1">
      <c r="A55" s="43"/>
      <c r="B55" s="43"/>
      <c r="C55" s="43"/>
      <c r="F55" s="41"/>
      <c r="G55" s="46"/>
      <c r="H55" s="41"/>
      <c r="I55" s="46"/>
      <c r="J55" s="41"/>
      <c r="K55" s="41"/>
      <c r="L55" s="41"/>
    </row>
    <row r="56" spans="1:12" ht="16.350000000000001" customHeight="1">
      <c r="F56" s="35"/>
      <c r="G56" s="46"/>
      <c r="H56" s="35"/>
      <c r="I56" s="46"/>
      <c r="J56" s="35"/>
      <c r="K56" s="35"/>
      <c r="L56" s="35"/>
    </row>
    <row r="57" spans="1:12" ht="16.350000000000001" customHeight="1">
      <c r="A57" s="202"/>
      <c r="B57" s="202"/>
      <c r="C57" s="202"/>
      <c r="D57" s="49"/>
      <c r="E57" s="49"/>
      <c r="F57" s="232" t="s">
        <v>3</v>
      </c>
      <c r="G57" s="232"/>
      <c r="H57" s="232"/>
      <c r="I57" s="37"/>
      <c r="J57" s="232" t="s">
        <v>4</v>
      </c>
      <c r="K57" s="232"/>
      <c r="L57" s="232"/>
    </row>
    <row r="58" spans="1:12" ht="16.350000000000001" customHeight="1">
      <c r="A58" s="202"/>
      <c r="B58" s="202"/>
      <c r="C58" s="202"/>
      <c r="F58" s="233" t="s">
        <v>5</v>
      </c>
      <c r="G58" s="233"/>
      <c r="H58" s="233"/>
      <c r="I58" s="50"/>
      <c r="J58" s="233" t="s">
        <v>5</v>
      </c>
      <c r="K58" s="233"/>
      <c r="L58" s="233"/>
    </row>
    <row r="59" spans="1:12" ht="16.350000000000001" customHeight="1">
      <c r="A59" s="202"/>
      <c r="B59" s="202"/>
      <c r="C59" s="202"/>
      <c r="F59" s="1" t="s">
        <v>6</v>
      </c>
      <c r="G59" s="203"/>
      <c r="H59" s="1" t="s">
        <v>6</v>
      </c>
      <c r="I59" s="203"/>
      <c r="J59" s="1" t="s">
        <v>6</v>
      </c>
      <c r="K59" s="203"/>
      <c r="L59" s="1" t="s">
        <v>6</v>
      </c>
    </row>
    <row r="60" spans="1:12" s="205" customFormat="1" ht="16.350000000000001" customHeight="1">
      <c r="A60" s="204"/>
      <c r="B60" s="204"/>
      <c r="C60" s="204"/>
      <c r="D60" s="44"/>
      <c r="E60" s="45"/>
      <c r="F60" s="51" t="s">
        <v>7</v>
      </c>
      <c r="G60" s="52"/>
      <c r="H60" s="51" t="s">
        <v>8</v>
      </c>
      <c r="I60" s="52"/>
      <c r="J60" s="51" t="s">
        <v>7</v>
      </c>
      <c r="K60" s="52"/>
      <c r="L60" s="51" t="s">
        <v>8</v>
      </c>
    </row>
    <row r="61" spans="1:12" ht="16.350000000000001" customHeight="1">
      <c r="A61" s="202"/>
      <c r="B61" s="202"/>
      <c r="C61" s="202"/>
      <c r="D61" s="53" t="s">
        <v>9</v>
      </c>
      <c r="E61" s="44"/>
      <c r="F61" s="54" t="s">
        <v>10</v>
      </c>
      <c r="G61" s="52"/>
      <c r="H61" s="54" t="s">
        <v>10</v>
      </c>
      <c r="I61" s="52"/>
      <c r="J61" s="54" t="s">
        <v>10</v>
      </c>
      <c r="K61" s="52"/>
      <c r="L61" s="54" t="s">
        <v>10</v>
      </c>
    </row>
    <row r="62" spans="1:12" ht="16.350000000000001" customHeight="1">
      <c r="A62" s="43"/>
      <c r="B62" s="43"/>
      <c r="C62" s="43"/>
      <c r="D62" s="63"/>
      <c r="E62" s="44"/>
      <c r="G62" s="61"/>
      <c r="I62" s="61"/>
    </row>
    <row r="63" spans="1:12" ht="16.350000000000001" customHeight="1">
      <c r="A63" s="43" t="s">
        <v>37</v>
      </c>
      <c r="B63" s="43"/>
      <c r="C63" s="43"/>
      <c r="D63" s="214"/>
      <c r="G63" s="61"/>
      <c r="I63" s="61"/>
    </row>
    <row r="64" spans="1:12" ht="16.350000000000001" customHeight="1">
      <c r="A64" s="202"/>
      <c r="B64" s="202"/>
      <c r="C64" s="202"/>
      <c r="D64" s="207"/>
      <c r="E64" s="208"/>
      <c r="F64" s="56"/>
      <c r="G64" s="208"/>
      <c r="H64" s="56"/>
      <c r="I64" s="208"/>
      <c r="J64" s="56"/>
      <c r="K64" s="56"/>
      <c r="L64" s="56"/>
    </row>
    <row r="65" spans="1:13" ht="16.350000000000001" customHeight="1">
      <c r="A65" s="43" t="s">
        <v>38</v>
      </c>
      <c r="B65" s="202"/>
      <c r="C65" s="202"/>
      <c r="D65" s="207"/>
      <c r="E65" s="208"/>
      <c r="F65" s="56"/>
      <c r="G65" s="208"/>
      <c r="H65" s="56"/>
      <c r="I65" s="208"/>
      <c r="J65" s="56"/>
      <c r="K65" s="56"/>
      <c r="L65" s="56"/>
    </row>
    <row r="66" spans="1:13" ht="16.350000000000001" customHeight="1">
      <c r="C66" s="202"/>
      <c r="D66" s="214"/>
      <c r="E66" s="208"/>
      <c r="F66" s="56"/>
      <c r="G66" s="208"/>
      <c r="H66" s="56"/>
      <c r="I66" s="208"/>
      <c r="J66" s="56"/>
      <c r="K66" s="56"/>
      <c r="L66" s="56"/>
    </row>
    <row r="67" spans="1:13" ht="16.350000000000001" customHeight="1">
      <c r="A67" s="45" t="s">
        <v>39</v>
      </c>
      <c r="D67" s="209">
        <v>17</v>
      </c>
      <c r="F67" s="56">
        <v>13239684</v>
      </c>
      <c r="G67" s="208"/>
      <c r="H67" s="56">
        <v>20378860</v>
      </c>
      <c r="I67" s="208"/>
      <c r="J67" s="56">
        <v>10481238</v>
      </c>
      <c r="K67" s="56"/>
      <c r="L67" s="56">
        <v>17395048</v>
      </c>
    </row>
    <row r="68" spans="1:13" ht="16.350000000000001" customHeight="1">
      <c r="A68" s="45" t="s">
        <v>40</v>
      </c>
      <c r="D68" s="209"/>
      <c r="F68" s="56"/>
      <c r="G68" s="208"/>
      <c r="H68" s="56"/>
      <c r="I68" s="208"/>
      <c r="J68" s="56"/>
      <c r="K68" s="56"/>
      <c r="L68" s="56"/>
    </row>
    <row r="69" spans="1:13" ht="16.350000000000001" customHeight="1">
      <c r="B69" s="45" t="s">
        <v>41</v>
      </c>
      <c r="D69" s="44">
        <v>18</v>
      </c>
      <c r="F69" s="56">
        <v>0</v>
      </c>
      <c r="G69" s="208"/>
      <c r="H69" s="56">
        <v>38830846</v>
      </c>
      <c r="I69" s="208"/>
      <c r="J69" s="56">
        <v>0</v>
      </c>
      <c r="K69" s="56"/>
      <c r="L69" s="56">
        <v>0</v>
      </c>
    </row>
    <row r="70" spans="1:13" ht="16.350000000000001" customHeight="1">
      <c r="A70" s="45" t="s">
        <v>42</v>
      </c>
      <c r="C70" s="202"/>
      <c r="D70" s="214" t="s">
        <v>43</v>
      </c>
      <c r="E70" s="208"/>
      <c r="F70" s="56">
        <v>0</v>
      </c>
      <c r="G70" s="208"/>
      <c r="H70" s="56">
        <v>0</v>
      </c>
      <c r="I70" s="208"/>
      <c r="J70" s="56">
        <v>130000000</v>
      </c>
      <c r="K70" s="56"/>
      <c r="L70" s="56">
        <v>93000000</v>
      </c>
    </row>
    <row r="71" spans="1:13" ht="16.350000000000001" customHeight="1">
      <c r="A71" s="45" t="s">
        <v>44</v>
      </c>
      <c r="F71" s="45"/>
      <c r="H71" s="45"/>
      <c r="J71" s="45"/>
      <c r="K71" s="45"/>
      <c r="L71" s="45"/>
    </row>
    <row r="72" spans="1:13" ht="16.350000000000001" customHeight="1">
      <c r="B72" s="45" t="s">
        <v>45</v>
      </c>
      <c r="D72" s="44">
        <v>19</v>
      </c>
      <c r="F72" s="56">
        <v>180178100</v>
      </c>
      <c r="G72" s="208"/>
      <c r="H72" s="56">
        <v>215346876</v>
      </c>
      <c r="I72" s="208"/>
      <c r="J72" s="56">
        <v>58343515</v>
      </c>
      <c r="K72" s="56"/>
      <c r="L72" s="56">
        <v>69661031</v>
      </c>
      <c r="M72" s="55"/>
    </row>
    <row r="73" spans="1:13" ht="16.350000000000001" customHeight="1">
      <c r="A73" s="45" t="s">
        <v>46</v>
      </c>
      <c r="D73" s="44">
        <v>19</v>
      </c>
      <c r="F73" s="56">
        <v>3400134</v>
      </c>
      <c r="G73" s="208"/>
      <c r="H73" s="56">
        <v>3162754</v>
      </c>
      <c r="I73" s="208"/>
      <c r="J73" s="56">
        <v>3966633</v>
      </c>
      <c r="K73" s="56"/>
      <c r="L73" s="56">
        <v>2375923</v>
      </c>
      <c r="M73" s="225"/>
    </row>
    <row r="74" spans="1:13" ht="16.350000000000001" customHeight="1">
      <c r="A74" s="45" t="s">
        <v>47</v>
      </c>
      <c r="F74" s="56">
        <v>981411</v>
      </c>
      <c r="G74" s="208"/>
      <c r="H74" s="56">
        <v>937893</v>
      </c>
      <c r="I74" s="208"/>
      <c r="J74" s="226">
        <v>981411</v>
      </c>
      <c r="K74" s="56"/>
      <c r="L74" s="226">
        <v>937893</v>
      </c>
    </row>
    <row r="75" spans="1:13" ht="16.350000000000001" customHeight="1">
      <c r="A75" s="45" t="s">
        <v>48</v>
      </c>
      <c r="C75" s="202"/>
      <c r="D75" s="207"/>
      <c r="E75" s="208"/>
      <c r="F75" s="56">
        <v>13586846</v>
      </c>
      <c r="G75" s="46"/>
      <c r="H75" s="56">
        <v>14726614</v>
      </c>
      <c r="I75" s="46"/>
      <c r="J75" s="56">
        <v>9243546</v>
      </c>
      <c r="K75" s="56"/>
      <c r="L75" s="56">
        <v>1155840</v>
      </c>
    </row>
    <row r="76" spans="1:13" ht="16.350000000000001" customHeight="1">
      <c r="A76" s="45" t="s">
        <v>49</v>
      </c>
      <c r="D76" s="214"/>
      <c r="F76" s="215">
        <v>13483</v>
      </c>
      <c r="G76" s="57"/>
      <c r="H76" s="215">
        <v>5513027</v>
      </c>
      <c r="I76" s="57"/>
      <c r="J76" s="215">
        <v>24534</v>
      </c>
      <c r="K76" s="213"/>
      <c r="L76" s="215">
        <v>5524624</v>
      </c>
    </row>
    <row r="77" spans="1:13" ht="16.350000000000001" customHeight="1">
      <c r="D77" s="214"/>
      <c r="F77" s="56"/>
      <c r="G77" s="208"/>
      <c r="H77" s="56"/>
      <c r="I77" s="208"/>
      <c r="J77" s="25"/>
      <c r="K77" s="25"/>
      <c r="L77" s="25"/>
    </row>
    <row r="78" spans="1:13" ht="16.350000000000001" customHeight="1">
      <c r="A78" s="43" t="s">
        <v>50</v>
      </c>
      <c r="B78" s="43"/>
      <c r="D78" s="207"/>
      <c r="E78" s="208"/>
      <c r="F78" s="215">
        <f>SUM(F67:F76)</f>
        <v>211399658</v>
      </c>
      <c r="G78" s="57"/>
      <c r="H78" s="215">
        <f>SUM(H67:H76)</f>
        <v>298896870</v>
      </c>
      <c r="I78" s="57"/>
      <c r="J78" s="215">
        <f>SUM(J67:J76)</f>
        <v>213040877</v>
      </c>
      <c r="K78" s="213"/>
      <c r="L78" s="215">
        <f>SUM(L67:L76)</f>
        <v>190050359</v>
      </c>
    </row>
    <row r="79" spans="1:13" ht="16.350000000000001" customHeight="1">
      <c r="A79" s="202"/>
      <c r="B79" s="202"/>
      <c r="C79" s="202"/>
      <c r="D79" s="207"/>
      <c r="E79" s="208"/>
      <c r="J79" s="42"/>
      <c r="K79" s="42"/>
      <c r="L79" s="42"/>
    </row>
    <row r="80" spans="1:13" ht="16.350000000000001" customHeight="1">
      <c r="A80" s="43" t="s">
        <v>51</v>
      </c>
      <c r="B80" s="43"/>
      <c r="D80" s="214"/>
      <c r="F80" s="56"/>
      <c r="G80" s="61"/>
      <c r="H80" s="56"/>
      <c r="I80" s="61"/>
      <c r="J80" s="15"/>
      <c r="K80" s="15"/>
      <c r="L80" s="15"/>
    </row>
    <row r="81" spans="1:12" ht="16.350000000000001" customHeight="1">
      <c r="A81" s="202"/>
      <c r="B81" s="202"/>
      <c r="D81" s="214"/>
      <c r="F81" s="56"/>
      <c r="G81" s="61"/>
      <c r="H81" s="56"/>
      <c r="I81" s="61"/>
      <c r="J81" s="15"/>
      <c r="K81" s="15"/>
      <c r="L81" s="15"/>
    </row>
    <row r="82" spans="1:12" ht="16.350000000000001" customHeight="1">
      <c r="A82" s="45" t="s">
        <v>52</v>
      </c>
      <c r="D82" s="44">
        <v>19</v>
      </c>
      <c r="F82" s="56">
        <v>232760809</v>
      </c>
      <c r="H82" s="56">
        <v>390351586</v>
      </c>
      <c r="J82" s="64">
        <v>100357095</v>
      </c>
      <c r="K82" s="64"/>
      <c r="L82" s="64">
        <v>148158199</v>
      </c>
    </row>
    <row r="83" spans="1:12" ht="16.350000000000001" customHeight="1">
      <c r="A83" s="45" t="s">
        <v>53</v>
      </c>
      <c r="B83" s="202"/>
      <c r="D83" s="214">
        <v>19</v>
      </c>
      <c r="F83" s="56">
        <v>2050751</v>
      </c>
      <c r="G83" s="57"/>
      <c r="H83" s="56">
        <v>5275140</v>
      </c>
      <c r="I83" s="57"/>
      <c r="J83" s="227">
        <v>2050751</v>
      </c>
      <c r="K83" s="227"/>
      <c r="L83" s="227">
        <v>4422907</v>
      </c>
    </row>
    <row r="84" spans="1:12" ht="16.350000000000001" customHeight="1">
      <c r="A84" s="45" t="s">
        <v>54</v>
      </c>
      <c r="D84" s="214"/>
      <c r="F84" s="227">
        <v>0</v>
      </c>
      <c r="G84" s="57"/>
      <c r="H84" s="56">
        <v>981411</v>
      </c>
      <c r="I84" s="57"/>
      <c r="J84" s="227">
        <v>0</v>
      </c>
      <c r="K84" s="227"/>
      <c r="L84" s="227">
        <v>981411</v>
      </c>
    </row>
    <row r="85" spans="1:12" ht="16.350000000000001" customHeight="1">
      <c r="A85" s="45" t="s">
        <v>55</v>
      </c>
      <c r="D85" s="209">
        <v>20</v>
      </c>
      <c r="F85" s="56">
        <v>18463569</v>
      </c>
      <c r="G85" s="57"/>
      <c r="H85" s="56">
        <v>15566710</v>
      </c>
      <c r="I85" s="57"/>
      <c r="J85" s="56">
        <v>16015706</v>
      </c>
      <c r="K85" s="56"/>
      <c r="L85" s="56">
        <v>14691741</v>
      </c>
    </row>
    <row r="86" spans="1:12" ht="16.350000000000001" customHeight="1">
      <c r="A86" s="45" t="s">
        <v>56</v>
      </c>
      <c r="D86" s="209"/>
      <c r="F86" s="65">
        <v>66250</v>
      </c>
      <c r="G86" s="57"/>
      <c r="H86" s="65">
        <v>66250</v>
      </c>
      <c r="I86" s="57"/>
      <c r="J86" s="65">
        <v>0</v>
      </c>
      <c r="K86" s="56"/>
      <c r="L86" s="65">
        <v>0</v>
      </c>
    </row>
    <row r="87" spans="1:12" ht="12">
      <c r="A87" s="202"/>
      <c r="B87" s="202"/>
      <c r="C87" s="202"/>
      <c r="D87" s="207"/>
      <c r="E87" s="208"/>
      <c r="J87" s="42"/>
      <c r="K87" s="42"/>
      <c r="L87" s="42"/>
    </row>
    <row r="88" spans="1:12" ht="16.350000000000001" customHeight="1">
      <c r="A88" s="43" t="s">
        <v>57</v>
      </c>
      <c r="B88" s="43"/>
      <c r="F88" s="215">
        <f>SUM(F82:F86)</f>
        <v>253341379</v>
      </c>
      <c r="G88" s="57"/>
      <c r="H88" s="215">
        <f>SUM(H82:H86)</f>
        <v>412241097</v>
      </c>
      <c r="I88" s="57"/>
      <c r="J88" s="215">
        <f>SUM(J82:J86)</f>
        <v>118423552</v>
      </c>
      <c r="K88" s="57"/>
      <c r="L88" s="215">
        <f>SUM(L82:L86)</f>
        <v>168254258</v>
      </c>
    </row>
    <row r="89" spans="1:12" ht="16.350000000000001" customHeight="1">
      <c r="A89" s="43"/>
      <c r="B89" s="43"/>
      <c r="F89" s="56"/>
      <c r="G89" s="208"/>
      <c r="H89" s="56"/>
      <c r="I89" s="208"/>
      <c r="J89" s="25"/>
      <c r="K89" s="25"/>
      <c r="L89" s="25"/>
    </row>
    <row r="90" spans="1:12" ht="16.350000000000001" customHeight="1">
      <c r="A90" s="43" t="s">
        <v>58</v>
      </c>
      <c r="B90" s="43"/>
      <c r="F90" s="215">
        <f>+F88+F78</f>
        <v>464741037</v>
      </c>
      <c r="G90" s="57"/>
      <c r="H90" s="215">
        <f>+H88+H78</f>
        <v>711137967</v>
      </c>
      <c r="I90" s="57"/>
      <c r="J90" s="215">
        <f>+J88+J78</f>
        <v>331464429</v>
      </c>
      <c r="K90" s="213"/>
      <c r="L90" s="215">
        <f>+L88+L78</f>
        <v>358304617</v>
      </c>
    </row>
    <row r="91" spans="1:12" ht="16.350000000000001" customHeight="1">
      <c r="A91" s="43"/>
      <c r="B91" s="43"/>
      <c r="F91" s="213"/>
      <c r="G91" s="57"/>
      <c r="H91" s="213"/>
      <c r="I91" s="57"/>
      <c r="J91" s="213"/>
      <c r="K91" s="213"/>
      <c r="L91" s="213"/>
    </row>
    <row r="92" spans="1:12" ht="16.350000000000001" customHeight="1">
      <c r="A92" s="43"/>
      <c r="B92" s="43"/>
      <c r="F92" s="213"/>
      <c r="G92" s="57"/>
      <c r="H92" s="213"/>
      <c r="I92" s="57"/>
      <c r="J92" s="213"/>
      <c r="K92" s="213"/>
      <c r="L92" s="213"/>
    </row>
    <row r="93" spans="1:12" ht="16.350000000000001" customHeight="1">
      <c r="A93" s="43"/>
      <c r="B93" s="43"/>
      <c r="F93" s="213"/>
      <c r="G93" s="57"/>
      <c r="H93" s="213"/>
      <c r="I93" s="57"/>
      <c r="J93" s="213"/>
      <c r="K93" s="213"/>
      <c r="L93" s="213"/>
    </row>
    <row r="94" spans="1:12" ht="16.350000000000001" customHeight="1">
      <c r="A94" s="43"/>
      <c r="B94" s="43"/>
      <c r="F94" s="213"/>
      <c r="G94" s="57"/>
      <c r="H94" s="213"/>
      <c r="I94" s="57"/>
      <c r="J94" s="213"/>
      <c r="K94" s="213"/>
      <c r="L94" s="213"/>
    </row>
    <row r="95" spans="1:12" ht="16.350000000000001" customHeight="1">
      <c r="A95" s="43"/>
      <c r="B95" s="43"/>
      <c r="F95" s="213"/>
      <c r="G95" s="57"/>
      <c r="H95" s="213"/>
      <c r="I95" s="57"/>
      <c r="J95" s="213"/>
      <c r="K95" s="213"/>
      <c r="L95" s="213"/>
    </row>
    <row r="96" spans="1:12" ht="16.350000000000001" customHeight="1">
      <c r="A96" s="43"/>
      <c r="B96" s="43"/>
      <c r="F96" s="213"/>
      <c r="G96" s="57"/>
      <c r="H96" s="213"/>
      <c r="I96" s="57"/>
      <c r="J96" s="213"/>
      <c r="K96" s="213"/>
      <c r="L96" s="213"/>
    </row>
    <row r="97" spans="1:12" ht="16.350000000000001" customHeight="1">
      <c r="A97" s="43"/>
      <c r="B97" s="43"/>
      <c r="F97" s="213"/>
      <c r="G97" s="57"/>
      <c r="H97" s="213"/>
      <c r="I97" s="57"/>
      <c r="J97" s="213"/>
      <c r="K97" s="213"/>
      <c r="L97" s="213"/>
    </row>
    <row r="98" spans="1:12" ht="16.350000000000001" customHeight="1">
      <c r="A98" s="43"/>
      <c r="B98" s="43"/>
      <c r="F98" s="213"/>
      <c r="G98" s="57"/>
      <c r="H98" s="213"/>
      <c r="I98" s="57"/>
      <c r="J98" s="213"/>
      <c r="K98" s="213"/>
      <c r="L98" s="213"/>
    </row>
    <row r="99" spans="1:12" ht="16.350000000000001" customHeight="1">
      <c r="A99" s="43"/>
      <c r="B99" s="43"/>
      <c r="F99" s="213"/>
      <c r="G99" s="57"/>
      <c r="H99" s="213"/>
      <c r="I99" s="57"/>
      <c r="J99" s="213"/>
      <c r="K99" s="213"/>
      <c r="L99" s="213"/>
    </row>
    <row r="100" spans="1:12" ht="18" customHeight="1">
      <c r="A100" s="43"/>
      <c r="B100" s="43"/>
      <c r="F100" s="213"/>
      <c r="G100" s="57"/>
      <c r="H100" s="213"/>
      <c r="I100" s="57"/>
      <c r="J100" s="213"/>
      <c r="K100" s="213"/>
      <c r="L100" s="213"/>
    </row>
    <row r="101" spans="1:12" ht="17.25" customHeight="1">
      <c r="A101" s="43"/>
      <c r="B101" s="43"/>
      <c r="F101" s="213"/>
      <c r="G101" s="57"/>
      <c r="H101" s="213"/>
      <c r="I101" s="57"/>
      <c r="J101" s="213"/>
      <c r="K101" s="213"/>
      <c r="L101" s="213"/>
    </row>
    <row r="102" spans="1:12" ht="21.95" customHeight="1">
      <c r="A102" s="48" t="str">
        <f>A51</f>
        <v>The accompanying notes are an integral part of these consolidated and separate financial statements.</v>
      </c>
      <c r="B102" s="223"/>
      <c r="C102" s="223"/>
      <c r="D102" s="224"/>
      <c r="E102" s="224"/>
      <c r="F102" s="39"/>
      <c r="G102" s="40"/>
      <c r="H102" s="39"/>
      <c r="I102" s="40"/>
      <c r="J102" s="39"/>
      <c r="K102" s="39"/>
      <c r="L102" s="39"/>
    </row>
    <row r="103" spans="1:12" ht="16.5" customHeight="1">
      <c r="A103" s="43" t="str">
        <f>A52</f>
        <v>Chase Asia Public Company Limited</v>
      </c>
      <c r="B103" s="43"/>
      <c r="C103" s="43"/>
      <c r="F103" s="35"/>
      <c r="G103" s="46"/>
      <c r="H103" s="35"/>
      <c r="I103" s="46"/>
      <c r="J103" s="35"/>
      <c r="K103" s="35"/>
      <c r="L103" s="35"/>
    </row>
    <row r="104" spans="1:12" ht="16.5" customHeight="1">
      <c r="A104" s="43" t="s">
        <v>36</v>
      </c>
      <c r="B104" s="43"/>
      <c r="C104" s="43"/>
      <c r="F104" s="35"/>
      <c r="G104" s="46"/>
      <c r="H104" s="35"/>
      <c r="I104" s="46"/>
      <c r="J104" s="35"/>
      <c r="K104" s="35"/>
      <c r="L104" s="35"/>
    </row>
    <row r="105" spans="1:12" ht="16.5" customHeight="1">
      <c r="A105" s="47" t="str">
        <f>A3</f>
        <v>As at 31 December 2025</v>
      </c>
      <c r="B105" s="47"/>
      <c r="C105" s="47"/>
      <c r="D105" s="159"/>
      <c r="E105" s="48"/>
      <c r="F105" s="36"/>
      <c r="G105" s="201"/>
      <c r="H105" s="36"/>
      <c r="I105" s="201"/>
      <c r="J105" s="36"/>
      <c r="K105" s="36"/>
      <c r="L105" s="36"/>
    </row>
    <row r="106" spans="1:12" ht="16.350000000000001" customHeight="1">
      <c r="A106" s="43"/>
      <c r="B106" s="43"/>
      <c r="C106" s="43"/>
      <c r="F106" s="41"/>
      <c r="G106" s="46"/>
      <c r="H106" s="41"/>
      <c r="I106" s="46"/>
      <c r="J106" s="41"/>
      <c r="K106" s="41"/>
      <c r="L106" s="41"/>
    </row>
    <row r="107" spans="1:12" ht="16.350000000000001" customHeight="1">
      <c r="F107" s="35"/>
      <c r="G107" s="46"/>
      <c r="H107" s="35"/>
      <c r="I107" s="46"/>
      <c r="J107" s="35"/>
      <c r="K107" s="35"/>
      <c r="L107" s="35"/>
    </row>
    <row r="108" spans="1:12" ht="16.350000000000001" customHeight="1">
      <c r="A108" s="202"/>
      <c r="B108" s="202"/>
      <c r="C108" s="202"/>
      <c r="D108" s="49"/>
      <c r="E108" s="49"/>
      <c r="F108" s="232" t="s">
        <v>3</v>
      </c>
      <c r="G108" s="232"/>
      <c r="H108" s="232"/>
      <c r="I108" s="37"/>
      <c r="J108" s="232" t="s">
        <v>4</v>
      </c>
      <c r="K108" s="232"/>
      <c r="L108" s="232"/>
    </row>
    <row r="109" spans="1:12" ht="16.350000000000001" customHeight="1">
      <c r="A109" s="202"/>
      <c r="B109" s="202"/>
      <c r="C109" s="202"/>
      <c r="F109" s="233" t="s">
        <v>5</v>
      </c>
      <c r="G109" s="233"/>
      <c r="H109" s="233"/>
      <c r="I109" s="50"/>
      <c r="J109" s="233" t="s">
        <v>5</v>
      </c>
      <c r="K109" s="233"/>
      <c r="L109" s="233"/>
    </row>
    <row r="110" spans="1:12" ht="16.350000000000001" customHeight="1">
      <c r="A110" s="202"/>
      <c r="B110" s="202"/>
      <c r="C110" s="202"/>
      <c r="F110" s="1" t="s">
        <v>6</v>
      </c>
      <c r="G110" s="203"/>
      <c r="H110" s="1" t="s">
        <v>6</v>
      </c>
      <c r="I110" s="203"/>
      <c r="J110" s="1" t="s">
        <v>6</v>
      </c>
      <c r="K110" s="203"/>
      <c r="L110" s="1" t="s">
        <v>6</v>
      </c>
    </row>
    <row r="111" spans="1:12" s="205" customFormat="1" ht="16.350000000000001" customHeight="1">
      <c r="A111" s="204"/>
      <c r="B111" s="204"/>
      <c r="C111" s="204"/>
      <c r="D111" s="44"/>
      <c r="E111" s="45"/>
      <c r="F111" s="51" t="s">
        <v>7</v>
      </c>
      <c r="G111" s="52"/>
      <c r="H111" s="51" t="s">
        <v>8</v>
      </c>
      <c r="I111" s="52"/>
      <c r="J111" s="51" t="s">
        <v>7</v>
      </c>
      <c r="K111" s="52"/>
      <c r="L111" s="51" t="s">
        <v>8</v>
      </c>
    </row>
    <row r="112" spans="1:12" ht="16.350000000000001" customHeight="1">
      <c r="A112" s="202"/>
      <c r="B112" s="202"/>
      <c r="C112" s="202"/>
      <c r="D112" s="53" t="s">
        <v>9</v>
      </c>
      <c r="E112" s="44"/>
      <c r="F112" s="54" t="s">
        <v>10</v>
      </c>
      <c r="G112" s="52"/>
      <c r="H112" s="54" t="s">
        <v>10</v>
      </c>
      <c r="I112" s="52"/>
      <c r="J112" s="54" t="s">
        <v>10</v>
      </c>
      <c r="K112" s="52"/>
      <c r="L112" s="54" t="s">
        <v>10</v>
      </c>
    </row>
    <row r="113" spans="1:12" ht="16.350000000000001" customHeight="1">
      <c r="A113" s="43"/>
      <c r="B113" s="43"/>
      <c r="C113" s="43"/>
      <c r="D113" s="63"/>
      <c r="E113" s="44"/>
      <c r="F113" s="66"/>
      <c r="G113" s="52"/>
      <c r="H113" s="66"/>
      <c r="I113" s="52"/>
      <c r="J113" s="66"/>
      <c r="K113" s="66"/>
      <c r="L113" s="66"/>
    </row>
    <row r="114" spans="1:12" ht="16.350000000000001" customHeight="1">
      <c r="A114" s="43" t="s">
        <v>59</v>
      </c>
      <c r="B114" s="43"/>
      <c r="F114" s="213"/>
      <c r="G114" s="57"/>
      <c r="H114" s="213"/>
      <c r="I114" s="57"/>
      <c r="J114" s="213"/>
      <c r="K114" s="213"/>
      <c r="L114" s="213"/>
    </row>
    <row r="115" spans="1:12" ht="16.350000000000001" customHeight="1">
      <c r="A115" s="43"/>
      <c r="B115" s="43"/>
      <c r="F115" s="213"/>
      <c r="G115" s="57"/>
      <c r="H115" s="213"/>
      <c r="I115" s="57"/>
      <c r="J115" s="213"/>
      <c r="K115" s="213"/>
      <c r="L115" s="213"/>
    </row>
    <row r="116" spans="1:12" ht="16.350000000000001" customHeight="1">
      <c r="A116" s="43" t="s">
        <v>60</v>
      </c>
      <c r="B116" s="43"/>
      <c r="F116" s="213"/>
      <c r="G116" s="57"/>
      <c r="H116" s="213"/>
      <c r="I116" s="57"/>
      <c r="J116" s="213"/>
      <c r="K116" s="213"/>
      <c r="L116" s="213"/>
    </row>
    <row r="117" spans="1:12" ht="16.350000000000001" customHeight="1">
      <c r="A117" s="202"/>
      <c r="B117" s="202"/>
      <c r="D117" s="214"/>
      <c r="F117" s="56"/>
      <c r="G117" s="61"/>
      <c r="H117" s="56"/>
      <c r="I117" s="61"/>
      <c r="J117" s="15"/>
      <c r="K117" s="15"/>
      <c r="L117" s="15"/>
    </row>
    <row r="118" spans="1:12" ht="16.350000000000001" customHeight="1">
      <c r="A118" s="45" t="s">
        <v>61</v>
      </c>
      <c r="D118" s="44">
        <v>21</v>
      </c>
      <c r="G118" s="61"/>
      <c r="I118" s="61"/>
    </row>
    <row r="119" spans="1:12" ht="16.350000000000001" customHeight="1">
      <c r="B119" s="45" t="s">
        <v>62</v>
      </c>
      <c r="G119" s="61"/>
      <c r="I119" s="61"/>
      <c r="J119" s="2"/>
      <c r="K119" s="2"/>
      <c r="L119" s="2"/>
    </row>
    <row r="120" spans="1:12" ht="16.350000000000001" customHeight="1">
      <c r="C120" s="45" t="s">
        <v>63</v>
      </c>
      <c r="G120" s="61"/>
      <c r="I120" s="61"/>
      <c r="J120" s="2"/>
      <c r="K120" s="2"/>
      <c r="L120" s="2"/>
    </row>
    <row r="121" spans="1:12" ht="16.350000000000001" customHeight="1" thickBot="1">
      <c r="C121" s="45" t="s">
        <v>64</v>
      </c>
      <c r="F121" s="228">
        <v>1091992990</v>
      </c>
      <c r="G121" s="61"/>
      <c r="H121" s="228">
        <v>1091992990</v>
      </c>
      <c r="I121" s="61"/>
      <c r="J121" s="228">
        <v>1091992990</v>
      </c>
      <c r="K121" s="2"/>
      <c r="L121" s="228">
        <v>1091992990</v>
      </c>
    </row>
    <row r="122" spans="1:12" ht="16.350000000000001" customHeight="1" thickTop="1">
      <c r="G122" s="61"/>
      <c r="I122" s="61"/>
      <c r="J122" s="2"/>
      <c r="K122" s="2"/>
      <c r="L122" s="2"/>
    </row>
    <row r="123" spans="1:12" ht="16.350000000000001" customHeight="1">
      <c r="B123" s="45" t="s">
        <v>65</v>
      </c>
      <c r="G123" s="61"/>
      <c r="I123" s="61"/>
      <c r="J123" s="2"/>
      <c r="K123" s="2"/>
      <c r="L123" s="2"/>
    </row>
    <row r="124" spans="1:12" ht="15.6" customHeight="1">
      <c r="B124" s="45" t="s">
        <v>66</v>
      </c>
      <c r="G124" s="61"/>
      <c r="I124" s="61"/>
      <c r="J124" s="2"/>
      <c r="K124" s="2"/>
      <c r="L124" s="2"/>
    </row>
    <row r="125" spans="1:12" ht="16.350000000000001" customHeight="1">
      <c r="B125" s="45" t="s">
        <v>67</v>
      </c>
      <c r="D125" s="44">
        <v>21</v>
      </c>
      <c r="F125" s="213">
        <v>993141850</v>
      </c>
      <c r="H125" s="45"/>
      <c r="J125" s="213">
        <v>993141850</v>
      </c>
      <c r="K125" s="213"/>
      <c r="L125" s="45"/>
    </row>
    <row r="126" spans="1:12" ht="16.350000000000001" customHeight="1">
      <c r="B126" s="45" t="s">
        <v>65</v>
      </c>
      <c r="F126" s="213"/>
      <c r="H126" s="213"/>
      <c r="J126" s="213"/>
      <c r="K126" s="213"/>
      <c r="L126" s="213"/>
    </row>
    <row r="127" spans="1:12" ht="16.350000000000001" customHeight="1">
      <c r="B127" s="45" t="s">
        <v>68</v>
      </c>
      <c r="F127" s="213"/>
      <c r="H127" s="213"/>
      <c r="J127" s="213"/>
      <c r="K127" s="213"/>
      <c r="L127" s="213"/>
    </row>
    <row r="128" spans="1:12" ht="16.350000000000001" customHeight="1">
      <c r="B128" s="45" t="s">
        <v>67</v>
      </c>
      <c r="D128" s="44">
        <v>21</v>
      </c>
      <c r="F128" s="213"/>
      <c r="H128" s="213">
        <v>992720900</v>
      </c>
      <c r="J128" s="213"/>
      <c r="K128" s="213"/>
      <c r="L128" s="213">
        <v>992720900</v>
      </c>
    </row>
    <row r="129" spans="1:12" ht="15.95" customHeight="1">
      <c r="A129" s="45" t="s">
        <v>69</v>
      </c>
      <c r="D129" s="44">
        <v>21</v>
      </c>
      <c r="F129" s="213">
        <v>1644015614</v>
      </c>
      <c r="G129" s="208"/>
      <c r="H129" s="213">
        <v>1644015614</v>
      </c>
      <c r="I129" s="208"/>
      <c r="J129" s="213">
        <v>1644015614</v>
      </c>
      <c r="K129" s="213"/>
      <c r="L129" s="213">
        <v>1644015614</v>
      </c>
    </row>
    <row r="130" spans="1:12" ht="16.350000000000001" customHeight="1">
      <c r="A130" s="45" t="s">
        <v>70</v>
      </c>
      <c r="D130" s="44">
        <v>21</v>
      </c>
      <c r="F130" s="213">
        <v>0</v>
      </c>
      <c r="G130" s="208"/>
      <c r="H130" s="213">
        <v>420950</v>
      </c>
      <c r="I130" s="208"/>
      <c r="J130" s="213">
        <v>0</v>
      </c>
      <c r="K130" s="213"/>
      <c r="L130" s="213">
        <v>420950</v>
      </c>
    </row>
    <row r="131" spans="1:12" ht="16.350000000000001" customHeight="1">
      <c r="A131" s="45" t="s">
        <v>71</v>
      </c>
      <c r="G131" s="61"/>
    </row>
    <row r="132" spans="1:12" ht="16.350000000000001" customHeight="1">
      <c r="B132" s="45" t="s">
        <v>72</v>
      </c>
      <c r="F132" s="213">
        <v>-328956901</v>
      </c>
      <c r="G132" s="208"/>
      <c r="H132" s="213">
        <v>-328956901</v>
      </c>
      <c r="I132" s="208"/>
      <c r="J132" s="212">
        <v>0</v>
      </c>
      <c r="K132" s="212"/>
      <c r="L132" s="212">
        <v>0</v>
      </c>
    </row>
    <row r="133" spans="1:12" ht="16.350000000000001" customHeight="1">
      <c r="A133" s="45" t="s">
        <v>73</v>
      </c>
      <c r="F133" s="213"/>
      <c r="G133" s="208"/>
      <c r="H133" s="213"/>
      <c r="I133" s="208"/>
      <c r="J133" s="213"/>
      <c r="K133" s="213"/>
      <c r="L133" s="213"/>
    </row>
    <row r="134" spans="1:12" ht="16.350000000000001" customHeight="1">
      <c r="B134" s="45" t="s">
        <v>74</v>
      </c>
      <c r="D134" s="44">
        <v>22</v>
      </c>
      <c r="F134" s="213">
        <v>15544395</v>
      </c>
      <c r="G134" s="208"/>
      <c r="H134" s="213">
        <v>10794763</v>
      </c>
      <c r="I134" s="208"/>
      <c r="J134" s="213">
        <v>15544395</v>
      </c>
      <c r="K134" s="213"/>
      <c r="L134" s="213">
        <v>10794763</v>
      </c>
    </row>
    <row r="135" spans="1:12" ht="16.350000000000001" customHeight="1">
      <c r="B135" s="45" t="s">
        <v>75</v>
      </c>
      <c r="D135" s="214"/>
      <c r="E135" s="208"/>
      <c r="F135" s="229">
        <v>1122812418</v>
      </c>
      <c r="G135" s="57"/>
      <c r="H135" s="229">
        <v>1147321589</v>
      </c>
      <c r="I135" s="57"/>
      <c r="J135" s="65">
        <f>'11'!O30</f>
        <v>894076390</v>
      </c>
      <c r="K135" s="56"/>
      <c r="L135" s="65">
        <v>825564324</v>
      </c>
    </row>
    <row r="136" spans="1:12" ht="16.350000000000001" customHeight="1">
      <c r="A136" s="202"/>
      <c r="B136" s="202"/>
      <c r="C136" s="202"/>
      <c r="D136" s="214"/>
      <c r="J136" s="42"/>
      <c r="K136" s="42"/>
      <c r="L136" s="42"/>
    </row>
    <row r="137" spans="1:12" ht="16.350000000000001" customHeight="1">
      <c r="A137" s="43" t="s">
        <v>76</v>
      </c>
      <c r="D137" s="207"/>
      <c r="E137" s="208"/>
      <c r="F137" s="213">
        <f>SUM(F125:F136)</f>
        <v>3446557376</v>
      </c>
      <c r="G137" s="208"/>
      <c r="H137" s="213">
        <f>SUM(H126:H136)</f>
        <v>3466316915</v>
      </c>
      <c r="I137" s="208"/>
      <c r="J137" s="213">
        <f>SUM(J125:J136)</f>
        <v>3546778249</v>
      </c>
      <c r="K137" s="213"/>
      <c r="L137" s="213">
        <f>SUM(L126:L136)</f>
        <v>3473516551</v>
      </c>
    </row>
    <row r="138" spans="1:12" ht="16.350000000000001" customHeight="1">
      <c r="A138" s="45" t="s">
        <v>77</v>
      </c>
      <c r="F138" s="60">
        <f>'10'!T31</f>
        <v>27095</v>
      </c>
      <c r="G138" s="230"/>
      <c r="H138" s="60">
        <v>36390</v>
      </c>
      <c r="I138" s="230"/>
      <c r="J138" s="231">
        <v>0</v>
      </c>
      <c r="K138" s="227"/>
      <c r="L138" s="231">
        <v>0</v>
      </c>
    </row>
    <row r="139" spans="1:12" ht="16.350000000000001" customHeight="1">
      <c r="A139" s="202"/>
      <c r="B139" s="202"/>
      <c r="C139" s="202"/>
      <c r="D139" s="207"/>
      <c r="E139" s="208"/>
      <c r="F139" s="56"/>
      <c r="G139" s="208"/>
      <c r="H139" s="56"/>
      <c r="I139" s="208"/>
      <c r="J139" s="25"/>
      <c r="K139" s="25"/>
      <c r="L139" s="25"/>
    </row>
    <row r="140" spans="1:12" ht="16.350000000000001" customHeight="1">
      <c r="A140" s="43" t="s">
        <v>78</v>
      </c>
      <c r="F140" s="60">
        <f>SUM(F137:F138)</f>
        <v>3446584471</v>
      </c>
      <c r="G140" s="57"/>
      <c r="H140" s="60">
        <f>SUM(H137:H138)</f>
        <v>3466353305</v>
      </c>
      <c r="I140" s="57"/>
      <c r="J140" s="60">
        <f>SUM(J137:J138)</f>
        <v>3546778249</v>
      </c>
      <c r="K140" s="56"/>
      <c r="L140" s="60">
        <f>SUM(L137:L138)</f>
        <v>3473516551</v>
      </c>
    </row>
    <row r="141" spans="1:12" ht="16.350000000000001" customHeight="1">
      <c r="B141" s="202"/>
      <c r="C141" s="202"/>
      <c r="D141" s="49"/>
      <c r="E141" s="49"/>
      <c r="F141" s="56"/>
      <c r="G141" s="208"/>
      <c r="H141" s="56"/>
      <c r="I141" s="208"/>
      <c r="J141" s="25"/>
      <c r="K141" s="25"/>
      <c r="L141" s="25"/>
    </row>
    <row r="142" spans="1:12" ht="16.350000000000001" customHeight="1" thickBot="1">
      <c r="A142" s="43" t="s">
        <v>79</v>
      </c>
      <c r="B142" s="202"/>
      <c r="C142" s="202"/>
      <c r="D142" s="49"/>
      <c r="E142" s="49"/>
      <c r="F142" s="62">
        <f>+F140+F90</f>
        <v>3911325508</v>
      </c>
      <c r="G142" s="57"/>
      <c r="H142" s="62">
        <f>+H140+H90</f>
        <v>4177491272</v>
      </c>
      <c r="I142" s="56"/>
      <c r="J142" s="62">
        <f>+J140+J90</f>
        <v>3878242678</v>
      </c>
      <c r="K142" s="56"/>
      <c r="L142" s="62">
        <f>+L140+L90</f>
        <v>3831821168</v>
      </c>
    </row>
    <row r="143" spans="1:12" ht="17.25" customHeight="1" thickTop="1">
      <c r="A143" s="43"/>
      <c r="B143" s="202"/>
      <c r="C143" s="202"/>
      <c r="D143" s="49"/>
      <c r="E143" s="49"/>
      <c r="F143" s="56"/>
      <c r="G143" s="57"/>
      <c r="H143" s="56"/>
      <c r="I143" s="56"/>
      <c r="J143" s="56"/>
      <c r="K143" s="56"/>
      <c r="L143" s="56"/>
    </row>
    <row r="144" spans="1:12" ht="16.350000000000001" customHeight="1">
      <c r="A144" s="43"/>
      <c r="B144" s="202"/>
      <c r="C144" s="202"/>
      <c r="D144" s="49"/>
      <c r="E144" s="49"/>
      <c r="F144" s="56"/>
      <c r="G144" s="57"/>
      <c r="H144" s="56"/>
      <c r="I144" s="56"/>
      <c r="J144" s="56"/>
      <c r="K144" s="56"/>
      <c r="L144" s="56"/>
    </row>
    <row r="145" spans="1:12" ht="16.350000000000001" customHeight="1">
      <c r="A145" s="43"/>
      <c r="B145" s="202"/>
      <c r="C145" s="202"/>
      <c r="D145" s="49"/>
      <c r="E145" s="49"/>
      <c r="F145" s="56"/>
      <c r="G145" s="57"/>
      <c r="H145" s="56"/>
      <c r="I145" s="56"/>
      <c r="J145" s="56"/>
      <c r="K145" s="56"/>
      <c r="L145" s="56"/>
    </row>
    <row r="146" spans="1:12" ht="16.350000000000001" customHeight="1">
      <c r="A146" s="43"/>
      <c r="B146" s="202"/>
      <c r="C146" s="202"/>
      <c r="D146" s="49"/>
      <c r="E146" s="49"/>
      <c r="F146" s="56"/>
      <c r="G146" s="57"/>
      <c r="H146" s="56"/>
      <c r="I146" s="56"/>
      <c r="J146" s="56"/>
      <c r="K146" s="56"/>
      <c r="L146" s="56"/>
    </row>
    <row r="147" spans="1:12" ht="16.350000000000001" customHeight="1">
      <c r="A147" s="43"/>
      <c r="B147" s="202"/>
      <c r="C147" s="202"/>
      <c r="D147" s="49"/>
      <c r="E147" s="49"/>
      <c r="F147" s="56"/>
      <c r="G147" s="57"/>
      <c r="H147" s="56"/>
      <c r="I147" s="56"/>
      <c r="J147" s="56"/>
      <c r="K147" s="56"/>
      <c r="L147" s="56"/>
    </row>
    <row r="148" spans="1:12" ht="16.350000000000001" customHeight="1">
      <c r="A148" s="43"/>
      <c r="B148" s="202"/>
      <c r="C148" s="202"/>
      <c r="D148" s="49"/>
      <c r="E148" s="49"/>
      <c r="F148" s="56"/>
      <c r="G148" s="57"/>
      <c r="H148" s="56"/>
      <c r="I148" s="56"/>
      <c r="J148" s="56"/>
      <c r="K148" s="56"/>
      <c r="L148" s="56"/>
    </row>
    <row r="149" spans="1:12" ht="16.350000000000001" customHeight="1">
      <c r="A149" s="43"/>
      <c r="B149" s="202"/>
      <c r="C149" s="202"/>
      <c r="D149" s="49"/>
      <c r="E149" s="49"/>
      <c r="F149" s="56"/>
      <c r="G149" s="57"/>
      <c r="H149" s="56"/>
      <c r="I149" s="56"/>
      <c r="J149" s="56"/>
      <c r="K149" s="56"/>
      <c r="L149" s="56"/>
    </row>
    <row r="150" spans="1:12" ht="16.350000000000001" customHeight="1">
      <c r="A150" s="43"/>
      <c r="B150" s="202"/>
      <c r="C150" s="202"/>
      <c r="D150" s="49"/>
      <c r="E150" s="49"/>
      <c r="F150" s="56"/>
      <c r="G150" s="57"/>
      <c r="H150" s="56"/>
      <c r="I150" s="56"/>
      <c r="J150" s="56"/>
      <c r="K150" s="56"/>
      <c r="L150" s="56"/>
    </row>
    <row r="151" spans="1:12" ht="16.350000000000001" customHeight="1">
      <c r="A151" s="43"/>
      <c r="B151" s="202"/>
      <c r="C151" s="202"/>
      <c r="D151" s="49"/>
      <c r="E151" s="49"/>
      <c r="F151" s="56"/>
      <c r="G151" s="57"/>
      <c r="H151" s="56"/>
      <c r="I151" s="56"/>
      <c r="J151" s="56"/>
      <c r="K151" s="56"/>
      <c r="L151" s="56"/>
    </row>
    <row r="152" spans="1:12" ht="7.5" customHeight="1">
      <c r="A152" s="43"/>
      <c r="B152" s="202"/>
      <c r="C152" s="202"/>
      <c r="D152" s="49"/>
      <c r="E152" s="49"/>
      <c r="F152" s="56"/>
      <c r="G152" s="57"/>
      <c r="H152" s="56"/>
      <c r="I152" s="56"/>
      <c r="J152" s="56"/>
      <c r="K152" s="56"/>
      <c r="L152" s="56"/>
    </row>
    <row r="153" spans="1:12" ht="8.25" customHeight="1">
      <c r="A153" s="43"/>
      <c r="B153" s="202"/>
      <c r="C153" s="202"/>
      <c r="D153" s="49"/>
      <c r="E153" s="49"/>
      <c r="F153" s="56"/>
      <c r="G153" s="57"/>
      <c r="H153" s="56"/>
      <c r="I153" s="57"/>
      <c r="J153" s="56"/>
      <c r="K153" s="56"/>
      <c r="L153" s="56"/>
    </row>
    <row r="154" spans="1:12" ht="21.95" customHeight="1">
      <c r="A154" s="48" t="str">
        <f>A51</f>
        <v>The accompanying notes are an integral part of these consolidated and separate financial statements.</v>
      </c>
      <c r="B154" s="223"/>
      <c r="C154" s="223"/>
      <c r="D154" s="224"/>
      <c r="E154" s="224"/>
      <c r="F154" s="39"/>
      <c r="G154" s="40"/>
      <c r="H154" s="39"/>
      <c r="I154" s="40"/>
      <c r="J154" s="39"/>
      <c r="K154" s="39"/>
      <c r="L154" s="39"/>
    </row>
  </sheetData>
  <mergeCells count="12">
    <mergeCell ref="J58:L58"/>
    <mergeCell ref="J108:L108"/>
    <mergeCell ref="J109:L109"/>
    <mergeCell ref="F58:H58"/>
    <mergeCell ref="F108:H108"/>
    <mergeCell ref="F109:H109"/>
    <mergeCell ref="J6:L6"/>
    <mergeCell ref="J7:L7"/>
    <mergeCell ref="J57:L57"/>
    <mergeCell ref="F6:H6"/>
    <mergeCell ref="F7:H7"/>
    <mergeCell ref="F57:H57"/>
  </mergeCells>
  <pageMargins left="0.8" right="0.5" top="0.5" bottom="0.6" header="0.49" footer="0.4"/>
  <pageSetup paperSize="9" scale="95" firstPageNumber="6" fitToHeight="0" orientation="portrait" useFirstPageNumber="1" horizontalDpi="1200" verticalDpi="1200" r:id="rId1"/>
  <headerFooter>
    <oddFooter>&amp;R&amp;"Arial,Regular"&amp;9&amp;P</oddFooter>
  </headerFooter>
  <rowBreaks count="2" manualBreakCount="2">
    <brk id="51" max="16383" man="1"/>
    <brk id="102" max="16383" man="1"/>
  </rowBreaks>
  <ignoredErrors>
    <ignoredError sqref="D71 D74:D81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9"/>
  <sheetViews>
    <sheetView topLeftCell="A39" zoomScaleNormal="100" zoomScaleSheetLayoutView="106" zoomScalePageLayoutView="70" workbookViewId="0">
      <selection activeCell="C68" sqref="C68"/>
    </sheetView>
  </sheetViews>
  <sheetFormatPr defaultColWidth="9.42578125" defaultRowHeight="16.350000000000001" customHeight="1"/>
  <cols>
    <col min="1" max="2" width="1.42578125" style="45" customWidth="1"/>
    <col min="3" max="3" width="29.85546875" style="45" customWidth="1"/>
    <col min="4" max="4" width="5.42578125" style="45" customWidth="1"/>
    <col min="5" max="5" width="0.85546875" style="45" customWidth="1"/>
    <col min="6" max="6" width="12" style="55" bestFit="1" customWidth="1"/>
    <col min="7" max="7" width="0.85546875" style="45" customWidth="1"/>
    <col min="8" max="8" width="12" style="55" bestFit="1" customWidth="1"/>
    <col min="9" max="9" width="0.85546875" style="45" customWidth="1"/>
    <col min="10" max="10" width="12" style="55" bestFit="1" customWidth="1"/>
    <col min="11" max="11" width="0.85546875" style="45" customWidth="1"/>
    <col min="12" max="12" width="12" style="55" bestFit="1" customWidth="1"/>
    <col min="13" max="13" width="10.140625" style="45" bestFit="1" customWidth="1"/>
    <col min="14" max="16384" width="9.42578125" style="45"/>
  </cols>
  <sheetData>
    <row r="1" spans="1:12" ht="16.5" customHeight="1">
      <c r="A1" s="43" t="str">
        <f>'6-8'!A1</f>
        <v>Chase Asia Public Company Limited</v>
      </c>
      <c r="D1" s="43"/>
      <c r="E1" s="43"/>
      <c r="F1" s="67"/>
      <c r="G1" s="43"/>
      <c r="H1" s="67"/>
    </row>
    <row r="2" spans="1:12" ht="16.5" customHeight="1">
      <c r="A2" s="43" t="s">
        <v>80</v>
      </c>
      <c r="D2" s="43"/>
      <c r="E2" s="43"/>
      <c r="F2" s="67"/>
      <c r="G2" s="43"/>
      <c r="H2" s="67"/>
    </row>
    <row r="3" spans="1:12" ht="16.5" customHeight="1">
      <c r="A3" s="47" t="s">
        <v>81</v>
      </c>
      <c r="B3" s="48"/>
      <c r="C3" s="48"/>
      <c r="D3" s="47"/>
      <c r="E3" s="47"/>
      <c r="F3" s="68"/>
      <c r="G3" s="47"/>
      <c r="H3" s="68"/>
      <c r="I3" s="48"/>
      <c r="J3" s="75"/>
      <c r="K3" s="48"/>
      <c r="L3" s="75"/>
    </row>
    <row r="4" spans="1:12" ht="15" customHeight="1">
      <c r="A4" s="43"/>
      <c r="D4" s="43"/>
      <c r="E4" s="43"/>
      <c r="F4" s="67"/>
      <c r="G4" s="43"/>
      <c r="H4" s="67"/>
    </row>
    <row r="5" spans="1:12" ht="15" customHeight="1">
      <c r="A5" s="43"/>
      <c r="D5" s="43"/>
      <c r="E5" s="43"/>
      <c r="F5" s="67"/>
      <c r="G5" s="43"/>
      <c r="H5" s="67"/>
    </row>
    <row r="6" spans="1:12" ht="15" customHeight="1">
      <c r="F6" s="232" t="s">
        <v>3</v>
      </c>
      <c r="G6" s="232"/>
      <c r="H6" s="232"/>
      <c r="I6" s="46"/>
      <c r="J6" s="232" t="s">
        <v>4</v>
      </c>
      <c r="K6" s="232"/>
      <c r="L6" s="232"/>
    </row>
    <row r="7" spans="1:12" ht="15" customHeight="1">
      <c r="F7" s="233" t="s">
        <v>5</v>
      </c>
      <c r="G7" s="233"/>
      <c r="H7" s="233"/>
      <c r="I7" s="50"/>
      <c r="J7" s="233" t="s">
        <v>5</v>
      </c>
      <c r="K7" s="233"/>
      <c r="L7" s="233"/>
    </row>
    <row r="8" spans="1:12" ht="15" customHeight="1">
      <c r="B8" s="129"/>
      <c r="C8" s="130"/>
      <c r="D8" s="44"/>
      <c r="F8" s="51" t="s">
        <v>7</v>
      </c>
      <c r="G8" s="52"/>
      <c r="H8" s="51" t="s">
        <v>8</v>
      </c>
      <c r="I8" s="52"/>
      <c r="J8" s="51" t="s">
        <v>7</v>
      </c>
      <c r="K8" s="52"/>
      <c r="L8" s="51" t="s">
        <v>8</v>
      </c>
    </row>
    <row r="9" spans="1:12" ht="15" customHeight="1">
      <c r="B9" s="129"/>
      <c r="C9" s="130"/>
      <c r="D9" s="53" t="s">
        <v>9</v>
      </c>
      <c r="E9" s="44"/>
      <c r="F9" s="54" t="s">
        <v>10</v>
      </c>
      <c r="G9" s="52"/>
      <c r="H9" s="54" t="s">
        <v>10</v>
      </c>
      <c r="I9" s="52"/>
      <c r="J9" s="54" t="s">
        <v>10</v>
      </c>
      <c r="K9" s="52"/>
      <c r="L9" s="54" t="s">
        <v>10</v>
      </c>
    </row>
    <row r="10" spans="1:12" ht="3.95" customHeight="1">
      <c r="B10" s="129"/>
      <c r="C10" s="130"/>
      <c r="D10" s="49"/>
      <c r="E10" s="49"/>
      <c r="F10" s="58"/>
      <c r="G10" s="131"/>
      <c r="H10" s="58"/>
      <c r="I10" s="131"/>
      <c r="J10" s="58"/>
      <c r="K10" s="131"/>
      <c r="L10" s="58"/>
    </row>
    <row r="11" spans="1:12" ht="15" customHeight="1">
      <c r="A11" s="59" t="s">
        <v>82</v>
      </c>
      <c r="D11" s="132">
        <v>23</v>
      </c>
      <c r="E11" s="132"/>
      <c r="F11" s="56">
        <v>541032694</v>
      </c>
      <c r="G11" s="57"/>
      <c r="H11" s="56">
        <v>621521524</v>
      </c>
      <c r="I11" s="57"/>
      <c r="J11" s="56">
        <v>120137419</v>
      </c>
      <c r="K11" s="57"/>
      <c r="L11" s="56">
        <v>114923868</v>
      </c>
    </row>
    <row r="12" spans="1:12" ht="15" customHeight="1">
      <c r="A12" s="59" t="s">
        <v>83</v>
      </c>
      <c r="D12" s="132">
        <v>24</v>
      </c>
      <c r="E12" s="132"/>
      <c r="F12" s="56">
        <v>194481806</v>
      </c>
      <c r="G12" s="57"/>
      <c r="H12" s="56">
        <v>192217244</v>
      </c>
      <c r="I12" s="57"/>
      <c r="J12" s="56">
        <v>297613618</v>
      </c>
      <c r="K12" s="57"/>
      <c r="L12" s="56">
        <v>298208551</v>
      </c>
    </row>
    <row r="13" spans="1:12" ht="15" customHeight="1">
      <c r="A13" s="45" t="s">
        <v>84</v>
      </c>
      <c r="D13" s="132"/>
      <c r="E13" s="132"/>
      <c r="F13" s="65">
        <v>-242021637</v>
      </c>
      <c r="G13" s="46"/>
      <c r="H13" s="65">
        <v>-273386616</v>
      </c>
      <c r="I13" s="46"/>
      <c r="J13" s="65">
        <v>-161172237</v>
      </c>
      <c r="K13" s="46"/>
      <c r="L13" s="65">
        <v>-201673283</v>
      </c>
    </row>
    <row r="14" spans="1:12" ht="3.95" customHeight="1">
      <c r="B14" s="133"/>
      <c r="C14" s="59"/>
      <c r="D14" s="132"/>
      <c r="E14" s="132"/>
      <c r="F14" s="134"/>
      <c r="G14" s="135"/>
      <c r="H14" s="134"/>
      <c r="I14" s="136"/>
      <c r="J14" s="134"/>
      <c r="K14" s="135"/>
      <c r="L14" s="134"/>
    </row>
    <row r="15" spans="1:12" ht="15" customHeight="1">
      <c r="A15" s="137" t="s">
        <v>85</v>
      </c>
      <c r="D15" s="132"/>
      <c r="E15" s="132"/>
      <c r="F15" s="138">
        <f>SUM(F11:F13)</f>
        <v>493492863</v>
      </c>
      <c r="G15" s="136"/>
      <c r="H15" s="138">
        <f>SUM(H11:H13)</f>
        <v>540352152</v>
      </c>
      <c r="I15" s="136"/>
      <c r="J15" s="138">
        <f>SUM(J11:J13)</f>
        <v>256578800</v>
      </c>
      <c r="K15" s="136"/>
      <c r="L15" s="138">
        <f>SUM(L11:L13)</f>
        <v>211459136</v>
      </c>
    </row>
    <row r="16" spans="1:12" ht="15" customHeight="1">
      <c r="A16" s="139" t="s">
        <v>86</v>
      </c>
      <c r="D16" s="132"/>
      <c r="E16" s="132"/>
      <c r="F16" s="56">
        <v>1953351</v>
      </c>
      <c r="G16" s="46"/>
      <c r="H16" s="56">
        <v>2743275</v>
      </c>
      <c r="I16" s="46"/>
      <c r="J16" s="56">
        <v>1075777</v>
      </c>
      <c r="K16" s="46"/>
      <c r="L16" s="56">
        <v>766496</v>
      </c>
    </row>
    <row r="17" spans="1:13" ht="15" customHeight="1">
      <c r="A17" s="139" t="s">
        <v>87</v>
      </c>
      <c r="D17" s="132"/>
      <c r="E17" s="132"/>
      <c r="F17" s="56">
        <v>-145569103</v>
      </c>
      <c r="G17" s="46"/>
      <c r="H17" s="56">
        <v>-152632274</v>
      </c>
      <c r="I17" s="46"/>
      <c r="J17" s="56">
        <v>-126800430</v>
      </c>
      <c r="K17" s="46"/>
      <c r="L17" s="56">
        <v>-133528744</v>
      </c>
    </row>
    <row r="18" spans="1:13" ht="15" customHeight="1">
      <c r="A18" s="139" t="s">
        <v>88</v>
      </c>
      <c r="D18" s="140"/>
      <c r="E18" s="132"/>
      <c r="F18" s="65">
        <v>-317308275</v>
      </c>
      <c r="G18" s="46"/>
      <c r="H18" s="65">
        <v>-250678031</v>
      </c>
      <c r="I18" s="46"/>
      <c r="J18" s="65">
        <v>0</v>
      </c>
      <c r="K18" s="46"/>
      <c r="L18" s="65">
        <v>0</v>
      </c>
    </row>
    <row r="19" spans="1:13" ht="3.95" customHeight="1">
      <c r="B19" s="133"/>
      <c r="C19" s="59"/>
      <c r="D19" s="132"/>
      <c r="E19" s="132"/>
      <c r="F19" s="134"/>
      <c r="G19" s="135"/>
      <c r="H19" s="134"/>
      <c r="I19" s="136"/>
      <c r="J19" s="134"/>
      <c r="K19" s="135"/>
      <c r="L19" s="134"/>
    </row>
    <row r="20" spans="1:13" ht="15" customHeight="1">
      <c r="A20" s="43" t="s">
        <v>89</v>
      </c>
      <c r="D20" s="132"/>
      <c r="E20" s="132"/>
      <c r="F20" s="56">
        <f>SUM(F15,F16:F18)</f>
        <v>32568836</v>
      </c>
      <c r="G20" s="46"/>
      <c r="H20" s="56">
        <f>SUM(H15,H16:H18)</f>
        <v>139785122</v>
      </c>
      <c r="I20" s="46"/>
      <c r="J20" s="56">
        <f>SUM(J15,J16:J18)</f>
        <v>130854147</v>
      </c>
      <c r="K20" s="46"/>
      <c r="L20" s="56">
        <f>SUM(L15,L16:L18)</f>
        <v>78696888</v>
      </c>
    </row>
    <row r="21" spans="1:13" ht="15" customHeight="1">
      <c r="A21" s="59" t="s">
        <v>90</v>
      </c>
      <c r="D21" s="132">
        <v>26</v>
      </c>
      <c r="E21" s="132"/>
      <c r="F21" s="60">
        <v>-29486234</v>
      </c>
      <c r="G21" s="46"/>
      <c r="H21" s="60">
        <v>-32408752</v>
      </c>
      <c r="I21" s="46"/>
      <c r="J21" s="60">
        <v>-12252286</v>
      </c>
      <c r="K21" s="46"/>
      <c r="L21" s="60">
        <v>-14827777</v>
      </c>
    </row>
    <row r="22" spans="1:13" ht="3.95" customHeight="1">
      <c r="B22" s="133"/>
      <c r="C22" s="59"/>
      <c r="D22" s="132"/>
      <c r="E22" s="132"/>
      <c r="F22" s="134"/>
      <c r="G22" s="135"/>
      <c r="H22" s="134"/>
      <c r="I22" s="136"/>
      <c r="J22" s="134"/>
      <c r="K22" s="135"/>
      <c r="L22" s="134"/>
    </row>
    <row r="23" spans="1:13" ht="15" customHeight="1">
      <c r="A23" s="43" t="s">
        <v>91</v>
      </c>
      <c r="D23" s="132"/>
      <c r="E23" s="132"/>
      <c r="F23" s="56">
        <f>SUM(F20,F21)</f>
        <v>3082602</v>
      </c>
      <c r="G23" s="46"/>
      <c r="H23" s="56">
        <f>SUM(H20,H21)</f>
        <v>107376370</v>
      </c>
      <c r="I23" s="46"/>
      <c r="J23" s="56">
        <f>SUM(J20,J21)</f>
        <v>118601861</v>
      </c>
      <c r="K23" s="46"/>
      <c r="L23" s="56">
        <f>SUM(L20,L21)</f>
        <v>63869111</v>
      </c>
    </row>
    <row r="24" spans="1:13" ht="15" customHeight="1">
      <c r="A24" s="59" t="s">
        <v>92</v>
      </c>
      <c r="D24" s="132">
        <v>27</v>
      </c>
      <c r="E24" s="132"/>
      <c r="F24" s="60">
        <v>-856915</v>
      </c>
      <c r="G24" s="46"/>
      <c r="H24" s="60">
        <v>-21138473</v>
      </c>
      <c r="I24" s="46"/>
      <c r="J24" s="60">
        <v>-23609218</v>
      </c>
      <c r="K24" s="46"/>
      <c r="L24" s="60">
        <v>-12180361</v>
      </c>
      <c r="M24" s="55"/>
    </row>
    <row r="25" spans="1:13" ht="3.95" customHeight="1">
      <c r="B25" s="133"/>
      <c r="C25" s="59"/>
      <c r="D25" s="132"/>
      <c r="E25" s="132"/>
      <c r="F25" s="157"/>
      <c r="G25" s="157"/>
      <c r="H25" s="157"/>
      <c r="I25" s="136"/>
      <c r="J25" s="134"/>
      <c r="K25" s="135"/>
      <c r="L25" s="134"/>
    </row>
    <row r="26" spans="1:13" ht="15" customHeight="1" thickBot="1">
      <c r="A26" s="43" t="s">
        <v>93</v>
      </c>
      <c r="D26" s="132"/>
      <c r="E26" s="132"/>
      <c r="F26" s="141">
        <f>SUM(F23:F24)</f>
        <v>2225687</v>
      </c>
      <c r="G26" s="46"/>
      <c r="H26" s="141">
        <f>SUM(H23:H24)</f>
        <v>86237897</v>
      </c>
      <c r="I26" s="46"/>
      <c r="J26" s="141">
        <f>SUM(J23:J24)</f>
        <v>94992643</v>
      </c>
      <c r="K26" s="46"/>
      <c r="L26" s="141">
        <f>SUM(L23:L24)</f>
        <v>51688750</v>
      </c>
    </row>
    <row r="27" spans="1:13" ht="15" customHeight="1" thickTop="1">
      <c r="A27" s="59"/>
      <c r="D27" s="132"/>
      <c r="E27" s="132"/>
      <c r="F27" s="156"/>
      <c r="G27" s="135"/>
      <c r="H27" s="134"/>
      <c r="I27" s="136"/>
      <c r="J27" s="134"/>
      <c r="K27" s="135"/>
      <c r="L27" s="134"/>
    </row>
    <row r="28" spans="1:13" ht="15" customHeight="1">
      <c r="A28" s="43" t="s">
        <v>94</v>
      </c>
      <c r="B28" s="133"/>
      <c r="C28" s="59"/>
      <c r="D28" s="132"/>
      <c r="E28" s="132"/>
      <c r="F28" s="134"/>
      <c r="G28" s="135"/>
      <c r="H28" s="134"/>
      <c r="I28" s="136"/>
      <c r="J28" s="134"/>
      <c r="K28" s="135"/>
      <c r="L28" s="134"/>
    </row>
    <row r="29" spans="1:13" ht="15" customHeight="1">
      <c r="A29" s="43"/>
      <c r="B29" s="241" t="s">
        <v>95</v>
      </c>
      <c r="C29" s="59"/>
      <c r="D29" s="132"/>
      <c r="E29" s="132"/>
      <c r="F29" s="134"/>
      <c r="G29" s="135"/>
      <c r="H29" s="134"/>
      <c r="I29" s="136"/>
      <c r="J29" s="134"/>
      <c r="K29" s="135"/>
      <c r="L29" s="134"/>
    </row>
    <row r="30" spans="1:13" ht="15" customHeight="1">
      <c r="A30" s="43"/>
      <c r="B30" s="133"/>
      <c r="C30" s="241" t="s">
        <v>96</v>
      </c>
      <c r="D30" s="132"/>
      <c r="E30" s="132"/>
      <c r="F30" s="134"/>
      <c r="G30" s="135"/>
      <c r="H30" s="134"/>
      <c r="I30" s="136"/>
      <c r="J30" s="134"/>
      <c r="K30" s="135"/>
      <c r="L30" s="134"/>
    </row>
    <row r="31" spans="1:13" ht="15" customHeight="1">
      <c r="B31" s="59" t="s">
        <v>97</v>
      </c>
      <c r="C31" s="59"/>
      <c r="D31" s="132"/>
      <c r="E31" s="132"/>
      <c r="F31" s="134"/>
      <c r="G31" s="135"/>
      <c r="H31" s="134"/>
      <c r="I31" s="136"/>
      <c r="J31" s="134"/>
      <c r="K31" s="135"/>
      <c r="L31" s="134"/>
    </row>
    <row r="32" spans="1:13" ht="15" customHeight="1">
      <c r="B32" s="133"/>
      <c r="C32" s="59" t="s">
        <v>98</v>
      </c>
      <c r="D32" s="132">
        <v>20</v>
      </c>
      <c r="E32" s="132"/>
      <c r="F32" s="134">
        <v>-1646635</v>
      </c>
      <c r="G32" s="135"/>
      <c r="H32" s="134">
        <v>0</v>
      </c>
      <c r="I32" s="136"/>
      <c r="J32" s="134">
        <v>-1317164</v>
      </c>
      <c r="K32" s="135"/>
      <c r="L32" s="134" t="s">
        <v>99</v>
      </c>
    </row>
    <row r="33" spans="1:14" ht="15" customHeight="1">
      <c r="B33" s="241" t="s">
        <v>100</v>
      </c>
      <c r="C33" s="59"/>
      <c r="D33" s="132"/>
      <c r="E33" s="132"/>
      <c r="F33" s="134"/>
      <c r="G33" s="135"/>
      <c r="H33" s="134"/>
      <c r="I33" s="136"/>
      <c r="J33" s="134"/>
      <c r="K33" s="135"/>
      <c r="L33" s="134"/>
    </row>
    <row r="34" spans="1:14" ht="15" customHeight="1">
      <c r="B34" s="133"/>
      <c r="C34" s="241" t="s">
        <v>101</v>
      </c>
      <c r="D34" s="132">
        <v>27</v>
      </c>
      <c r="E34" s="132"/>
      <c r="F34" s="60">
        <v>329327</v>
      </c>
      <c r="G34" s="135"/>
      <c r="H34" s="60">
        <v>0</v>
      </c>
      <c r="I34" s="136"/>
      <c r="J34" s="60">
        <v>263432</v>
      </c>
      <c r="K34" s="135"/>
      <c r="L34" s="60" t="s">
        <v>99</v>
      </c>
      <c r="N34" s="55"/>
    </row>
    <row r="35" spans="1:14" ht="15" customHeight="1">
      <c r="B35" s="241" t="s">
        <v>102</v>
      </c>
      <c r="C35" s="59"/>
      <c r="D35" s="132"/>
      <c r="E35" s="132"/>
      <c r="F35" s="134"/>
      <c r="G35" s="135"/>
      <c r="H35" s="134"/>
      <c r="I35" s="136"/>
      <c r="J35" s="134"/>
      <c r="K35" s="135"/>
      <c r="L35" s="134"/>
    </row>
    <row r="36" spans="1:14" ht="15" customHeight="1">
      <c r="B36" s="133"/>
      <c r="C36" s="241" t="s">
        <v>103</v>
      </c>
      <c r="D36" s="132"/>
      <c r="E36" s="132"/>
      <c r="F36" s="60">
        <f>SUM(F32:F34)</f>
        <v>-1317308</v>
      </c>
      <c r="G36" s="135"/>
      <c r="H36" s="60">
        <f>SUM(H32:H34)</f>
        <v>0</v>
      </c>
      <c r="I36" s="136"/>
      <c r="J36" s="60">
        <f>SUM(J32:J34)</f>
        <v>-1053732</v>
      </c>
      <c r="K36" s="135"/>
      <c r="L36" s="60">
        <f>SUM(L32:L34)</f>
        <v>0</v>
      </c>
    </row>
    <row r="37" spans="1:14" ht="3.95" customHeight="1">
      <c r="B37" s="133"/>
      <c r="C37" s="59"/>
      <c r="D37" s="132"/>
      <c r="E37" s="132"/>
      <c r="F37" s="134"/>
      <c r="G37" s="135"/>
      <c r="H37" s="134"/>
      <c r="I37" s="136"/>
      <c r="J37" s="134"/>
      <c r="K37" s="135"/>
      <c r="L37" s="134"/>
    </row>
    <row r="38" spans="1:14" ht="15" customHeight="1" thickBot="1">
      <c r="A38" s="133" t="s">
        <v>104</v>
      </c>
      <c r="D38" s="132"/>
      <c r="E38" s="132"/>
      <c r="F38" s="142">
        <f>SUM(F26,F36)</f>
        <v>908379</v>
      </c>
      <c r="G38" s="143"/>
      <c r="H38" s="142">
        <f>SUM(H26,H36)</f>
        <v>86237897</v>
      </c>
      <c r="I38" s="143"/>
      <c r="J38" s="142">
        <f>SUM(J26,J36)</f>
        <v>93938911</v>
      </c>
      <c r="K38" s="143"/>
      <c r="L38" s="142">
        <f>SUM(L26,L36)</f>
        <v>51688750</v>
      </c>
    </row>
    <row r="39" spans="1:14" ht="15" customHeight="1" thickTop="1">
      <c r="B39" s="133"/>
      <c r="C39" s="59"/>
      <c r="D39" s="132"/>
      <c r="E39" s="132"/>
      <c r="F39" s="134"/>
      <c r="G39" s="135"/>
      <c r="H39" s="134"/>
      <c r="I39" s="136"/>
      <c r="J39" s="134"/>
      <c r="K39" s="135"/>
      <c r="L39" s="134"/>
    </row>
    <row r="40" spans="1:14" ht="15" customHeight="1">
      <c r="A40" s="144" t="s">
        <v>105</v>
      </c>
      <c r="C40" s="144"/>
      <c r="D40" s="144"/>
      <c r="E40" s="144"/>
      <c r="F40" s="145"/>
      <c r="G40" s="144"/>
      <c r="H40" s="145"/>
      <c r="I40" s="146"/>
      <c r="J40" s="147"/>
      <c r="K40" s="146"/>
      <c r="L40" s="147"/>
    </row>
    <row r="41" spans="1:14" ht="15" customHeight="1">
      <c r="B41" s="45" t="s">
        <v>106</v>
      </c>
      <c r="C41" s="139"/>
      <c r="D41" s="146"/>
      <c r="E41" s="146"/>
      <c r="F41" s="56">
        <v>2234956</v>
      </c>
      <c r="G41" s="46"/>
      <c r="H41" s="56">
        <v>86234431</v>
      </c>
      <c r="I41" s="46"/>
      <c r="J41" s="56">
        <v>94992643</v>
      </c>
      <c r="K41" s="46"/>
      <c r="L41" s="56">
        <v>51688750</v>
      </c>
    </row>
    <row r="42" spans="1:14" ht="15" customHeight="1">
      <c r="B42" s="45" t="s">
        <v>77</v>
      </c>
      <c r="C42" s="139"/>
      <c r="D42" s="129"/>
      <c r="E42" s="129"/>
      <c r="F42" s="60">
        <v>-9269</v>
      </c>
      <c r="G42" s="46"/>
      <c r="H42" s="60">
        <v>3466</v>
      </c>
      <c r="I42" s="46"/>
      <c r="J42" s="60">
        <v>0</v>
      </c>
      <c r="K42" s="46"/>
      <c r="L42" s="60">
        <v>0</v>
      </c>
    </row>
    <row r="43" spans="1:14" ht="3.95" customHeight="1">
      <c r="B43" s="129"/>
      <c r="C43" s="130"/>
      <c r="D43" s="49"/>
      <c r="E43" s="49"/>
      <c r="F43" s="58"/>
      <c r="G43" s="131"/>
      <c r="H43" s="58"/>
      <c r="I43" s="131"/>
      <c r="J43" s="58"/>
      <c r="K43" s="131"/>
      <c r="L43" s="58"/>
    </row>
    <row r="44" spans="1:14" ht="15" customHeight="1" thickBot="1">
      <c r="A44" s="43"/>
      <c r="C44" s="130"/>
      <c r="D44" s="129"/>
      <c r="E44" s="129"/>
      <c r="F44" s="62">
        <f>SUM(F41:F42)</f>
        <v>2225687</v>
      </c>
      <c r="G44" s="46"/>
      <c r="H44" s="62">
        <f>SUM(H41:H42)</f>
        <v>86237897</v>
      </c>
      <c r="I44" s="46"/>
      <c r="J44" s="62">
        <f>SUM(J41:J42)</f>
        <v>94992643</v>
      </c>
      <c r="K44" s="46"/>
      <c r="L44" s="62">
        <f>SUM(L41:L42)</f>
        <v>51688750</v>
      </c>
    </row>
    <row r="45" spans="1:14" ht="15" customHeight="1" thickTop="1">
      <c r="B45" s="129"/>
      <c r="C45" s="130"/>
      <c r="D45" s="49"/>
      <c r="E45" s="49"/>
      <c r="F45" s="58"/>
      <c r="G45" s="131"/>
      <c r="H45" s="58"/>
      <c r="I45" s="131"/>
      <c r="J45" s="58"/>
      <c r="K45" s="131"/>
      <c r="L45" s="58"/>
    </row>
    <row r="46" spans="1:14" ht="15" customHeight="1">
      <c r="A46" s="43" t="s">
        <v>107</v>
      </c>
      <c r="C46" s="130"/>
      <c r="D46" s="129"/>
      <c r="E46" s="129"/>
      <c r="F46" s="148"/>
      <c r="G46" s="149"/>
      <c r="H46" s="148"/>
      <c r="I46" s="149"/>
      <c r="J46" s="148"/>
      <c r="K46" s="150"/>
      <c r="L46" s="148"/>
    </row>
    <row r="47" spans="1:14" ht="15" customHeight="1">
      <c r="B47" s="45" t="s">
        <v>106</v>
      </c>
      <c r="C47" s="139"/>
      <c r="D47" s="49"/>
      <c r="E47" s="49"/>
      <c r="F47" s="56">
        <f>F50-F48</f>
        <v>917674</v>
      </c>
      <c r="G47" s="46"/>
      <c r="H47" s="56">
        <f>H50-H48</f>
        <v>86234431</v>
      </c>
      <c r="I47" s="46"/>
      <c r="J47" s="56">
        <f>J50-J48</f>
        <v>93938911</v>
      </c>
      <c r="K47" s="46"/>
      <c r="L47" s="56">
        <f>L50-L48</f>
        <v>51688750</v>
      </c>
    </row>
    <row r="48" spans="1:14" ht="15" customHeight="1">
      <c r="B48" s="45" t="s">
        <v>77</v>
      </c>
      <c r="C48" s="139"/>
      <c r="D48" s="132"/>
      <c r="E48" s="132"/>
      <c r="F48" s="60">
        <v>-9295</v>
      </c>
      <c r="G48" s="46"/>
      <c r="H48" s="60">
        <v>3466</v>
      </c>
      <c r="I48" s="46"/>
      <c r="J48" s="60">
        <v>0</v>
      </c>
      <c r="K48" s="46"/>
      <c r="L48" s="60">
        <v>0</v>
      </c>
    </row>
    <row r="49" spans="1:12" ht="3.95" customHeight="1">
      <c r="B49" s="139"/>
      <c r="C49" s="139"/>
      <c r="D49" s="132"/>
      <c r="E49" s="132"/>
      <c r="F49" s="58"/>
      <c r="G49" s="131"/>
      <c r="H49" s="58"/>
      <c r="I49" s="131"/>
      <c r="J49" s="58"/>
      <c r="K49" s="131"/>
      <c r="L49" s="58"/>
    </row>
    <row r="50" spans="1:12" ht="15" customHeight="1" thickBot="1">
      <c r="A50" s="43"/>
      <c r="C50" s="130"/>
      <c r="D50" s="129"/>
      <c r="E50" s="129"/>
      <c r="F50" s="62">
        <f>F38</f>
        <v>908379</v>
      </c>
      <c r="G50" s="46"/>
      <c r="H50" s="62">
        <f>H38</f>
        <v>86237897</v>
      </c>
      <c r="I50" s="46"/>
      <c r="J50" s="62">
        <f>J38</f>
        <v>93938911</v>
      </c>
      <c r="K50" s="46"/>
      <c r="L50" s="62">
        <f>L38</f>
        <v>51688750</v>
      </c>
    </row>
    <row r="51" spans="1:12" ht="15" customHeight="1" thickTop="1">
      <c r="C51" s="144"/>
      <c r="D51" s="44"/>
    </row>
    <row r="52" spans="1:12" ht="15" customHeight="1">
      <c r="A52" s="43" t="s">
        <v>108</v>
      </c>
      <c r="C52" s="144"/>
      <c r="D52" s="44"/>
    </row>
    <row r="53" spans="1:12" ht="3.95" customHeight="1">
      <c r="A53" s="43"/>
      <c r="C53" s="144"/>
      <c r="D53" s="44"/>
    </row>
    <row r="54" spans="1:12" ht="15" customHeight="1">
      <c r="A54" s="45" t="s">
        <v>109</v>
      </c>
      <c r="C54" s="146"/>
      <c r="D54" s="132">
        <v>28</v>
      </c>
      <c r="E54" s="59"/>
      <c r="F54" s="151">
        <f>F41/1985441800</f>
        <v>1.1256718781683754E-3</v>
      </c>
      <c r="G54" s="152"/>
      <c r="H54" s="151">
        <v>4.2999999999999997E-2</v>
      </c>
      <c r="I54" s="152"/>
      <c r="J54" s="151">
        <f>J41/1985441800</f>
        <v>4.7844587033475369E-2</v>
      </c>
      <c r="K54" s="152"/>
      <c r="L54" s="151">
        <v>2.5999999999999999E-2</v>
      </c>
    </row>
    <row r="55" spans="1:12" ht="15" customHeight="1">
      <c r="A55" s="45" t="s">
        <v>110</v>
      </c>
      <c r="C55" s="146"/>
      <c r="D55" s="132">
        <v>28</v>
      </c>
      <c r="E55" s="59"/>
      <c r="F55" s="151">
        <v>1E-3</v>
      </c>
      <c r="G55" s="152"/>
      <c r="H55" s="151">
        <v>4.2000000000000003E-2</v>
      </c>
      <c r="I55" s="152"/>
      <c r="J55" s="151">
        <v>4.7E-2</v>
      </c>
      <c r="K55" s="152"/>
      <c r="L55" s="151">
        <v>2.5000000000000001E-2</v>
      </c>
    </row>
    <row r="56" spans="1:12" ht="15" customHeight="1">
      <c r="C56" s="146"/>
      <c r="D56" s="132"/>
      <c r="E56" s="59"/>
      <c r="F56" s="153"/>
      <c r="G56" s="154"/>
      <c r="H56" s="153"/>
      <c r="I56" s="154"/>
      <c r="J56" s="153"/>
      <c r="K56" s="154"/>
      <c r="L56" s="153"/>
    </row>
    <row r="57" spans="1:12" ht="15" customHeight="1">
      <c r="C57" s="146"/>
      <c r="D57" s="132"/>
      <c r="E57" s="59"/>
      <c r="F57" s="153"/>
      <c r="G57" s="154"/>
      <c r="H57" s="153"/>
      <c r="I57" s="154"/>
      <c r="J57" s="153"/>
      <c r="K57" s="154"/>
      <c r="L57" s="153"/>
    </row>
    <row r="58" spans="1:12" ht="11.25" customHeight="1">
      <c r="C58" s="146"/>
      <c r="D58" s="132"/>
      <c r="E58" s="59"/>
      <c r="F58" s="153"/>
      <c r="G58" s="154"/>
      <c r="H58" s="153"/>
      <c r="I58" s="154"/>
      <c r="J58" s="153"/>
      <c r="K58" s="154"/>
      <c r="L58" s="153"/>
    </row>
    <row r="59" spans="1:12" ht="21.95" customHeight="1">
      <c r="A59" s="48" t="str">
        <f>'6-8'!A51</f>
        <v>The accompanying notes are an integral part of these consolidated and separate financial statements.</v>
      </c>
      <c r="B59" s="48"/>
      <c r="C59" s="108"/>
      <c r="D59" s="73"/>
      <c r="E59" s="73"/>
      <c r="F59" s="33"/>
      <c r="G59" s="18"/>
      <c r="H59" s="33"/>
      <c r="I59" s="34"/>
      <c r="J59" s="33"/>
      <c r="K59" s="18"/>
      <c r="L59" s="33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firstPageNumber="9" fitToHeight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6"/>
  <sheetViews>
    <sheetView topLeftCell="A38" zoomScale="115" zoomScaleNormal="115" zoomScaleSheetLayoutView="100" zoomScalePageLayoutView="90" workbookViewId="0">
      <selection activeCell="C7" sqref="C7"/>
    </sheetView>
  </sheetViews>
  <sheetFormatPr defaultColWidth="9.42578125" defaultRowHeight="16.350000000000001" customHeight="1"/>
  <cols>
    <col min="1" max="2" width="1.42578125" style="45" customWidth="1"/>
    <col min="3" max="3" width="35.28515625" style="45" customWidth="1"/>
    <col min="4" max="4" width="4.42578125" style="44" customWidth="1"/>
    <col min="5" max="5" width="0.85546875" style="45" customWidth="1"/>
    <col min="6" max="6" width="9.42578125" style="55" customWidth="1"/>
    <col min="7" max="7" width="0.85546875" style="55" customWidth="1"/>
    <col min="8" max="8" width="10.42578125" style="55" customWidth="1"/>
    <col min="9" max="9" width="0.85546875" style="55" customWidth="1"/>
    <col min="10" max="10" width="10.42578125" style="55" customWidth="1"/>
    <col min="11" max="11" width="0.85546875" style="76" customWidth="1"/>
    <col min="12" max="12" width="16.42578125" style="76" customWidth="1"/>
    <col min="13" max="13" width="0.85546875" style="76" customWidth="1"/>
    <col min="14" max="14" width="11.42578125" style="76" customWidth="1"/>
    <col min="15" max="15" width="0.85546875" style="76" customWidth="1"/>
    <col min="16" max="16" width="12.42578125" style="55" customWidth="1"/>
    <col min="17" max="17" width="0.85546875" style="76" customWidth="1"/>
    <col min="18" max="18" width="10.42578125" style="55" customWidth="1"/>
    <col min="19" max="19" width="0.85546875" style="76" customWidth="1"/>
    <col min="20" max="20" width="8.42578125" style="55" customWidth="1"/>
    <col min="21" max="21" width="0.85546875" style="76" customWidth="1"/>
    <col min="22" max="22" width="10.42578125" style="55" customWidth="1"/>
    <col min="23" max="16384" width="9.42578125" style="45"/>
  </cols>
  <sheetData>
    <row r="1" spans="1:22" ht="16.5" customHeight="1">
      <c r="A1" s="43" t="str">
        <f>'9'!A1</f>
        <v>Chase Asia Public Company Limited</v>
      </c>
      <c r="B1" s="43"/>
      <c r="C1" s="43"/>
      <c r="D1" s="63"/>
      <c r="E1" s="43"/>
    </row>
    <row r="2" spans="1:22" ht="16.5" customHeight="1">
      <c r="A2" s="43" t="s">
        <v>111</v>
      </c>
      <c r="B2" s="77"/>
      <c r="C2" s="77"/>
      <c r="D2" s="78"/>
      <c r="E2" s="77"/>
      <c r="F2" s="79"/>
      <c r="G2" s="79"/>
      <c r="H2" s="79"/>
      <c r="I2" s="79"/>
      <c r="J2" s="79"/>
      <c r="P2" s="79"/>
      <c r="R2" s="79"/>
      <c r="T2" s="79"/>
      <c r="V2" s="79"/>
    </row>
    <row r="3" spans="1:22" ht="16.5" customHeight="1">
      <c r="A3" s="47" t="str">
        <f>'9'!A3</f>
        <v>For the year ended 31 December 2025</v>
      </c>
      <c r="B3" s="81"/>
      <c r="C3" s="81"/>
      <c r="D3" s="82"/>
      <c r="E3" s="81"/>
      <c r="F3" s="84"/>
      <c r="G3" s="84"/>
      <c r="H3" s="84"/>
      <c r="I3" s="84"/>
      <c r="J3" s="84"/>
      <c r="K3" s="83"/>
      <c r="L3" s="83"/>
      <c r="M3" s="83"/>
      <c r="N3" s="83"/>
      <c r="O3" s="83"/>
      <c r="P3" s="84"/>
      <c r="Q3" s="83"/>
      <c r="R3" s="84"/>
      <c r="S3" s="83"/>
      <c r="T3" s="84"/>
      <c r="U3" s="83"/>
      <c r="V3" s="84"/>
    </row>
    <row r="4" spans="1:22" ht="16.350000000000001" customHeight="1">
      <c r="F4" s="64"/>
      <c r="G4" s="64"/>
      <c r="H4" s="64"/>
      <c r="I4" s="64"/>
      <c r="J4" s="64"/>
      <c r="P4" s="64"/>
      <c r="R4" s="64"/>
      <c r="T4" s="64"/>
      <c r="V4" s="64"/>
    </row>
    <row r="5" spans="1:22" ht="16.350000000000001" customHeight="1">
      <c r="A5" s="69"/>
      <c r="B5" s="69"/>
      <c r="C5" s="69"/>
      <c r="D5" s="70"/>
      <c r="E5" s="69"/>
      <c r="F5" s="118"/>
      <c r="G5" s="118"/>
      <c r="H5" s="118"/>
      <c r="I5" s="118"/>
      <c r="J5" s="118"/>
      <c r="K5" s="124"/>
      <c r="L5" s="124"/>
      <c r="M5" s="124"/>
      <c r="N5" s="124"/>
      <c r="O5" s="124"/>
      <c r="P5" s="118"/>
      <c r="Q5" s="124"/>
      <c r="R5" s="118"/>
      <c r="S5" s="124"/>
      <c r="T5" s="118"/>
      <c r="U5" s="124"/>
      <c r="V5" s="118"/>
    </row>
    <row r="6" spans="1:22" ht="16.350000000000001" customHeight="1">
      <c r="A6" s="69"/>
      <c r="B6" s="69"/>
      <c r="C6" s="69"/>
      <c r="D6" s="70"/>
      <c r="E6" s="69"/>
      <c r="F6" s="234" t="s">
        <v>112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</row>
    <row r="7" spans="1:22" ht="16.350000000000001" customHeight="1">
      <c r="A7" s="69"/>
      <c r="B7" s="69"/>
      <c r="C7" s="69"/>
      <c r="D7" s="70"/>
      <c r="E7" s="69"/>
      <c r="F7" s="235" t="s">
        <v>113</v>
      </c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110"/>
      <c r="T7" s="111"/>
      <c r="U7" s="110"/>
      <c r="V7" s="111"/>
    </row>
    <row r="8" spans="1:22" ht="16.350000000000001" customHeight="1">
      <c r="A8" s="69"/>
      <c r="B8" s="69"/>
      <c r="C8" s="69"/>
      <c r="D8" s="70"/>
      <c r="E8" s="69"/>
      <c r="F8" s="112" t="s">
        <v>114</v>
      </c>
      <c r="G8" s="112"/>
      <c r="H8" s="112"/>
      <c r="I8" s="112"/>
      <c r="J8" s="112" t="s">
        <v>115</v>
      </c>
      <c r="K8" s="110"/>
      <c r="L8" s="110" t="s">
        <v>116</v>
      </c>
      <c r="M8" s="110"/>
      <c r="N8" s="236" t="s">
        <v>73</v>
      </c>
      <c r="O8" s="236"/>
      <c r="P8" s="236"/>
      <c r="Q8" s="113"/>
      <c r="R8" s="114" t="s">
        <v>117</v>
      </c>
      <c r="S8" s="113"/>
      <c r="T8" s="114" t="s">
        <v>118</v>
      </c>
      <c r="U8" s="113"/>
      <c r="V8" s="74"/>
    </row>
    <row r="9" spans="1:22" ht="15.95" customHeight="1">
      <c r="A9" s="69"/>
      <c r="B9" s="69"/>
      <c r="C9" s="69"/>
      <c r="D9" s="70"/>
      <c r="E9" s="69"/>
      <c r="F9" s="112" t="s">
        <v>119</v>
      </c>
      <c r="G9" s="112"/>
      <c r="H9" s="112" t="s">
        <v>120</v>
      </c>
      <c r="I9" s="112"/>
      <c r="J9" s="112" t="s">
        <v>121</v>
      </c>
      <c r="K9" s="110"/>
      <c r="L9" s="110" t="s">
        <v>122</v>
      </c>
      <c r="M9" s="110"/>
      <c r="N9" s="113" t="s">
        <v>123</v>
      </c>
      <c r="O9" s="69"/>
      <c r="P9" s="69"/>
      <c r="Q9" s="113"/>
      <c r="R9" s="114" t="s">
        <v>124</v>
      </c>
      <c r="S9" s="113"/>
      <c r="T9" s="114" t="s">
        <v>125</v>
      </c>
      <c r="U9" s="113"/>
      <c r="V9" s="114" t="s">
        <v>117</v>
      </c>
    </row>
    <row r="10" spans="1:22" ht="16.350000000000001" customHeight="1">
      <c r="A10" s="69"/>
      <c r="B10" s="69"/>
      <c r="C10" s="69"/>
      <c r="D10" s="70"/>
      <c r="E10" s="69"/>
      <c r="F10" s="112" t="s">
        <v>126</v>
      </c>
      <c r="G10" s="112"/>
      <c r="H10" s="112" t="s">
        <v>127</v>
      </c>
      <c r="I10" s="112"/>
      <c r="J10" s="112" t="s">
        <v>126</v>
      </c>
      <c r="K10" s="110"/>
      <c r="L10" s="110" t="s">
        <v>72</v>
      </c>
      <c r="M10" s="110"/>
      <c r="N10" s="110" t="s">
        <v>128</v>
      </c>
      <c r="O10" s="110"/>
      <c r="P10" s="115" t="s">
        <v>75</v>
      </c>
      <c r="Q10" s="113"/>
      <c r="R10" s="114" t="s">
        <v>129</v>
      </c>
      <c r="S10" s="113"/>
      <c r="T10" s="114" t="s">
        <v>130</v>
      </c>
      <c r="U10" s="113"/>
      <c r="V10" s="114" t="s">
        <v>131</v>
      </c>
    </row>
    <row r="11" spans="1:22" ht="16.350000000000001" customHeight="1">
      <c r="A11" s="69"/>
      <c r="B11" s="69"/>
      <c r="C11" s="69"/>
      <c r="D11" s="116" t="s">
        <v>9</v>
      </c>
      <c r="E11" s="69"/>
      <c r="F11" s="96" t="s">
        <v>10</v>
      </c>
      <c r="G11" s="117"/>
      <c r="H11" s="96" t="s">
        <v>10</v>
      </c>
      <c r="I11" s="117"/>
      <c r="J11" s="96" t="s">
        <v>10</v>
      </c>
      <c r="K11" s="117"/>
      <c r="L11" s="96" t="s">
        <v>10</v>
      </c>
      <c r="M11" s="117"/>
      <c r="N11" s="96" t="s">
        <v>10</v>
      </c>
      <c r="O11" s="117"/>
      <c r="P11" s="96" t="s">
        <v>10</v>
      </c>
      <c r="Q11" s="113"/>
      <c r="R11" s="96" t="s">
        <v>10</v>
      </c>
      <c r="S11" s="113"/>
      <c r="T11" s="96" t="s">
        <v>10</v>
      </c>
      <c r="U11" s="113"/>
      <c r="V11" s="96" t="s">
        <v>10</v>
      </c>
    </row>
    <row r="12" spans="1:22" ht="16.350000000000001" customHeight="1">
      <c r="A12" s="69"/>
      <c r="B12" s="69"/>
      <c r="C12" s="69"/>
      <c r="D12" s="70"/>
      <c r="E12" s="69"/>
      <c r="F12" s="118"/>
      <c r="G12" s="118"/>
      <c r="H12" s="118"/>
      <c r="I12" s="118"/>
      <c r="J12" s="118"/>
      <c r="K12" s="117"/>
      <c r="L12" s="117"/>
      <c r="M12" s="117"/>
      <c r="N12" s="117"/>
      <c r="O12" s="117"/>
      <c r="P12" s="118"/>
      <c r="Q12" s="119"/>
      <c r="R12" s="118"/>
      <c r="S12" s="119"/>
      <c r="T12" s="118"/>
      <c r="U12" s="119"/>
      <c r="V12" s="118"/>
    </row>
    <row r="13" spans="1:22" ht="16.350000000000001" customHeight="1">
      <c r="A13" s="120" t="s">
        <v>132</v>
      </c>
      <c r="B13" s="69"/>
      <c r="C13" s="69"/>
      <c r="D13" s="70"/>
      <c r="E13" s="69"/>
      <c r="F13" s="106">
        <v>992720900</v>
      </c>
      <c r="G13" s="106"/>
      <c r="H13" s="106">
        <v>1644015614</v>
      </c>
      <c r="I13" s="106"/>
      <c r="J13" s="106">
        <v>0</v>
      </c>
      <c r="K13" s="121"/>
      <c r="L13" s="106">
        <v>-328956901</v>
      </c>
      <c r="M13" s="121"/>
      <c r="N13" s="106">
        <v>8210325</v>
      </c>
      <c r="O13" s="121"/>
      <c r="P13" s="106">
        <v>1063671596</v>
      </c>
      <c r="Q13" s="122"/>
      <c r="R13" s="106">
        <v>3379661534</v>
      </c>
      <c r="S13" s="122"/>
      <c r="T13" s="106">
        <v>32924</v>
      </c>
      <c r="U13" s="122"/>
      <c r="V13" s="106">
        <v>3379694458</v>
      </c>
    </row>
    <row r="14" spans="1:22" ht="6" customHeight="1">
      <c r="A14" s="123"/>
      <c r="B14" s="69"/>
      <c r="C14" s="69"/>
      <c r="D14" s="70"/>
      <c r="E14" s="69"/>
      <c r="F14" s="106"/>
      <c r="G14" s="106"/>
      <c r="H14" s="106"/>
      <c r="I14" s="106"/>
      <c r="J14" s="106"/>
      <c r="K14" s="121"/>
      <c r="L14" s="106"/>
      <c r="M14" s="121"/>
      <c r="N14" s="106"/>
      <c r="O14" s="121"/>
      <c r="P14" s="106"/>
      <c r="Q14" s="122"/>
      <c r="R14" s="106"/>
      <c r="S14" s="122"/>
      <c r="T14" s="106"/>
      <c r="U14" s="122"/>
      <c r="V14" s="106"/>
    </row>
    <row r="15" spans="1:22" ht="16.350000000000001" customHeight="1">
      <c r="A15" s="72" t="s">
        <v>133</v>
      </c>
      <c r="B15" s="69"/>
      <c r="C15" s="69"/>
      <c r="D15" s="70"/>
      <c r="E15" s="69"/>
      <c r="F15" s="74"/>
      <c r="G15" s="74"/>
      <c r="H15" s="74"/>
      <c r="I15" s="74"/>
      <c r="J15" s="74"/>
      <c r="K15" s="124"/>
      <c r="L15" s="74"/>
      <c r="M15" s="124"/>
      <c r="N15" s="74"/>
      <c r="O15" s="124"/>
      <c r="P15" s="74"/>
      <c r="Q15" s="69"/>
      <c r="R15" s="74"/>
      <c r="S15" s="69"/>
      <c r="T15" s="74"/>
      <c r="U15" s="69"/>
      <c r="V15" s="74"/>
    </row>
    <row r="16" spans="1:22" ht="16.350000000000001" customHeight="1">
      <c r="A16" s="72"/>
      <c r="B16" s="69" t="s">
        <v>128</v>
      </c>
      <c r="C16" s="69"/>
      <c r="D16" s="70">
        <v>22</v>
      </c>
      <c r="E16" s="69"/>
      <c r="F16" s="74">
        <v>0</v>
      </c>
      <c r="G16" s="74"/>
      <c r="H16" s="74">
        <v>0</v>
      </c>
      <c r="I16" s="74"/>
      <c r="J16" s="74">
        <v>0</v>
      </c>
      <c r="K16" s="124"/>
      <c r="L16" s="74">
        <v>0</v>
      </c>
      <c r="M16" s="124"/>
      <c r="N16" s="74">
        <v>2584438</v>
      </c>
      <c r="O16" s="124"/>
      <c r="P16" s="74">
        <v>-2584438</v>
      </c>
      <c r="Q16" s="69"/>
      <c r="R16" s="74">
        <v>0</v>
      </c>
      <c r="S16" s="69"/>
      <c r="T16" s="74">
        <v>0</v>
      </c>
      <c r="U16" s="69"/>
      <c r="V16" s="74">
        <f t="shared" ref="V16:V18" si="0">SUM(R16:U16)</f>
        <v>0</v>
      </c>
    </row>
    <row r="17" spans="1:22" ht="16.350000000000001" customHeight="1">
      <c r="A17" s="72"/>
      <c r="B17" s="69" t="s">
        <v>134</v>
      </c>
      <c r="C17" s="69"/>
      <c r="D17" s="70">
        <v>21</v>
      </c>
      <c r="E17" s="69"/>
      <c r="F17" s="125">
        <v>0</v>
      </c>
      <c r="G17" s="74"/>
      <c r="H17" s="125">
        <v>0</v>
      </c>
      <c r="I17" s="125"/>
      <c r="J17" s="125">
        <v>420950</v>
      </c>
      <c r="K17" s="124"/>
      <c r="L17" s="74">
        <v>0</v>
      </c>
      <c r="M17" s="124"/>
      <c r="N17" s="74">
        <v>0</v>
      </c>
      <c r="O17" s="124"/>
      <c r="P17" s="74">
        <v>0</v>
      </c>
      <c r="Q17" s="69"/>
      <c r="R17" s="74">
        <v>420950</v>
      </c>
      <c r="S17" s="69"/>
      <c r="T17" s="74">
        <v>0</v>
      </c>
      <c r="U17" s="69"/>
      <c r="V17" s="74">
        <f t="shared" si="0"/>
        <v>420950</v>
      </c>
    </row>
    <row r="18" spans="1:22" ht="16.350000000000001" customHeight="1">
      <c r="A18" s="69"/>
      <c r="B18" s="69" t="s">
        <v>104</v>
      </c>
      <c r="C18" s="69"/>
      <c r="D18" s="70"/>
      <c r="E18" s="69"/>
      <c r="F18" s="107">
        <v>0</v>
      </c>
      <c r="G18" s="106"/>
      <c r="H18" s="107">
        <v>0</v>
      </c>
      <c r="I18" s="106"/>
      <c r="J18" s="107">
        <v>0</v>
      </c>
      <c r="K18" s="71"/>
      <c r="L18" s="107">
        <v>0</v>
      </c>
      <c r="M18" s="71"/>
      <c r="N18" s="107">
        <v>0</v>
      </c>
      <c r="O18" s="71"/>
      <c r="P18" s="107">
        <v>86234431</v>
      </c>
      <c r="Q18" s="69"/>
      <c r="R18" s="126">
        <v>86234431</v>
      </c>
      <c r="S18" s="69"/>
      <c r="T18" s="107">
        <v>3466</v>
      </c>
      <c r="U18" s="69"/>
      <c r="V18" s="126">
        <f t="shared" si="0"/>
        <v>86237897</v>
      </c>
    </row>
    <row r="19" spans="1:22" ht="16.350000000000001" customHeight="1">
      <c r="A19" s="123"/>
      <c r="B19" s="69"/>
      <c r="C19" s="69"/>
      <c r="D19" s="70"/>
      <c r="E19" s="69"/>
      <c r="F19" s="106"/>
      <c r="G19" s="106"/>
      <c r="H19" s="106"/>
      <c r="I19" s="106"/>
      <c r="J19" s="106"/>
      <c r="K19" s="121"/>
      <c r="L19" s="106"/>
      <c r="M19" s="121"/>
      <c r="N19" s="106"/>
      <c r="O19" s="121"/>
      <c r="P19" s="106"/>
      <c r="Q19" s="122"/>
      <c r="R19" s="106"/>
      <c r="S19" s="122"/>
      <c r="T19" s="106"/>
      <c r="U19" s="122"/>
      <c r="V19" s="106"/>
    </row>
    <row r="20" spans="1:22" ht="16.350000000000001" customHeight="1" thickBot="1">
      <c r="A20" s="72" t="s">
        <v>135</v>
      </c>
      <c r="B20" s="69"/>
      <c r="C20" s="69"/>
      <c r="D20" s="70"/>
      <c r="E20" s="69"/>
      <c r="F20" s="127">
        <f>SUM(F13:F18)</f>
        <v>992720900</v>
      </c>
      <c r="G20" s="74"/>
      <c r="H20" s="127">
        <f>SUM(H13:H18)</f>
        <v>1644015614</v>
      </c>
      <c r="I20" s="74"/>
      <c r="J20" s="127">
        <f>SUM(J13:J18)</f>
        <v>420950</v>
      </c>
      <c r="K20" s="124"/>
      <c r="L20" s="127">
        <f>SUM(L13:L18)</f>
        <v>-328956901</v>
      </c>
      <c r="M20" s="124"/>
      <c r="N20" s="127">
        <f>SUM(N13:N18)</f>
        <v>10794763</v>
      </c>
      <c r="O20" s="124"/>
      <c r="P20" s="127">
        <f>SUM(P13:P18)</f>
        <v>1147321589</v>
      </c>
      <c r="Q20" s="124"/>
      <c r="R20" s="127">
        <f>SUM(R13:R18)</f>
        <v>3466316915</v>
      </c>
      <c r="S20" s="69"/>
      <c r="T20" s="127">
        <f>SUM(T13:T18)</f>
        <v>36390</v>
      </c>
      <c r="U20" s="69"/>
      <c r="V20" s="127">
        <f>SUM(V13:V18)</f>
        <v>3466353305</v>
      </c>
    </row>
    <row r="21" spans="1:22" ht="16.350000000000001" customHeight="1" thickTop="1">
      <c r="A21" s="72"/>
      <c r="B21" s="69"/>
      <c r="C21" s="69"/>
      <c r="D21" s="70"/>
      <c r="E21" s="69"/>
      <c r="F21" s="74"/>
      <c r="G21" s="74"/>
      <c r="H21" s="74"/>
      <c r="I21" s="74"/>
      <c r="J21" s="74"/>
      <c r="K21" s="124"/>
      <c r="L21" s="74"/>
      <c r="M21" s="124"/>
      <c r="N21" s="124"/>
      <c r="O21" s="124"/>
      <c r="P21" s="74"/>
      <c r="Q21" s="124"/>
      <c r="R21" s="74"/>
      <c r="S21" s="69"/>
      <c r="T21" s="74"/>
      <c r="U21" s="69"/>
      <c r="V21" s="74"/>
    </row>
    <row r="22" spans="1:22" ht="16.350000000000001" customHeight="1">
      <c r="A22" s="72"/>
      <c r="B22" s="128"/>
      <c r="C22" s="69"/>
      <c r="D22" s="70"/>
      <c r="E22" s="69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</row>
    <row r="23" spans="1:22" ht="16.350000000000001" customHeight="1">
      <c r="A23" s="120" t="s">
        <v>136</v>
      </c>
      <c r="B23" s="69"/>
      <c r="C23" s="69"/>
      <c r="D23" s="70"/>
      <c r="E23" s="69"/>
      <c r="F23" s="106">
        <f>+F20</f>
        <v>992720900</v>
      </c>
      <c r="G23" s="106"/>
      <c r="H23" s="106">
        <f>+H20</f>
        <v>1644015614</v>
      </c>
      <c r="I23" s="106"/>
      <c r="J23" s="106">
        <f>+J20</f>
        <v>420950</v>
      </c>
      <c r="K23" s="121"/>
      <c r="L23" s="106">
        <f>+L20</f>
        <v>-328956901</v>
      </c>
      <c r="M23" s="121"/>
      <c r="N23" s="106">
        <f>+N20</f>
        <v>10794763</v>
      </c>
      <c r="O23" s="121"/>
      <c r="P23" s="106">
        <f>+P20</f>
        <v>1147321589</v>
      </c>
      <c r="Q23" s="122"/>
      <c r="R23" s="106">
        <f>SUM(F23:Q23)</f>
        <v>3466316915</v>
      </c>
      <c r="S23" s="122"/>
      <c r="T23" s="106">
        <f>+T20</f>
        <v>36390</v>
      </c>
      <c r="U23" s="122"/>
      <c r="V23" s="106">
        <f>SUM(R23:T23)</f>
        <v>3466353305</v>
      </c>
    </row>
    <row r="24" spans="1:22" ht="6" customHeight="1">
      <c r="A24" s="123"/>
      <c r="B24" s="69"/>
      <c r="C24" s="69"/>
      <c r="D24" s="70"/>
      <c r="E24" s="69"/>
      <c r="F24" s="106"/>
      <c r="G24" s="106"/>
      <c r="H24" s="106"/>
      <c r="I24" s="106"/>
      <c r="J24" s="106"/>
      <c r="K24" s="121"/>
      <c r="L24" s="106"/>
      <c r="M24" s="121"/>
      <c r="N24" s="106"/>
      <c r="O24" s="121"/>
      <c r="P24" s="106"/>
      <c r="Q24" s="122"/>
      <c r="R24" s="106"/>
      <c r="S24" s="122"/>
      <c r="T24" s="106"/>
      <c r="U24" s="122"/>
      <c r="V24" s="106"/>
    </row>
    <row r="25" spans="1:22" ht="16.350000000000001" customHeight="1">
      <c r="A25" s="72" t="s">
        <v>133</v>
      </c>
      <c r="B25" s="69"/>
      <c r="C25" s="69"/>
      <c r="D25" s="70"/>
      <c r="E25" s="69"/>
      <c r="F25" s="74"/>
      <c r="G25" s="74"/>
      <c r="H25" s="74"/>
      <c r="I25" s="74"/>
      <c r="J25" s="74"/>
      <c r="K25" s="124"/>
      <c r="L25" s="74"/>
      <c r="M25" s="124"/>
      <c r="N25" s="74"/>
      <c r="O25" s="124"/>
      <c r="P25" s="74"/>
      <c r="Q25" s="69"/>
      <c r="R25" s="74"/>
      <c r="S25" s="69"/>
      <c r="T25" s="74"/>
      <c r="U25" s="69"/>
      <c r="V25" s="74"/>
    </row>
    <row r="26" spans="1:22" ht="16.350000000000001" customHeight="1">
      <c r="A26" s="72"/>
      <c r="B26" s="69" t="s">
        <v>128</v>
      </c>
      <c r="C26" s="69"/>
      <c r="D26" s="70">
        <v>22</v>
      </c>
      <c r="E26" s="69"/>
      <c r="F26" s="74">
        <v>0</v>
      </c>
      <c r="G26" s="74"/>
      <c r="H26" s="74">
        <v>0</v>
      </c>
      <c r="I26" s="74"/>
      <c r="J26" s="74">
        <v>0</v>
      </c>
      <c r="K26" s="124"/>
      <c r="L26" s="125">
        <v>0</v>
      </c>
      <c r="M26" s="124"/>
      <c r="N26" s="74">
        <v>4749632</v>
      </c>
      <c r="O26" s="124"/>
      <c r="P26" s="74">
        <v>-4749632</v>
      </c>
      <c r="Q26" s="69"/>
      <c r="R26" s="74">
        <f t="shared" ref="R26" si="1">SUM(F26:P26)</f>
        <v>0</v>
      </c>
      <c r="S26" s="69"/>
      <c r="T26" s="125">
        <v>0</v>
      </c>
      <c r="U26" s="69"/>
      <c r="V26" s="74">
        <f t="shared" ref="V26:V29" si="2">SUM(R26:U26)</f>
        <v>0</v>
      </c>
    </row>
    <row r="27" spans="1:22" ht="16.350000000000001" customHeight="1">
      <c r="A27" s="72"/>
      <c r="B27" s="69" t="s">
        <v>134</v>
      </c>
      <c r="C27" s="69"/>
      <c r="D27" s="70">
        <v>21</v>
      </c>
      <c r="E27" s="69"/>
      <c r="F27" s="125">
        <f>J23</f>
        <v>420950</v>
      </c>
      <c r="G27" s="74"/>
      <c r="H27" s="125">
        <v>0</v>
      </c>
      <c r="I27" s="125"/>
      <c r="J27" s="125">
        <f>-J23</f>
        <v>-420950</v>
      </c>
      <c r="K27" s="124"/>
      <c r="L27" s="125">
        <v>0</v>
      </c>
      <c r="M27" s="124"/>
      <c r="N27" s="125">
        <v>0</v>
      </c>
      <c r="O27" s="124"/>
      <c r="P27" s="125">
        <v>0</v>
      </c>
      <c r="Q27" s="69"/>
      <c r="R27" s="74">
        <f>SUM(F27:P27)</f>
        <v>0</v>
      </c>
      <c r="S27" s="69"/>
      <c r="T27" s="125">
        <v>0</v>
      </c>
      <c r="U27" s="69"/>
      <c r="V27" s="74">
        <f t="shared" si="2"/>
        <v>0</v>
      </c>
    </row>
    <row r="28" spans="1:22" ht="16.350000000000001" customHeight="1">
      <c r="A28" s="72"/>
      <c r="B28" s="69" t="s">
        <v>137</v>
      </c>
      <c r="C28" s="69"/>
      <c r="D28" s="70">
        <v>21</v>
      </c>
      <c r="E28" s="69"/>
      <c r="F28" s="125">
        <v>0</v>
      </c>
      <c r="G28" s="74"/>
      <c r="H28" s="125">
        <v>0</v>
      </c>
      <c r="I28" s="125"/>
      <c r="J28" s="125">
        <v>0</v>
      </c>
      <c r="K28" s="124"/>
      <c r="L28" s="125">
        <v>0</v>
      </c>
      <c r="M28" s="124"/>
      <c r="N28" s="125">
        <v>0</v>
      </c>
      <c r="O28" s="124"/>
      <c r="P28" s="74">
        <v>-20677213</v>
      </c>
      <c r="Q28" s="69"/>
      <c r="R28" s="74">
        <f>SUM(F28:P28)</f>
        <v>-20677213</v>
      </c>
      <c r="S28" s="69"/>
      <c r="T28" s="125">
        <v>0</v>
      </c>
      <c r="U28" s="69"/>
      <c r="V28" s="74">
        <f t="shared" si="2"/>
        <v>-20677213</v>
      </c>
    </row>
    <row r="29" spans="1:22" ht="16.350000000000001" customHeight="1">
      <c r="A29" s="69"/>
      <c r="B29" s="69" t="s">
        <v>104</v>
      </c>
      <c r="C29" s="69"/>
      <c r="D29" s="70"/>
      <c r="E29" s="69"/>
      <c r="F29" s="107">
        <v>0</v>
      </c>
      <c r="G29" s="106"/>
      <c r="H29" s="107">
        <v>0</v>
      </c>
      <c r="I29" s="106"/>
      <c r="J29" s="107">
        <v>0</v>
      </c>
      <c r="K29" s="71"/>
      <c r="L29" s="107">
        <v>0</v>
      </c>
      <c r="M29" s="71"/>
      <c r="N29" s="107">
        <v>0</v>
      </c>
      <c r="O29" s="71"/>
      <c r="P29" s="107">
        <f>'9'!F47</f>
        <v>917674</v>
      </c>
      <c r="Q29" s="69"/>
      <c r="R29" s="126">
        <f>SUM(F29:P29)</f>
        <v>917674</v>
      </c>
      <c r="S29" s="69"/>
      <c r="T29" s="107">
        <f>'9'!F48</f>
        <v>-9295</v>
      </c>
      <c r="U29" s="69"/>
      <c r="V29" s="126">
        <f t="shared" si="2"/>
        <v>908379</v>
      </c>
    </row>
    <row r="30" spans="1:22" ht="16.350000000000001" customHeight="1">
      <c r="A30" s="123"/>
      <c r="B30" s="69"/>
      <c r="C30" s="69"/>
      <c r="D30" s="70"/>
      <c r="E30" s="69"/>
      <c r="F30" s="106"/>
      <c r="G30" s="106"/>
      <c r="H30" s="106"/>
      <c r="I30" s="106"/>
      <c r="J30" s="106"/>
      <c r="K30" s="121"/>
      <c r="L30" s="106"/>
      <c r="M30" s="121"/>
      <c r="N30" s="106"/>
      <c r="O30" s="121"/>
      <c r="P30" s="106"/>
      <c r="Q30" s="122"/>
      <c r="R30" s="106"/>
      <c r="S30" s="122"/>
      <c r="T30" s="106"/>
      <c r="U30" s="122"/>
      <c r="V30" s="106"/>
    </row>
    <row r="31" spans="1:22" ht="16.350000000000001" customHeight="1" thickBot="1">
      <c r="A31" s="72" t="s">
        <v>138</v>
      </c>
      <c r="B31" s="69"/>
      <c r="C31" s="69"/>
      <c r="D31" s="70"/>
      <c r="E31" s="69"/>
      <c r="F31" s="127">
        <f>SUM(F23:F29)</f>
        <v>993141850</v>
      </c>
      <c r="G31" s="74"/>
      <c r="H31" s="127">
        <f>SUM(H23:H29)</f>
        <v>1644015614</v>
      </c>
      <c r="I31" s="74"/>
      <c r="J31" s="127">
        <f>SUM(J23:J29)</f>
        <v>0</v>
      </c>
      <c r="K31" s="124"/>
      <c r="L31" s="127">
        <f>SUM(L23:L29)</f>
        <v>-328956901</v>
      </c>
      <c r="M31" s="124"/>
      <c r="N31" s="127">
        <f>SUM(N23:N29)</f>
        <v>15544395</v>
      </c>
      <c r="O31" s="124"/>
      <c r="P31" s="127">
        <f>SUM(P23:P29)</f>
        <v>1122812418</v>
      </c>
      <c r="Q31" s="124"/>
      <c r="R31" s="127">
        <f>SUM(R23:R29)</f>
        <v>3446557376</v>
      </c>
      <c r="S31" s="69"/>
      <c r="T31" s="127">
        <f>SUM(T23:T29)</f>
        <v>27095</v>
      </c>
      <c r="U31" s="69"/>
      <c r="V31" s="127">
        <f>SUM(V23:V29)</f>
        <v>3446584471</v>
      </c>
    </row>
    <row r="32" spans="1:22" ht="16.350000000000001" customHeight="1" thickTop="1">
      <c r="A32" s="50"/>
      <c r="L32" s="55"/>
      <c r="S32" s="45"/>
      <c r="U32" s="45"/>
    </row>
    <row r="33" spans="1:22" ht="16.350000000000001" customHeight="1">
      <c r="A33" s="50"/>
      <c r="L33" s="55"/>
      <c r="S33" s="45"/>
      <c r="U33" s="45"/>
    </row>
    <row r="34" spans="1:22" ht="16.350000000000001" customHeight="1">
      <c r="A34" s="50"/>
      <c r="L34" s="55"/>
      <c r="S34" s="45"/>
      <c r="U34" s="45"/>
    </row>
    <row r="35" spans="1:22" ht="8.25" customHeight="1">
      <c r="A35" s="50"/>
      <c r="L35" s="55"/>
      <c r="S35" s="45"/>
      <c r="U35" s="45"/>
    </row>
    <row r="36" spans="1:22" ht="22.5" customHeight="1">
      <c r="A36" s="81" t="str">
        <f>'9'!A59</f>
        <v>The accompanying notes are an integral part of these consolidated and separate financial statements.</v>
      </c>
      <c r="B36" s="81"/>
      <c r="C36" s="103"/>
      <c r="D36" s="105"/>
      <c r="E36" s="103"/>
      <c r="F36" s="28"/>
      <c r="G36" s="28"/>
      <c r="H36" s="28"/>
      <c r="I36" s="28"/>
      <c r="J36" s="28"/>
      <c r="K36" s="29"/>
      <c r="L36" s="28"/>
      <c r="M36" s="30"/>
      <c r="N36" s="30"/>
      <c r="O36" s="30"/>
      <c r="P36" s="28"/>
      <c r="Q36" s="31"/>
      <c r="R36" s="32"/>
      <c r="S36" s="31"/>
      <c r="T36" s="32"/>
      <c r="U36" s="31"/>
      <c r="V36" s="32"/>
    </row>
  </sheetData>
  <mergeCells count="3">
    <mergeCell ref="F6:V6"/>
    <mergeCell ref="F7:R7"/>
    <mergeCell ref="N8:P8"/>
  </mergeCells>
  <pageMargins left="0.3" right="0.3" top="0.5" bottom="0.6" header="0.49" footer="0.4"/>
  <pageSetup paperSize="9" scale="95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4"/>
  <sheetViews>
    <sheetView topLeftCell="A13" zoomScaleNormal="100" zoomScaleSheetLayoutView="80" workbookViewId="0">
      <selection activeCell="G44" sqref="G44"/>
    </sheetView>
  </sheetViews>
  <sheetFormatPr defaultColWidth="9.42578125" defaultRowHeight="16.5" customHeight="1"/>
  <cols>
    <col min="1" max="2" width="1.42578125" style="45" customWidth="1"/>
    <col min="3" max="3" width="9.42578125" style="45"/>
    <col min="4" max="4" width="27.140625" style="45" customWidth="1"/>
    <col min="5" max="5" width="6.42578125" style="44" bestFit="1" customWidth="1"/>
    <col min="6" max="6" width="1" style="45" customWidth="1"/>
    <col min="7" max="7" width="13.42578125" style="55" customWidth="1"/>
    <col min="8" max="8" width="1" style="45" customWidth="1"/>
    <col min="9" max="9" width="13.42578125" style="45" customWidth="1"/>
    <col min="10" max="10" width="1" style="45" customWidth="1"/>
    <col min="11" max="11" width="13.42578125" style="45" customWidth="1"/>
    <col min="12" max="12" width="1" style="45" customWidth="1"/>
    <col min="13" max="13" width="13.42578125" style="45" customWidth="1"/>
    <col min="14" max="14" width="1" style="45" customWidth="1"/>
    <col min="15" max="15" width="13.42578125" style="55" customWidth="1"/>
    <col min="16" max="16" width="1" style="45" customWidth="1"/>
    <col min="17" max="17" width="13.42578125" style="55" customWidth="1"/>
    <col min="18" max="16384" width="9.42578125" style="45"/>
  </cols>
  <sheetData>
    <row r="1" spans="1:17" ht="16.5" customHeight="1">
      <c r="A1" s="43" t="str">
        <f>'10'!A1</f>
        <v>Chase Asia Public Company Limited</v>
      </c>
      <c r="C1" s="43"/>
      <c r="D1" s="43"/>
      <c r="F1" s="76"/>
      <c r="H1" s="76"/>
      <c r="I1" s="76"/>
      <c r="J1" s="76"/>
      <c r="K1" s="76"/>
      <c r="L1" s="76"/>
      <c r="M1" s="76"/>
      <c r="N1" s="76"/>
    </row>
    <row r="2" spans="1:17" ht="16.5" customHeight="1">
      <c r="A2" s="43" t="s">
        <v>139</v>
      </c>
      <c r="C2" s="77"/>
      <c r="D2" s="77"/>
      <c r="E2" s="78"/>
      <c r="F2" s="76"/>
      <c r="G2" s="79"/>
      <c r="H2" s="76"/>
      <c r="I2" s="76"/>
      <c r="J2" s="76"/>
      <c r="K2" s="76"/>
      <c r="L2" s="76"/>
      <c r="M2" s="76"/>
      <c r="N2" s="76"/>
      <c r="O2" s="79"/>
      <c r="P2" s="77"/>
      <c r="Q2" s="79"/>
    </row>
    <row r="3" spans="1:17" ht="16.5" customHeight="1">
      <c r="A3" s="80" t="str">
        <f>'9'!A3</f>
        <v>For the year ended 31 December 2025</v>
      </c>
      <c r="B3" s="81"/>
      <c r="C3" s="81"/>
      <c r="D3" s="81"/>
      <c r="E3" s="82"/>
      <c r="F3" s="83"/>
      <c r="G3" s="84"/>
      <c r="H3" s="83"/>
      <c r="I3" s="83"/>
      <c r="J3" s="83"/>
      <c r="K3" s="83"/>
      <c r="L3" s="83"/>
      <c r="M3" s="83"/>
      <c r="N3" s="83"/>
      <c r="O3" s="84"/>
      <c r="P3" s="85"/>
      <c r="Q3" s="84"/>
    </row>
    <row r="6" spans="1:17" ht="16.5" customHeight="1">
      <c r="G6" s="237" t="s">
        <v>140</v>
      </c>
      <c r="H6" s="237"/>
      <c r="I6" s="237"/>
      <c r="J6" s="237"/>
      <c r="K6" s="237"/>
      <c r="L6" s="237"/>
      <c r="M6" s="237"/>
      <c r="N6" s="237"/>
      <c r="O6" s="237"/>
      <c r="P6" s="237"/>
      <c r="Q6" s="237"/>
    </row>
    <row r="7" spans="1:17" ht="16.5" customHeight="1">
      <c r="F7" s="86"/>
      <c r="G7" s="86" t="s">
        <v>114</v>
      </c>
      <c r="H7" s="86"/>
      <c r="I7" s="86"/>
      <c r="J7" s="86"/>
      <c r="K7" s="90" t="s">
        <v>115</v>
      </c>
      <c r="L7" s="86"/>
      <c r="M7" s="238" t="s">
        <v>73</v>
      </c>
      <c r="N7" s="238"/>
      <c r="O7" s="238"/>
      <c r="P7" s="87"/>
    </row>
    <row r="8" spans="1:17" ht="16.5" customHeight="1">
      <c r="F8" s="86"/>
      <c r="G8" s="88" t="s">
        <v>119</v>
      </c>
      <c r="H8" s="86"/>
      <c r="I8" s="89" t="s">
        <v>120</v>
      </c>
      <c r="J8" s="89"/>
      <c r="K8" s="90" t="s">
        <v>121</v>
      </c>
      <c r="L8" s="86"/>
      <c r="M8" s="87" t="s">
        <v>123</v>
      </c>
      <c r="P8" s="87"/>
      <c r="Q8" s="66" t="s">
        <v>117</v>
      </c>
    </row>
    <row r="9" spans="1:17" ht="16.5" customHeight="1">
      <c r="F9" s="86"/>
      <c r="G9" s="90" t="s">
        <v>126</v>
      </c>
      <c r="H9" s="86"/>
      <c r="I9" s="91" t="s">
        <v>141</v>
      </c>
      <c r="J9" s="91"/>
      <c r="K9" s="90" t="s">
        <v>126</v>
      </c>
      <c r="L9" s="86"/>
      <c r="M9" s="92" t="s">
        <v>128</v>
      </c>
      <c r="N9" s="86"/>
      <c r="O9" s="93" t="s">
        <v>75</v>
      </c>
      <c r="P9" s="88"/>
      <c r="Q9" s="66" t="s">
        <v>131</v>
      </c>
    </row>
    <row r="10" spans="1:17" ht="16.5" customHeight="1">
      <c r="E10" s="94" t="s">
        <v>9</v>
      </c>
      <c r="F10" s="86"/>
      <c r="G10" s="95" t="s">
        <v>10</v>
      </c>
      <c r="H10" s="86"/>
      <c r="I10" s="95" t="s">
        <v>10</v>
      </c>
      <c r="J10" s="86"/>
      <c r="K10" s="97" t="s">
        <v>10</v>
      </c>
      <c r="L10" s="86"/>
      <c r="M10" s="97" t="s">
        <v>10</v>
      </c>
      <c r="N10" s="86"/>
      <c r="O10" s="97" t="s">
        <v>10</v>
      </c>
      <c r="P10" s="92"/>
      <c r="Q10" s="95" t="s">
        <v>10</v>
      </c>
    </row>
    <row r="12" spans="1:17" ht="16.5" customHeight="1">
      <c r="A12" s="50" t="s">
        <v>132</v>
      </c>
      <c r="G12" s="55">
        <v>992720900</v>
      </c>
      <c r="H12" s="55"/>
      <c r="I12" s="55">
        <v>1644015614</v>
      </c>
      <c r="J12" s="55"/>
      <c r="K12" s="55">
        <v>0</v>
      </c>
      <c r="L12" s="55"/>
      <c r="M12" s="55">
        <v>8210325</v>
      </c>
      <c r="N12" s="55"/>
      <c r="O12" s="55">
        <v>776460012</v>
      </c>
      <c r="P12" s="55"/>
      <c r="Q12" s="55">
        <f>SUM(G12:P12)</f>
        <v>3421406851</v>
      </c>
    </row>
    <row r="13" spans="1:17" ht="6" customHeight="1">
      <c r="A13" s="61"/>
    </row>
    <row r="14" spans="1:17" ht="16.5" customHeight="1">
      <c r="A14" s="50" t="s">
        <v>133</v>
      </c>
    </row>
    <row r="15" spans="1:17" ht="16.5" customHeight="1">
      <c r="A15" s="50"/>
      <c r="B15" s="45" t="s">
        <v>128</v>
      </c>
      <c r="E15" s="44">
        <v>22</v>
      </c>
      <c r="G15" s="55">
        <v>0</v>
      </c>
      <c r="I15" s="55">
        <v>0</v>
      </c>
      <c r="J15" s="55"/>
      <c r="K15" s="55">
        <v>0</v>
      </c>
      <c r="M15" s="55">
        <v>2584438</v>
      </c>
      <c r="O15" s="55">
        <v>-2584438</v>
      </c>
      <c r="Q15" s="55">
        <f t="shared" ref="Q15:Q17" si="0">SUM(G15:P15)</f>
        <v>0</v>
      </c>
    </row>
    <row r="16" spans="1:17" ht="16.5" customHeight="1">
      <c r="A16" s="50"/>
      <c r="B16" s="45" t="s">
        <v>134</v>
      </c>
      <c r="E16" s="44">
        <v>21</v>
      </c>
      <c r="G16" s="55">
        <v>0</v>
      </c>
      <c r="I16" s="55">
        <v>0</v>
      </c>
      <c r="J16" s="55"/>
      <c r="K16" s="55">
        <v>420950</v>
      </c>
      <c r="M16" s="55">
        <v>0</v>
      </c>
      <c r="O16" s="55">
        <v>0</v>
      </c>
      <c r="Q16" s="55">
        <f t="shared" si="0"/>
        <v>420950</v>
      </c>
    </row>
    <row r="17" spans="1:17" ht="16.5" customHeight="1">
      <c r="B17" s="98" t="s">
        <v>104</v>
      </c>
      <c r="G17" s="99">
        <v>0</v>
      </c>
      <c r="I17" s="99">
        <v>0</v>
      </c>
      <c r="J17" s="55"/>
      <c r="K17" s="99">
        <v>0</v>
      </c>
      <c r="M17" s="84">
        <v>0</v>
      </c>
      <c r="O17" s="99">
        <v>51688750</v>
      </c>
      <c r="Q17" s="99">
        <f t="shared" si="0"/>
        <v>51688750</v>
      </c>
    </row>
    <row r="18" spans="1:17" ht="16.5" customHeight="1">
      <c r="B18" s="100"/>
    </row>
    <row r="19" spans="1:17" ht="16.5" customHeight="1" thickBot="1">
      <c r="A19" s="101" t="s">
        <v>135</v>
      </c>
      <c r="G19" s="102">
        <f>SUM(G12:G17)</f>
        <v>992720900</v>
      </c>
      <c r="I19" s="102">
        <f>SUM(I12:I17)</f>
        <v>1644015614</v>
      </c>
      <c r="J19" s="55"/>
      <c r="K19" s="102">
        <f>SUM(K12:K17)</f>
        <v>420950</v>
      </c>
      <c r="M19" s="102">
        <f>SUM(M12:M17)</f>
        <v>10794763</v>
      </c>
      <c r="O19" s="102">
        <f>SUM(O12:O17)</f>
        <v>825564324</v>
      </c>
      <c r="Q19" s="102">
        <f>SUM(Q12:Q17)</f>
        <v>3473516551</v>
      </c>
    </row>
    <row r="20" spans="1:17" ht="16.5" customHeight="1" thickTop="1"/>
    <row r="21" spans="1:17" ht="16.5" customHeight="1">
      <c r="A21" s="101"/>
      <c r="I21" s="55"/>
      <c r="J21" s="55"/>
      <c r="K21" s="55"/>
      <c r="M21" s="55"/>
    </row>
    <row r="22" spans="1:17" ht="16.5" customHeight="1">
      <c r="A22" s="50" t="s">
        <v>136</v>
      </c>
      <c r="G22" s="55">
        <f>+G19</f>
        <v>992720900</v>
      </c>
      <c r="H22" s="55"/>
      <c r="I22" s="55">
        <f>+I19</f>
        <v>1644015614</v>
      </c>
      <c r="J22" s="55"/>
      <c r="K22" s="55">
        <f>+K19</f>
        <v>420950</v>
      </c>
      <c r="L22" s="55"/>
      <c r="M22" s="55">
        <f>+M19</f>
        <v>10794763</v>
      </c>
      <c r="N22" s="55"/>
      <c r="O22" s="55">
        <f>+O19</f>
        <v>825564324</v>
      </c>
      <c r="P22" s="55"/>
      <c r="Q22" s="55">
        <f>SUM(G22:P22)</f>
        <v>3473516551</v>
      </c>
    </row>
    <row r="23" spans="1:17" ht="6" customHeight="1">
      <c r="A23" s="61"/>
    </row>
    <row r="24" spans="1:17" ht="16.5" customHeight="1">
      <c r="A24" s="50" t="s">
        <v>133</v>
      </c>
    </row>
    <row r="25" spans="1:17" ht="16.5" customHeight="1">
      <c r="A25" s="50"/>
      <c r="B25" s="45" t="s">
        <v>128</v>
      </c>
      <c r="E25" s="44">
        <v>22</v>
      </c>
      <c r="G25" s="55">
        <v>0</v>
      </c>
      <c r="I25" s="55">
        <v>0</v>
      </c>
      <c r="J25" s="55"/>
      <c r="K25" s="55">
        <v>0</v>
      </c>
      <c r="M25" s="55">
        <f>'10'!N26</f>
        <v>4749632</v>
      </c>
      <c r="O25" s="55">
        <f>'10'!P26</f>
        <v>-4749632</v>
      </c>
      <c r="Q25" s="55">
        <f t="shared" ref="Q25:Q28" si="1">SUM(G25:P25)</f>
        <v>0</v>
      </c>
    </row>
    <row r="26" spans="1:17" ht="16.5" customHeight="1">
      <c r="A26" s="50"/>
      <c r="B26" s="45" t="s">
        <v>134</v>
      </c>
      <c r="E26" s="44">
        <v>21</v>
      </c>
      <c r="G26" s="55">
        <f>K22</f>
        <v>420950</v>
      </c>
      <c r="I26" s="55">
        <v>0</v>
      </c>
      <c r="J26" s="55"/>
      <c r="K26" s="55">
        <f>-K22</f>
        <v>-420950</v>
      </c>
      <c r="M26" s="55">
        <v>0</v>
      </c>
      <c r="O26" s="55">
        <v>0</v>
      </c>
      <c r="Q26" s="55">
        <f t="shared" si="1"/>
        <v>0</v>
      </c>
    </row>
    <row r="27" spans="1:17" ht="16.5" customHeight="1">
      <c r="A27" s="50"/>
      <c r="B27" s="45" t="s">
        <v>137</v>
      </c>
      <c r="E27" s="44">
        <v>21</v>
      </c>
      <c r="G27" s="55">
        <v>0</v>
      </c>
      <c r="I27" s="55">
        <v>0</v>
      </c>
      <c r="J27" s="55"/>
      <c r="K27" s="55">
        <v>0</v>
      </c>
      <c r="M27" s="55">
        <v>0</v>
      </c>
      <c r="O27" s="55">
        <v>-20677213</v>
      </c>
      <c r="Q27" s="55">
        <f t="shared" si="1"/>
        <v>-20677213</v>
      </c>
    </row>
    <row r="28" spans="1:17" ht="16.5" customHeight="1">
      <c r="B28" s="98" t="s">
        <v>104</v>
      </c>
      <c r="G28" s="99">
        <v>0</v>
      </c>
      <c r="I28" s="99">
        <v>0</v>
      </c>
      <c r="J28" s="55"/>
      <c r="K28" s="99">
        <v>0</v>
      </c>
      <c r="M28" s="84">
        <v>0</v>
      </c>
      <c r="O28" s="99">
        <f>'9'!J50</f>
        <v>93938911</v>
      </c>
      <c r="Q28" s="99">
        <f t="shared" si="1"/>
        <v>93938911</v>
      </c>
    </row>
    <row r="29" spans="1:17" ht="16.5" customHeight="1">
      <c r="B29" s="100"/>
    </row>
    <row r="30" spans="1:17" ht="16.5" customHeight="1" thickBot="1">
      <c r="A30" s="101" t="s">
        <v>138</v>
      </c>
      <c r="G30" s="102">
        <f>SUM(G22:G28)</f>
        <v>993141850</v>
      </c>
      <c r="I30" s="102">
        <f>SUM(I22:I28)</f>
        <v>1644015614</v>
      </c>
      <c r="J30" s="55"/>
      <c r="K30" s="102">
        <f>SUM(K22:K28)</f>
        <v>0</v>
      </c>
      <c r="M30" s="102">
        <f>SUM(M22:M28)</f>
        <v>15544395</v>
      </c>
      <c r="O30" s="102">
        <f>SUM(O22:O28)</f>
        <v>894076390</v>
      </c>
      <c r="Q30" s="102">
        <f>SUM(Q22:Q28)</f>
        <v>3546778249</v>
      </c>
    </row>
    <row r="31" spans="1:17" ht="15.75" customHeight="1" thickTop="1"/>
    <row r="32" spans="1:17" ht="15.75" customHeight="1"/>
    <row r="33" spans="1:17" ht="9" customHeight="1"/>
    <row r="34" spans="1:17" ht="22.5" customHeight="1">
      <c r="A34" s="81" t="str">
        <f>'9'!A59</f>
        <v>The accompanying notes are an integral part of these consolidated and separate financial statements.</v>
      </c>
      <c r="B34" s="81"/>
      <c r="C34" s="103"/>
      <c r="D34" s="104"/>
      <c r="E34" s="104"/>
      <c r="F34" s="26"/>
      <c r="G34" s="27"/>
      <c r="H34" s="26"/>
      <c r="I34" s="26"/>
      <c r="J34" s="26"/>
      <c r="K34" s="26"/>
      <c r="L34" s="26"/>
      <c r="M34" s="26"/>
      <c r="N34" s="26"/>
      <c r="O34" s="27"/>
      <c r="P34" s="26"/>
      <c r="Q34" s="99"/>
    </row>
  </sheetData>
  <mergeCells count="2">
    <mergeCell ref="G6:Q6"/>
    <mergeCell ref="M7:O7"/>
  </mergeCells>
  <pageMargins left="0.7" right="0.7" top="0.5" bottom="0.6" header="0.49" footer="0.4"/>
  <pageSetup paperSize="9" firstPageNumber="11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1"/>
  <sheetViews>
    <sheetView tabSelected="1" zoomScaleNormal="100" zoomScaleSheetLayoutView="122" workbookViewId="0">
      <selection activeCell="B28" sqref="B28"/>
    </sheetView>
  </sheetViews>
  <sheetFormatPr defaultColWidth="9.42578125" defaultRowHeight="16.350000000000001" customHeight="1"/>
  <cols>
    <col min="1" max="1" width="1.42578125" style="45" customWidth="1"/>
    <col min="2" max="2" width="45.140625" style="45" customWidth="1"/>
    <col min="3" max="3" width="5.42578125" style="44" customWidth="1"/>
    <col min="4" max="4" width="0.42578125" style="45" customWidth="1"/>
    <col min="5" max="5" width="11.42578125" style="55" customWidth="1"/>
    <col min="6" max="6" width="0.42578125" style="45" customWidth="1"/>
    <col min="7" max="7" width="11.42578125" style="55" customWidth="1"/>
    <col min="8" max="8" width="0.42578125" style="45" customWidth="1"/>
    <col min="9" max="9" width="11.42578125" style="55" customWidth="1"/>
    <col min="10" max="10" width="0.42578125" style="45" customWidth="1"/>
    <col min="11" max="11" width="11.42578125" style="55" customWidth="1"/>
    <col min="12" max="16384" width="9.42578125" style="45"/>
  </cols>
  <sheetData>
    <row r="1" spans="1:11" ht="16.5" customHeight="1">
      <c r="A1" s="43" t="str">
        <f>'6-8'!A1</f>
        <v>Chase Asia Public Company Limited</v>
      </c>
      <c r="B1" s="43"/>
      <c r="D1" s="43"/>
      <c r="E1" s="67"/>
      <c r="F1" s="43"/>
      <c r="G1" s="67"/>
      <c r="I1" s="2"/>
      <c r="K1" s="2"/>
    </row>
    <row r="2" spans="1:11" ht="16.5" customHeight="1">
      <c r="A2" s="43" t="s">
        <v>142</v>
      </c>
      <c r="B2" s="43"/>
      <c r="D2" s="43"/>
      <c r="E2" s="67"/>
      <c r="F2" s="43"/>
      <c r="G2" s="67"/>
    </row>
    <row r="3" spans="1:11" ht="16.5" customHeight="1">
      <c r="A3" s="47" t="str">
        <f>'9'!A3</f>
        <v>For the year ended 31 December 2025</v>
      </c>
      <c r="B3" s="47"/>
      <c r="C3" s="159"/>
      <c r="D3" s="47"/>
      <c r="E3" s="68"/>
      <c r="F3" s="47"/>
      <c r="G3" s="68"/>
      <c r="H3" s="48"/>
      <c r="I3" s="3"/>
      <c r="J3" s="48"/>
      <c r="K3" s="3"/>
    </row>
    <row r="4" spans="1:11" ht="16.5" customHeight="1">
      <c r="A4" s="43"/>
      <c r="B4" s="43"/>
      <c r="D4" s="43"/>
      <c r="E4" s="67"/>
      <c r="F4" s="43"/>
      <c r="G4" s="67"/>
      <c r="I4" s="2"/>
      <c r="K4" s="2"/>
    </row>
    <row r="5" spans="1:11" ht="16.5" customHeight="1">
      <c r="A5" s="160"/>
      <c r="B5" s="160"/>
      <c r="C5" s="70"/>
      <c r="D5" s="160"/>
      <c r="E5" s="111"/>
      <c r="F5" s="160"/>
      <c r="G5" s="111"/>
      <c r="H5" s="69"/>
      <c r="I5" s="155"/>
      <c r="J5" s="69"/>
      <c r="K5" s="155"/>
    </row>
    <row r="6" spans="1:11" ht="16.5" customHeight="1">
      <c r="A6" s="69"/>
      <c r="B6" s="69"/>
      <c r="C6" s="70"/>
      <c r="D6" s="69"/>
      <c r="E6" s="240" t="s">
        <v>3</v>
      </c>
      <c r="F6" s="240"/>
      <c r="G6" s="240"/>
      <c r="H6" s="71"/>
      <c r="I6" s="240" t="s">
        <v>4</v>
      </c>
      <c r="J6" s="240"/>
      <c r="K6" s="240"/>
    </row>
    <row r="7" spans="1:11" ht="16.5" customHeight="1">
      <c r="A7" s="69"/>
      <c r="B7" s="69"/>
      <c r="C7" s="70"/>
      <c r="D7" s="69"/>
      <c r="E7" s="239" t="s">
        <v>5</v>
      </c>
      <c r="F7" s="239"/>
      <c r="G7" s="239"/>
      <c r="H7" s="72"/>
      <c r="I7" s="239" t="s">
        <v>5</v>
      </c>
      <c r="J7" s="239"/>
      <c r="K7" s="239"/>
    </row>
    <row r="8" spans="1:11" ht="16.5" customHeight="1">
      <c r="A8" s="69"/>
      <c r="B8" s="69"/>
      <c r="C8" s="161"/>
      <c r="D8" s="162"/>
      <c r="E8" s="163" t="s">
        <v>7</v>
      </c>
      <c r="F8" s="164"/>
      <c r="G8" s="163" t="s">
        <v>8</v>
      </c>
      <c r="H8" s="164"/>
      <c r="I8" s="163" t="s">
        <v>7</v>
      </c>
      <c r="J8" s="164"/>
      <c r="K8" s="163" t="s">
        <v>8</v>
      </c>
    </row>
    <row r="9" spans="1:11" ht="16.5" customHeight="1">
      <c r="A9" s="69"/>
      <c r="B9" s="69"/>
      <c r="C9" s="165" t="s">
        <v>9</v>
      </c>
      <c r="D9" s="162"/>
      <c r="E9" s="166" t="s">
        <v>10</v>
      </c>
      <c r="F9" s="164"/>
      <c r="G9" s="166" t="s">
        <v>10</v>
      </c>
      <c r="H9" s="164"/>
      <c r="I9" s="166" t="s">
        <v>10</v>
      </c>
      <c r="J9" s="164"/>
      <c r="K9" s="166" t="s">
        <v>10</v>
      </c>
    </row>
    <row r="10" spans="1:11" ht="16.5" customHeight="1">
      <c r="A10" s="167" t="s">
        <v>143</v>
      </c>
      <c r="B10" s="167"/>
      <c r="C10" s="161"/>
      <c r="D10" s="168"/>
      <c r="E10" s="169"/>
      <c r="F10" s="168"/>
      <c r="G10" s="169"/>
      <c r="H10" s="168"/>
      <c r="I10" s="4"/>
      <c r="J10" s="69"/>
      <c r="K10" s="4"/>
    </row>
    <row r="11" spans="1:11" ht="16.5" customHeight="1">
      <c r="A11" s="168" t="s">
        <v>91</v>
      </c>
      <c r="B11" s="69"/>
      <c r="C11" s="161"/>
      <c r="D11" s="170"/>
      <c r="E11" s="6">
        <v>3082602</v>
      </c>
      <c r="F11" s="5"/>
      <c r="G11" s="6">
        <v>107376370</v>
      </c>
      <c r="H11" s="5"/>
      <c r="I11" s="6">
        <v>118601861</v>
      </c>
      <c r="J11" s="5"/>
      <c r="K11" s="6">
        <v>63869111</v>
      </c>
    </row>
    <row r="12" spans="1:11" ht="16.5" customHeight="1">
      <c r="A12" s="168" t="s">
        <v>144</v>
      </c>
      <c r="B12" s="69"/>
      <c r="C12" s="170"/>
      <c r="D12" s="170"/>
      <c r="E12" s="6"/>
      <c r="F12" s="5"/>
      <c r="G12" s="6"/>
      <c r="H12" s="5"/>
      <c r="I12" s="6"/>
      <c r="J12" s="5"/>
      <c r="K12" s="6"/>
    </row>
    <row r="13" spans="1:11" ht="16.5" customHeight="1">
      <c r="A13" s="69"/>
      <c r="B13" s="69" t="s">
        <v>88</v>
      </c>
      <c r="C13" s="7" t="s">
        <v>145</v>
      </c>
      <c r="D13" s="170"/>
      <c r="E13" s="6">
        <v>317584584</v>
      </c>
      <c r="F13" s="5"/>
      <c r="G13" s="6">
        <v>251041675</v>
      </c>
      <c r="H13" s="5"/>
      <c r="I13" s="6">
        <v>0</v>
      </c>
      <c r="J13" s="5"/>
      <c r="K13" s="6">
        <v>0</v>
      </c>
    </row>
    <row r="14" spans="1:11" ht="16.5" customHeight="1">
      <c r="A14" s="168"/>
      <c r="B14" s="168" t="s">
        <v>146</v>
      </c>
      <c r="C14" s="7">
        <v>15</v>
      </c>
      <c r="D14" s="170"/>
      <c r="E14" s="6">
        <v>28897464</v>
      </c>
      <c r="F14" s="5"/>
      <c r="G14" s="6">
        <v>28727585</v>
      </c>
      <c r="H14" s="5"/>
      <c r="I14" s="6">
        <v>28865314</v>
      </c>
      <c r="J14" s="5"/>
      <c r="K14" s="6">
        <v>28680329</v>
      </c>
    </row>
    <row r="15" spans="1:11" ht="16.5" customHeight="1">
      <c r="A15" s="168"/>
      <c r="B15" s="168" t="s">
        <v>147</v>
      </c>
      <c r="C15" s="7">
        <v>15</v>
      </c>
      <c r="D15" s="170"/>
      <c r="E15" s="6">
        <v>3193359</v>
      </c>
      <c r="F15" s="5"/>
      <c r="G15" s="6">
        <v>3271749</v>
      </c>
      <c r="H15" s="5"/>
      <c r="I15" s="6">
        <v>3937070</v>
      </c>
      <c r="J15" s="5"/>
      <c r="K15" s="6">
        <v>3829567</v>
      </c>
    </row>
    <row r="16" spans="1:11" ht="16.5" customHeight="1">
      <c r="A16" s="168"/>
      <c r="B16" s="168" t="s">
        <v>148</v>
      </c>
      <c r="C16" s="7">
        <v>15</v>
      </c>
      <c r="D16" s="170"/>
      <c r="E16" s="6">
        <v>6781125</v>
      </c>
      <c r="F16" s="5"/>
      <c r="G16" s="6">
        <v>7281548</v>
      </c>
      <c r="H16" s="5"/>
      <c r="I16" s="6">
        <v>6781125</v>
      </c>
      <c r="J16" s="5"/>
      <c r="K16" s="6">
        <v>7281548</v>
      </c>
    </row>
    <row r="17" spans="1:11" ht="16.5" customHeight="1">
      <c r="A17" s="168"/>
      <c r="B17" s="168" t="s">
        <v>149</v>
      </c>
      <c r="C17" s="7"/>
      <c r="D17" s="170"/>
      <c r="E17" s="6">
        <v>0</v>
      </c>
      <c r="F17" s="5"/>
      <c r="G17" s="6">
        <v>-76978</v>
      </c>
      <c r="H17" s="5"/>
      <c r="I17" s="6">
        <v>0</v>
      </c>
      <c r="J17" s="5"/>
      <c r="K17" s="6">
        <v>0</v>
      </c>
    </row>
    <row r="18" spans="1:11" ht="16.5" customHeight="1">
      <c r="A18" s="168"/>
      <c r="B18" s="168" t="s">
        <v>150</v>
      </c>
      <c r="C18" s="7"/>
      <c r="D18" s="170"/>
      <c r="E18" s="6">
        <v>-743166</v>
      </c>
      <c r="F18" s="5"/>
      <c r="G18" s="6">
        <v>0</v>
      </c>
      <c r="H18" s="5"/>
      <c r="I18" s="6">
        <v>0</v>
      </c>
      <c r="J18" s="5"/>
      <c r="K18" s="6">
        <v>0</v>
      </c>
    </row>
    <row r="19" spans="1:11" ht="16.5" customHeight="1">
      <c r="A19" s="168"/>
      <c r="B19" s="168" t="s">
        <v>151</v>
      </c>
      <c r="C19" s="7"/>
      <c r="D19" s="170"/>
      <c r="E19" s="6">
        <v>-979</v>
      </c>
      <c r="F19" s="5"/>
      <c r="G19" s="6">
        <v>-12885</v>
      </c>
      <c r="H19" s="5"/>
      <c r="I19" s="6">
        <v>-979</v>
      </c>
      <c r="J19" s="5"/>
      <c r="K19" s="6">
        <v>-12885</v>
      </c>
    </row>
    <row r="20" spans="1:11" ht="16.5" customHeight="1">
      <c r="A20" s="168"/>
      <c r="B20" s="69" t="s">
        <v>152</v>
      </c>
      <c r="C20" s="7"/>
      <c r="D20" s="170"/>
      <c r="E20" s="6">
        <v>7196</v>
      </c>
      <c r="F20" s="5"/>
      <c r="G20" s="6">
        <v>1736</v>
      </c>
      <c r="H20" s="5"/>
      <c r="I20" s="6">
        <v>7196</v>
      </c>
      <c r="J20" s="5"/>
      <c r="K20" s="6">
        <v>1735</v>
      </c>
    </row>
    <row r="21" spans="1:11" ht="16.5" customHeight="1">
      <c r="A21" s="69"/>
      <c r="B21" s="69" t="s">
        <v>153</v>
      </c>
      <c r="C21" s="7"/>
      <c r="D21" s="170"/>
      <c r="E21" s="6">
        <v>0</v>
      </c>
      <c r="F21" s="5"/>
      <c r="G21" s="6">
        <v>147984</v>
      </c>
      <c r="H21" s="5"/>
      <c r="I21" s="6">
        <v>0</v>
      </c>
      <c r="J21" s="5"/>
      <c r="K21" s="6">
        <v>147984</v>
      </c>
    </row>
    <row r="22" spans="1:11" ht="16.5" customHeight="1">
      <c r="A22" s="69"/>
      <c r="B22" s="69" t="s">
        <v>154</v>
      </c>
      <c r="C22" s="7">
        <v>20</v>
      </c>
      <c r="D22" s="170"/>
      <c r="E22" s="6">
        <v>1715357</v>
      </c>
      <c r="F22" s="5"/>
      <c r="G22" s="6">
        <v>1646385</v>
      </c>
      <c r="H22" s="5"/>
      <c r="I22" s="6">
        <v>344534</v>
      </c>
      <c r="J22" s="5"/>
      <c r="K22" s="6">
        <v>1529549</v>
      </c>
    </row>
    <row r="23" spans="1:11" ht="16.5" customHeight="1">
      <c r="A23" s="69"/>
      <c r="B23" s="168" t="s">
        <v>82</v>
      </c>
      <c r="C23" s="7">
        <v>23</v>
      </c>
      <c r="D23" s="170"/>
      <c r="E23" s="6">
        <v>-541032694</v>
      </c>
      <c r="F23" s="5"/>
      <c r="G23" s="6">
        <v>-621521524</v>
      </c>
      <c r="H23" s="5"/>
      <c r="I23" s="6">
        <v>-120137419</v>
      </c>
      <c r="J23" s="5"/>
      <c r="K23" s="6">
        <v>-114923868</v>
      </c>
    </row>
    <row r="24" spans="1:11" ht="16.5" customHeight="1">
      <c r="A24" s="69"/>
      <c r="B24" s="168" t="s">
        <v>90</v>
      </c>
      <c r="C24" s="171">
        <v>26</v>
      </c>
      <c r="D24" s="170"/>
      <c r="E24" s="172">
        <v>29486234</v>
      </c>
      <c r="F24" s="173"/>
      <c r="G24" s="172">
        <v>32408752</v>
      </c>
      <c r="H24" s="173"/>
      <c r="I24" s="172">
        <v>12252286</v>
      </c>
      <c r="J24" s="173"/>
      <c r="K24" s="172">
        <v>14827777</v>
      </c>
    </row>
    <row r="25" spans="1:11" ht="16.5" customHeight="1">
      <c r="A25" s="69"/>
      <c r="B25" s="168"/>
      <c r="C25" s="161"/>
      <c r="D25" s="170"/>
      <c r="E25" s="172"/>
      <c r="F25" s="173"/>
      <c r="G25" s="172"/>
      <c r="H25" s="173"/>
      <c r="I25" s="172"/>
      <c r="J25" s="173"/>
      <c r="K25" s="172"/>
    </row>
    <row r="26" spans="1:11" ht="16.5" customHeight="1">
      <c r="A26" s="168" t="s">
        <v>155</v>
      </c>
      <c r="B26" s="168"/>
      <c r="C26" s="161"/>
      <c r="D26" s="170"/>
      <c r="E26" s="6"/>
      <c r="F26" s="8"/>
      <c r="G26" s="6"/>
      <c r="H26" s="8"/>
      <c r="I26" s="6"/>
      <c r="J26" s="8"/>
      <c r="K26" s="6"/>
    </row>
    <row r="27" spans="1:11" ht="16.5" customHeight="1">
      <c r="A27" s="168"/>
      <c r="B27" s="174" t="s">
        <v>156</v>
      </c>
      <c r="C27" s="175"/>
      <c r="D27" s="170"/>
      <c r="E27" s="6">
        <v>8286174</v>
      </c>
      <c r="F27" s="5"/>
      <c r="G27" s="6">
        <v>-10785690</v>
      </c>
      <c r="H27" s="5"/>
      <c r="I27" s="6">
        <v>1258533</v>
      </c>
      <c r="J27" s="5"/>
      <c r="K27" s="6">
        <v>-11274830</v>
      </c>
    </row>
    <row r="28" spans="1:11" ht="16.5" customHeight="1">
      <c r="A28" s="168"/>
      <c r="B28" s="174" t="s">
        <v>18</v>
      </c>
      <c r="C28" s="175"/>
      <c r="D28" s="170"/>
      <c r="E28" s="6">
        <v>181038</v>
      </c>
      <c r="F28" s="5"/>
      <c r="G28" s="6">
        <v>-100480</v>
      </c>
      <c r="H28" s="5"/>
      <c r="I28" s="6">
        <v>182033</v>
      </c>
      <c r="J28" s="5"/>
      <c r="K28" s="6">
        <v>-103813</v>
      </c>
    </row>
    <row r="29" spans="1:11" ht="16.5" customHeight="1">
      <c r="A29" s="168"/>
      <c r="B29" s="174" t="s">
        <v>157</v>
      </c>
      <c r="C29" s="175"/>
      <c r="D29" s="170"/>
      <c r="E29" s="6">
        <v>86775732</v>
      </c>
      <c r="F29" s="5"/>
      <c r="G29" s="6">
        <v>-446362090</v>
      </c>
      <c r="H29" s="5"/>
      <c r="I29" s="6">
        <v>0</v>
      </c>
      <c r="J29" s="5"/>
      <c r="K29" s="6">
        <v>0</v>
      </c>
    </row>
    <row r="30" spans="1:11" ht="16.5" customHeight="1">
      <c r="A30" s="168"/>
      <c r="B30" s="174" t="s">
        <v>158</v>
      </c>
      <c r="C30" s="70"/>
      <c r="D30" s="170"/>
      <c r="E30" s="6">
        <v>21047412</v>
      </c>
      <c r="F30" s="5"/>
      <c r="G30" s="6">
        <v>37690265</v>
      </c>
      <c r="H30" s="5"/>
      <c r="I30" s="6">
        <v>0</v>
      </c>
      <c r="J30" s="5"/>
      <c r="K30" s="6">
        <v>0</v>
      </c>
    </row>
    <row r="31" spans="1:11" ht="16.5" customHeight="1">
      <c r="A31" s="168"/>
      <c r="B31" s="174" t="s">
        <v>159</v>
      </c>
      <c r="C31" s="70"/>
      <c r="D31" s="170"/>
      <c r="E31" s="6">
        <v>3372110</v>
      </c>
      <c r="F31" s="5"/>
      <c r="G31" s="6">
        <v>641522</v>
      </c>
      <c r="H31" s="5"/>
      <c r="I31" s="6">
        <v>0</v>
      </c>
      <c r="J31" s="5"/>
      <c r="K31" s="6">
        <v>0</v>
      </c>
    </row>
    <row r="32" spans="1:11" ht="16.5" customHeight="1">
      <c r="A32" s="168"/>
      <c r="B32" s="174" t="s">
        <v>32</v>
      </c>
      <c r="C32" s="175"/>
      <c r="D32" s="170"/>
      <c r="E32" s="6">
        <v>0</v>
      </c>
      <c r="F32" s="5"/>
      <c r="G32" s="6">
        <v>-10000</v>
      </c>
      <c r="H32" s="5"/>
      <c r="I32" s="6">
        <v>0</v>
      </c>
      <c r="J32" s="5"/>
      <c r="K32" s="6">
        <v>0</v>
      </c>
    </row>
    <row r="33" spans="1:11" ht="16.5" customHeight="1">
      <c r="A33" s="168"/>
      <c r="B33" s="174" t="s">
        <v>39</v>
      </c>
      <c r="C33" s="175"/>
      <c r="D33" s="170"/>
      <c r="E33" s="6">
        <v>-7321247</v>
      </c>
      <c r="F33" s="5"/>
      <c r="G33" s="6">
        <v>2386409</v>
      </c>
      <c r="H33" s="5"/>
      <c r="I33" s="6">
        <v>-7095881</v>
      </c>
      <c r="J33" s="5"/>
      <c r="K33" s="6">
        <v>1661989</v>
      </c>
    </row>
    <row r="34" spans="1:11" ht="16.5" customHeight="1">
      <c r="A34" s="168"/>
      <c r="B34" s="174" t="s">
        <v>49</v>
      </c>
      <c r="C34" s="175"/>
      <c r="D34" s="170"/>
      <c r="E34" s="158">
        <v>456</v>
      </c>
      <c r="F34" s="5"/>
      <c r="G34" s="158">
        <v>-42703</v>
      </c>
      <c r="H34" s="5"/>
      <c r="I34" s="158">
        <v>-90</v>
      </c>
      <c r="J34" s="5"/>
      <c r="K34" s="158">
        <v>16990</v>
      </c>
    </row>
    <row r="35" spans="1:11" ht="16.5" customHeight="1">
      <c r="A35" s="168"/>
      <c r="B35" s="168"/>
      <c r="C35" s="170"/>
      <c r="D35" s="170"/>
      <c r="E35" s="10"/>
      <c r="F35" s="8"/>
      <c r="G35" s="10"/>
      <c r="H35" s="8"/>
      <c r="I35" s="10"/>
      <c r="J35" s="8"/>
      <c r="K35" s="10"/>
    </row>
    <row r="36" spans="1:11" ht="16.5" customHeight="1">
      <c r="A36" s="168" t="s">
        <v>160</v>
      </c>
      <c r="B36" s="167"/>
      <c r="C36" s="170"/>
      <c r="D36" s="170"/>
      <c r="E36" s="6">
        <f>SUM(E11:E34)</f>
        <v>-38687243</v>
      </c>
      <c r="F36" s="5"/>
      <c r="G36" s="6">
        <f>SUM(G11:G34)</f>
        <v>-606290370</v>
      </c>
      <c r="H36" s="6"/>
      <c r="I36" s="6">
        <f>SUM(I11:I34)</f>
        <v>44995583</v>
      </c>
      <c r="J36" s="5"/>
      <c r="K36" s="6">
        <f>SUM(K11:K34)</f>
        <v>-4468817</v>
      </c>
    </row>
    <row r="37" spans="1:11" ht="16.5" customHeight="1">
      <c r="A37" s="168"/>
      <c r="B37" s="167"/>
      <c r="C37" s="170"/>
      <c r="D37" s="170"/>
      <c r="E37" s="6"/>
      <c r="F37" s="5"/>
      <c r="G37" s="6"/>
      <c r="H37" s="6"/>
      <c r="I37" s="6"/>
      <c r="J37" s="5"/>
      <c r="K37" s="6"/>
    </row>
    <row r="38" spans="1:11" ht="16.5" customHeight="1">
      <c r="A38" s="168"/>
      <c r="B38" s="168" t="s">
        <v>161</v>
      </c>
      <c r="C38" s="161"/>
      <c r="D38" s="170"/>
      <c r="E38" s="176">
        <v>328411781</v>
      </c>
      <c r="F38" s="177"/>
      <c r="G38" s="176">
        <v>417726103</v>
      </c>
      <c r="H38" s="177"/>
      <c r="I38" s="11">
        <v>120137419</v>
      </c>
      <c r="J38" s="178"/>
      <c r="K38" s="11">
        <v>114923868</v>
      </c>
    </row>
    <row r="39" spans="1:11" ht="16.5" customHeight="1">
      <c r="A39" s="167"/>
      <c r="B39" s="168" t="s">
        <v>162</v>
      </c>
      <c r="C39" s="179"/>
      <c r="D39" s="170"/>
      <c r="E39" s="176">
        <v>-28445455</v>
      </c>
      <c r="F39" s="180"/>
      <c r="G39" s="176">
        <v>-29298916</v>
      </c>
      <c r="H39" s="180"/>
      <c r="I39" s="12">
        <v>-12195141</v>
      </c>
      <c r="J39" s="180"/>
      <c r="K39" s="12">
        <v>-14038971</v>
      </c>
    </row>
    <row r="40" spans="1:11" ht="16.5" customHeight="1">
      <c r="A40" s="168"/>
      <c r="B40" s="168" t="s">
        <v>163</v>
      </c>
      <c r="C40" s="179"/>
      <c r="D40" s="161"/>
      <c r="E40" s="176">
        <v>-42879591</v>
      </c>
      <c r="F40" s="180"/>
      <c r="G40" s="176">
        <v>-46247523</v>
      </c>
      <c r="H40" s="180"/>
      <c r="I40" s="12">
        <v>-15468808</v>
      </c>
      <c r="J40" s="180"/>
      <c r="K40" s="12">
        <v>-11238979</v>
      </c>
    </row>
    <row r="41" spans="1:11" ht="16.5" customHeight="1">
      <c r="A41" s="168"/>
      <c r="B41" s="168" t="s">
        <v>164</v>
      </c>
      <c r="C41" s="7">
        <v>20</v>
      </c>
      <c r="D41" s="170"/>
      <c r="E41" s="181">
        <v>-465133</v>
      </c>
      <c r="F41" s="5"/>
      <c r="G41" s="181">
        <v>-618000</v>
      </c>
      <c r="H41" s="5"/>
      <c r="I41" s="13">
        <v>-337733</v>
      </c>
      <c r="J41" s="5"/>
      <c r="K41" s="13">
        <v>-618000</v>
      </c>
    </row>
    <row r="42" spans="1:11" ht="16.5" customHeight="1">
      <c r="A42" s="168"/>
      <c r="B42" s="168"/>
      <c r="C42" s="179"/>
      <c r="D42" s="161"/>
      <c r="E42" s="172"/>
      <c r="F42" s="180"/>
      <c r="G42" s="172"/>
      <c r="H42" s="180"/>
      <c r="I42" s="172"/>
      <c r="J42" s="180"/>
      <c r="K42" s="172"/>
    </row>
    <row r="43" spans="1:11" ht="16.5" customHeight="1">
      <c r="A43" s="167" t="s">
        <v>165</v>
      </c>
      <c r="B43" s="167"/>
      <c r="C43" s="161"/>
      <c r="D43" s="161"/>
      <c r="E43" s="182">
        <f>SUM(E36:E41)</f>
        <v>217934359</v>
      </c>
      <c r="F43" s="180"/>
      <c r="G43" s="182">
        <f>SUM(G36:G41)</f>
        <v>-264728706</v>
      </c>
      <c r="H43" s="180"/>
      <c r="I43" s="182">
        <f>SUM(I36:I41)</f>
        <v>137131320</v>
      </c>
      <c r="J43" s="180"/>
      <c r="K43" s="182">
        <f>SUM(K36:K41)</f>
        <v>84559101</v>
      </c>
    </row>
    <row r="44" spans="1:11" ht="16.5" customHeight="1">
      <c r="A44" s="167"/>
      <c r="B44" s="168"/>
      <c r="C44" s="161"/>
      <c r="D44" s="161"/>
      <c r="E44" s="172"/>
      <c r="F44" s="180"/>
      <c r="G44" s="172"/>
      <c r="H44" s="180"/>
      <c r="I44" s="14"/>
      <c r="J44" s="180"/>
      <c r="K44" s="14"/>
    </row>
    <row r="45" spans="1:11" ht="16.5" customHeight="1">
      <c r="A45" s="167"/>
      <c r="B45" s="168"/>
      <c r="C45" s="161"/>
      <c r="D45" s="161"/>
      <c r="E45" s="172"/>
      <c r="F45" s="180"/>
      <c r="G45" s="172"/>
      <c r="H45" s="180"/>
      <c r="I45" s="14"/>
      <c r="J45" s="180"/>
      <c r="K45" s="14"/>
    </row>
    <row r="46" spans="1:11" ht="16.5" customHeight="1">
      <c r="A46" s="167"/>
      <c r="B46" s="168"/>
      <c r="C46" s="161"/>
      <c r="D46" s="161"/>
      <c r="E46" s="172"/>
      <c r="F46" s="180"/>
      <c r="G46" s="172"/>
      <c r="H46" s="180"/>
      <c r="I46" s="14"/>
      <c r="J46" s="180"/>
      <c r="K46" s="14"/>
    </row>
    <row r="47" spans="1:11" ht="16.5" customHeight="1">
      <c r="A47" s="167"/>
      <c r="B47" s="168"/>
      <c r="C47" s="161"/>
      <c r="D47" s="161"/>
      <c r="E47" s="172"/>
      <c r="F47" s="180"/>
      <c r="G47" s="172"/>
      <c r="H47" s="180"/>
      <c r="I47" s="14"/>
      <c r="J47" s="180"/>
      <c r="K47" s="14"/>
    </row>
    <row r="48" spans="1:11" ht="16.5" customHeight="1">
      <c r="A48" s="167"/>
      <c r="B48" s="168"/>
      <c r="C48" s="161"/>
      <c r="D48" s="161"/>
      <c r="E48" s="172"/>
      <c r="F48" s="180"/>
      <c r="G48" s="172"/>
      <c r="H48" s="180"/>
      <c r="I48" s="14"/>
      <c r="J48" s="180"/>
      <c r="K48" s="14"/>
    </row>
    <row r="49" spans="1:11" ht="18" customHeight="1">
      <c r="A49" s="167"/>
      <c r="B49" s="168"/>
      <c r="C49" s="161"/>
      <c r="D49" s="161"/>
      <c r="E49" s="172"/>
      <c r="F49" s="180"/>
      <c r="G49" s="172"/>
      <c r="H49" s="180"/>
      <c r="I49" s="14"/>
      <c r="J49" s="180"/>
      <c r="K49" s="14"/>
    </row>
    <row r="50" spans="1:11" ht="16.5" customHeight="1">
      <c r="A50" s="183"/>
      <c r="B50" s="184"/>
      <c r="C50" s="185"/>
      <c r="D50" s="185"/>
      <c r="E50" s="186"/>
      <c r="F50" s="187"/>
      <c r="G50" s="186"/>
      <c r="H50" s="187"/>
      <c r="I50" s="15"/>
      <c r="J50" s="187"/>
      <c r="K50" s="15"/>
    </row>
    <row r="51" spans="1:11" ht="15" customHeight="1">
      <c r="A51" s="183"/>
      <c r="B51" s="184"/>
      <c r="C51" s="185"/>
      <c r="D51" s="185"/>
      <c r="E51" s="186"/>
      <c r="F51" s="187"/>
      <c r="G51" s="186"/>
      <c r="H51" s="187"/>
      <c r="I51" s="15"/>
      <c r="J51" s="187"/>
      <c r="K51" s="15"/>
    </row>
    <row r="52" spans="1:11" ht="10.5" customHeight="1">
      <c r="A52" s="183"/>
      <c r="B52" s="184"/>
      <c r="C52" s="185"/>
      <c r="D52" s="185"/>
      <c r="E52" s="186"/>
      <c r="F52" s="187"/>
      <c r="G52" s="186"/>
      <c r="H52" s="187"/>
      <c r="I52" s="15"/>
      <c r="J52" s="187"/>
      <c r="K52" s="15"/>
    </row>
    <row r="53" spans="1:11" ht="6.75" customHeight="1">
      <c r="A53" s="183"/>
      <c r="B53" s="184"/>
      <c r="C53" s="185"/>
      <c r="D53" s="185"/>
      <c r="E53" s="186"/>
      <c r="F53" s="187"/>
      <c r="G53" s="186"/>
      <c r="H53" s="187"/>
      <c r="I53" s="15"/>
      <c r="J53" s="187"/>
      <c r="K53" s="15"/>
    </row>
    <row r="54" spans="1:11" ht="22.5" customHeight="1">
      <c r="A54" s="48" t="str">
        <f>'6-8'!A51</f>
        <v>The accompanying notes are an integral part of these consolidated and separate financial statements.</v>
      </c>
      <c r="B54" s="48"/>
      <c r="C54" s="159"/>
      <c r="D54" s="73"/>
      <c r="E54" s="16"/>
      <c r="F54" s="17"/>
      <c r="G54" s="16"/>
      <c r="H54" s="18"/>
      <c r="I54" s="16"/>
      <c r="J54" s="18"/>
      <c r="K54" s="16"/>
    </row>
    <row r="55" spans="1:11" ht="16.5" customHeight="1">
      <c r="A55" s="43" t="str">
        <f>A1</f>
        <v>Chase Asia Public Company Limited</v>
      </c>
      <c r="B55" s="43"/>
      <c r="D55" s="43"/>
      <c r="E55" s="67"/>
      <c r="F55" s="43"/>
      <c r="G55" s="67"/>
      <c r="I55" s="2"/>
      <c r="K55" s="2"/>
    </row>
    <row r="56" spans="1:11" ht="16.5" customHeight="1">
      <c r="A56" s="43" t="s">
        <v>166</v>
      </c>
      <c r="B56" s="43"/>
      <c r="D56" s="43"/>
      <c r="E56" s="67"/>
      <c r="F56" s="43"/>
      <c r="G56" s="67"/>
      <c r="I56" s="2"/>
      <c r="K56" s="2"/>
    </row>
    <row r="57" spans="1:11" ht="16.5" customHeight="1">
      <c r="A57" s="47" t="str">
        <f>+A3</f>
        <v>For the year ended 31 December 2025</v>
      </c>
      <c r="B57" s="47"/>
      <c r="C57" s="159"/>
      <c r="D57" s="47"/>
      <c r="E57" s="68"/>
      <c r="F57" s="47"/>
      <c r="G57" s="68"/>
      <c r="H57" s="48"/>
      <c r="I57" s="3"/>
      <c r="J57" s="48"/>
      <c r="K57" s="3"/>
    </row>
    <row r="58" spans="1:11" ht="16.350000000000001" customHeight="1">
      <c r="A58" s="43"/>
      <c r="B58" s="43"/>
      <c r="D58" s="43"/>
      <c r="E58" s="67"/>
      <c r="F58" s="43"/>
      <c r="G58" s="67"/>
      <c r="I58" s="2"/>
      <c r="K58" s="2"/>
    </row>
    <row r="59" spans="1:11" ht="16.350000000000001" customHeight="1">
      <c r="A59" s="160"/>
      <c r="B59" s="160"/>
      <c r="C59" s="70"/>
      <c r="D59" s="160"/>
      <c r="E59" s="111"/>
      <c r="F59" s="160"/>
      <c r="G59" s="111"/>
      <c r="H59" s="69"/>
      <c r="I59" s="155"/>
      <c r="J59" s="69"/>
      <c r="K59" s="155"/>
    </row>
    <row r="60" spans="1:11" ht="16.350000000000001" customHeight="1">
      <c r="A60" s="160"/>
      <c r="B60" s="160"/>
      <c r="C60" s="70"/>
      <c r="D60" s="160"/>
      <c r="E60" s="240" t="s">
        <v>3</v>
      </c>
      <c r="F60" s="240"/>
      <c r="G60" s="240"/>
      <c r="H60" s="71"/>
      <c r="I60" s="240" t="s">
        <v>4</v>
      </c>
      <c r="J60" s="240"/>
      <c r="K60" s="240"/>
    </row>
    <row r="61" spans="1:11" ht="16.350000000000001" customHeight="1">
      <c r="A61" s="69"/>
      <c r="B61" s="69"/>
      <c r="C61" s="70"/>
      <c r="D61" s="69"/>
      <c r="E61" s="239" t="s">
        <v>5</v>
      </c>
      <c r="F61" s="239"/>
      <c r="G61" s="239"/>
      <c r="H61" s="72"/>
      <c r="I61" s="239" t="s">
        <v>5</v>
      </c>
      <c r="J61" s="239"/>
      <c r="K61" s="239"/>
    </row>
    <row r="62" spans="1:11" ht="16.350000000000001" customHeight="1">
      <c r="A62" s="69"/>
      <c r="B62" s="69"/>
      <c r="C62" s="170"/>
      <c r="D62" s="162"/>
      <c r="E62" s="163" t="s">
        <v>7</v>
      </c>
      <c r="F62" s="164"/>
      <c r="G62" s="163" t="s">
        <v>8</v>
      </c>
      <c r="H62" s="164"/>
      <c r="I62" s="163" t="s">
        <v>7</v>
      </c>
      <c r="J62" s="164"/>
      <c r="K62" s="163" t="s">
        <v>8</v>
      </c>
    </row>
    <row r="63" spans="1:11" ht="16.350000000000001" customHeight="1">
      <c r="A63" s="69"/>
      <c r="B63" s="69"/>
      <c r="C63" s="165" t="s">
        <v>9</v>
      </c>
      <c r="D63" s="162"/>
      <c r="E63" s="166" t="s">
        <v>10</v>
      </c>
      <c r="F63" s="164"/>
      <c r="G63" s="166" t="s">
        <v>10</v>
      </c>
      <c r="H63" s="164"/>
      <c r="I63" s="166" t="s">
        <v>10</v>
      </c>
      <c r="J63" s="164"/>
      <c r="K63" s="166" t="s">
        <v>10</v>
      </c>
    </row>
    <row r="64" spans="1:11" ht="16.350000000000001" customHeight="1">
      <c r="A64" s="167" t="s">
        <v>167</v>
      </c>
      <c r="B64" s="167"/>
      <c r="C64" s="179"/>
      <c r="D64" s="167"/>
      <c r="E64" s="188"/>
      <c r="F64" s="189"/>
      <c r="G64" s="188"/>
      <c r="H64" s="189"/>
      <c r="I64" s="19"/>
      <c r="J64" s="190"/>
      <c r="K64" s="19"/>
    </row>
    <row r="65" spans="1:11" ht="16.350000000000001" customHeight="1">
      <c r="A65" s="167"/>
      <c r="B65" s="174" t="s">
        <v>168</v>
      </c>
      <c r="C65" s="179"/>
      <c r="D65" s="167"/>
      <c r="E65" s="169">
        <v>0</v>
      </c>
      <c r="F65" s="189"/>
      <c r="G65" s="169">
        <v>-97259</v>
      </c>
      <c r="H65" s="189"/>
      <c r="I65" s="20">
        <v>0</v>
      </c>
      <c r="J65" s="190"/>
      <c r="K65" s="20">
        <v>-97259</v>
      </c>
    </row>
    <row r="66" spans="1:11" ht="16.350000000000001" customHeight="1">
      <c r="A66" s="167"/>
      <c r="B66" s="174" t="s">
        <v>169</v>
      </c>
      <c r="C66" s="179"/>
      <c r="D66" s="167"/>
      <c r="E66" s="169">
        <v>95918</v>
      </c>
      <c r="F66" s="189"/>
      <c r="G66" s="169">
        <v>0</v>
      </c>
      <c r="H66" s="189"/>
      <c r="I66" s="20">
        <v>95918</v>
      </c>
      <c r="J66" s="190"/>
      <c r="K66" s="20">
        <v>0</v>
      </c>
    </row>
    <row r="67" spans="1:11" ht="16.350000000000001" customHeight="1">
      <c r="A67" s="167"/>
      <c r="B67" s="174" t="s">
        <v>170</v>
      </c>
      <c r="C67" s="179"/>
      <c r="D67" s="167"/>
      <c r="E67" s="20">
        <v>720000</v>
      </c>
      <c r="F67" s="189"/>
      <c r="G67" s="169">
        <v>-1805965</v>
      </c>
      <c r="H67" s="189"/>
      <c r="I67" s="20">
        <v>720000</v>
      </c>
      <c r="J67" s="190"/>
      <c r="K67" s="20">
        <v>-1805965</v>
      </c>
    </row>
    <row r="68" spans="1:11" ht="16.350000000000001" customHeight="1">
      <c r="A68" s="168"/>
      <c r="B68" s="174" t="s">
        <v>171</v>
      </c>
      <c r="C68" s="175">
        <v>29.3</v>
      </c>
      <c r="D68" s="170"/>
      <c r="E68" s="6">
        <v>0</v>
      </c>
      <c r="F68" s="177"/>
      <c r="G68" s="6">
        <v>0</v>
      </c>
      <c r="H68" s="177"/>
      <c r="I68" s="6">
        <v>-244800000</v>
      </c>
      <c r="J68" s="178"/>
      <c r="K68" s="6">
        <v>-448300000</v>
      </c>
    </row>
    <row r="69" spans="1:11" ht="16.350000000000001" customHeight="1">
      <c r="A69" s="168"/>
      <c r="B69" s="174" t="s">
        <v>172</v>
      </c>
      <c r="C69" s="175">
        <v>29.3</v>
      </c>
      <c r="D69" s="170"/>
      <c r="E69" s="6">
        <v>0</v>
      </c>
      <c r="F69" s="177"/>
      <c r="G69" s="6">
        <v>0</v>
      </c>
      <c r="H69" s="177"/>
      <c r="I69" s="6">
        <v>147860243</v>
      </c>
      <c r="J69" s="178"/>
      <c r="K69" s="6">
        <v>273000000</v>
      </c>
    </row>
    <row r="70" spans="1:11" ht="16.350000000000001" customHeight="1">
      <c r="A70" s="69"/>
      <c r="B70" s="168" t="s">
        <v>173</v>
      </c>
      <c r="C70" s="70"/>
      <c r="D70" s="69"/>
      <c r="E70" s="74">
        <v>-6741619</v>
      </c>
      <c r="F70" s="69"/>
      <c r="G70" s="74">
        <v>-4782362</v>
      </c>
      <c r="H70" s="69"/>
      <c r="I70" s="74">
        <v>-6739611</v>
      </c>
      <c r="J70" s="69"/>
      <c r="K70" s="74">
        <v>-4782362</v>
      </c>
    </row>
    <row r="71" spans="1:11" ht="16.350000000000001" customHeight="1">
      <c r="A71" s="69"/>
      <c r="B71" s="168" t="s">
        <v>174</v>
      </c>
      <c r="C71" s="70"/>
      <c r="D71" s="69"/>
      <c r="E71" s="74">
        <v>3668</v>
      </c>
      <c r="F71" s="69"/>
      <c r="G71" s="74">
        <v>49064</v>
      </c>
      <c r="H71" s="69"/>
      <c r="I71" s="74">
        <v>3668</v>
      </c>
      <c r="J71" s="69"/>
      <c r="K71" s="74">
        <v>49064</v>
      </c>
    </row>
    <row r="72" spans="1:11" ht="16.350000000000001" customHeight="1">
      <c r="A72" s="69"/>
      <c r="B72" s="168" t="s">
        <v>175</v>
      </c>
      <c r="C72" s="70"/>
      <c r="D72" s="69"/>
      <c r="E72" s="74">
        <v>-4123332</v>
      </c>
      <c r="F72" s="69"/>
      <c r="G72" s="74">
        <v>-1361910</v>
      </c>
      <c r="H72" s="69"/>
      <c r="I72" s="74">
        <v>-4123332</v>
      </c>
      <c r="J72" s="69"/>
      <c r="K72" s="74">
        <v>-1361910</v>
      </c>
    </row>
    <row r="73" spans="1:11" ht="10.35" customHeight="1">
      <c r="A73" s="191"/>
      <c r="B73" s="191"/>
      <c r="C73" s="170"/>
      <c r="D73" s="170"/>
      <c r="E73" s="192"/>
      <c r="F73" s="69"/>
      <c r="G73" s="192"/>
      <c r="H73" s="69"/>
      <c r="I73" s="192"/>
      <c r="J73" s="69"/>
      <c r="K73" s="192"/>
    </row>
    <row r="74" spans="1:11" ht="16.350000000000001" customHeight="1">
      <c r="A74" s="167" t="s">
        <v>176</v>
      </c>
      <c r="B74" s="167"/>
      <c r="C74" s="170"/>
      <c r="D74" s="170"/>
      <c r="E74" s="182">
        <f>SUM(E65:E73)</f>
        <v>-10045365</v>
      </c>
      <c r="F74" s="180"/>
      <c r="G74" s="182">
        <f>SUM(G65:G73)</f>
        <v>-7998432</v>
      </c>
      <c r="H74" s="180"/>
      <c r="I74" s="182">
        <f>SUM(I65:I73)</f>
        <v>-106983114</v>
      </c>
      <c r="J74" s="180"/>
      <c r="K74" s="182">
        <f>SUM(K65:K73)</f>
        <v>-183298432</v>
      </c>
    </row>
    <row r="75" spans="1:11" ht="10.35" customHeight="1">
      <c r="A75" s="69"/>
      <c r="B75" s="69"/>
      <c r="C75" s="70"/>
      <c r="D75" s="69"/>
      <c r="E75" s="74"/>
      <c r="F75" s="69"/>
      <c r="G75" s="74"/>
      <c r="H75" s="69"/>
      <c r="I75" s="4"/>
      <c r="J75" s="69"/>
      <c r="K75" s="4"/>
    </row>
    <row r="76" spans="1:11" ht="16.350000000000001" customHeight="1">
      <c r="A76" s="167" t="s">
        <v>177</v>
      </c>
      <c r="B76" s="168"/>
      <c r="C76" s="161"/>
      <c r="D76" s="161"/>
      <c r="E76" s="172"/>
      <c r="F76" s="193"/>
      <c r="G76" s="172"/>
      <c r="H76" s="194"/>
      <c r="I76" s="21"/>
      <c r="J76" s="178"/>
      <c r="K76" s="21"/>
    </row>
    <row r="77" spans="1:11" ht="16.350000000000001" customHeight="1">
      <c r="A77" s="69"/>
      <c r="B77" s="168" t="s">
        <v>178</v>
      </c>
      <c r="C77" s="70">
        <v>21</v>
      </c>
      <c r="D77" s="69"/>
      <c r="E77" s="74">
        <v>0</v>
      </c>
      <c r="F77" s="69"/>
      <c r="G77" s="74">
        <v>420950</v>
      </c>
      <c r="H77" s="69"/>
      <c r="I77" s="74">
        <v>0</v>
      </c>
      <c r="J77" s="69"/>
      <c r="K77" s="74">
        <v>420950</v>
      </c>
    </row>
    <row r="78" spans="1:11" ht="16.350000000000001" customHeight="1">
      <c r="A78" s="168"/>
      <c r="B78" s="174" t="s">
        <v>179</v>
      </c>
      <c r="C78" s="175">
        <v>21</v>
      </c>
      <c r="D78" s="170"/>
      <c r="E78" s="6">
        <v>-20677213</v>
      </c>
      <c r="F78" s="177"/>
      <c r="G78" s="6">
        <v>0</v>
      </c>
      <c r="H78" s="177"/>
      <c r="I78" s="6">
        <v>-20677213</v>
      </c>
      <c r="J78" s="178"/>
      <c r="K78" s="6">
        <v>0</v>
      </c>
    </row>
    <row r="79" spans="1:11" ht="16.350000000000001" customHeight="1">
      <c r="A79" s="168"/>
      <c r="B79" s="174" t="s">
        <v>180</v>
      </c>
      <c r="C79" s="175">
        <v>29.4</v>
      </c>
      <c r="D79" s="170"/>
      <c r="E79" s="6">
        <v>0</v>
      </c>
      <c r="F79" s="177"/>
      <c r="G79" s="6">
        <v>0</v>
      </c>
      <c r="H79" s="177"/>
      <c r="I79" s="6">
        <v>37000000</v>
      </c>
      <c r="J79" s="178"/>
      <c r="K79" s="6">
        <v>93000000</v>
      </c>
    </row>
    <row r="80" spans="1:11" ht="15.6" customHeight="1">
      <c r="A80" s="195" t="s">
        <v>181</v>
      </c>
      <c r="B80" s="168" t="s">
        <v>182</v>
      </c>
      <c r="C80" s="175" t="s">
        <v>183</v>
      </c>
      <c r="D80" s="168"/>
      <c r="E80" s="21">
        <v>19310000</v>
      </c>
      <c r="F80" s="177"/>
      <c r="G80" s="21">
        <v>359635000</v>
      </c>
      <c r="H80" s="177"/>
      <c r="I80" s="21">
        <v>9000000</v>
      </c>
      <c r="J80" s="178"/>
      <c r="K80" s="21">
        <v>45000000</v>
      </c>
    </row>
    <row r="81" spans="1:11" ht="16.350000000000001" customHeight="1">
      <c r="A81" s="195"/>
      <c r="B81" s="168" t="s">
        <v>184</v>
      </c>
      <c r="C81" s="175" t="s">
        <v>183</v>
      </c>
      <c r="D81" s="168"/>
      <c r="E81" s="6">
        <v>-212887516</v>
      </c>
      <c r="F81" s="177"/>
      <c r="G81" s="6">
        <v>-150595156</v>
      </c>
      <c r="H81" s="177"/>
      <c r="I81" s="6">
        <v>-68056051</v>
      </c>
      <c r="J81" s="178"/>
      <c r="K81" s="6">
        <v>-62992926</v>
      </c>
    </row>
    <row r="82" spans="1:11" ht="16.350000000000001" customHeight="1">
      <c r="A82" s="195"/>
      <c r="B82" s="168" t="s">
        <v>185</v>
      </c>
      <c r="C82" s="175"/>
      <c r="D82" s="168"/>
      <c r="E82" s="6">
        <v>-90000</v>
      </c>
      <c r="F82" s="177"/>
      <c r="G82" s="6">
        <v>-5000000</v>
      </c>
      <c r="H82" s="177"/>
      <c r="I82" s="6">
        <v>-90000</v>
      </c>
      <c r="J82" s="178"/>
      <c r="K82" s="6" t="s">
        <v>186</v>
      </c>
    </row>
    <row r="83" spans="1:11" ht="16.350000000000001" customHeight="1">
      <c r="A83" s="195"/>
      <c r="B83" s="168" t="s">
        <v>187</v>
      </c>
      <c r="C83" s="69"/>
      <c r="D83" s="161"/>
      <c r="E83" s="22">
        <v>-3354313</v>
      </c>
      <c r="F83" s="177"/>
      <c r="G83" s="22">
        <v>-3210919</v>
      </c>
      <c r="H83" s="177"/>
      <c r="I83" s="22">
        <v>-4125706</v>
      </c>
      <c r="J83" s="178"/>
      <c r="K83" s="22">
        <v>-3801755</v>
      </c>
    </row>
    <row r="84" spans="1:11" ht="16.350000000000001" customHeight="1">
      <c r="A84" s="195"/>
      <c r="B84" s="168" t="s">
        <v>188</v>
      </c>
      <c r="C84" s="69"/>
      <c r="D84" s="161"/>
      <c r="E84" s="23">
        <v>0</v>
      </c>
      <c r="F84" s="177"/>
      <c r="G84" s="23">
        <v>-3236809</v>
      </c>
      <c r="H84" s="177"/>
      <c r="I84" s="23">
        <v>0</v>
      </c>
      <c r="J84" s="178"/>
      <c r="K84" s="23">
        <v>-3236809</v>
      </c>
    </row>
    <row r="85" spans="1:11" ht="10.35" customHeight="1">
      <c r="A85" s="191"/>
      <c r="C85" s="161"/>
      <c r="D85" s="161"/>
      <c r="E85" s="6"/>
      <c r="F85" s="193"/>
      <c r="G85" s="6"/>
      <c r="H85" s="194"/>
      <c r="I85" s="6"/>
      <c r="J85" s="178"/>
      <c r="K85" s="6"/>
    </row>
    <row r="86" spans="1:11" ht="16.350000000000001" customHeight="1">
      <c r="A86" s="167" t="s">
        <v>189</v>
      </c>
      <c r="B86" s="168"/>
      <c r="C86" s="170"/>
      <c r="D86" s="170"/>
      <c r="E86" s="9">
        <f>SUM(E77:E84)</f>
        <v>-217699042</v>
      </c>
      <c r="F86" s="193"/>
      <c r="G86" s="9">
        <f>SUM(G77:G84)</f>
        <v>198013066</v>
      </c>
      <c r="H86" s="194"/>
      <c r="I86" s="9">
        <f>SUM(I77:I84)</f>
        <v>-46948970</v>
      </c>
      <c r="J86" s="178"/>
      <c r="K86" s="9">
        <f>SUM(K77:K84)</f>
        <v>68389460</v>
      </c>
    </row>
    <row r="87" spans="1:11" ht="10.35" customHeight="1">
      <c r="A87" s="167"/>
      <c r="B87" s="167"/>
      <c r="C87" s="170"/>
      <c r="D87" s="170"/>
      <c r="E87" s="22"/>
      <c r="F87" s="193"/>
      <c r="G87" s="22"/>
      <c r="H87" s="194"/>
      <c r="I87" s="14"/>
      <c r="J87" s="178"/>
      <c r="K87" s="14"/>
    </row>
    <row r="88" spans="1:11" ht="16.350000000000001" customHeight="1">
      <c r="A88" s="167" t="s">
        <v>190</v>
      </c>
      <c r="B88" s="167"/>
      <c r="C88" s="170"/>
      <c r="D88" s="170"/>
      <c r="E88" s="6">
        <f>SUM(E86,E74,E43)</f>
        <v>-9810048</v>
      </c>
      <c r="F88" s="168"/>
      <c r="G88" s="6">
        <f>SUM(G86,G74,G43)</f>
        <v>-74714072</v>
      </c>
      <c r="H88" s="168"/>
      <c r="I88" s="6">
        <f>SUM(I86,I74,I43)</f>
        <v>-16800764</v>
      </c>
      <c r="J88" s="168"/>
      <c r="K88" s="6">
        <f>SUM(K86,K74,K43)</f>
        <v>-30349871</v>
      </c>
    </row>
    <row r="89" spans="1:11" ht="16.350000000000001" customHeight="1">
      <c r="A89" s="69" t="s">
        <v>191</v>
      </c>
      <c r="B89" s="69"/>
      <c r="C89" s="161"/>
      <c r="D89" s="170"/>
      <c r="E89" s="9">
        <v>60482819</v>
      </c>
      <c r="F89" s="8"/>
      <c r="G89" s="9">
        <v>135196891</v>
      </c>
      <c r="H89" s="8"/>
      <c r="I89" s="9">
        <v>30737433</v>
      </c>
      <c r="J89" s="8"/>
      <c r="K89" s="9">
        <v>61087304</v>
      </c>
    </row>
    <row r="90" spans="1:11" ht="10.35" customHeight="1">
      <c r="A90" s="191"/>
      <c r="B90" s="168"/>
      <c r="C90" s="161"/>
      <c r="D90" s="161"/>
      <c r="E90" s="6"/>
      <c r="F90" s="193"/>
      <c r="G90" s="6"/>
      <c r="H90" s="194"/>
      <c r="I90" s="21"/>
      <c r="J90" s="178"/>
      <c r="K90" s="21"/>
    </row>
    <row r="91" spans="1:11" ht="16.350000000000001" customHeight="1" thickBot="1">
      <c r="A91" s="167" t="s">
        <v>192</v>
      </c>
      <c r="B91" s="167"/>
      <c r="C91" s="161"/>
      <c r="D91" s="170"/>
      <c r="E91" s="24">
        <f>SUM(E88:E89)</f>
        <v>50672771</v>
      </c>
      <c r="F91" s="193"/>
      <c r="G91" s="24">
        <f>SUM(G88:G89)</f>
        <v>60482819</v>
      </c>
      <c r="H91" s="194"/>
      <c r="I91" s="24">
        <f>SUM(I88:I89)</f>
        <v>13936669</v>
      </c>
      <c r="J91" s="178"/>
      <c r="K91" s="24">
        <f>SUM(K88:K89)</f>
        <v>30737433</v>
      </c>
    </row>
    <row r="92" spans="1:11" ht="10.35" customHeight="1" thickTop="1">
      <c r="A92" s="167"/>
      <c r="B92" s="167"/>
      <c r="C92" s="170"/>
      <c r="D92" s="170"/>
      <c r="E92" s="22"/>
      <c r="F92" s="193"/>
      <c r="G92" s="22"/>
      <c r="H92" s="194"/>
      <c r="I92" s="22"/>
      <c r="J92" s="178"/>
      <c r="K92" s="22"/>
    </row>
    <row r="93" spans="1:11" ht="10.35" customHeight="1">
      <c r="A93" s="167"/>
      <c r="B93" s="167"/>
      <c r="C93" s="170"/>
      <c r="D93" s="170"/>
      <c r="E93" s="22"/>
      <c r="F93" s="193"/>
      <c r="G93" s="22"/>
      <c r="H93" s="194"/>
      <c r="I93" s="22"/>
      <c r="J93" s="178"/>
      <c r="K93" s="22"/>
    </row>
    <row r="94" spans="1:11" ht="16.350000000000001" customHeight="1">
      <c r="A94" s="167" t="s">
        <v>193</v>
      </c>
      <c r="B94" s="168"/>
      <c r="C94" s="70"/>
      <c r="D94" s="69"/>
      <c r="E94" s="22"/>
      <c r="F94" s="69"/>
      <c r="G94" s="22"/>
      <c r="H94" s="69"/>
      <c r="I94" s="22"/>
      <c r="J94" s="69"/>
      <c r="K94" s="22"/>
    </row>
    <row r="95" spans="1:11" ht="10.35" customHeight="1">
      <c r="A95" s="167"/>
      <c r="B95" s="168"/>
      <c r="C95" s="175"/>
      <c r="D95" s="168"/>
      <c r="E95" s="22"/>
      <c r="F95" s="168"/>
      <c r="G95" s="22"/>
      <c r="H95" s="168"/>
      <c r="I95" s="22"/>
      <c r="J95" s="168"/>
      <c r="K95" s="22"/>
    </row>
    <row r="96" spans="1:11" s="198" customFormat="1" ht="16.350000000000001" customHeight="1">
      <c r="A96" s="168" t="s">
        <v>194</v>
      </c>
      <c r="B96" s="196"/>
      <c r="C96" s="197"/>
      <c r="D96" s="196"/>
      <c r="E96" s="109"/>
      <c r="F96" s="196"/>
      <c r="G96" s="109"/>
      <c r="H96" s="196"/>
      <c r="I96" s="109"/>
      <c r="J96" s="196"/>
      <c r="K96" s="109"/>
    </row>
    <row r="97" spans="1:11" ht="10.35" customHeight="1">
      <c r="A97" s="168"/>
      <c r="B97" s="168"/>
      <c r="C97" s="175"/>
      <c r="D97" s="168"/>
      <c r="E97" s="22"/>
      <c r="F97" s="168"/>
      <c r="G97" s="22"/>
      <c r="H97" s="168"/>
      <c r="I97" s="22"/>
      <c r="J97" s="168"/>
      <c r="K97" s="22"/>
    </row>
    <row r="98" spans="1:11" ht="16.350000000000001" customHeight="1">
      <c r="A98" s="168"/>
      <c r="B98" s="168" t="s">
        <v>195</v>
      </c>
      <c r="C98" s="175">
        <v>21</v>
      </c>
      <c r="D98" s="168"/>
      <c r="E98" s="22">
        <v>420950</v>
      </c>
      <c r="F98" s="168"/>
      <c r="G98" s="22">
        <v>0</v>
      </c>
      <c r="H98" s="168"/>
      <c r="I98" s="22">
        <v>420950</v>
      </c>
      <c r="J98" s="168"/>
      <c r="K98" s="22">
        <v>0</v>
      </c>
    </row>
    <row r="99" spans="1:11" ht="16.350000000000001" customHeight="1">
      <c r="A99" s="168"/>
      <c r="B99" s="168" t="s">
        <v>196</v>
      </c>
      <c r="C99" s="175"/>
      <c r="D99" s="168"/>
      <c r="E99" s="22">
        <v>0</v>
      </c>
      <c r="F99" s="168"/>
      <c r="G99" s="22">
        <v>537507</v>
      </c>
      <c r="H99" s="168"/>
      <c r="I99" s="22">
        <v>0</v>
      </c>
      <c r="J99" s="168"/>
      <c r="K99" s="22">
        <v>537507</v>
      </c>
    </row>
    <row r="100" spans="1:11" ht="16.350000000000001" customHeight="1">
      <c r="A100" s="167"/>
      <c r="B100" s="69" t="s">
        <v>197</v>
      </c>
      <c r="C100" s="175">
        <v>15</v>
      </c>
      <c r="D100" s="168"/>
      <c r="E100" s="6">
        <v>367304</v>
      </c>
      <c r="F100" s="168"/>
      <c r="G100" s="6">
        <v>0</v>
      </c>
      <c r="H100" s="168"/>
      <c r="I100" s="21">
        <v>3344260</v>
      </c>
      <c r="J100" s="168"/>
      <c r="K100" s="21">
        <v>0</v>
      </c>
    </row>
    <row r="101" spans="1:11" ht="16.350000000000001" customHeight="1">
      <c r="A101" s="167"/>
      <c r="B101" s="69" t="s">
        <v>198</v>
      </c>
      <c r="C101" s="175"/>
      <c r="D101" s="168"/>
      <c r="E101" s="6">
        <v>0</v>
      </c>
      <c r="F101" s="168"/>
      <c r="G101" s="6">
        <v>955676</v>
      </c>
      <c r="H101" s="168"/>
      <c r="I101" s="21">
        <v>0</v>
      </c>
      <c r="J101" s="168"/>
      <c r="K101" s="21">
        <v>0</v>
      </c>
    </row>
    <row r="102" spans="1:11" ht="16.350000000000001" customHeight="1">
      <c r="A102" s="167"/>
      <c r="B102" s="69"/>
      <c r="C102" s="175"/>
      <c r="D102" s="168"/>
      <c r="E102" s="176"/>
      <c r="F102" s="168"/>
      <c r="G102" s="176"/>
      <c r="H102" s="168"/>
      <c r="I102" s="21"/>
      <c r="J102" s="168"/>
      <c r="K102" s="21"/>
    </row>
    <row r="103" spans="1:11" ht="16.350000000000001" customHeight="1">
      <c r="A103" s="167"/>
      <c r="B103" s="69"/>
      <c r="C103" s="175"/>
      <c r="D103" s="168"/>
      <c r="E103" s="176"/>
      <c r="F103" s="168"/>
      <c r="G103" s="176"/>
      <c r="H103" s="168"/>
      <c r="I103" s="21"/>
      <c r="J103" s="168"/>
      <c r="K103" s="21"/>
    </row>
    <row r="104" spans="1:11" ht="16.350000000000001" customHeight="1">
      <c r="A104" s="167"/>
      <c r="B104" s="69"/>
      <c r="C104" s="175"/>
      <c r="D104" s="168"/>
      <c r="E104" s="176"/>
      <c r="F104" s="168"/>
      <c r="G104" s="176"/>
      <c r="H104" s="168"/>
      <c r="I104" s="21"/>
      <c r="J104" s="168"/>
      <c r="K104" s="21"/>
    </row>
    <row r="105" spans="1:11" ht="16.350000000000001" customHeight="1">
      <c r="A105" s="167"/>
      <c r="B105" s="69"/>
      <c r="C105" s="175"/>
      <c r="D105" s="168"/>
      <c r="E105" s="176"/>
      <c r="F105" s="168"/>
      <c r="G105" s="176"/>
      <c r="H105" s="168"/>
      <c r="I105" s="21"/>
      <c r="J105" s="168"/>
      <c r="K105" s="21"/>
    </row>
    <row r="106" spans="1:11" ht="16.350000000000001" customHeight="1">
      <c r="A106" s="167"/>
      <c r="B106" s="69"/>
      <c r="C106" s="175"/>
      <c r="D106" s="168"/>
      <c r="E106" s="176"/>
      <c r="F106" s="168"/>
      <c r="G106" s="176"/>
      <c r="H106" s="168"/>
      <c r="I106" s="21"/>
      <c r="J106" s="168"/>
      <c r="K106" s="21"/>
    </row>
    <row r="107" spans="1:11" ht="16.350000000000001" customHeight="1">
      <c r="A107" s="167"/>
      <c r="B107" s="69"/>
      <c r="C107" s="175"/>
      <c r="D107" s="168"/>
      <c r="E107" s="176"/>
      <c r="F107" s="168"/>
      <c r="G107" s="176"/>
      <c r="H107" s="168"/>
      <c r="I107" s="21"/>
      <c r="J107" s="168"/>
      <c r="K107" s="21"/>
    </row>
    <row r="108" spans="1:11" ht="16.350000000000001" customHeight="1">
      <c r="A108" s="167"/>
      <c r="B108" s="69"/>
      <c r="C108" s="175"/>
      <c r="D108" s="168"/>
      <c r="E108" s="176"/>
      <c r="F108" s="168"/>
      <c r="G108" s="176"/>
      <c r="H108" s="168"/>
      <c r="I108" s="21"/>
      <c r="J108" s="168"/>
      <c r="K108" s="21"/>
    </row>
    <row r="109" spans="1:11" ht="16.350000000000001" customHeight="1">
      <c r="A109" s="167"/>
      <c r="B109" s="69"/>
      <c r="C109" s="175"/>
      <c r="D109" s="168"/>
      <c r="E109" s="176"/>
      <c r="F109" s="168"/>
      <c r="G109" s="176"/>
      <c r="H109" s="168"/>
      <c r="I109" s="21"/>
      <c r="J109" s="168"/>
      <c r="K109" s="21"/>
    </row>
    <row r="110" spans="1:11" ht="15" customHeight="1">
      <c r="A110" s="183"/>
      <c r="C110" s="199"/>
      <c r="D110" s="184"/>
      <c r="E110" s="200"/>
      <c r="F110" s="184"/>
      <c r="G110" s="200"/>
      <c r="H110" s="184"/>
      <c r="I110" s="25"/>
      <c r="J110" s="184"/>
      <c r="K110" s="25"/>
    </row>
    <row r="111" spans="1:11" ht="22.5" customHeight="1">
      <c r="A111" s="48" t="str">
        <f>'6-8'!A51</f>
        <v>The accompanying notes are an integral part of these consolidated and separate financial statements.</v>
      </c>
      <c r="B111" s="48"/>
      <c r="C111" s="159"/>
      <c r="D111" s="48"/>
      <c r="E111" s="75"/>
      <c r="F111" s="48"/>
      <c r="G111" s="75"/>
      <c r="H111" s="48"/>
      <c r="I111" s="3"/>
      <c r="J111" s="48"/>
      <c r="K111" s="3"/>
    </row>
  </sheetData>
  <mergeCells count="8">
    <mergeCell ref="E61:G61"/>
    <mergeCell ref="I61:K61"/>
    <mergeCell ref="E6:G6"/>
    <mergeCell ref="I6:K6"/>
    <mergeCell ref="E7:G7"/>
    <mergeCell ref="I7:K7"/>
    <mergeCell ref="E60:G60"/>
    <mergeCell ref="I60:K60"/>
  </mergeCells>
  <pageMargins left="0.8" right="0.5" top="0.5" bottom="0.6" header="0.49" footer="0.4"/>
  <pageSetup paperSize="9" scale="90" firstPageNumber="12" orientation="portrait" useFirstPageNumber="1" horizontalDpi="1200" verticalDpi="1200" r:id="rId1"/>
  <headerFooter>
    <oddFooter>&amp;R&amp;"Arial,Regular"&amp;9&amp;P</oddFooter>
  </headerFooter>
  <rowBreaks count="1" manualBreakCount="1">
    <brk id="54" max="11" man="1"/>
  </rowBreaks>
  <ignoredErrors>
    <ignoredError sqref="H74:J7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11A677F5411844BD81FC525D94F9F1" ma:contentTypeVersion="11" ma:contentTypeDescription="Create a new document." ma:contentTypeScope="" ma:versionID="a0abebef2eed95d6673fd2993c4cd339">
  <xsd:schema xmlns:xsd="http://www.w3.org/2001/XMLSchema" xmlns:xs="http://www.w3.org/2001/XMLSchema" xmlns:p="http://schemas.microsoft.com/office/2006/metadata/properties" xmlns:ns2="2ed42d85-5d6e-4a91-9e5b-7690e210fa04" xmlns:ns3="3181f81c-46f4-434d-9fd8-d78c26aeb80e" targetNamespace="http://schemas.microsoft.com/office/2006/metadata/properties" ma:root="true" ma:fieldsID="c8b3a8467e91b62de3bbe35c6fccede4" ns2:_="" ns3:_="">
    <xsd:import namespace="2ed42d85-5d6e-4a91-9e5b-7690e210fa04"/>
    <xsd:import namespace="3181f81c-46f4-434d-9fd8-d78c26aeb8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42d85-5d6e-4a91-9e5b-7690e210fa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1f81c-46f4-434d-9fd8-d78c26aeb80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d233732-e0a4-40b0-a2f5-25116f676575}" ma:internalName="TaxCatchAll" ma:showField="CatchAllData" ma:web="3181f81c-46f4-434d-9fd8-d78c26aeb8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ed42d85-5d6e-4a91-9e5b-7690e210fa04">
      <Terms xmlns="http://schemas.microsoft.com/office/infopath/2007/PartnerControls"/>
    </lcf76f155ced4ddcb4097134ff3c332f>
    <TaxCatchAll xmlns="3181f81c-46f4-434d-9fd8-d78c26aeb80e" xsi:nil="true"/>
  </documentManagement>
</p:properties>
</file>

<file path=customXml/itemProps1.xml><?xml version="1.0" encoding="utf-8"?>
<ds:datastoreItem xmlns:ds="http://schemas.openxmlformats.org/officeDocument/2006/customXml" ds:itemID="{724BA904-9F44-4CB3-BE9F-402265F5D5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d42d85-5d6e-4a91-9e5b-7690e210fa04"/>
    <ds:schemaRef ds:uri="3181f81c-46f4-434d-9fd8-d78c26aeb8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523F5B-3895-4E56-B356-5BDF23D676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59A92E-4BA6-427F-84D0-1A03F82B3E0B}">
  <ds:schemaRefs>
    <ds:schemaRef ds:uri="http://schemas.microsoft.com/office/2006/metadata/properties"/>
    <ds:schemaRef ds:uri="http://schemas.microsoft.com/office/infopath/2007/PartnerControls"/>
    <ds:schemaRef ds:uri="2ed42d85-5d6e-4a91-9e5b-7690e210fa04"/>
    <ds:schemaRef ds:uri="3181f81c-46f4-434d-9fd8-d78c26aeb80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6-8</vt:lpstr>
      <vt:lpstr>9</vt:lpstr>
      <vt:lpstr>10</vt:lpstr>
      <vt:lpstr>11</vt:lpstr>
      <vt:lpstr>12-13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Kodchawan Srikaewpraphan (TH)</cp:lastModifiedBy>
  <cp:revision/>
  <cp:lastPrinted>2026-02-26T02:26:15Z</cp:lastPrinted>
  <dcterms:created xsi:type="dcterms:W3CDTF">2017-08-08T06:21:28Z</dcterms:created>
  <dcterms:modified xsi:type="dcterms:W3CDTF">2026-02-26T02:26:16Z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0x0101008111A677F5411844BD81FC525D94F9F1</vt:lpwstr>
  </property>
  <property fmtid="{D5CDD505-2E9C-101B-9397-08002B2CF9AE}" pid="3" name="MediaServiceImageTags">
    <vt:lpwstr/>
  </property>
</Properties>
</file>