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Blue Venture Group Public Company Limited\Blue Venture Group Public_March2025 (Q1)\"/>
    </mc:Choice>
  </mc:AlternateContent>
  <xr:revisionPtr revIDLastSave="0" documentId="13_ncr:1_{A48A9CC6-4765-4FC2-BD89-D23EA9CEFA87}" xr6:coauthVersionLast="47" xr6:coauthVersionMax="47" xr10:uidLastSave="{00000000-0000-0000-0000-000000000000}"/>
  <bookViews>
    <workbookView xWindow="-110" yWindow="-110" windowWidth="19420" windowHeight="11500" tabRatio="592" xr2:uid="{D87ECB67-1C5C-47F8-B2DF-5B2A257F295D}"/>
  </bookViews>
  <sheets>
    <sheet name="2-3" sheetId="1" r:id="rId1"/>
    <sheet name="4(3M)" sheetId="9" r:id="rId2"/>
    <sheet name="5" sheetId="10" r:id="rId3"/>
    <sheet name="6" sheetId="15" r:id="rId4"/>
    <sheet name="7-8" sheetId="14" r:id="rId5"/>
  </sheets>
  <definedNames>
    <definedName name="Asset41_42">#N/A</definedName>
    <definedName name="Bs" localSheetId="1">#REF!</definedName>
    <definedName name="Bs" localSheetId="3">#REF!</definedName>
    <definedName name="Bs">#REF!</definedName>
    <definedName name="CIQWBGuid" hidden="1">"5d9462d9-d81a-4338-9d22-0e4ec5d4b920"</definedName>
    <definedName name="CIQWBInfo" hidden="1">"{ ""CIQVersion"":""9.51.3510.3078"" }"</definedName>
    <definedName name="DATE">#N/A</definedName>
    <definedName name="fre" localSheetId="1">#REF!</definedName>
    <definedName name="fre">#REF!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45126.5747916667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Loan">#N/A</definedName>
    <definedName name="Loan1">#N/A</definedName>
    <definedName name="Long">#N/A</definedName>
    <definedName name="Long1">#N/A</definedName>
    <definedName name="_xlnm.Print_Area" localSheetId="2">'5'!$A$1:$S$31</definedName>
    <definedName name="_xlnm.Print_Area" localSheetId="3">'6'!$A$1:$Q$28</definedName>
    <definedName name="Short">#N/A</definedName>
    <definedName name="short1">#N/A</definedName>
    <definedName name="แ19" localSheetId="1">#REF!</definedName>
    <definedName name="แ19">#REF!</definedName>
    <definedName name="ก659" localSheetId="1">#REF!</definedName>
    <definedName name="ก659">#REF!</definedName>
    <definedName name="ด1360" localSheetId="1">#REF!</definedName>
    <definedName name="ด136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1" i="1" l="1"/>
  <c r="A50" i="14"/>
  <c r="O20" i="10" l="1"/>
  <c r="I25" i="14" l="1"/>
  <c r="K23" i="15"/>
  <c r="K22" i="10"/>
  <c r="I22" i="10"/>
  <c r="G22" i="10"/>
  <c r="E22" i="10"/>
  <c r="Q20" i="10" l="1"/>
  <c r="Q22" i="10" s="1"/>
  <c r="O22" i="10"/>
  <c r="G27" i="1"/>
  <c r="G37" i="1" s="1"/>
  <c r="I77" i="14" l="1"/>
  <c r="I37" i="14" l="1"/>
  <c r="I32" i="14"/>
  <c r="I35" i="14" s="1"/>
  <c r="M37" i="1" l="1"/>
  <c r="K37" i="1"/>
  <c r="I37" i="1"/>
  <c r="I23" i="15" l="1"/>
  <c r="G23" i="15"/>
  <c r="E23" i="15"/>
  <c r="Q20" i="15"/>
  <c r="O18" i="15"/>
  <c r="M18" i="15"/>
  <c r="K18" i="15"/>
  <c r="I18" i="15"/>
  <c r="G18" i="15"/>
  <c r="E18" i="15"/>
  <c r="Q16" i="15"/>
  <c r="Q15" i="15"/>
  <c r="Q18" i="15" l="1"/>
  <c r="K57" i="9" l="1"/>
  <c r="J57" i="9"/>
  <c r="I57" i="9"/>
  <c r="O21" i="15" s="1"/>
  <c r="G57" i="9"/>
  <c r="E57" i="9"/>
  <c r="O23" i="15" l="1"/>
  <c r="E27" i="9"/>
  <c r="I69" i="14"/>
  <c r="G69" i="14"/>
  <c r="E69" i="14"/>
  <c r="K69" i="14"/>
  <c r="I74" i="14" l="1"/>
  <c r="G46" i="9"/>
  <c r="G59" i="9" s="1"/>
  <c r="K46" i="9"/>
  <c r="K59" i="9" s="1"/>
  <c r="K74" i="14"/>
  <c r="G74" i="14"/>
  <c r="E74" i="14"/>
  <c r="K25" i="14"/>
  <c r="G25" i="14"/>
  <c r="G35" i="14" s="1"/>
  <c r="S15" i="10"/>
  <c r="O17" i="10"/>
  <c r="Q17" i="10"/>
  <c r="K35" i="14" l="1"/>
  <c r="K41" i="14" s="1"/>
  <c r="K76" i="14" s="1"/>
  <c r="K80" i="14" s="1"/>
  <c r="G41" i="14"/>
  <c r="G76" i="14" s="1"/>
  <c r="G80" i="14" s="1"/>
  <c r="S19" i="10" l="1"/>
  <c r="K27" i="9"/>
  <c r="K18" i="9"/>
  <c r="G27" i="9"/>
  <c r="G18" i="9"/>
  <c r="I27" i="9"/>
  <c r="K17" i="10"/>
  <c r="I17" i="10"/>
  <c r="G17" i="10"/>
  <c r="E17" i="10"/>
  <c r="S14" i="10"/>
  <c r="J46" i="9"/>
  <c r="I46" i="9"/>
  <c r="I59" i="9" s="1"/>
  <c r="E46" i="9"/>
  <c r="E59" i="9" s="1"/>
  <c r="I18" i="9"/>
  <c r="E18" i="9"/>
  <c r="I29" i="9" l="1"/>
  <c r="I33" i="9" s="1"/>
  <c r="K29" i="9"/>
  <c r="E29" i="9"/>
  <c r="E33" i="9" s="1"/>
  <c r="E36" i="9" s="1"/>
  <c r="E61" i="9" s="1"/>
  <c r="G29" i="9"/>
  <c r="G33" i="9" s="1"/>
  <c r="G36" i="9" l="1"/>
  <c r="G65" i="9" s="1"/>
  <c r="I36" i="9"/>
  <c r="M21" i="15" s="1"/>
  <c r="M23" i="15" s="1"/>
  <c r="K33" i="9"/>
  <c r="I65" i="9"/>
  <c r="E25" i="14"/>
  <c r="G61" i="9"/>
  <c r="Q21" i="15" l="1"/>
  <c r="I61" i="9"/>
  <c r="E35" i="14"/>
  <c r="E41" i="14" s="1"/>
  <c r="E76" i="14" s="1"/>
  <c r="E80" i="14" s="1"/>
  <c r="K36" i="9"/>
  <c r="M20" i="10"/>
  <c r="M22" i="10" s="1"/>
  <c r="E65" i="9"/>
  <c r="K65" i="9"/>
  <c r="K61" i="9"/>
  <c r="I41" i="14"/>
  <c r="I76" i="14" s="1"/>
  <c r="I80" i="14" s="1"/>
  <c r="Q23" i="15"/>
  <c r="M17" i="10"/>
  <c r="S20" i="10" l="1"/>
  <c r="S22" i="10" s="1"/>
  <c r="S17" i="10"/>
  <c r="M101" i="1" l="1"/>
  <c r="K101" i="1"/>
  <c r="I101" i="1"/>
  <c r="A106" i="1" l="1"/>
  <c r="M79" i="1"/>
  <c r="K79" i="1"/>
  <c r="I79" i="1"/>
  <c r="G79" i="1"/>
  <c r="M71" i="1"/>
  <c r="K71" i="1"/>
  <c r="I71" i="1"/>
  <c r="G71" i="1"/>
  <c r="A52" i="1"/>
  <c r="A50" i="1"/>
  <c r="M22" i="1"/>
  <c r="K22" i="1"/>
  <c r="I22" i="1"/>
  <c r="G22" i="1"/>
  <c r="G81" i="1" l="1"/>
  <c r="G103" i="1" s="1"/>
  <c r="I39" i="1"/>
  <c r="K39" i="1"/>
  <c r="M39" i="1"/>
  <c r="I81" i="1"/>
  <c r="I103" i="1" s="1"/>
  <c r="K81" i="1"/>
  <c r="K103" i="1" s="1"/>
  <c r="G39" i="1"/>
  <c r="M81" i="1"/>
  <c r="M103" i="1" s="1"/>
</calcChain>
</file>

<file path=xl/sharedStrings.xml><?xml version="1.0" encoding="utf-8"?>
<sst xmlns="http://schemas.openxmlformats.org/spreadsheetml/2006/main" count="342" uniqueCount="174">
  <si>
    <t>ข้อมูลทางการเงินรวม</t>
  </si>
  <si>
    <t>ข้อมูลทางการเงินเฉพาะกิจการ</t>
  </si>
  <si>
    <t>31 ธันวาคม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</si>
  <si>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</si>
  <si>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</si>
  <si>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</si>
  <si>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</si>
  <si>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</si>
  <si>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</si>
  <si>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</si>
  <si>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</si>
  <si>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</si>
  <si>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    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</si>
  <si>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</si>
  <si>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</si>
  <si>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</si>
  <si>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</si>
  <si>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</si>
  <si>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</si>
  <si>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รวมหนี้สินไม่หมุนเวียน</t>
  </si>
  <si>
    <t>รวมหนี้สิน</t>
  </si>
  <si>
    <t>ส่วนของเจ้าของ</t>
  </si>
  <si>
    <t xml:space="preserve">ทุนเรือนหุ้น </t>
  </si>
  <si>
    <t xml:space="preserve">ทุนจดทะเบียน </t>
  </si>
  <si>
    <t xml:space="preserve">   </t>
  </si>
  <si>
    <t>ทุนที่ออกและชำระแล้ว</t>
  </si>
  <si>
    <t>กำไรสะสม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</si>
  <si>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</si>
  <si>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</si>
  <si>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</si>
  <si>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</si>
  <si>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</si>
  <si>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</si>
  <si>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</si>
  <si>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</si>
  <si>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</si>
  <si>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</si>
  <si>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รวมค่าใช้จ่าย</t>
  </si>
  <si>
    <t>ต้นทุนทางการเงิน</t>
  </si>
  <si>
    <t>กำไรต่อหุ้น</t>
  </si>
  <si>
    <t>จัดสรรแล้ว</t>
  </si>
  <si>
    <t>และชำระแล้ว</t>
  </si>
  <si>
    <t>งบกระแสเงินสด</t>
  </si>
  <si>
    <t>พ.ศ. 2567</t>
  </si>
  <si>
    <t>บาท</t>
  </si>
  <si>
    <t>เงินลงทุนในบริษัทย่อย</t>
  </si>
  <si>
    <t>สินทรัพย์ภาษีเงินได้รอตัดบัญชี</t>
  </si>
  <si>
    <t>มูลค่าที่ตราไว้หุ้นละ 0.5 บาท</t>
  </si>
  <si>
    <t>ภายใต้การควบคุมเดียวกัน</t>
  </si>
  <si>
    <t>งบฐานะการเงิน</t>
  </si>
  <si>
    <t>เงินลงทุนในการร่วมค้า</t>
  </si>
  <si>
    <t>รายได้จากสัญญาที่ทำกับลูกค้า</t>
  </si>
  <si>
    <t>งบการเปลี่ยนแปลงส่วนของเจ้าของ</t>
  </si>
  <si>
    <t>ยอดคงเหลือ ณ วันที่ 1 มกราคม พ.ศ. 2567</t>
  </si>
  <si>
    <t>การรวมธุรกิจภายใต้</t>
  </si>
  <si>
    <t>การควบคุมเดียวกัน</t>
  </si>
  <si>
    <t>ส่วนที่ถึงกำหนดชำระภายในหนึ่งปี</t>
  </si>
  <si>
    <t>หุ้นสามัญจำนวน 450,000,000 หุ้น</t>
  </si>
  <si>
    <t>ส่วนเกินมูลค่าหุ้น</t>
  </si>
  <si>
    <t>จัดสรรแล้ว - ทุนสำรองตามกฎหมาย</t>
  </si>
  <si>
    <t>กำไรก่อนภาษีเงินได้</t>
  </si>
  <si>
    <t>สินทรัพย์ทางการเงินอื่น</t>
  </si>
  <si>
    <t>สินทรัพย์หมุนเวียนอื่น</t>
  </si>
  <si>
    <t>เจ้าหนี้การค้าและเจ้าหนี้หมุนเวียนอื่น</t>
  </si>
  <si>
    <t>หนี้สินหมุนเวียนอื่น</t>
  </si>
  <si>
    <t>ภาษีเงินได้นิติบุคคลค้างจ่าย</t>
  </si>
  <si>
    <t>ภาระผูกพันผลประโยชน์พนักงาน</t>
  </si>
  <si>
    <t>(ยังไม่ได้ตรวจสอบ)</t>
  </si>
  <si>
    <t>(ตรวจสอบแล้ว)</t>
  </si>
  <si>
    <t xml:space="preserve">บริษัท บลูเวนเจอร์ กรุ๊ป จำกัด (มหาชน) </t>
  </si>
  <si>
    <t>บริษัท บลูเวนเจอร์ กรุ๊ป จำกัด (มหาชน)</t>
  </si>
  <si>
    <t>(จัดประเภทใหม่)</t>
  </si>
  <si>
    <t>สินทรัพย์ทางการเงินอื่นที่เป็นหลักประกัน</t>
  </si>
  <si>
    <t>สินทรัพย์ที่เกิดจากสัญญา</t>
  </si>
  <si>
    <r>
      <t>งบฐานะการเงิน</t>
    </r>
    <r>
      <rPr>
        <sz val="13"/>
        <color theme="1"/>
        <rFont val="Browallia New"/>
        <family val="2"/>
      </rPr>
      <t xml:space="preserve"> (ต่อ)</t>
    </r>
  </si>
  <si>
    <t>กำไรจากการดำเนินงาน</t>
  </si>
  <si>
    <t>ส่วนแบ่งขาดทุนจากเงินลงทุนในการร่วมค้า</t>
  </si>
  <si>
    <t>ภาษีเงินได้</t>
  </si>
  <si>
    <t>กำไรสุทธิสำหรับรอบระยะเวลา</t>
  </si>
  <si>
    <t>กำไรขาดทุนเบ็ดเสร็จอื่น</t>
  </si>
  <si>
    <t>กำไร(ขาดทุน)เบ็ดเสร็จอื่น</t>
  </si>
  <si>
    <t xml:space="preserve">  ผลต่างของอัตราแลกเปลี่ยนจากการแปลงค่างบการเงิน</t>
  </si>
  <si>
    <t xml:space="preserve">  การเปลี่ยนแปลงในมูลค่ายุติธรรมของเงินลงทุนในตราสารหนี้</t>
  </si>
  <si>
    <t xml:space="preserve">  ภาษีเงินได้ของรายการที่จะจัดประเภทรายการใหม่</t>
  </si>
  <si>
    <t>กำไร(ขาดทุน)เบ็ดเสร็จอื่นสำหรับรอบระยะเวลา - สุทธิจากภาษี</t>
  </si>
  <si>
    <t>กำไรเบ็ดเสร็จรวมสำหรับรอบระยะเวลา</t>
  </si>
  <si>
    <t xml:space="preserve">   การวัดมูลค่าใหม่ของภาระผูกพันผลประโยชน์หลังออกจากงาน</t>
  </si>
  <si>
    <t>ข้อมูลทางการเงินรวม (ยังไม่ได้ตรวจสอบ)</t>
  </si>
  <si>
    <t>ทุนที่ออก</t>
  </si>
  <si>
    <t>ส่วนเกิน</t>
  </si>
  <si>
    <t xml:space="preserve">- ทุนสำรอง </t>
  </si>
  <si>
    <t>ตามกฎหมาย</t>
  </si>
  <si>
    <t>ไม่ได้จัดสรร</t>
  </si>
  <si>
    <t>การวัดมูลค่า</t>
  </si>
  <si>
    <t>เงินลงทุนในตราสารหนี้</t>
  </si>
  <si>
    <t>การแปลงค่า</t>
  </si>
  <si>
    <t>ด้วยมูลค่ายุติธรรมผ่าน</t>
  </si>
  <si>
    <t>งบการเงิน</t>
  </si>
  <si>
    <t>รวมส่วน</t>
  </si>
  <si>
    <t>ของเจ้าของ</t>
  </si>
  <si>
    <t>ข้อมูลทางการเงินเฉพาะกิจการ (ยังไม่ได้ตรวจสอบ)</t>
  </si>
  <si>
    <t>กระแสเงินสดจากกิจกรรมดำเนินงาน</t>
  </si>
  <si>
    <t>กำไรสุทธิก่อนภาษีเงินได้</t>
  </si>
  <si>
    <t>รายการปรับปรุง</t>
  </si>
  <si>
    <t>ค่าเสื่อมราคาและค่าตัดจำหน่าย</t>
  </si>
  <si>
    <t>(กลับรายการ)ผลขาดทุนด้านเครดิตที่คาดว่าจะเกิดขึ้น</t>
  </si>
  <si>
    <t>รายได้ดอกเบี้ย</t>
  </si>
  <si>
    <t>กำไรจากการดำเนินงานก่อนการเปลี่ยนแปลงของเงินทุนหมุนเวียน</t>
  </si>
  <si>
    <t>การเปลี่ยนแปลงเงินทุนหมุนเวียน</t>
  </si>
  <si>
    <t>จ่ายต้นทุนทางการเงิน</t>
  </si>
  <si>
    <t>รับภาษีเงินได้</t>
  </si>
  <si>
    <t>เงินสดจ่ายภาษีเงินได้</t>
  </si>
  <si>
    <t>เงินสดสุทธิจากกิจกรรมดำเนินงาน</t>
  </si>
  <si>
    <t>กระแสเงินสดจากกิจกรรมลงทุน</t>
  </si>
  <si>
    <t>เงินสดจ่ายเพื่อซื้อสินทรัพย์ทางการเงินอื่น</t>
  </si>
  <si>
    <t>เงินสดรับจากการขายสินทรัพย์ทางการเงินอื่น</t>
  </si>
  <si>
    <t>เงินสดจ่ายเพื่อซื้ออุปกรณ์</t>
  </si>
  <si>
    <t>เงินสดสุทธิจากกิจกรรมลงทุน</t>
  </si>
  <si>
    <t>กระแสเงินสดจากกิจกรรมจัดหาเงิน</t>
  </si>
  <si>
    <t>เงินสดจ่ายคืนเงินต้นตามสัญญาเช่า</t>
  </si>
  <si>
    <t>เงินสดสุทธิจากกิจกรรมจัดหาเงิน</t>
  </si>
  <si>
    <t>เงินสดและรายการเทียบเท่าเงินสดต้นรอบระยะเวลา</t>
  </si>
  <si>
    <t>ค่าเผื่อผลขาดทุนด้านเครดิตที่คาดว่าจะเกิดขึ้น(เพิ่มขึ้น)ลดลง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</si>
  <si>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</si>
  <si>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</si>
  <si>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การได้มาซึ่งสิทธิในการใช้สินทรัพย์</t>
  </si>
  <si>
    <r>
      <t xml:space="preserve">งบการเปลี่ยนแปลงส่วนของเจ้าของ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</si>
  <si>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ขาดทุน(กำไร)จากมูลค่ายุติธรรมของสินทรัพย์ทางการเงินอื่น</t>
  </si>
  <si>
    <t>จ่ายชำระแล้วหุ้นละ 0.5 บาท</t>
  </si>
  <si>
    <t>ส่วนเกิน(ส่วนต่ำกว่า)ทุนจากการรวมธุรกิจ</t>
  </si>
  <si>
    <t>ส่วนแบ่ง(ขาดทุน)จากเงินลงทุนในการร่วมค้า</t>
  </si>
  <si>
    <t xml:space="preserve">   กำไรหรือขาดทุนในภายหลัง</t>
  </si>
  <si>
    <t>รายการที่จะจัดประเภทรายการใหม่ไปยัง</t>
  </si>
  <si>
    <t>รวมรายการที่จะจัดประเภทรายการใหม่ไปยัง</t>
  </si>
  <si>
    <t>กำไรต่อหุ้นขั้นพื้นฐาน(บาทต่อหุ้น)</t>
  </si>
  <si>
    <t>ต้นทุนการให้บริการ</t>
  </si>
  <si>
    <t xml:space="preserve"> (ต่ำกว่า)ทุนจาก</t>
  </si>
  <si>
    <t>มูลค่าหุ้น</t>
  </si>
  <si>
    <t>เงินสดและรายการเทียบเท่าเงินสด(ลดลง)เพิ่มขึ้นสุทธิ</t>
  </si>
  <si>
    <t>เงินสดได้มาจากกิจกรรมดำเนินงาน</t>
  </si>
  <si>
    <t>ของส่วนของเจ้าของ</t>
  </si>
  <si>
    <t>องค์ประกอบอื่น</t>
  </si>
  <si>
    <t>ขาดทุน(กำไร)อื่น - สุทธิ</t>
  </si>
  <si>
    <t>ณ วันที่ 31 มีนาคม พ.ศ. 2568</t>
  </si>
  <si>
    <t>31 มีนาคม</t>
  </si>
  <si>
    <t>พ.ศ. 2568</t>
  </si>
  <si>
    <t>สำหรับรอบระยะเวลาสามเดือนสิ้นสุดวันที่ 31 มีนาคม พ.ศ. 2568</t>
  </si>
  <si>
    <t>ยอดคงเหลือ ณ วันที่ 31 มีนาคม พ.ศ. 2567</t>
  </si>
  <si>
    <t>ยอดคงเหลือ ณ วันที่ 1 มกราคม พ.ศ. 2568</t>
  </si>
  <si>
    <t>ยอดคงเหลือ ณ วันที่ 31 มีนาคม พ.ศ. 2568</t>
  </si>
  <si>
    <t>สินค้าคงเหลือ</t>
  </si>
  <si>
    <t>ลูกหนี้ไม่หมุนเวียนอื่น</t>
  </si>
  <si>
    <t>ตราสารอนุพันธ์ทางการเงิน</t>
  </si>
  <si>
    <t>หนี้สินไม่หมุนเวียนอื่น</t>
  </si>
  <si>
    <t>เงินสดจ่ายเพื่อซื้อและพัฒนาสินทรัพย์ไม่มีตัวตน</t>
  </si>
  <si>
    <t>ลูกหนี้การค้าและลูกหนี้หมุนเวียนอื่น</t>
  </si>
  <si>
    <t>เงินลงทุนในบริษัทร่วม</t>
  </si>
  <si>
    <t>เงินลงทุนในบริษัทร่วมค้างจ่าย</t>
  </si>
  <si>
    <t xml:space="preserve">   ไปยังกำไรหรือขาดทุนในภายหลัง</t>
  </si>
  <si>
    <t>5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</si>
  <si>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</si>
  <si>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</si>
  <si>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</si>
  <si>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รายการที่จะไม่จัดประเภทรายการใหม่</t>
  </si>
  <si>
    <t>รวมรายการที่จะไม่จัดประเภทรายการใหม่ไปยัง</t>
  </si>
  <si>
    <t>11, 12, 13</t>
  </si>
  <si>
    <t xml:space="preserve">   ภาษีเงินได้ของรายการที่จะไม่จัดประเภทรายการใหม่</t>
  </si>
  <si>
    <t>(กำไร)จากการเปลี่ยนแปลงสัญญาเช่า</t>
  </si>
  <si>
    <t>ดอกเบี้ยรับ</t>
  </si>
  <si>
    <t>เงินสดรับจากการขายอุปกรณ์</t>
  </si>
  <si>
    <t>เงินสดจ่ายผลประโยชน์พนักงาน</t>
  </si>
  <si>
    <t>ขาดทุนจากการจำหน่ายและตัดจำหน่ายอุปกรณ์</t>
  </si>
  <si>
    <t xml:space="preserve">     ที่วัดด้วยมูลค่ายุติธรรมผ่านกำไรขาดทุนเบ็ดเสร็จอื่น</t>
  </si>
  <si>
    <t xml:space="preserve">     ไปยังกำไรหรือขาดทุนในภายหลัง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</si>
</sst>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#,##0;\(#,##0\);\-"/>
    <numFmt numFmtId="168" formatCode="_(* #,##0_);_(* \(#,##0\);_(* \-_)&quot;     &quot;;_(@_)"/>
    <numFmt numFmtId="169" formatCode="#,##0;\(#,##0\)"/>
    <numFmt numFmtId="170" formatCode="_-* #,##0.00_-;\-* #,##0.00_-;_-* \-??_-;_-@_-"/>
    <numFmt numFmtId="171" formatCode="#,##0.0_);\(#,##0.0\)"/>
    <numFmt numFmtId="172" formatCode="_(* #,##0_);_(* \(#,##0\);_(* &quot;-&quot;??_);_(@_)"/>
    <numFmt numFmtId="173" formatCode="#,##0.00;\(#,##0.00\);&quot;-&quot;;@"/>
    <numFmt numFmtId="174" formatCode="#,##0;\(#,##0\);\-;@"/>
    <numFmt numFmtId="175" formatCode="_-* #,##0_-;\-* #,##0_-;_-* &quot;-&quot;??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0"/>
      <name val="ApFont"/>
    </font>
    <font>
      <sz val="16"/>
      <name val="AngsanaUPC"/>
      <family val="1"/>
    </font>
    <font>
      <sz val="13"/>
      <color theme="1"/>
      <name val="Browallia New"/>
      <family val="2"/>
    </font>
    <font>
      <b/>
      <sz val="13"/>
      <color theme="1"/>
      <name val="Browallia New"/>
      <family val="2"/>
    </font>
    <font>
      <sz val="16"/>
      <name val="AngsanaUPC"/>
      <family val="1"/>
      <charset val="222"/>
    </font>
    <font>
      <sz val="10"/>
      <color theme="1"/>
      <name val="Arial"/>
      <family val="2"/>
    </font>
    <font>
      <sz val="12"/>
      <name val="CordiaUPC"/>
      <family val="2"/>
      <charset val="222"/>
    </font>
    <font>
      <i/>
      <sz val="13"/>
      <color theme="1"/>
      <name val="Browallia New"/>
      <family val="2"/>
    </font>
    <font>
      <b/>
      <sz val="12"/>
      <name val="Browallia New"/>
      <family val="2"/>
    </font>
    <font>
      <sz val="12"/>
      <name val="Browallia New"/>
      <family val="2"/>
    </font>
    <font>
      <sz val="12"/>
      <color theme="1"/>
      <name val="Browallia New"/>
      <family val="2"/>
    </font>
    <font>
      <b/>
      <sz val="12"/>
      <color theme="1"/>
      <name val="Browallia New"/>
      <family val="2"/>
    </font>
    <font>
      <b/>
      <i/>
      <sz val="12"/>
      <color theme="1"/>
      <name val="Browallia New"/>
      <family val="2"/>
    </font>
    <font>
      <i/>
      <sz val="12"/>
      <color theme="1"/>
      <name val="Browallia New"/>
      <family val="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u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3" fillId="0" borderId="0" applyFont="0" applyFill="0" applyBorder="0" applyAlignment="0" applyProtection="0"/>
    <xf numFmtId="17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2" fillId="0" borderId="0"/>
    <xf numFmtId="0" fontId="4" fillId="0" borderId="0"/>
    <xf numFmtId="165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1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70">
    <xf numFmtId="0" fontId="0" fillId="0" borderId="0" xfId="0"/>
    <xf numFmtId="0" fontId="6" fillId="0" borderId="0" xfId="2" applyFont="1" applyAlignment="1">
      <alignment vertical="center"/>
    </xf>
    <xf numFmtId="0" fontId="7" fillId="0" borderId="0" xfId="3" applyFont="1" applyAlignment="1">
      <alignment vertical="center"/>
    </xf>
    <xf numFmtId="167" fontId="13" fillId="0" borderId="0" xfId="24" applyNumberFormat="1" applyFont="1" applyFill="1" applyAlignment="1">
      <alignment horizontal="right" vertical="center"/>
    </xf>
    <xf numFmtId="167" fontId="13" fillId="0" borderId="3" xfId="24" applyNumberFormat="1" applyFont="1" applyFill="1" applyBorder="1" applyAlignment="1">
      <alignment horizontal="right" vertical="center"/>
    </xf>
    <xf numFmtId="166" fontId="14" fillId="0" borderId="0" xfId="16" applyNumberFormat="1" applyFont="1" applyFill="1" applyBorder="1" applyAlignment="1">
      <alignment horizontal="right" vertical="center"/>
    </xf>
    <xf numFmtId="166" fontId="14" fillId="0" borderId="1" xfId="16" applyNumberFormat="1" applyFont="1" applyFill="1" applyBorder="1" applyAlignment="1">
      <alignment horizontal="right" vertical="center"/>
    </xf>
    <xf numFmtId="172" fontId="14" fillId="0" borderId="0" xfId="17" applyNumberFormat="1" applyFont="1" applyFill="1" applyBorder="1" applyAlignment="1">
      <alignment horizontal="right" vertical="center"/>
    </xf>
    <xf numFmtId="164" fontId="14" fillId="0" borderId="0" xfId="16" applyNumberFormat="1" applyFont="1" applyFill="1" applyBorder="1" applyAlignment="1">
      <alignment horizontal="right" vertical="center"/>
    </xf>
    <xf numFmtId="166" fontId="14" fillId="0" borderId="3" xfId="16" applyNumberFormat="1" applyFont="1" applyFill="1" applyBorder="1" applyAlignment="1">
      <alignment horizontal="right" vertical="center"/>
    </xf>
    <xf numFmtId="166" fontId="14" fillId="0" borderId="0" xfId="17" applyNumberFormat="1" applyFont="1" applyFill="1" applyAlignment="1">
      <alignment horizontal="right" vertical="center"/>
    </xf>
    <xf numFmtId="49" fontId="18" fillId="0" borderId="0" xfId="4" applyNumberFormat="1" applyFont="1" applyAlignment="1">
      <alignment horizontal="left" vertical="center"/>
    </xf>
    <xf numFmtId="0" fontId="18" fillId="0" borderId="0" xfId="4" applyFont="1" applyAlignment="1">
      <alignment horizontal="left" vertical="center"/>
    </xf>
    <xf numFmtId="0" fontId="18" fillId="0" borderId="1" xfId="2" applyFont="1" applyBorder="1" applyAlignment="1">
      <alignment horizontal="left" vertical="center"/>
    </xf>
    <xf numFmtId="49" fontId="18" fillId="0" borderId="1" xfId="4" applyNumberFormat="1" applyFont="1" applyBorder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3" applyFont="1" applyAlignment="1">
      <alignment horizontal="center" vertical="center"/>
    </xf>
    <xf numFmtId="37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166" fontId="6" fillId="0" borderId="0" xfId="5" applyNumberFormat="1" applyFont="1" applyAlignment="1">
      <alignment horizontal="right" vertical="center"/>
    </xf>
    <xf numFmtId="0" fontId="6" fillId="0" borderId="0" xfId="5" applyFont="1" applyAlignment="1">
      <alignment vertical="center"/>
    </xf>
    <xf numFmtId="0" fontId="6" fillId="0" borderId="1" xfId="3" applyFont="1" applyBorder="1" applyAlignment="1">
      <alignment vertical="center"/>
    </xf>
    <xf numFmtId="0" fontId="6" fillId="0" borderId="1" xfId="2" applyFont="1" applyBorder="1" applyAlignment="1">
      <alignment vertical="center"/>
    </xf>
    <xf numFmtId="37" fontId="6" fillId="0" borderId="0" xfId="0" applyNumberFormat="1" applyFont="1" applyAlignment="1">
      <alignment horizontal="center" vertical="center"/>
    </xf>
    <xf numFmtId="171" fontId="6" fillId="0" borderId="0" xfId="0" applyNumberFormat="1" applyFont="1" applyAlignment="1">
      <alignment horizontal="center" vertical="center"/>
    </xf>
    <xf numFmtId="0" fontId="18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166" fontId="19" fillId="0" borderId="1" xfId="16" applyNumberFormat="1" applyFont="1" applyFill="1" applyBorder="1" applyAlignment="1">
      <alignment horizontal="right" vertical="center"/>
    </xf>
    <xf numFmtId="38" fontId="19" fillId="0" borderId="1" xfId="4" applyNumberFormat="1" applyFont="1" applyBorder="1" applyAlignment="1">
      <alignment vertical="center"/>
    </xf>
    <xf numFmtId="0" fontId="6" fillId="0" borderId="1" xfId="2" applyFont="1" applyBorder="1" applyAlignment="1">
      <alignment horizontal="center" vertical="center"/>
    </xf>
    <xf numFmtId="167" fontId="13" fillId="0" borderId="0" xfId="24" applyNumberFormat="1" applyFont="1" applyFill="1" applyBorder="1" applyAlignment="1">
      <alignment horizontal="right" vertical="center"/>
    </xf>
    <xf numFmtId="166" fontId="18" fillId="0" borderId="0" xfId="16" applyNumberFormat="1" applyFont="1" applyFill="1" applyAlignment="1">
      <alignment horizontal="right" vertical="center"/>
    </xf>
    <xf numFmtId="172" fontId="18" fillId="0" borderId="0" xfId="16" applyNumberFormat="1" applyFont="1" applyFill="1" applyAlignment="1">
      <alignment horizontal="right" vertical="center"/>
    </xf>
    <xf numFmtId="166" fontId="19" fillId="0" borderId="0" xfId="16" applyNumberFormat="1" applyFont="1" applyFill="1" applyAlignment="1">
      <alignment horizontal="right" vertical="center"/>
    </xf>
    <xf numFmtId="49" fontId="19" fillId="0" borderId="0" xfId="3" applyNumberFormat="1" applyFont="1" applyAlignment="1">
      <alignment vertical="center"/>
    </xf>
    <xf numFmtId="38" fontId="18" fillId="0" borderId="0" xfId="3" applyNumberFormat="1" applyFont="1" applyAlignment="1">
      <alignment horizontal="left" vertical="center"/>
    </xf>
    <xf numFmtId="38" fontId="18" fillId="0" borderId="0" xfId="3" applyNumberFormat="1" applyFont="1" applyAlignment="1">
      <alignment horizontal="center" vertical="center"/>
    </xf>
    <xf numFmtId="172" fontId="19" fillId="0" borderId="0" xfId="16" applyNumberFormat="1" applyFont="1" applyFill="1" applyAlignment="1">
      <alignment horizontal="right" vertical="center"/>
    </xf>
    <xf numFmtId="166" fontId="18" fillId="0" borderId="1" xfId="16" applyNumberFormat="1" applyFont="1" applyFill="1" applyBorder="1" applyAlignment="1">
      <alignment horizontal="right" vertical="center"/>
    </xf>
    <xf numFmtId="172" fontId="18" fillId="0" borderId="1" xfId="16" applyNumberFormat="1" applyFont="1" applyFill="1" applyBorder="1" applyAlignment="1">
      <alignment horizontal="right" vertical="center"/>
    </xf>
    <xf numFmtId="49" fontId="19" fillId="0" borderId="0" xfId="3" applyNumberFormat="1" applyFont="1" applyAlignment="1">
      <alignment horizontal="center" vertical="center"/>
    </xf>
    <xf numFmtId="172" fontId="19" fillId="0" borderId="0" xfId="16" applyNumberFormat="1" applyFont="1" applyFill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49" fontId="18" fillId="0" borderId="1" xfId="3" applyNumberFormat="1" applyFont="1" applyBorder="1" applyAlignment="1">
      <alignment horizontal="center" vertical="center"/>
    </xf>
    <xf numFmtId="49" fontId="18" fillId="0" borderId="0" xfId="3" applyNumberFormat="1" applyFont="1" applyAlignment="1">
      <alignment horizontal="center" vertical="center"/>
    </xf>
    <xf numFmtId="38" fontId="19" fillId="0" borderId="0" xfId="3" applyNumberFormat="1" applyFont="1" applyAlignment="1">
      <alignment horizontal="left" vertical="center"/>
    </xf>
    <xf numFmtId="164" fontId="19" fillId="0" borderId="0" xfId="16" applyNumberFormat="1" applyFont="1" applyFill="1" applyAlignment="1">
      <alignment horizontal="right" vertical="center"/>
    </xf>
    <xf numFmtId="166" fontId="19" fillId="0" borderId="0" xfId="17" applyNumberFormat="1" applyFont="1" applyFill="1" applyAlignment="1">
      <alignment horizontal="right" vertical="center"/>
    </xf>
    <xf numFmtId="166" fontId="19" fillId="0" borderId="1" xfId="17" applyNumberFormat="1" applyFont="1" applyFill="1" applyBorder="1" applyAlignment="1">
      <alignment horizontal="right" vertical="center"/>
    </xf>
    <xf numFmtId="164" fontId="19" fillId="0" borderId="0" xfId="16" applyNumberFormat="1" applyFont="1" applyFill="1" applyBorder="1" applyAlignment="1">
      <alignment horizontal="right" vertical="center"/>
    </xf>
    <xf numFmtId="166" fontId="19" fillId="0" borderId="0" xfId="17" applyNumberFormat="1" applyFont="1" applyFill="1" applyBorder="1" applyAlignment="1">
      <alignment horizontal="right" vertical="center"/>
    </xf>
    <xf numFmtId="49" fontId="20" fillId="0" borderId="0" xfId="3" applyNumberFormat="1" applyFont="1" applyAlignment="1">
      <alignment horizontal="center" vertical="center"/>
    </xf>
    <xf numFmtId="164" fontId="20" fillId="0" borderId="0" xfId="16" applyNumberFormat="1" applyFont="1" applyFill="1" applyAlignment="1">
      <alignment horizontal="right" vertical="center"/>
    </xf>
    <xf numFmtId="166" fontId="19" fillId="0" borderId="0" xfId="16" applyNumberFormat="1" applyFont="1" applyFill="1" applyBorder="1" applyAlignment="1">
      <alignment horizontal="right" vertical="center"/>
    </xf>
    <xf numFmtId="164" fontId="21" fillId="0" borderId="0" xfId="16" applyNumberFormat="1" applyFont="1" applyFill="1" applyAlignment="1">
      <alignment horizontal="right" vertical="center"/>
    </xf>
    <xf numFmtId="166" fontId="21" fillId="0" borderId="0" xfId="16" applyNumberFormat="1" applyFont="1" applyFill="1" applyAlignment="1">
      <alignment horizontal="right" vertical="center"/>
    </xf>
    <xf numFmtId="164" fontId="20" fillId="0" borderId="0" xfId="16" applyNumberFormat="1" applyFont="1" applyFill="1" applyBorder="1" applyAlignment="1">
      <alignment horizontal="right" vertical="center"/>
    </xf>
    <xf numFmtId="38" fontId="18" fillId="0" borderId="0" xfId="13" quotePrefix="1" applyNumberFormat="1" applyFont="1" applyAlignment="1">
      <alignment horizontal="left" vertical="center"/>
    </xf>
    <xf numFmtId="164" fontId="21" fillId="0" borderId="0" xfId="16" applyNumberFormat="1" applyFont="1" applyFill="1" applyBorder="1" applyAlignment="1">
      <alignment horizontal="right" vertical="center"/>
    </xf>
    <xf numFmtId="166" fontId="19" fillId="0" borderId="3" xfId="16" applyNumberFormat="1" applyFont="1" applyFill="1" applyBorder="1" applyAlignment="1">
      <alignment horizontal="right" vertical="center"/>
    </xf>
    <xf numFmtId="49" fontId="19" fillId="0" borderId="0" xfId="3" applyNumberFormat="1" applyFont="1" applyAlignment="1">
      <alignment horizontal="right" vertical="center"/>
    </xf>
    <xf numFmtId="166" fontId="19" fillId="0" borderId="0" xfId="18" applyNumberFormat="1" applyFont="1" applyFill="1" applyAlignment="1">
      <alignment horizontal="right" vertical="center"/>
    </xf>
    <xf numFmtId="38" fontId="19" fillId="0" borderId="0" xfId="3" quotePrefix="1" applyNumberFormat="1" applyFont="1" applyAlignment="1">
      <alignment horizontal="left" vertical="center"/>
    </xf>
    <xf numFmtId="38" fontId="19" fillId="0" borderId="0" xfId="3" applyNumberFormat="1" applyFont="1" applyAlignment="1">
      <alignment vertical="center"/>
    </xf>
    <xf numFmtId="37" fontId="19" fillId="0" borderId="0" xfId="3" applyNumberFormat="1" applyFont="1" applyAlignment="1">
      <alignment horizontal="right" vertical="center"/>
    </xf>
    <xf numFmtId="38" fontId="20" fillId="0" borderId="0" xfId="3" applyNumberFormat="1" applyFont="1" applyAlignment="1">
      <alignment horizontal="center" vertical="center"/>
    </xf>
    <xf numFmtId="173" fontId="19" fillId="0" borderId="0" xfId="16" applyNumberFormat="1" applyFont="1" applyFill="1" applyBorder="1" applyAlignment="1">
      <alignment horizontal="right" vertical="center"/>
    </xf>
    <xf numFmtId="173" fontId="19" fillId="0" borderId="3" xfId="16" applyNumberFormat="1" applyFont="1" applyFill="1" applyBorder="1" applyAlignment="1">
      <alignment horizontal="right" vertical="center"/>
    </xf>
    <xf numFmtId="173" fontId="19" fillId="0" borderId="0" xfId="16" applyNumberFormat="1" applyFont="1" applyFill="1" applyAlignment="1">
      <alignment horizontal="right" vertical="center"/>
    </xf>
    <xf numFmtId="165" fontId="19" fillId="0" borderId="0" xfId="16" applyFont="1" applyFill="1" applyBorder="1" applyAlignment="1">
      <alignment horizontal="right" vertical="center"/>
    </xf>
    <xf numFmtId="165" fontId="19" fillId="0" borderId="0" xfId="16" applyFont="1" applyFill="1" applyAlignment="1">
      <alignment horizontal="right" vertical="center"/>
    </xf>
    <xf numFmtId="0" fontId="19" fillId="0" borderId="1" xfId="3" applyFont="1" applyBorder="1" applyAlignment="1">
      <alignment vertical="center"/>
    </xf>
    <xf numFmtId="49" fontId="19" fillId="0" borderId="1" xfId="3" applyNumberFormat="1" applyFont="1" applyBorder="1" applyAlignment="1">
      <alignment horizontal="center" vertical="center"/>
    </xf>
    <xf numFmtId="172" fontId="19" fillId="0" borderId="1" xfId="16" applyNumberFormat="1" applyFont="1" applyFill="1" applyBorder="1" applyAlignment="1">
      <alignment horizontal="right" vertical="center"/>
    </xf>
    <xf numFmtId="49" fontId="19" fillId="0" borderId="0" xfId="3" applyNumberFormat="1" applyFont="1" applyAlignment="1">
      <alignment horizontal="left" vertical="center"/>
    </xf>
    <xf numFmtId="9" fontId="19" fillId="0" borderId="0" xfId="1" applyFont="1" applyFill="1" applyBorder="1" applyAlignment="1">
      <alignment horizontal="right" vertical="center"/>
    </xf>
    <xf numFmtId="0" fontId="6" fillId="0" borderId="0" xfId="2" applyFont="1" applyAlignment="1">
      <alignment horizontal="center" vertical="center"/>
    </xf>
    <xf numFmtId="37" fontId="7" fillId="0" borderId="0" xfId="2" applyNumberFormat="1" applyFont="1" applyAlignment="1">
      <alignment horizontal="left" vertical="center"/>
    </xf>
    <xf numFmtId="37" fontId="7" fillId="0" borderId="1" xfId="2" quotePrefix="1" applyNumberFormat="1" applyFont="1" applyBorder="1" applyAlignment="1">
      <alignment horizontal="left" vertical="center"/>
    </xf>
    <xf numFmtId="0" fontId="7" fillId="0" borderId="2" xfId="3" applyFont="1" applyBorder="1" applyAlignment="1">
      <alignment horizontal="center" vertical="center"/>
    </xf>
    <xf numFmtId="166" fontId="6" fillId="0" borderId="0" xfId="5" applyNumberFormat="1" applyFont="1" applyAlignment="1">
      <alignment vertical="center"/>
    </xf>
    <xf numFmtId="175" fontId="6" fillId="0" borderId="0" xfId="12" applyNumberFormat="1" applyFont="1" applyAlignment="1">
      <alignment vertical="center"/>
    </xf>
    <xf numFmtId="43" fontId="6" fillId="0" borderId="0" xfId="12" applyFont="1" applyAlignment="1">
      <alignment vertical="center"/>
    </xf>
    <xf numFmtId="43" fontId="6" fillId="0" borderId="0" xfId="5" applyNumberFormat="1" applyFont="1" applyAlignment="1">
      <alignment vertical="center"/>
    </xf>
    <xf numFmtId="169" fontId="6" fillId="0" borderId="0" xfId="3" applyNumberFormat="1" applyFont="1" applyAlignment="1">
      <alignment horizontal="center" vertical="center"/>
    </xf>
    <xf numFmtId="10" fontId="6" fillId="0" borderId="0" xfId="1" applyNumberFormat="1" applyFont="1" applyFill="1" applyAlignment="1">
      <alignment horizontal="right" vertical="center"/>
    </xf>
    <xf numFmtId="37" fontId="7" fillId="0" borderId="0" xfId="2" quotePrefix="1" applyNumberFormat="1" applyFont="1" applyAlignment="1">
      <alignment horizontal="left" vertical="center"/>
    </xf>
    <xf numFmtId="37" fontId="7" fillId="0" borderId="1" xfId="2" applyNumberFormat="1" applyFont="1" applyBorder="1" applyAlignment="1">
      <alignment horizontal="left" vertical="center"/>
    </xf>
    <xf numFmtId="0" fontId="6" fillId="0" borderId="0" xfId="3" applyFont="1" applyAlignment="1">
      <alignment vertical="center"/>
    </xf>
    <xf numFmtId="0" fontId="6" fillId="0" borderId="0" xfId="5" applyFont="1" applyAlignment="1">
      <alignment horizontal="left" vertical="center"/>
    </xf>
    <xf numFmtId="0" fontId="7" fillId="0" borderId="0" xfId="5" applyFont="1" applyAlignment="1">
      <alignment vertical="center"/>
    </xf>
    <xf numFmtId="166" fontId="6" fillId="0" borderId="0" xfId="5" applyNumberFormat="1" applyFont="1" applyAlignment="1">
      <alignment horizontal="center" vertical="center"/>
    </xf>
    <xf numFmtId="166" fontId="6" fillId="0" borderId="3" xfId="12" applyNumberFormat="1" applyFont="1" applyFill="1" applyBorder="1" applyAlignment="1">
      <alignment vertical="center"/>
    </xf>
    <xf numFmtId="0" fontId="6" fillId="0" borderId="0" xfId="3" applyFont="1" applyAlignment="1">
      <alignment horizontal="left" vertical="center"/>
    </xf>
    <xf numFmtId="166" fontId="6" fillId="0" borderId="0" xfId="5" applyNumberFormat="1" applyFont="1" applyAlignment="1">
      <alignment horizontal="left" vertical="center"/>
    </xf>
    <xf numFmtId="0" fontId="6" fillId="0" borderId="0" xfId="6" applyFont="1" applyAlignment="1">
      <alignment vertical="center"/>
    </xf>
    <xf numFmtId="0" fontId="6" fillId="0" borderId="0" xfId="6" applyFont="1" applyAlignment="1">
      <alignment horizontal="left" vertical="center"/>
    </xf>
    <xf numFmtId="166" fontId="6" fillId="0" borderId="0" xfId="12" applyNumberFormat="1" applyFont="1" applyFill="1" applyBorder="1" applyAlignment="1">
      <alignment vertical="center"/>
    </xf>
    <xf numFmtId="37" fontId="18" fillId="0" borderId="0" xfId="3" applyNumberFormat="1" applyFont="1" applyAlignment="1">
      <alignment vertical="center"/>
    </xf>
    <xf numFmtId="0" fontId="20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19" fillId="0" borderId="0" xfId="5" applyFont="1"/>
    <xf numFmtId="166" fontId="6" fillId="0" borderId="0" xfId="2" applyNumberFormat="1" applyFont="1" applyAlignment="1">
      <alignment horizontal="right" vertical="center"/>
    </xf>
    <xf numFmtId="166" fontId="6" fillId="0" borderId="0" xfId="2" applyNumberFormat="1" applyFont="1" applyAlignment="1">
      <alignment horizontal="center" vertical="center"/>
    </xf>
    <xf numFmtId="166" fontId="6" fillId="0" borderId="1" xfId="2" applyNumberFormat="1" applyFont="1" applyBorder="1" applyAlignment="1">
      <alignment horizontal="right" vertical="center"/>
    </xf>
    <xf numFmtId="166" fontId="6" fillId="0" borderId="1" xfId="2" applyNumberFormat="1" applyFont="1" applyBorder="1" applyAlignment="1">
      <alignment horizontal="center" vertical="center"/>
    </xf>
    <xf numFmtId="166" fontId="6" fillId="0" borderId="0" xfId="3" applyNumberFormat="1" applyFont="1" applyAlignment="1">
      <alignment vertical="center"/>
    </xf>
    <xf numFmtId="166" fontId="7" fillId="0" borderId="0" xfId="3" applyNumberFormat="1" applyFont="1" applyAlignment="1">
      <alignment horizontal="center" vertical="center"/>
    </xf>
    <xf numFmtId="166" fontId="7" fillId="0" borderId="0" xfId="3" applyNumberFormat="1" applyFont="1" applyAlignment="1">
      <alignment horizontal="right" vertical="center"/>
    </xf>
    <xf numFmtId="166" fontId="6" fillId="0" borderId="0" xfId="3" applyNumberFormat="1" applyFont="1" applyAlignment="1">
      <alignment horizontal="right" vertical="center"/>
    </xf>
    <xf numFmtId="166" fontId="7" fillId="0" borderId="0" xfId="2" applyNumberFormat="1" applyFont="1" applyAlignment="1">
      <alignment horizontal="right" vertical="center"/>
    </xf>
    <xf numFmtId="166" fontId="6" fillId="0" borderId="0" xfId="4" applyNumberFormat="1" applyFont="1" applyAlignment="1">
      <alignment horizontal="right" vertical="center"/>
    </xf>
    <xf numFmtId="166" fontId="7" fillId="0" borderId="2" xfId="3" applyNumberFormat="1" applyFont="1" applyBorder="1" applyAlignment="1">
      <alignment horizontal="right" vertical="center"/>
    </xf>
    <xf numFmtId="166" fontId="6" fillId="0" borderId="0" xfId="3" applyNumberFormat="1" applyFont="1" applyAlignment="1">
      <alignment horizontal="center" vertical="center"/>
    </xf>
    <xf numFmtId="166" fontId="6" fillId="0" borderId="1" xfId="3" applyNumberFormat="1" applyFont="1" applyBorder="1" applyAlignment="1">
      <alignment horizontal="right" vertical="center"/>
    </xf>
    <xf numFmtId="166" fontId="7" fillId="0" borderId="4" xfId="3" applyNumberFormat="1" applyFont="1" applyBorder="1" applyAlignment="1">
      <alignment horizontal="right" vertical="center"/>
    </xf>
    <xf numFmtId="166" fontId="6" fillId="0" borderId="3" xfId="3" applyNumberFormat="1" applyFont="1" applyBorder="1" applyAlignment="1">
      <alignment horizontal="right" vertical="center"/>
    </xf>
    <xf numFmtId="166" fontId="6" fillId="0" borderId="1" xfId="2" applyNumberFormat="1" applyFont="1" applyBorder="1" applyAlignment="1">
      <alignment vertical="center"/>
    </xf>
    <xf numFmtId="166" fontId="6" fillId="0" borderId="0" xfId="0" applyNumberFormat="1" applyFont="1" applyAlignment="1">
      <alignment vertical="center"/>
    </xf>
    <xf numFmtId="166" fontId="6" fillId="0" borderId="0" xfId="13" applyNumberFormat="1" applyFont="1" applyAlignment="1">
      <alignment vertical="center"/>
    </xf>
    <xf numFmtId="166" fontId="6" fillId="0" borderId="1" xfId="13" applyNumberFormat="1" applyFont="1" applyBorder="1" applyAlignment="1">
      <alignment vertical="center"/>
    </xf>
    <xf numFmtId="43" fontId="6" fillId="0" borderId="0" xfId="12" applyFont="1" applyFill="1" applyAlignment="1">
      <alignment horizontal="right" vertical="center"/>
    </xf>
    <xf numFmtId="166" fontId="19" fillId="0" borderId="0" xfId="5" applyNumberFormat="1" applyFont="1" applyAlignment="1">
      <alignment horizontal="right" vertical="center"/>
    </xf>
    <xf numFmtId="166" fontId="18" fillId="0" borderId="0" xfId="3" applyNumberFormat="1" applyFont="1" applyAlignment="1">
      <alignment horizontal="right" vertical="center"/>
    </xf>
    <xf numFmtId="0" fontId="19" fillId="0" borderId="0" xfId="3" applyFont="1" applyAlignment="1">
      <alignment horizontal="right" vertical="center"/>
    </xf>
    <xf numFmtId="166" fontId="18" fillId="0" borderId="0" xfId="2" applyNumberFormat="1" applyFont="1" applyAlignment="1">
      <alignment horizontal="right" vertical="center"/>
    </xf>
    <xf numFmtId="166" fontId="18" fillId="0" borderId="1" xfId="2" applyNumberFormat="1" applyFont="1" applyBorder="1" applyAlignment="1">
      <alignment horizontal="right" vertical="center"/>
    </xf>
    <xf numFmtId="164" fontId="19" fillId="0" borderId="0" xfId="3" applyNumberFormat="1" applyFont="1" applyAlignment="1">
      <alignment horizontal="right" vertical="center"/>
    </xf>
    <xf numFmtId="167" fontId="19" fillId="0" borderId="0" xfId="8" applyNumberFormat="1" applyFont="1" applyAlignment="1">
      <alignment horizontal="right" vertical="center"/>
    </xf>
    <xf numFmtId="167" fontId="19" fillId="0" borderId="0" xfId="3" applyNumberFormat="1" applyFont="1" applyAlignment="1">
      <alignment horizontal="right" vertical="center"/>
    </xf>
    <xf numFmtId="166" fontId="19" fillId="0" borderId="1" xfId="13" applyNumberFormat="1" applyFont="1" applyBorder="1" applyAlignment="1">
      <alignment horizontal="right" vertical="center"/>
    </xf>
    <xf numFmtId="164" fontId="19" fillId="0" borderId="0" xfId="13" applyNumberFormat="1" applyFont="1" applyAlignment="1">
      <alignment horizontal="right" vertical="center"/>
    </xf>
    <xf numFmtId="166" fontId="19" fillId="0" borderId="0" xfId="13" applyNumberFormat="1" applyFont="1" applyAlignment="1">
      <alignment horizontal="right" vertical="center"/>
    </xf>
    <xf numFmtId="166" fontId="19" fillId="0" borderId="0" xfId="3" applyNumberFormat="1" applyFont="1" applyAlignment="1">
      <alignment horizontal="right" vertical="center"/>
    </xf>
    <xf numFmtId="49" fontId="7" fillId="0" borderId="0" xfId="3" applyNumberFormat="1" applyFont="1" applyAlignment="1">
      <alignment horizontal="left" vertical="center"/>
    </xf>
    <xf numFmtId="49" fontId="7" fillId="0" borderId="0" xfId="3" applyNumberFormat="1" applyFont="1" applyAlignment="1">
      <alignment horizontal="right" vertical="center"/>
    </xf>
    <xf numFmtId="49" fontId="15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horizontal="right" vertical="center"/>
    </xf>
    <xf numFmtId="0" fontId="14" fillId="0" borderId="0" xfId="3" applyFont="1" applyAlignment="1">
      <alignment horizontal="right" vertical="center"/>
    </xf>
    <xf numFmtId="166" fontId="14" fillId="0" borderId="0" xfId="3" applyNumberFormat="1" applyFont="1" applyAlignment="1">
      <alignment horizontal="right" vertical="center"/>
    </xf>
    <xf numFmtId="0" fontId="14" fillId="0" borderId="0" xfId="3" applyFont="1" applyAlignment="1">
      <alignment vertical="center"/>
    </xf>
    <xf numFmtId="0" fontId="11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center"/>
    </xf>
    <xf numFmtId="0" fontId="15" fillId="0" borderId="0" xfId="3" applyFont="1" applyAlignment="1">
      <alignment horizontal="right" vertical="center"/>
    </xf>
    <xf numFmtId="0" fontId="15" fillId="0" borderId="1" xfId="3" applyFont="1" applyBorder="1" applyAlignment="1">
      <alignment horizontal="right" vertical="center"/>
    </xf>
    <xf numFmtId="166" fontId="15" fillId="0" borderId="1" xfId="3" applyNumberFormat="1" applyFont="1" applyBorder="1" applyAlignment="1">
      <alignment horizontal="right" vertical="center"/>
    </xf>
    <xf numFmtId="0" fontId="14" fillId="0" borderId="1" xfId="3" applyFont="1" applyBorder="1" applyAlignment="1">
      <alignment horizontal="right" vertical="center"/>
    </xf>
    <xf numFmtId="166" fontId="14" fillId="0" borderId="1" xfId="3" applyNumberFormat="1" applyFont="1" applyBorder="1" applyAlignment="1">
      <alignment horizontal="right" vertical="center"/>
    </xf>
    <xf numFmtId="49" fontId="15" fillId="0" borderId="0" xfId="14" applyNumberFormat="1" applyFont="1" applyAlignment="1">
      <alignment horizontal="left" vertical="center"/>
    </xf>
    <xf numFmtId="49" fontId="17" fillId="0" borderId="0" xfId="14" applyNumberFormat="1" applyFont="1" applyAlignment="1">
      <alignment horizontal="center" vertical="center"/>
    </xf>
    <xf numFmtId="166" fontId="15" fillId="0" borderId="0" xfId="14" applyNumberFormat="1" applyFont="1" applyAlignment="1">
      <alignment horizontal="right" vertical="center"/>
    </xf>
    <xf numFmtId="49" fontId="15" fillId="0" borderId="0" xfId="14" applyNumberFormat="1" applyFont="1" applyAlignment="1">
      <alignment horizontal="right" vertical="center"/>
    </xf>
    <xf numFmtId="0" fontId="15" fillId="0" borderId="0" xfId="14" applyFont="1" applyAlignment="1">
      <alignment horizontal="right" vertical="center"/>
    </xf>
    <xf numFmtId="0" fontId="14" fillId="0" borderId="0" xfId="14" applyFont="1" applyAlignment="1">
      <alignment horizontal="right" vertical="center"/>
    </xf>
    <xf numFmtId="166" fontId="14" fillId="0" borderId="0" xfId="14" applyNumberFormat="1" applyFont="1" applyAlignment="1">
      <alignment horizontal="right" vertical="center"/>
    </xf>
    <xf numFmtId="49" fontId="16" fillId="0" borderId="0" xfId="14" applyNumberFormat="1" applyFont="1" applyAlignment="1">
      <alignment horizontal="center" vertical="center"/>
    </xf>
    <xf numFmtId="0" fontId="15" fillId="0" borderId="0" xfId="3" applyFont="1" applyAlignment="1">
      <alignment vertical="center"/>
    </xf>
    <xf numFmtId="167" fontId="12" fillId="0" borderId="5" xfId="5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7" fontId="12" fillId="0" borderId="0" xfId="5" applyNumberFormat="1" applyFont="1" applyAlignment="1">
      <alignment horizontal="right" vertical="center" wrapText="1"/>
    </xf>
    <xf numFmtId="0" fontId="15" fillId="0" borderId="0" xfId="14" applyFont="1" applyAlignment="1">
      <alignment horizontal="left" vertical="center"/>
    </xf>
    <xf numFmtId="0" fontId="16" fillId="0" borderId="0" xfId="14" applyFont="1" applyAlignment="1">
      <alignment horizontal="center" vertical="center"/>
    </xf>
    <xf numFmtId="167" fontId="12" fillId="0" borderId="0" xfId="23" applyNumberFormat="1" applyFont="1" applyAlignment="1">
      <alignment horizontal="right" vertical="center"/>
    </xf>
    <xf numFmtId="167" fontId="12" fillId="0" borderId="0" xfId="5" applyNumberFormat="1" applyFont="1" applyAlignment="1">
      <alignment horizontal="right" vertical="center"/>
    </xf>
    <xf numFmtId="167" fontId="12" fillId="0" borderId="0" xfId="23" quotePrefix="1" applyNumberFormat="1" applyFont="1" applyAlignment="1">
      <alignment horizontal="right" vertical="center"/>
    </xf>
    <xf numFmtId="0" fontId="15" fillId="0" borderId="0" xfId="3" applyFont="1" applyAlignment="1">
      <alignment horizontal="center" vertical="center"/>
    </xf>
    <xf numFmtId="164" fontId="15" fillId="0" borderId="0" xfId="14" applyNumberFormat="1" applyFont="1" applyAlignment="1">
      <alignment horizontal="right" vertical="center"/>
    </xf>
    <xf numFmtId="37" fontId="15" fillId="0" borderId="1" xfId="13" applyNumberFormat="1" applyFont="1" applyBorder="1" applyAlignment="1">
      <alignment horizontal="center" vertical="center"/>
    </xf>
    <xf numFmtId="166" fontId="15" fillId="0" borderId="1" xfId="14" applyNumberFormat="1" applyFont="1" applyBorder="1" applyAlignment="1">
      <alignment horizontal="right" vertical="center"/>
    </xf>
    <xf numFmtId="167" fontId="12" fillId="0" borderId="1" xfId="23" applyNumberFormat="1" applyFont="1" applyBorder="1" applyAlignment="1">
      <alignment horizontal="right" vertical="center"/>
    </xf>
    <xf numFmtId="37" fontId="15" fillId="0" borderId="0" xfId="13" applyNumberFormat="1" applyFont="1" applyAlignment="1">
      <alignment horizontal="center" vertical="center"/>
    </xf>
    <xf numFmtId="0" fontId="15" fillId="0" borderId="0" xfId="19" applyFont="1" applyAlignment="1">
      <alignment horizontal="left" vertical="center"/>
    </xf>
    <xf numFmtId="0" fontId="17" fillId="0" borderId="0" xfId="19" applyFont="1" applyAlignment="1">
      <alignment horizontal="center" vertical="center"/>
    </xf>
    <xf numFmtId="0" fontId="14" fillId="0" borderId="0" xfId="19" applyFont="1" applyAlignment="1">
      <alignment horizontal="left" vertical="center"/>
    </xf>
    <xf numFmtId="164" fontId="14" fillId="0" borderId="0" xfId="14" applyNumberFormat="1" applyFont="1" applyAlignment="1">
      <alignment horizontal="right" vertical="center"/>
    </xf>
    <xf numFmtId="164" fontId="14" fillId="0" borderId="0" xfId="0" applyNumberFormat="1" applyFont="1" applyAlignment="1">
      <alignment horizontal="center" vertical="center"/>
    </xf>
    <xf numFmtId="0" fontId="14" fillId="0" borderId="0" xfId="19" applyFont="1" applyAlignment="1">
      <alignment horizontal="center" vertical="center"/>
    </xf>
    <xf numFmtId="166" fontId="14" fillId="0" borderId="1" xfId="14" applyNumberFormat="1" applyFont="1" applyBorder="1" applyAlignment="1">
      <alignment horizontal="right" vertical="center"/>
    </xf>
    <xf numFmtId="164" fontId="14" fillId="0" borderId="1" xfId="0" applyNumberFormat="1" applyFont="1" applyBorder="1" applyAlignment="1">
      <alignment horizontal="center" vertical="center"/>
    </xf>
    <xf numFmtId="166" fontId="14" fillId="0" borderId="3" xfId="14" applyNumberFormat="1" applyFont="1" applyBorder="1" applyAlignment="1">
      <alignment horizontal="right" vertical="center"/>
    </xf>
    <xf numFmtId="0" fontId="14" fillId="0" borderId="0" xfId="14" applyFont="1" applyAlignment="1">
      <alignment horizontal="left" vertical="center"/>
    </xf>
    <xf numFmtId="0" fontId="14" fillId="0" borderId="0" xfId="14" applyFont="1" applyAlignment="1">
      <alignment horizontal="center" vertical="center"/>
    </xf>
    <xf numFmtId="164" fontId="14" fillId="0" borderId="0" xfId="3" applyNumberFormat="1" applyFont="1" applyAlignment="1">
      <alignment horizontal="right" vertical="center"/>
    </xf>
    <xf numFmtId="0" fontId="14" fillId="0" borderId="0" xfId="3" applyFont="1" applyAlignment="1">
      <alignment horizontal="left" vertical="center"/>
    </xf>
    <xf numFmtId="0" fontId="17" fillId="0" borderId="0" xfId="3" applyFont="1" applyAlignment="1">
      <alignment horizontal="center" vertical="center"/>
    </xf>
    <xf numFmtId="0" fontId="17" fillId="0" borderId="0" xfId="14" applyFont="1" applyAlignment="1">
      <alignment horizontal="center" vertical="center"/>
    </xf>
    <xf numFmtId="0" fontId="6" fillId="0" borderId="1" xfId="3" applyFont="1" applyBorder="1" applyAlignment="1">
      <alignment horizontal="left" vertical="center"/>
    </xf>
    <xf numFmtId="0" fontId="14" fillId="0" borderId="1" xfId="3" applyFont="1" applyBorder="1" applyAlignment="1">
      <alignment horizontal="left" vertical="center"/>
    </xf>
    <xf numFmtId="0" fontId="17" fillId="0" borderId="1" xfId="3" applyFont="1" applyBorder="1" applyAlignment="1">
      <alignment horizontal="center" vertical="center"/>
    </xf>
    <xf numFmtId="164" fontId="14" fillId="0" borderId="1" xfId="3" applyNumberFormat="1" applyFont="1" applyBorder="1" applyAlignment="1">
      <alignment horizontal="right" vertical="center"/>
    </xf>
    <xf numFmtId="166" fontId="7" fillId="0" borderId="0" xfId="3" applyNumberFormat="1" applyFont="1" applyAlignment="1">
      <alignment vertical="center"/>
    </xf>
    <xf numFmtId="166" fontId="15" fillId="0" borderId="0" xfId="14" applyNumberFormat="1" applyFont="1" applyAlignment="1">
      <alignment horizontal="left" vertical="center"/>
    </xf>
    <xf numFmtId="49" fontId="15" fillId="0" borderId="0" xfId="14" applyNumberFormat="1" applyFont="1" applyAlignment="1">
      <alignment horizontal="center" vertical="center"/>
    </xf>
    <xf numFmtId="166" fontId="15" fillId="0" borderId="0" xfId="14" applyNumberFormat="1" applyFont="1" applyAlignment="1">
      <alignment horizontal="center" vertical="center"/>
    </xf>
    <xf numFmtId="167" fontId="12" fillId="0" borderId="0" xfId="2" applyNumberFormat="1" applyFont="1" applyAlignment="1">
      <alignment horizontal="right" vertical="center"/>
    </xf>
    <xf numFmtId="166" fontId="14" fillId="0" borderId="0" xfId="3" applyNumberFormat="1" applyFont="1" applyAlignment="1">
      <alignment vertical="center"/>
    </xf>
    <xf numFmtId="166" fontId="14" fillId="0" borderId="1" xfId="3" applyNumberFormat="1" applyFont="1" applyBorder="1" applyAlignment="1">
      <alignment vertical="center"/>
    </xf>
    <xf numFmtId="0" fontId="14" fillId="0" borderId="1" xfId="3" applyFont="1" applyBorder="1" applyAlignment="1">
      <alignment vertical="center"/>
    </xf>
    <xf numFmtId="164" fontId="14" fillId="0" borderId="1" xfId="3" applyNumberFormat="1" applyFont="1" applyBorder="1" applyAlignment="1">
      <alignment vertical="center"/>
    </xf>
    <xf numFmtId="37" fontId="19" fillId="0" borderId="0" xfId="0" applyNumberFormat="1" applyFont="1" applyAlignment="1">
      <alignment vertical="center"/>
    </xf>
    <xf numFmtId="166" fontId="19" fillId="0" borderId="0" xfId="3" applyNumberFormat="1" applyFont="1" applyAlignment="1">
      <alignment horizontal="center" vertical="center"/>
    </xf>
    <xf numFmtId="10" fontId="19" fillId="0" borderId="0" xfId="1" applyNumberFormat="1" applyFont="1" applyFill="1" applyAlignment="1">
      <alignment horizontal="right" vertical="center"/>
    </xf>
    <xf numFmtId="10" fontId="20" fillId="0" borderId="0" xfId="1" applyNumberFormat="1" applyFont="1" applyFill="1" applyAlignment="1">
      <alignment horizontal="right" vertical="center"/>
    </xf>
    <xf numFmtId="3" fontId="6" fillId="0" borderId="0" xfId="5" applyNumberFormat="1" applyFont="1" applyAlignment="1">
      <alignment vertical="center"/>
    </xf>
    <xf numFmtId="167" fontId="18" fillId="0" borderId="0" xfId="3" applyNumberFormat="1" applyFont="1" applyAlignment="1">
      <alignment horizontal="center" vertical="center"/>
    </xf>
    <xf numFmtId="167" fontId="18" fillId="0" borderId="0" xfId="3" applyNumberFormat="1" applyFont="1" applyAlignment="1">
      <alignment horizontal="right" vertical="center"/>
    </xf>
    <xf numFmtId="166" fontId="6" fillId="0" borderId="0" xfId="2" applyNumberFormat="1" applyFont="1" applyAlignment="1">
      <alignment vertical="center"/>
    </xf>
    <xf numFmtId="2" fontId="19" fillId="0" borderId="0" xfId="3" applyNumberFormat="1" applyFont="1" applyAlignment="1">
      <alignment horizontal="center" vertical="center"/>
    </xf>
    <xf numFmtId="166" fontId="14" fillId="0" borderId="1" xfId="16" applyNumberFormat="1" applyFont="1" applyBorder="1" applyAlignment="1">
      <alignment horizontal="right" vertical="center"/>
    </xf>
    <xf numFmtId="166" fontId="19" fillId="0" borderId="0" xfId="4" applyNumberFormat="1" applyFont="1" applyAlignment="1">
      <alignment horizontal="center" vertical="center"/>
    </xf>
    <xf numFmtId="166" fontId="19" fillId="0" borderId="0" xfId="4" applyNumberFormat="1" applyFont="1" applyAlignment="1">
      <alignment horizontal="right" vertical="center"/>
    </xf>
    <xf numFmtId="167" fontId="19" fillId="0" borderId="0" xfId="4" applyNumberFormat="1" applyFont="1" applyAlignment="1">
      <alignment horizontal="right" vertical="center"/>
    </xf>
    <xf numFmtId="167" fontId="19" fillId="0" borderId="0" xfId="4" applyNumberFormat="1" applyFont="1" applyAlignment="1">
      <alignment vertical="center"/>
    </xf>
    <xf numFmtId="0" fontId="19" fillId="0" borderId="0" xfId="0" applyFont="1" applyAlignment="1">
      <alignment vertical="center"/>
    </xf>
    <xf numFmtId="166" fontId="19" fillId="0" borderId="1" xfId="4" applyNumberFormat="1" applyFont="1" applyBorder="1" applyAlignment="1">
      <alignment horizontal="center" vertical="center"/>
    </xf>
    <xf numFmtId="166" fontId="19" fillId="0" borderId="1" xfId="4" applyNumberFormat="1" applyFont="1" applyBorder="1" applyAlignment="1">
      <alignment horizontal="right" vertical="center"/>
    </xf>
    <xf numFmtId="167" fontId="19" fillId="0" borderId="1" xfId="4" applyNumberFormat="1" applyFont="1" applyBorder="1" applyAlignment="1">
      <alignment horizontal="right" vertical="center"/>
    </xf>
    <xf numFmtId="167" fontId="19" fillId="0" borderId="1" xfId="4" applyNumberFormat="1" applyFont="1" applyBorder="1" applyAlignment="1">
      <alignment vertical="center"/>
    </xf>
    <xf numFmtId="49" fontId="19" fillId="0" borderId="0" xfId="4" applyNumberFormat="1" applyFont="1" applyAlignment="1">
      <alignment vertical="center"/>
    </xf>
    <xf numFmtId="0" fontId="19" fillId="0" borderId="0" xfId="4" applyFont="1" applyAlignment="1">
      <alignment vertical="center"/>
    </xf>
    <xf numFmtId="49" fontId="18" fillId="0" borderId="0" xfId="4" applyNumberFormat="1" applyFont="1" applyAlignment="1">
      <alignment horizontal="center" vertical="center"/>
    </xf>
    <xf numFmtId="167" fontId="18" fillId="0" borderId="0" xfId="2" applyNumberFormat="1" applyFont="1" applyAlignment="1">
      <alignment horizontal="center" vertical="center"/>
    </xf>
    <xf numFmtId="167" fontId="18" fillId="0" borderId="0" xfId="0" applyNumberFormat="1" applyFont="1" applyAlignment="1">
      <alignment horizontal="right" vertical="center"/>
    </xf>
    <xf numFmtId="167" fontId="19" fillId="0" borderId="0" xfId="3" applyNumberFormat="1" applyFont="1" applyAlignment="1">
      <alignment vertical="center"/>
    </xf>
    <xf numFmtId="166" fontId="18" fillId="0" borderId="0" xfId="2" applyNumberFormat="1" applyFont="1" applyAlignment="1">
      <alignment horizontal="center" vertical="center"/>
    </xf>
    <xf numFmtId="0" fontId="18" fillId="0" borderId="0" xfId="10" applyFont="1" applyAlignment="1">
      <alignment vertical="center"/>
    </xf>
    <xf numFmtId="0" fontId="18" fillId="0" borderId="2" xfId="3" applyFont="1" applyBorder="1" applyAlignment="1">
      <alignment horizontal="center" vertical="center"/>
    </xf>
    <xf numFmtId="166" fontId="18" fillId="0" borderId="0" xfId="4" applyNumberFormat="1" applyFont="1" applyAlignment="1">
      <alignment horizontal="right" vertical="center"/>
    </xf>
    <xf numFmtId="174" fontId="18" fillId="0" borderId="2" xfId="3" applyNumberFormat="1" applyFont="1" applyBorder="1" applyAlignment="1">
      <alignment horizontal="right" vertical="center"/>
    </xf>
    <xf numFmtId="168" fontId="18" fillId="0" borderId="0" xfId="3" applyNumberFormat="1" applyFont="1" applyAlignment="1">
      <alignment horizontal="right" vertical="center"/>
    </xf>
    <xf numFmtId="167" fontId="18" fillId="0" borderId="0" xfId="10" applyNumberFormat="1" applyFont="1" applyAlignment="1">
      <alignment horizontal="right" vertical="center"/>
    </xf>
    <xf numFmtId="0" fontId="18" fillId="0" borderId="0" xfId="4" applyFont="1" applyAlignment="1">
      <alignment vertical="center"/>
    </xf>
    <xf numFmtId="49" fontId="18" fillId="0" borderId="0" xfId="4" applyNumberFormat="1" applyFont="1" applyAlignment="1">
      <alignment vertical="center"/>
    </xf>
    <xf numFmtId="167" fontId="19" fillId="0" borderId="0" xfId="0" applyNumberFormat="1" applyFont="1" applyAlignment="1">
      <alignment vertical="center"/>
    </xf>
    <xf numFmtId="0" fontId="19" fillId="0" borderId="0" xfId="4" applyFont="1" applyAlignment="1">
      <alignment horizontal="center" vertical="center"/>
    </xf>
    <xf numFmtId="166" fontId="19" fillId="0" borderId="0" xfId="9" applyNumberFormat="1" applyFont="1" applyFill="1" applyAlignment="1">
      <alignment horizontal="center" vertical="center"/>
    </xf>
    <xf numFmtId="166" fontId="19" fillId="0" borderId="0" xfId="9" quotePrefix="1" applyNumberFormat="1" applyFont="1" applyFill="1" applyAlignment="1">
      <alignment horizontal="right" vertical="center"/>
    </xf>
    <xf numFmtId="167" fontId="19" fillId="0" borderId="0" xfId="9" quotePrefix="1" applyNumberFormat="1" applyFont="1" applyFill="1" applyAlignment="1">
      <alignment horizontal="right" vertical="center"/>
    </xf>
    <xf numFmtId="166" fontId="19" fillId="0" borderId="0" xfId="4" applyNumberFormat="1" applyFont="1" applyAlignment="1">
      <alignment vertical="center"/>
    </xf>
    <xf numFmtId="3" fontId="19" fillId="0" borderId="0" xfId="0" applyNumberFormat="1" applyFont="1" applyAlignment="1">
      <alignment vertical="center" wrapText="1"/>
    </xf>
    <xf numFmtId="3" fontId="19" fillId="0" borderId="0" xfId="0" applyNumberFormat="1" applyFont="1" applyAlignment="1">
      <alignment vertical="center"/>
    </xf>
    <xf numFmtId="166" fontId="19" fillId="0" borderId="0" xfId="9" quotePrefix="1" applyNumberFormat="1" applyFont="1" applyFill="1" applyAlignment="1">
      <alignment horizontal="center" vertical="center"/>
    </xf>
    <xf numFmtId="167" fontId="19" fillId="0" borderId="0" xfId="9" quotePrefix="1" applyNumberFormat="1" applyFont="1" applyFill="1" applyBorder="1" applyAlignment="1">
      <alignment horizontal="right" vertical="center"/>
    </xf>
    <xf numFmtId="167" fontId="19" fillId="0" borderId="1" xfId="9" applyNumberFormat="1" applyFont="1" applyFill="1" applyBorder="1" applyAlignment="1">
      <alignment horizontal="right" vertical="center"/>
    </xf>
    <xf numFmtId="167" fontId="19" fillId="0" borderId="0" xfId="9" applyNumberFormat="1" applyFont="1" applyFill="1" applyAlignment="1">
      <alignment horizontal="right" vertical="center"/>
    </xf>
    <xf numFmtId="167" fontId="19" fillId="0" borderId="0" xfId="11" quotePrefix="1" applyNumberFormat="1" applyFont="1" applyFill="1" applyAlignment="1">
      <alignment horizontal="right" vertical="center"/>
    </xf>
    <xf numFmtId="167" fontId="19" fillId="0" borderId="1" xfId="11" quotePrefix="1" applyNumberFormat="1" applyFont="1" applyFill="1" applyBorder="1" applyAlignment="1">
      <alignment horizontal="right" vertical="center"/>
    </xf>
    <xf numFmtId="0" fontId="19" fillId="0" borderId="0" xfId="4" applyFont="1" applyAlignment="1">
      <alignment horizontal="left" vertical="center"/>
    </xf>
    <xf numFmtId="167" fontId="19" fillId="0" borderId="3" xfId="4" applyNumberFormat="1" applyFont="1" applyBorder="1" applyAlignment="1">
      <alignment horizontal="right" vertical="center"/>
    </xf>
    <xf numFmtId="43" fontId="19" fillId="0" borderId="0" xfId="12" applyFont="1" applyFill="1" applyAlignment="1">
      <alignment horizontal="right" vertical="center"/>
    </xf>
    <xf numFmtId="0" fontId="19" fillId="0" borderId="1" xfId="4" applyFont="1" applyBorder="1" applyAlignment="1">
      <alignment vertical="center"/>
    </xf>
    <xf numFmtId="43" fontId="19" fillId="0" borderId="0" xfId="12" applyFont="1" applyFill="1" applyAlignment="1">
      <alignment vertical="center"/>
    </xf>
    <xf numFmtId="175" fontId="19" fillId="0" borderId="0" xfId="12" applyNumberFormat="1" applyFont="1" applyFill="1" applyAlignment="1">
      <alignment vertical="center"/>
    </xf>
    <xf numFmtId="174" fontId="18" fillId="0" borderId="0" xfId="3" applyNumberFormat="1" applyFont="1" applyAlignment="1">
      <alignment horizontal="right" vertical="center"/>
    </xf>
    <xf numFmtId="166" fontId="7" fillId="0" borderId="2" xfId="3" applyNumberFormat="1" applyFont="1" applyBorder="1" applyAlignment="1">
      <alignment horizontal="center" vertical="center"/>
    </xf>
    <xf numFmtId="49" fontId="18" fillId="0" borderId="0" xfId="3" applyNumberFormat="1" applyFont="1" applyAlignment="1">
      <alignment horizontal="left" vertical="center"/>
    </xf>
    <xf numFmtId="49" fontId="18" fillId="0" borderId="1" xfId="3" applyNumberFormat="1" applyFont="1" applyBorder="1" applyAlignment="1">
      <alignment horizontal="left" vertical="center"/>
    </xf>
    <xf numFmtId="172" fontId="19" fillId="0" borderId="0" xfId="16" applyNumberFormat="1" applyFont="1" applyFill="1" applyAlignment="1">
      <alignment horizontal="right" vertical="center"/>
    </xf>
    <xf numFmtId="167" fontId="18" fillId="0" borderId="2" xfId="3" applyNumberFormat="1" applyFont="1" applyBorder="1" applyAlignment="1">
      <alignment horizontal="center" vertical="center"/>
    </xf>
    <xf numFmtId="49" fontId="7" fillId="0" borderId="0" xfId="3" applyNumberFormat="1" applyFont="1" applyAlignment="1">
      <alignment horizontal="left" vertical="center"/>
    </xf>
    <xf numFmtId="49" fontId="7" fillId="0" borderId="1" xfId="3" applyNumberFormat="1" applyFont="1" applyBorder="1" applyAlignment="1">
      <alignment horizontal="left" vertical="center"/>
    </xf>
    <xf numFmtId="49" fontId="15" fillId="0" borderId="1" xfId="14" applyNumberFormat="1" applyFont="1" applyBorder="1" applyAlignment="1">
      <alignment horizontal="center" vertical="center"/>
    </xf>
    <xf numFmtId="0" fontId="15" fillId="0" borderId="5" xfId="14" applyFont="1" applyBorder="1" applyAlignment="1">
      <alignment horizontal="center" vertical="center"/>
    </xf>
    <xf numFmtId="167" fontId="12" fillId="0" borderId="4" xfId="5" applyNumberFormat="1" applyFont="1" applyBorder="1" applyAlignment="1">
      <alignment horizontal="center" vertical="center" wrapText="1"/>
    </xf>
    <xf numFmtId="167" fontId="12" fillId="0" borderId="5" xfId="5" applyNumberFormat="1" applyFont="1" applyBorder="1" applyAlignment="1">
      <alignment horizontal="center" vertical="center" wrapText="1"/>
    </xf>
    <xf numFmtId="167" fontId="18" fillId="0" borderId="1" xfId="2" applyNumberFormat="1" applyFont="1" applyBorder="1" applyAlignment="1">
      <alignment horizontal="center" vertical="center"/>
    </xf>
  </cellXfs>
  <cellStyles count="25">
    <cellStyle name="Comma" xfId="12" builtinId="3"/>
    <cellStyle name="Comma 2" xfId="16" xr:uid="{64E0386E-B797-439C-B0FE-F7BB5E70E991}"/>
    <cellStyle name="Comma 2 2" xfId="21" xr:uid="{96978502-D39B-462C-9AE3-35620C19946A}"/>
    <cellStyle name="Comma 2 2 2" xfId="7" xr:uid="{716E98C3-E47E-4CA9-8FD2-CBC6DAC9677E}"/>
    <cellStyle name="Comma 3" xfId="17" xr:uid="{B0148446-16AC-4869-A8D7-2DEA3A98A1E7}"/>
    <cellStyle name="Comma 3 7 2" xfId="11" xr:uid="{7A79EC9E-928E-4C6E-A240-AD5BBDB97148}"/>
    <cellStyle name="Comma 4" xfId="22" xr:uid="{DE204016-B5FB-4B88-A7FB-5E0C56A7F010}"/>
    <cellStyle name="Comma 62 2" xfId="9" xr:uid="{7C571ABB-2D6E-4D42-8873-9FE8966D5C7B}"/>
    <cellStyle name="Comma_CE-Thai 2" xfId="24" xr:uid="{E5915584-3266-4985-BDB8-6EAF6911D8A2}"/>
    <cellStyle name="Excel Built-in Comma" xfId="8" xr:uid="{CE6E9205-3E00-415F-9820-C468FA3E9139}"/>
    <cellStyle name="Index Number" xfId="20" xr:uid="{9D0736E2-BFA5-45C1-A7A7-31F79214ED63}"/>
    <cellStyle name="Normal" xfId="0" builtinId="0"/>
    <cellStyle name="Normal 10" xfId="14" xr:uid="{E3201DB4-21D8-493B-84FD-4DC3BE6B12FB}"/>
    <cellStyle name="Normal 11 2" xfId="19" xr:uid="{BD4DE3B9-5C1D-4D51-B9F1-C12983ABFCE9}"/>
    <cellStyle name="Normal 2" xfId="13" xr:uid="{1AB8A114-927A-4E86-B93B-CC5FC91DEC0B}"/>
    <cellStyle name="Normal 2 10 4" xfId="3" xr:uid="{2E7D176B-1CBF-4495-A4DD-ABFC6FB942DE}"/>
    <cellStyle name="Normal 2 2 15" xfId="6" xr:uid="{40359BF7-D4D5-4BC5-84FC-06E7CE3866E5}"/>
    <cellStyle name="Normal 2 2 3" xfId="5" xr:uid="{179CCC82-FD86-4555-8A7A-042FFE997D12}"/>
    <cellStyle name="Normal 2 7" xfId="2" xr:uid="{9485FA78-0B85-4103-8371-EB7C6179E438}"/>
    <cellStyle name="Normal 3" xfId="15" xr:uid="{DE11AAD0-42C5-4DF2-9121-E6750A7CB5C1}"/>
    <cellStyle name="Normal 59 2 2" xfId="4" xr:uid="{1C3C35A1-E854-4477-963A-D61B3ED95753}"/>
    <cellStyle name="Normal_California Wow 310308_1" xfId="10" xr:uid="{74263D04-AACD-48B9-88B0-331EFD881249}"/>
    <cellStyle name="Normal_CE-Thai" xfId="23" xr:uid="{C2C8B346-207F-4EC2-918E-6BEE7A6F22A6}"/>
    <cellStyle name="Percent" xfId="1" builtinId="5"/>
    <cellStyle name="Percent 2" xfId="18" xr:uid="{E685129E-A705-4A25-BA35-DA73A218F41C}"/>
  </cellStyles>
  <dxfs count="0"/>
  <tableStyles count="0" defaultTableStyle="TableStyleMedium2" defaultPivotStyle="PivotStyleLight16"/>
  <colors>
    <mruColors>
      <color rgb="FF99FF99"/>
      <color rgb="FFFAFAFA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0</xdr:rowOff>
    </xdr:from>
    <xdr:to>
      <xdr:col>6</xdr:col>
      <xdr:colOff>723900</xdr:colOff>
      <xdr:row>2</xdr:row>
      <xdr:rowOff>66675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F0EE8D2-6BA2-4F9C-A268-9843D84F8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6550" y="104775"/>
          <a:ext cx="2276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3819525</xdr:colOff>
      <xdr:row>61</xdr:row>
      <xdr:rowOff>238125</xdr:rowOff>
    </xdr:from>
    <xdr:to>
      <xdr:col>6</xdr:col>
      <xdr:colOff>276225</xdr:colOff>
      <xdr:row>68</xdr:row>
      <xdr:rowOff>0</xdr:rowOff>
    </xdr:to>
    <xdr:pic>
      <xdr:nvPicPr>
        <xdr:cNvPr id="4" name="Picture 4" hidden="1">
          <a:extLst>
            <a:ext uri="{FF2B5EF4-FFF2-40B4-BE49-F238E27FC236}">
              <a16:creationId xmlns:a16="http://schemas.microsoft.com/office/drawing/2014/main" id="{F661DF2A-D2D4-46D9-B280-CF4A17E28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2590800" y="10296525"/>
          <a:ext cx="2114550" cy="203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247650</xdr:colOff>
      <xdr:row>0</xdr:row>
      <xdr:rowOff>142875</xdr:rowOff>
    </xdr:from>
    <xdr:to>
      <xdr:col>10</xdr:col>
      <xdr:colOff>114300</xdr:colOff>
      <xdr:row>3</xdr:row>
      <xdr:rowOff>19050</xdr:rowOff>
    </xdr:to>
    <xdr:pic>
      <xdr:nvPicPr>
        <xdr:cNvPr id="6" name="Picture 1" hidden="1">
          <a:extLst>
            <a:ext uri="{FF2B5EF4-FFF2-40B4-BE49-F238E27FC236}">
              <a16:creationId xmlns:a16="http://schemas.microsoft.com/office/drawing/2014/main" id="{D7FD1CA4-51FA-46E4-AD7E-2FDA87C72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447675"/>
          <a:ext cx="19621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1666875</xdr:colOff>
      <xdr:row>61</xdr:row>
      <xdr:rowOff>66675</xdr:rowOff>
    </xdr:from>
    <xdr:to>
      <xdr:col>1</xdr:col>
      <xdr:colOff>19050</xdr:colOff>
      <xdr:row>68</xdr:row>
      <xdr:rowOff>0</xdr:rowOff>
    </xdr:to>
    <xdr:pic>
      <xdr:nvPicPr>
        <xdr:cNvPr id="8" name="Picture 4" hidden="1">
          <a:extLst>
            <a:ext uri="{FF2B5EF4-FFF2-40B4-BE49-F238E27FC236}">
              <a16:creationId xmlns:a16="http://schemas.microsoft.com/office/drawing/2014/main" id="{DFEC74E5-6563-4824-86B3-74CED5BD8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666875" y="10125075"/>
          <a:ext cx="942975" cy="2066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0</xdr:row>
      <xdr:rowOff>0</xdr:rowOff>
    </xdr:from>
    <xdr:to>
      <xdr:col>12</xdr:col>
      <xdr:colOff>1000125</xdr:colOff>
      <xdr:row>2</xdr:row>
      <xdr:rowOff>200025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B9C08C0A-363A-45A1-8971-59CBC104F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228600"/>
          <a:ext cx="21240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1228725</xdr:colOff>
      <xdr:row>30</xdr:row>
      <xdr:rowOff>38100</xdr:rowOff>
    </xdr:from>
    <xdr:to>
      <xdr:col>12</xdr:col>
      <xdr:colOff>533400</xdr:colOff>
      <xdr:row>31</xdr:row>
      <xdr:rowOff>0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35CF0EB9-7D6A-4793-B966-2157D7787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7477125" y="7962900"/>
          <a:ext cx="20288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876300</xdr:colOff>
      <xdr:row>0</xdr:row>
      <xdr:rowOff>76200</xdr:rowOff>
    </xdr:from>
    <xdr:to>
      <xdr:col>18</xdr:col>
      <xdr:colOff>0</xdr:colOff>
      <xdr:row>2</xdr:row>
      <xdr:rowOff>257175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389DF48D-544E-4EC9-B749-EC627EEC2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381000"/>
          <a:ext cx="22764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742950</xdr:colOff>
      <xdr:row>30</xdr:row>
      <xdr:rowOff>57150</xdr:rowOff>
    </xdr:from>
    <xdr:to>
      <xdr:col>18</xdr:col>
      <xdr:colOff>0</xdr:colOff>
      <xdr:row>31</xdr:row>
      <xdr:rowOff>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176D96E7-6249-48C1-8942-4F2B79DF0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9715500" y="7981950"/>
          <a:ext cx="24098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0</xdr:row>
      <xdr:rowOff>0</xdr:rowOff>
    </xdr:from>
    <xdr:to>
      <xdr:col>12</xdr:col>
      <xdr:colOff>1000125</xdr:colOff>
      <xdr:row>2</xdr:row>
      <xdr:rowOff>200025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D541334-44D4-4D35-9231-2D69647AD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15049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1228725</xdr:colOff>
      <xdr:row>27</xdr:row>
      <xdr:rowOff>38100</xdr:rowOff>
    </xdr:from>
    <xdr:to>
      <xdr:col>12</xdr:col>
      <xdr:colOff>533400</xdr:colOff>
      <xdr:row>28</xdr:row>
      <xdr:rowOff>0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9DE6DA41-75FC-427E-9CD6-A5EEED1CF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676900" y="6819900"/>
          <a:ext cx="15049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876300</xdr:colOff>
      <xdr:row>0</xdr:row>
      <xdr:rowOff>76200</xdr:rowOff>
    </xdr:from>
    <xdr:to>
      <xdr:col>16</xdr:col>
      <xdr:colOff>0</xdr:colOff>
      <xdr:row>2</xdr:row>
      <xdr:rowOff>257175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5D44C752-133C-407E-A047-3E21E992E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76200"/>
          <a:ext cx="13239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742950</xdr:colOff>
      <xdr:row>27</xdr:row>
      <xdr:rowOff>57150</xdr:rowOff>
    </xdr:from>
    <xdr:to>
      <xdr:col>16</xdr:col>
      <xdr:colOff>0</xdr:colOff>
      <xdr:row>28</xdr:row>
      <xdr:rowOff>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54DD82D7-C4DA-4EE1-9582-B8B49243C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7391400" y="6838950"/>
          <a:ext cx="14192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A465B-4932-412A-B8C2-DE72801EDD12}">
  <sheetPr>
    <pageSetUpPr fitToPage="1"/>
  </sheetPr>
  <dimension ref="A1:T106"/>
  <sheetViews>
    <sheetView tabSelected="1" view="pageBreakPreview" topLeftCell="A90" zoomScaleNormal="100" zoomScaleSheetLayoutView="100" workbookViewId="0">
      <selection activeCell="P99" sqref="P99"/>
    </sheetView>
  </sheetViews>
  <sheetFormatPr defaultColWidth="9.453125" defaultRowHeight="19" customHeight="1"/>
  <cols>
    <col min="1" max="3" width="1.453125" style="1" customWidth="1"/>
    <col min="4" max="4" width="28.1796875" style="1" customWidth="1"/>
    <col min="5" max="5" width="8.26953125" style="79" customWidth="1"/>
    <col min="6" max="6" width="0.81640625" style="79" customWidth="1"/>
    <col min="7" max="7" width="14.26953125" style="106" customWidth="1"/>
    <col min="8" max="8" width="0.81640625" style="107" customWidth="1"/>
    <col min="9" max="9" width="13.453125" style="106" customWidth="1"/>
    <col min="10" max="10" width="0.81640625" style="107" customWidth="1"/>
    <col min="11" max="11" width="14.26953125" style="106" customWidth="1"/>
    <col min="12" max="12" width="0.81640625" style="107" customWidth="1"/>
    <col min="13" max="13" width="13.453125" style="106" customWidth="1"/>
    <col min="14" max="15" width="9.453125" style="1"/>
    <col min="16" max="16" width="10.54296875" style="1" bestFit="1" customWidth="1"/>
    <col min="17" max="17" width="9.453125" style="1"/>
    <col min="18" max="18" width="9.81640625" style="1" bestFit="1" customWidth="1"/>
    <col min="19" max="19" width="9.453125" style="1"/>
    <col min="20" max="20" width="9.81640625" style="1" bestFit="1" customWidth="1"/>
    <col min="21" max="16384" width="9.453125" style="1"/>
  </cols>
  <sheetData>
    <row r="1" spans="1:17" ht="20.149999999999999" customHeight="1">
      <c r="A1" s="16" t="s">
        <v>69</v>
      </c>
      <c r="B1" s="16"/>
      <c r="C1" s="16"/>
      <c r="D1" s="16"/>
    </row>
    <row r="2" spans="1:17" ht="20.149999999999999" customHeight="1">
      <c r="A2" s="80" t="s">
        <v>49</v>
      </c>
      <c r="B2" s="80"/>
      <c r="C2" s="80"/>
      <c r="D2" s="80"/>
    </row>
    <row r="3" spans="1:17" ht="20.149999999999999" customHeight="1">
      <c r="A3" s="81" t="s">
        <v>143</v>
      </c>
      <c r="B3" s="81"/>
      <c r="C3" s="81"/>
      <c r="D3" s="81"/>
      <c r="E3" s="31"/>
      <c r="F3" s="31"/>
      <c r="G3" s="108"/>
      <c r="H3" s="109"/>
      <c r="I3" s="108"/>
      <c r="J3" s="109"/>
      <c r="K3" s="108"/>
      <c r="L3" s="109"/>
      <c r="M3" s="108"/>
    </row>
    <row r="5" spans="1:17" ht="20.149999999999999" customHeight="1">
      <c r="E5" s="15"/>
      <c r="F5" s="15"/>
      <c r="G5" s="258" t="s">
        <v>0</v>
      </c>
      <c r="H5" s="258"/>
      <c r="I5" s="258"/>
      <c r="J5" s="110"/>
      <c r="K5" s="258" t="s">
        <v>1</v>
      </c>
      <c r="L5" s="258"/>
      <c r="M5" s="258"/>
    </row>
    <row r="6" spans="1:17" ht="20.149999999999999" customHeight="1">
      <c r="A6" s="16"/>
      <c r="B6" s="16"/>
      <c r="C6" s="16"/>
      <c r="D6" s="16"/>
      <c r="E6" s="17"/>
      <c r="F6" s="17"/>
      <c r="G6" s="112" t="s">
        <v>67</v>
      </c>
      <c r="H6" s="112"/>
      <c r="I6" s="112" t="s">
        <v>68</v>
      </c>
      <c r="J6" s="113"/>
      <c r="K6" s="112" t="s">
        <v>67</v>
      </c>
      <c r="L6" s="112"/>
      <c r="M6" s="112" t="s">
        <v>68</v>
      </c>
    </row>
    <row r="7" spans="1:17" ht="20.149999999999999" customHeight="1">
      <c r="A7" s="16"/>
      <c r="B7" s="16"/>
      <c r="C7" s="16"/>
      <c r="D7" s="16"/>
      <c r="E7" s="17"/>
      <c r="F7" s="17"/>
      <c r="G7" s="112" t="s">
        <v>144</v>
      </c>
      <c r="H7" s="112"/>
      <c r="I7" s="112" t="s">
        <v>2</v>
      </c>
      <c r="J7" s="112"/>
      <c r="K7" s="112" t="s">
        <v>144</v>
      </c>
      <c r="L7" s="112"/>
      <c r="M7" s="112" t="s">
        <v>2</v>
      </c>
    </row>
    <row r="8" spans="1:17" ht="20.149999999999999" customHeight="1">
      <c r="A8" s="16"/>
      <c r="B8" s="16"/>
      <c r="C8" s="16"/>
      <c r="D8" s="16"/>
      <c r="E8" s="17"/>
      <c r="F8" s="17"/>
      <c r="G8" s="114" t="s">
        <v>145</v>
      </c>
      <c r="H8" s="114"/>
      <c r="I8" s="114" t="s">
        <v>43</v>
      </c>
      <c r="J8" s="115"/>
      <c r="K8" s="114" t="s">
        <v>145</v>
      </c>
      <c r="L8" s="114"/>
      <c r="M8" s="114" t="s">
        <v>43</v>
      </c>
    </row>
    <row r="9" spans="1:17" ht="20.149999999999999" customHeight="1">
      <c r="A9" s="16"/>
      <c r="B9" s="16"/>
      <c r="C9" s="16"/>
      <c r="D9" s="16"/>
      <c r="E9" s="82" t="s">
        <v>3</v>
      </c>
      <c r="F9" s="17"/>
      <c r="G9" s="116" t="s">
        <v>44</v>
      </c>
      <c r="H9" s="112"/>
      <c r="I9" s="116" t="s">
        <v>44</v>
      </c>
      <c r="J9" s="113"/>
      <c r="K9" s="116" t="s">
        <v>44</v>
      </c>
      <c r="L9" s="112"/>
      <c r="M9" s="116" t="s">
        <v>44</v>
      </c>
    </row>
    <row r="10" spans="1:17" ht="6" customHeight="1">
      <c r="A10" s="16"/>
      <c r="B10" s="16"/>
      <c r="C10" s="16"/>
      <c r="D10" s="16"/>
      <c r="E10" s="17"/>
      <c r="F10" s="17"/>
      <c r="G10" s="112"/>
      <c r="H10" s="111"/>
      <c r="I10" s="112"/>
      <c r="J10" s="110"/>
      <c r="K10" s="112"/>
      <c r="L10" s="111"/>
      <c r="M10" s="112"/>
    </row>
    <row r="11" spans="1:17" ht="20.149999999999999" customHeight="1">
      <c r="A11" s="2" t="s">
        <v>4</v>
      </c>
      <c r="B11" s="16"/>
      <c r="C11" s="16"/>
      <c r="D11" s="16"/>
      <c r="E11" s="17"/>
      <c r="F11" s="17"/>
      <c r="G11" s="112"/>
      <c r="H11" s="111"/>
      <c r="I11" s="112"/>
      <c r="J11" s="110"/>
      <c r="K11" s="112"/>
      <c r="L11" s="111"/>
      <c r="M11" s="112"/>
    </row>
    <row r="12" spans="1:17" s="22" customFormat="1" ht="6" customHeight="1">
      <c r="A12" s="2"/>
      <c r="B12" s="20"/>
      <c r="C12" s="20"/>
      <c r="D12" s="21"/>
      <c r="E12" s="17"/>
      <c r="F12" s="17"/>
      <c r="G12" s="112"/>
      <c r="H12" s="111"/>
      <c r="I12" s="112"/>
      <c r="J12" s="110"/>
      <c r="K12" s="112"/>
      <c r="L12" s="111"/>
      <c r="M12" s="112"/>
    </row>
    <row r="13" spans="1:17" ht="20.149999999999999" customHeight="1">
      <c r="A13" s="2" t="s">
        <v>5</v>
      </c>
      <c r="B13" s="16"/>
      <c r="C13" s="16"/>
      <c r="D13" s="16"/>
      <c r="E13" s="17"/>
      <c r="F13" s="17"/>
      <c r="G13" s="112"/>
      <c r="H13" s="111"/>
      <c r="I13" s="112"/>
      <c r="J13" s="110"/>
      <c r="K13" s="112"/>
      <c r="L13" s="111"/>
      <c r="M13" s="112"/>
    </row>
    <row r="14" spans="1:17" s="22" customFormat="1" ht="6" customHeight="1">
      <c r="A14" s="2"/>
      <c r="B14" s="20"/>
      <c r="C14" s="20"/>
      <c r="D14" s="21"/>
      <c r="E14" s="17"/>
      <c r="F14" s="17"/>
      <c r="G14" s="112"/>
      <c r="H14" s="111"/>
      <c r="I14" s="112"/>
      <c r="J14" s="110"/>
      <c r="K14" s="112"/>
      <c r="L14" s="111"/>
      <c r="M14" s="112"/>
    </row>
    <row r="15" spans="1:17" s="22" customFormat="1" ht="20.149999999999999" customHeight="1">
      <c r="A15" s="18" t="s">
        <v>6</v>
      </c>
      <c r="B15" s="20"/>
      <c r="C15" s="20"/>
      <c r="D15" s="21"/>
      <c r="E15" s="19">
        <v>6</v>
      </c>
      <c r="F15" s="15"/>
      <c r="G15" s="113">
        <v>71735875</v>
      </c>
      <c r="H15" s="117"/>
      <c r="I15" s="113">
        <v>116493699</v>
      </c>
      <c r="J15" s="113"/>
      <c r="K15" s="113">
        <v>19539774</v>
      </c>
      <c r="L15" s="113"/>
      <c r="M15" s="113">
        <v>39118404</v>
      </c>
    </row>
    <row r="16" spans="1:17" s="22" customFormat="1" ht="20.149999999999999" customHeight="1">
      <c r="A16" s="18" t="s">
        <v>155</v>
      </c>
      <c r="B16" s="20"/>
      <c r="C16" s="20"/>
      <c r="D16" s="21"/>
      <c r="E16" s="19">
        <v>7</v>
      </c>
      <c r="F16" s="15"/>
      <c r="G16" s="113">
        <v>136321367</v>
      </c>
      <c r="H16" s="117"/>
      <c r="I16" s="113">
        <v>115385884</v>
      </c>
      <c r="J16" s="113"/>
      <c r="K16" s="113">
        <v>45075513</v>
      </c>
      <c r="L16" s="113"/>
      <c r="M16" s="113">
        <v>38963051</v>
      </c>
      <c r="O16" s="83"/>
      <c r="P16" s="207"/>
      <c r="Q16" s="83"/>
    </row>
    <row r="17" spans="1:20" s="22" customFormat="1" ht="20.149999999999999" customHeight="1">
      <c r="A17" s="18" t="s">
        <v>73</v>
      </c>
      <c r="B17" s="20"/>
      <c r="C17" s="20"/>
      <c r="D17" s="21"/>
      <c r="E17" s="19">
        <v>8</v>
      </c>
      <c r="F17" s="15"/>
      <c r="G17" s="113">
        <v>25337907</v>
      </c>
      <c r="H17" s="117"/>
      <c r="I17" s="113">
        <v>16381242</v>
      </c>
      <c r="J17" s="113"/>
      <c r="K17" s="113">
        <v>215907</v>
      </c>
      <c r="L17" s="113"/>
      <c r="M17" s="113">
        <v>4398670</v>
      </c>
      <c r="P17" s="84"/>
      <c r="R17" s="85"/>
    </row>
    <row r="18" spans="1:20" s="22" customFormat="1" ht="20.149999999999999" customHeight="1">
      <c r="A18" s="18" t="s">
        <v>61</v>
      </c>
      <c r="B18" s="20"/>
      <c r="C18" s="20"/>
      <c r="D18" s="21"/>
      <c r="E18" s="19">
        <v>9</v>
      </c>
      <c r="F18" s="15"/>
      <c r="G18" s="113">
        <v>373906683</v>
      </c>
      <c r="H18" s="117"/>
      <c r="I18" s="113">
        <v>346985551</v>
      </c>
      <c r="J18" s="113"/>
      <c r="K18" s="113">
        <v>363935126</v>
      </c>
      <c r="L18" s="113"/>
      <c r="M18" s="113">
        <v>339996580</v>
      </c>
      <c r="R18" s="85"/>
      <c r="T18" s="86"/>
    </row>
    <row r="19" spans="1:20" s="22" customFormat="1" ht="20.149999999999999" customHeight="1">
      <c r="A19" s="203" t="s">
        <v>150</v>
      </c>
      <c r="B19" s="20"/>
      <c r="C19" s="20"/>
      <c r="D19" s="21"/>
      <c r="E19" s="19"/>
      <c r="F19" s="15"/>
      <c r="G19" s="113">
        <v>0</v>
      </c>
      <c r="H19" s="117"/>
      <c r="I19" s="113">
        <v>9990000</v>
      </c>
      <c r="J19" s="113"/>
      <c r="K19" s="113">
        <v>0</v>
      </c>
      <c r="L19" s="113"/>
      <c r="M19" s="113">
        <v>0</v>
      </c>
      <c r="R19" s="85"/>
      <c r="T19" s="86"/>
    </row>
    <row r="20" spans="1:20" s="22" customFormat="1" ht="20.149999999999999" customHeight="1">
      <c r="A20" s="18" t="s">
        <v>62</v>
      </c>
      <c r="B20" s="20"/>
      <c r="C20" s="20"/>
      <c r="D20" s="21"/>
      <c r="E20" s="15"/>
      <c r="F20" s="15"/>
      <c r="G20" s="118">
        <v>209937</v>
      </c>
      <c r="H20" s="113"/>
      <c r="I20" s="118">
        <v>116280</v>
      </c>
      <c r="J20" s="113"/>
      <c r="K20" s="118">
        <v>0</v>
      </c>
      <c r="L20" s="113"/>
      <c r="M20" s="118">
        <v>0</v>
      </c>
    </row>
    <row r="21" spans="1:20" s="22" customFormat="1" ht="6" customHeight="1">
      <c r="A21" s="2"/>
      <c r="B21" s="20"/>
      <c r="C21" s="20"/>
      <c r="D21" s="21"/>
      <c r="E21" s="17"/>
      <c r="F21" s="17"/>
      <c r="G21" s="112"/>
      <c r="H21" s="111"/>
      <c r="I21" s="112"/>
      <c r="J21" s="110"/>
      <c r="K21" s="112"/>
      <c r="L21" s="111"/>
      <c r="M21" s="112"/>
    </row>
    <row r="22" spans="1:20" s="22" customFormat="1" ht="20.149999999999999" customHeight="1">
      <c r="A22" s="2" t="s">
        <v>7</v>
      </c>
      <c r="B22" s="20"/>
      <c r="C22" s="20"/>
      <c r="D22" s="21"/>
      <c r="E22" s="15"/>
      <c r="F22" s="15"/>
      <c r="G22" s="118">
        <f>SUM(G15:G20)</f>
        <v>607511769</v>
      </c>
      <c r="H22" s="117"/>
      <c r="I22" s="118">
        <f>SUM(I15:I20)</f>
        <v>605352656</v>
      </c>
      <c r="J22" s="110"/>
      <c r="K22" s="118">
        <f>SUM(K15:K20)</f>
        <v>428766320</v>
      </c>
      <c r="L22" s="117"/>
      <c r="M22" s="118">
        <f>SUM(M15:M20)</f>
        <v>422476705</v>
      </c>
    </row>
    <row r="23" spans="1:20" s="22" customFormat="1" ht="20.149999999999999" customHeight="1">
      <c r="A23" s="2"/>
      <c r="B23" s="20"/>
      <c r="C23" s="20"/>
      <c r="D23" s="21"/>
      <c r="E23" s="15"/>
      <c r="F23" s="15"/>
      <c r="G23" s="113"/>
      <c r="H23" s="117"/>
      <c r="I23" s="113"/>
      <c r="J23" s="110"/>
      <c r="K23" s="113"/>
      <c r="L23" s="117"/>
      <c r="M23" s="113"/>
    </row>
    <row r="24" spans="1:20" s="22" customFormat="1" ht="20.149999999999999" customHeight="1">
      <c r="A24" s="2" t="s">
        <v>8</v>
      </c>
      <c r="B24" s="20"/>
      <c r="C24" s="20"/>
      <c r="D24" s="21"/>
      <c r="E24" s="15"/>
      <c r="F24" s="15"/>
      <c r="G24" s="113"/>
      <c r="H24" s="117"/>
      <c r="I24" s="113"/>
      <c r="J24" s="110"/>
      <c r="K24" s="113"/>
      <c r="L24" s="117"/>
      <c r="M24" s="113"/>
    </row>
    <row r="25" spans="1:20" s="22" customFormat="1" ht="6" customHeight="1">
      <c r="A25" s="2"/>
      <c r="B25" s="20"/>
      <c r="C25" s="20"/>
      <c r="D25" s="21"/>
      <c r="E25" s="15"/>
      <c r="F25" s="15"/>
      <c r="G25" s="113"/>
      <c r="H25" s="117"/>
      <c r="I25" s="113"/>
      <c r="J25" s="110"/>
      <c r="K25" s="113"/>
      <c r="L25" s="117"/>
      <c r="M25" s="113"/>
    </row>
    <row r="26" spans="1:20" s="22" customFormat="1" ht="20.149999999999999" customHeight="1">
      <c r="A26" s="18" t="s">
        <v>151</v>
      </c>
      <c r="B26" s="20"/>
      <c r="C26" s="20"/>
      <c r="D26" s="21"/>
      <c r="E26" s="15">
        <v>7</v>
      </c>
      <c r="F26" s="15"/>
      <c r="G26" s="113">
        <v>0</v>
      </c>
      <c r="H26" s="117"/>
      <c r="I26" s="113">
        <v>0</v>
      </c>
      <c r="J26" s="110"/>
      <c r="K26" s="113">
        <v>1907303</v>
      </c>
      <c r="L26" s="117"/>
      <c r="M26" s="113">
        <v>2299612</v>
      </c>
    </row>
    <row r="27" spans="1:20" s="22" customFormat="1" ht="20.149999999999999" customHeight="1">
      <c r="A27" s="18" t="s">
        <v>72</v>
      </c>
      <c r="B27" s="20"/>
      <c r="C27" s="20"/>
      <c r="D27" s="21"/>
      <c r="E27" s="19">
        <v>9</v>
      </c>
      <c r="F27" s="15"/>
      <c r="G27" s="113">
        <f>100775+1810000</f>
        <v>1910775</v>
      </c>
      <c r="H27" s="113"/>
      <c r="I27" s="113">
        <v>1910222</v>
      </c>
      <c r="J27" s="113"/>
      <c r="K27" s="113">
        <v>0</v>
      </c>
      <c r="L27" s="113"/>
      <c r="M27" s="113">
        <v>0</v>
      </c>
    </row>
    <row r="28" spans="1:20" s="22" customFormat="1" ht="20.149999999999999" customHeight="1">
      <c r="A28" s="18" t="s">
        <v>45</v>
      </c>
      <c r="B28" s="20"/>
      <c r="C28" s="20"/>
      <c r="D28" s="21"/>
      <c r="E28" s="19">
        <v>10</v>
      </c>
      <c r="F28" s="15"/>
      <c r="G28" s="113">
        <v>0</v>
      </c>
      <c r="H28" s="113"/>
      <c r="I28" s="113">
        <v>0</v>
      </c>
      <c r="J28" s="113"/>
      <c r="K28" s="113">
        <v>148999420</v>
      </c>
      <c r="L28" s="113"/>
      <c r="M28" s="113">
        <v>148999420</v>
      </c>
    </row>
    <row r="29" spans="1:20" s="22" customFormat="1" ht="20.149999999999999" customHeight="1">
      <c r="A29" s="18" t="s">
        <v>50</v>
      </c>
      <c r="B29" s="20"/>
      <c r="C29" s="20"/>
      <c r="D29" s="21"/>
      <c r="E29" s="19">
        <v>10</v>
      </c>
      <c r="F29" s="15"/>
      <c r="G29" s="113">
        <v>3431638</v>
      </c>
      <c r="H29" s="113"/>
      <c r="I29" s="113">
        <v>4037087</v>
      </c>
      <c r="J29" s="113"/>
      <c r="K29" s="113">
        <v>8648500</v>
      </c>
      <c r="L29" s="113"/>
      <c r="M29" s="113">
        <v>8648500</v>
      </c>
    </row>
    <row r="30" spans="1:20" s="22" customFormat="1" ht="20.149999999999999" customHeight="1">
      <c r="A30" s="18" t="s">
        <v>156</v>
      </c>
      <c r="B30" s="20"/>
      <c r="C30" s="20"/>
      <c r="D30" s="21"/>
      <c r="E30" s="19">
        <v>10</v>
      </c>
      <c r="F30" s="15"/>
      <c r="G30" s="113">
        <v>87475</v>
      </c>
      <c r="H30" s="113"/>
      <c r="I30" s="113">
        <v>0</v>
      </c>
      <c r="J30" s="113"/>
      <c r="K30" s="113">
        <v>87475</v>
      </c>
      <c r="L30" s="113"/>
      <c r="M30" s="113">
        <v>0</v>
      </c>
    </row>
    <row r="31" spans="1:20" s="22" customFormat="1" ht="20.149999999999999" customHeight="1">
      <c r="A31" s="18" t="s">
        <v>160</v>
      </c>
      <c r="C31" s="20"/>
      <c r="D31" s="21"/>
      <c r="E31" s="19">
        <v>11</v>
      </c>
      <c r="F31" s="15"/>
      <c r="G31" s="113">
        <v>133770715</v>
      </c>
      <c r="H31" s="113"/>
      <c r="I31" s="113">
        <v>136657423</v>
      </c>
      <c r="J31" s="113"/>
      <c r="K31" s="113">
        <v>36722363</v>
      </c>
      <c r="L31" s="113"/>
      <c r="M31" s="113">
        <v>38014886</v>
      </c>
    </row>
    <row r="32" spans="1:20" s="22" customFormat="1" ht="20.149999999999999" customHeight="1">
      <c r="A32" s="18" t="s">
        <v>161</v>
      </c>
      <c r="B32" s="20"/>
      <c r="C32" s="20"/>
      <c r="D32" s="21"/>
      <c r="E32" s="19">
        <v>12</v>
      </c>
      <c r="F32" s="15"/>
      <c r="G32" s="113">
        <v>11331465</v>
      </c>
      <c r="H32" s="113"/>
      <c r="I32" s="113">
        <v>9194075</v>
      </c>
      <c r="J32" s="113"/>
      <c r="K32" s="113">
        <v>7924325</v>
      </c>
      <c r="L32" s="113"/>
      <c r="M32" s="113">
        <v>5399271</v>
      </c>
    </row>
    <row r="33" spans="1:13" s="22" customFormat="1" ht="20.149999999999999" customHeight="1">
      <c r="A33" s="18" t="s">
        <v>162</v>
      </c>
      <c r="B33" s="20"/>
      <c r="C33" s="20"/>
      <c r="D33" s="21"/>
      <c r="E33" s="19">
        <v>13</v>
      </c>
      <c r="F33" s="15"/>
      <c r="G33" s="113">
        <v>160191888</v>
      </c>
      <c r="H33" s="113"/>
      <c r="I33" s="113">
        <v>156835240</v>
      </c>
      <c r="J33" s="113"/>
      <c r="K33" s="113">
        <v>103044106</v>
      </c>
      <c r="L33" s="113"/>
      <c r="M33" s="113">
        <v>99974992</v>
      </c>
    </row>
    <row r="34" spans="1:13" s="22" customFormat="1" ht="20.149999999999999" customHeight="1">
      <c r="A34" s="18" t="s">
        <v>46</v>
      </c>
      <c r="B34" s="20"/>
      <c r="C34" s="20"/>
      <c r="D34" s="21"/>
      <c r="E34" s="19"/>
      <c r="F34" s="15"/>
      <c r="G34" s="113">
        <v>11585729</v>
      </c>
      <c r="H34" s="113"/>
      <c r="I34" s="113">
        <v>11963444</v>
      </c>
      <c r="J34" s="113"/>
      <c r="K34" s="113">
        <v>6213339</v>
      </c>
      <c r="L34" s="113"/>
      <c r="M34" s="113">
        <v>6785917</v>
      </c>
    </row>
    <row r="35" spans="1:13" s="22" customFormat="1" ht="20.149999999999999" customHeight="1">
      <c r="A35" s="18" t="s">
        <v>9</v>
      </c>
      <c r="B35" s="20"/>
      <c r="C35" s="20"/>
      <c r="D35" s="21"/>
      <c r="E35" s="15"/>
      <c r="F35" s="15"/>
      <c r="G35" s="113">
        <v>8676593</v>
      </c>
      <c r="H35" s="113"/>
      <c r="I35" s="113">
        <v>7522249</v>
      </c>
      <c r="J35" s="113"/>
      <c r="K35" s="113">
        <v>0</v>
      </c>
      <c r="L35" s="113"/>
      <c r="M35" s="113">
        <v>0</v>
      </c>
    </row>
    <row r="36" spans="1:13" s="22" customFormat="1" ht="6" customHeight="1">
      <c r="A36" s="2"/>
      <c r="B36" s="20"/>
      <c r="C36" s="20"/>
      <c r="D36" s="21"/>
      <c r="E36" s="17"/>
      <c r="F36" s="17"/>
      <c r="G36" s="119"/>
      <c r="H36" s="111"/>
      <c r="I36" s="119"/>
      <c r="J36" s="110"/>
      <c r="K36" s="119"/>
      <c r="L36" s="111"/>
      <c r="M36" s="119"/>
    </row>
    <row r="37" spans="1:13" s="22" customFormat="1" ht="20.149999999999999" customHeight="1">
      <c r="A37" s="2" t="s">
        <v>10</v>
      </c>
      <c r="B37" s="20"/>
      <c r="C37" s="20"/>
      <c r="D37" s="21"/>
      <c r="E37" s="15"/>
      <c r="F37" s="15"/>
      <c r="G37" s="118">
        <f>SUM(G26:G35)</f>
        <v>330986278</v>
      </c>
      <c r="H37" s="117"/>
      <c r="I37" s="118">
        <f>SUM(I26:I35)</f>
        <v>328119740</v>
      </c>
      <c r="J37" s="110"/>
      <c r="K37" s="118">
        <f>SUM(K26:K35)</f>
        <v>313546831</v>
      </c>
      <c r="L37" s="117"/>
      <c r="M37" s="118">
        <f>SUM(M26:M35)</f>
        <v>310122598</v>
      </c>
    </row>
    <row r="38" spans="1:13" s="22" customFormat="1" ht="6" customHeight="1">
      <c r="A38" s="2"/>
      <c r="B38" s="20"/>
      <c r="C38" s="20"/>
      <c r="D38" s="21"/>
      <c r="E38" s="17"/>
      <c r="F38" s="17"/>
      <c r="G38" s="112"/>
      <c r="H38" s="111"/>
      <c r="I38" s="112"/>
      <c r="J38" s="110"/>
      <c r="K38" s="112"/>
      <c r="L38" s="111"/>
      <c r="M38" s="112"/>
    </row>
    <row r="39" spans="1:13" s="22" customFormat="1" ht="20.149999999999999" customHeight="1" thickBot="1">
      <c r="A39" s="2" t="s">
        <v>11</v>
      </c>
      <c r="B39" s="20"/>
      <c r="C39" s="20"/>
      <c r="D39" s="21"/>
      <c r="E39" s="87"/>
      <c r="F39" s="87"/>
      <c r="G39" s="120">
        <f>G22+G37</f>
        <v>938498047</v>
      </c>
      <c r="H39" s="117"/>
      <c r="I39" s="120">
        <f>I22+I37</f>
        <v>933472396</v>
      </c>
      <c r="J39" s="110"/>
      <c r="K39" s="120">
        <f>K22+K37</f>
        <v>742313151</v>
      </c>
      <c r="L39" s="117"/>
      <c r="M39" s="120">
        <f>M22+M37</f>
        <v>732599303</v>
      </c>
    </row>
    <row r="40" spans="1:13" s="22" customFormat="1" ht="20.149999999999999" customHeight="1" thickTop="1">
      <c r="A40" s="2"/>
      <c r="B40" s="20"/>
      <c r="C40" s="20"/>
      <c r="D40" s="88"/>
      <c r="E40" s="87"/>
      <c r="F40" s="87"/>
      <c r="G40" s="113" t="s">
        <v>12</v>
      </c>
      <c r="H40" s="117"/>
      <c r="I40" s="113"/>
      <c r="J40" s="110"/>
      <c r="K40" s="113"/>
      <c r="L40" s="117"/>
      <c r="M40" s="113"/>
    </row>
    <row r="41" spans="1:13" s="22" customFormat="1" ht="20.149999999999999" customHeight="1">
      <c r="A41" s="2"/>
      <c r="B41" s="20"/>
      <c r="C41" s="20"/>
      <c r="D41" s="88"/>
      <c r="E41" s="87"/>
      <c r="F41" s="87"/>
      <c r="G41" s="113"/>
      <c r="H41" s="117"/>
      <c r="I41" s="113"/>
      <c r="J41" s="110"/>
      <c r="K41" s="113"/>
      <c r="L41" s="117"/>
      <c r="M41" s="113"/>
    </row>
    <row r="42" spans="1:13" s="22" customFormat="1" ht="20.149999999999999" customHeight="1">
      <c r="A42" s="2"/>
      <c r="B42" s="20"/>
      <c r="C42" s="20"/>
      <c r="D42" s="88"/>
      <c r="E42" s="87"/>
      <c r="F42" s="87"/>
      <c r="G42" s="113"/>
      <c r="H42" s="117"/>
      <c r="I42" s="113"/>
      <c r="J42" s="110"/>
      <c r="K42" s="113"/>
      <c r="L42" s="117"/>
      <c r="M42" s="113"/>
    </row>
    <row r="43" spans="1:13" s="22" customFormat="1" ht="20.149999999999999" customHeight="1">
      <c r="A43" s="2"/>
      <c r="B43" s="20"/>
      <c r="C43" s="20"/>
      <c r="D43" s="88"/>
      <c r="E43" s="87"/>
      <c r="F43" s="87"/>
      <c r="G43" s="113"/>
      <c r="H43" s="117"/>
      <c r="I43" s="113"/>
      <c r="J43" s="110"/>
      <c r="K43" s="113"/>
      <c r="L43" s="117"/>
      <c r="M43" s="113"/>
    </row>
    <row r="44" spans="1:13" s="22" customFormat="1" ht="20.149999999999999" customHeight="1">
      <c r="A44" s="2"/>
      <c r="B44" s="20"/>
      <c r="C44" s="20"/>
      <c r="D44" s="88"/>
      <c r="E44" s="87"/>
      <c r="F44" s="87"/>
      <c r="G44" s="113"/>
      <c r="H44" s="117"/>
      <c r="I44" s="113"/>
      <c r="J44" s="110"/>
      <c r="K44" s="113"/>
      <c r="L44" s="117"/>
      <c r="M44" s="113"/>
    </row>
    <row r="45" spans="1:13" s="22" customFormat="1" ht="20.149999999999999" customHeight="1">
      <c r="A45" s="2"/>
      <c r="B45" s="20"/>
      <c r="C45" s="20"/>
      <c r="D45" s="88"/>
      <c r="E45" s="87"/>
      <c r="F45" s="87"/>
      <c r="G45" s="113"/>
      <c r="H45" s="117"/>
      <c r="I45" s="113"/>
      <c r="J45" s="110"/>
      <c r="K45" s="113"/>
      <c r="L45" s="117"/>
      <c r="M45" s="113"/>
    </row>
    <row r="46" spans="1:13" s="22" customFormat="1" ht="20.149999999999999" customHeight="1">
      <c r="A46" s="2"/>
      <c r="B46" s="20"/>
      <c r="C46" s="20"/>
      <c r="D46" s="88"/>
      <c r="E46" s="87"/>
      <c r="F46" s="87"/>
      <c r="G46" s="113"/>
      <c r="H46" s="117"/>
      <c r="I46" s="113"/>
      <c r="J46" s="110"/>
      <c r="K46" s="113"/>
      <c r="L46" s="117"/>
      <c r="M46" s="113"/>
    </row>
    <row r="47" spans="1:13" s="22" customFormat="1" ht="21.75" customHeight="1">
      <c r="A47" s="2"/>
      <c r="B47" s="20"/>
      <c r="C47" s="20"/>
      <c r="D47" s="88"/>
      <c r="E47" s="87"/>
      <c r="F47" s="87"/>
      <c r="G47" s="113"/>
      <c r="H47" s="117"/>
      <c r="I47" s="113"/>
      <c r="J47" s="110"/>
      <c r="K47" s="113"/>
      <c r="L47" s="117"/>
      <c r="M47" s="113"/>
    </row>
    <row r="48" spans="1:13" s="22" customFormat="1" ht="20.149999999999999" customHeight="1">
      <c r="A48" s="2"/>
      <c r="B48" s="20"/>
      <c r="C48" s="20"/>
      <c r="D48" s="88"/>
      <c r="E48" s="87"/>
      <c r="F48" s="87"/>
      <c r="G48" s="113"/>
      <c r="H48" s="117"/>
      <c r="I48" s="113"/>
      <c r="J48" s="110"/>
      <c r="K48" s="113"/>
      <c r="L48" s="117"/>
      <c r="M48" s="113"/>
    </row>
    <row r="49" spans="1:16" ht="19" customHeight="1">
      <c r="A49" s="23" t="s">
        <v>13</v>
      </c>
      <c r="B49" s="24"/>
      <c r="C49" s="24"/>
      <c r="D49" s="24"/>
      <c r="E49" s="31"/>
      <c r="F49" s="24"/>
      <c r="G49" s="121"/>
      <c r="H49" s="121"/>
      <c r="I49" s="121"/>
      <c r="J49" s="121"/>
      <c r="K49" s="121"/>
      <c r="L49" s="121"/>
      <c r="M49" s="121"/>
    </row>
    <row r="50" spans="1:16" ht="20.149999999999999" customHeight="1">
      <c r="A50" s="16" t="str">
        <f>A1</f>
        <v xml:space="preserve">บริษัท บลูเวนเจอร์ กรุ๊ป จำกัด (มหาชน) </v>
      </c>
      <c r="B50" s="16"/>
      <c r="C50" s="16"/>
      <c r="D50" s="16"/>
    </row>
    <row r="51" spans="1:16" ht="20.149999999999999" customHeight="1">
      <c r="A51" s="89" t="s">
        <v>74</v>
      </c>
      <c r="B51" s="89"/>
      <c r="C51" s="89"/>
      <c r="D51" s="89"/>
    </row>
    <row r="52" spans="1:16" ht="20.149999999999999" customHeight="1">
      <c r="A52" s="90" t="str">
        <f>+A3</f>
        <v>ณ วันที่ 31 มีนาคม พ.ศ. 2568</v>
      </c>
      <c r="B52" s="90"/>
      <c r="C52" s="90"/>
      <c r="D52" s="90"/>
      <c r="E52" s="31"/>
      <c r="F52" s="31"/>
      <c r="G52" s="108"/>
      <c r="H52" s="109"/>
      <c r="I52" s="108"/>
      <c r="J52" s="109"/>
      <c r="K52" s="108"/>
      <c r="L52" s="109"/>
      <c r="M52" s="108"/>
    </row>
    <row r="53" spans="1:16" ht="17.25" customHeight="1"/>
    <row r="54" spans="1:16" ht="19" customHeight="1">
      <c r="E54" s="15"/>
      <c r="F54" s="15"/>
      <c r="G54" s="258" t="s">
        <v>0</v>
      </c>
      <c r="H54" s="258"/>
      <c r="I54" s="258"/>
      <c r="J54" s="110"/>
      <c r="K54" s="258" t="s">
        <v>1</v>
      </c>
      <c r="L54" s="258"/>
      <c r="M54" s="258"/>
    </row>
    <row r="55" spans="1:16" ht="19" customHeight="1">
      <c r="A55" s="16"/>
      <c r="B55" s="16"/>
      <c r="C55" s="16"/>
      <c r="D55" s="16"/>
      <c r="E55" s="17"/>
      <c r="F55" s="17"/>
      <c r="G55" s="112" t="s">
        <v>67</v>
      </c>
      <c r="H55" s="112"/>
      <c r="I55" s="112" t="s">
        <v>68</v>
      </c>
      <c r="J55" s="113"/>
      <c r="K55" s="112" t="s">
        <v>67</v>
      </c>
      <c r="L55" s="112"/>
      <c r="M55" s="112" t="s">
        <v>68</v>
      </c>
    </row>
    <row r="56" spans="1:16" ht="19" customHeight="1">
      <c r="A56" s="16"/>
      <c r="B56" s="16"/>
      <c r="C56" s="16"/>
      <c r="D56" s="16"/>
      <c r="E56" s="17"/>
      <c r="F56" s="17"/>
      <c r="G56" s="112" t="s">
        <v>144</v>
      </c>
      <c r="H56" s="112"/>
      <c r="I56" s="112" t="s">
        <v>2</v>
      </c>
      <c r="J56" s="112"/>
      <c r="K56" s="112" t="s">
        <v>144</v>
      </c>
      <c r="L56" s="112"/>
      <c r="M56" s="112" t="s">
        <v>2</v>
      </c>
    </row>
    <row r="57" spans="1:16" ht="19" customHeight="1">
      <c r="A57" s="16"/>
      <c r="B57" s="16"/>
      <c r="C57" s="16"/>
      <c r="D57" s="16"/>
      <c r="E57" s="17"/>
      <c r="F57" s="17"/>
      <c r="G57" s="114" t="s">
        <v>145</v>
      </c>
      <c r="H57" s="114"/>
      <c r="I57" s="114" t="s">
        <v>43</v>
      </c>
      <c r="J57" s="115"/>
      <c r="K57" s="114" t="s">
        <v>145</v>
      </c>
      <c r="L57" s="114"/>
      <c r="M57" s="114" t="s">
        <v>43</v>
      </c>
    </row>
    <row r="58" spans="1:16" ht="19" customHeight="1">
      <c r="A58" s="16"/>
      <c r="B58" s="16"/>
      <c r="C58" s="16"/>
      <c r="D58" s="16"/>
      <c r="E58" s="82" t="s">
        <v>3</v>
      </c>
      <c r="F58" s="17"/>
      <c r="G58" s="116" t="s">
        <v>44</v>
      </c>
      <c r="H58" s="112"/>
      <c r="I58" s="116" t="s">
        <v>44</v>
      </c>
      <c r="J58" s="113"/>
      <c r="K58" s="116" t="s">
        <v>44</v>
      </c>
      <c r="L58" s="112"/>
      <c r="M58" s="116" t="s">
        <v>44</v>
      </c>
    </row>
    <row r="59" spans="1:16" ht="4" customHeight="1">
      <c r="E59" s="17"/>
      <c r="F59" s="17"/>
      <c r="G59" s="112"/>
      <c r="H59" s="111"/>
      <c r="I59" s="112"/>
      <c r="J59" s="110"/>
      <c r="K59" s="112"/>
      <c r="L59" s="111"/>
      <c r="M59" s="112"/>
    </row>
    <row r="60" spans="1:16" ht="19" customHeight="1">
      <c r="A60" s="2" t="s">
        <v>14</v>
      </c>
      <c r="B60" s="16"/>
      <c r="C60" s="16"/>
      <c r="D60" s="16"/>
      <c r="E60" s="15"/>
      <c r="F60" s="15"/>
      <c r="G60" s="113"/>
      <c r="H60" s="117"/>
      <c r="I60" s="113"/>
      <c r="J60" s="110"/>
      <c r="K60" s="113"/>
      <c r="L60" s="117"/>
      <c r="M60" s="113"/>
    </row>
    <row r="61" spans="1:16" ht="4" customHeight="1">
      <c r="A61" s="2"/>
      <c r="B61" s="16"/>
      <c r="C61" s="16"/>
      <c r="D61" s="16"/>
      <c r="E61" s="15"/>
      <c r="F61" s="15"/>
      <c r="G61" s="113"/>
      <c r="H61" s="117"/>
      <c r="I61" s="113"/>
      <c r="J61" s="110"/>
      <c r="K61" s="113"/>
      <c r="L61" s="117"/>
      <c r="M61" s="113"/>
    </row>
    <row r="62" spans="1:16" ht="19" customHeight="1">
      <c r="A62" s="2" t="s">
        <v>15</v>
      </c>
      <c r="B62" s="16"/>
      <c r="C62" s="16"/>
      <c r="D62" s="16"/>
      <c r="E62" s="15"/>
      <c r="F62" s="15"/>
      <c r="G62" s="113"/>
      <c r="H62" s="117"/>
      <c r="I62" s="113"/>
      <c r="J62" s="110"/>
      <c r="K62" s="113"/>
      <c r="L62" s="117"/>
      <c r="M62" s="113"/>
    </row>
    <row r="63" spans="1:16" ht="4" customHeight="1">
      <c r="A63" s="2"/>
      <c r="B63" s="16"/>
      <c r="C63" s="16"/>
      <c r="D63" s="16"/>
      <c r="E63" s="15"/>
      <c r="F63" s="15"/>
      <c r="G63" s="113"/>
      <c r="H63" s="117"/>
      <c r="I63" s="113"/>
      <c r="J63" s="110"/>
      <c r="K63" s="113"/>
      <c r="L63" s="117"/>
      <c r="M63" s="113"/>
    </row>
    <row r="64" spans="1:16" ht="19" customHeight="1">
      <c r="A64" s="18" t="s">
        <v>63</v>
      </c>
      <c r="B64" s="16"/>
      <c r="C64" s="16"/>
      <c r="D64" s="16"/>
      <c r="E64" s="25">
        <v>14</v>
      </c>
      <c r="F64" s="15"/>
      <c r="G64" s="113">
        <v>83700944</v>
      </c>
      <c r="H64" s="117"/>
      <c r="I64" s="113">
        <v>101834334</v>
      </c>
      <c r="J64" s="110"/>
      <c r="K64" s="113">
        <v>15298923</v>
      </c>
      <c r="L64" s="117"/>
      <c r="M64" s="113">
        <v>16614834</v>
      </c>
      <c r="P64" s="210"/>
    </row>
    <row r="65" spans="1:15" s="22" customFormat="1" ht="19" customHeight="1">
      <c r="A65" s="18" t="s">
        <v>18</v>
      </c>
      <c r="B65" s="20"/>
      <c r="C65" s="20"/>
      <c r="D65" s="21"/>
      <c r="E65" s="25"/>
      <c r="F65" s="15"/>
      <c r="G65" s="113"/>
      <c r="H65" s="113"/>
      <c r="I65" s="113"/>
      <c r="J65" s="113"/>
      <c r="K65" s="113"/>
      <c r="L65" s="113"/>
      <c r="M65" s="113"/>
    </row>
    <row r="66" spans="1:15" s="22" customFormat="1" ht="19" customHeight="1">
      <c r="B66" s="91" t="s">
        <v>56</v>
      </c>
      <c r="C66" s="20"/>
      <c r="D66" s="21"/>
      <c r="E66" s="26"/>
      <c r="F66" s="15"/>
      <c r="G66" s="113">
        <v>4464360</v>
      </c>
      <c r="H66" s="113"/>
      <c r="I66" s="113">
        <v>4036582</v>
      </c>
      <c r="J66" s="113"/>
      <c r="K66" s="113">
        <v>4464360</v>
      </c>
      <c r="L66" s="113"/>
      <c r="M66" s="113">
        <v>4036582</v>
      </c>
    </row>
    <row r="67" spans="1:15" s="22" customFormat="1" ht="19" customHeight="1">
      <c r="A67" s="18" t="s">
        <v>65</v>
      </c>
      <c r="B67" s="20"/>
      <c r="C67" s="20"/>
      <c r="D67" s="21"/>
      <c r="E67" s="25"/>
      <c r="F67" s="15"/>
      <c r="G67" s="113">
        <v>7330561</v>
      </c>
      <c r="H67" s="113"/>
      <c r="I67" s="113">
        <v>4893514</v>
      </c>
      <c r="J67" s="113"/>
      <c r="K67" s="113">
        <v>5755425</v>
      </c>
      <c r="L67" s="113"/>
      <c r="M67" s="113">
        <v>4893514</v>
      </c>
    </row>
    <row r="68" spans="1:15" s="22" customFormat="1" ht="19" customHeight="1">
      <c r="A68" s="18" t="s">
        <v>152</v>
      </c>
      <c r="B68" s="20"/>
      <c r="C68" s="20"/>
      <c r="D68" s="21"/>
      <c r="E68" s="25">
        <v>15</v>
      </c>
      <c r="F68" s="15"/>
      <c r="G68" s="113">
        <v>363681</v>
      </c>
      <c r="H68" s="113"/>
      <c r="I68" s="113">
        <v>59711</v>
      </c>
      <c r="J68" s="113"/>
      <c r="K68" s="113">
        <v>363681</v>
      </c>
      <c r="L68" s="113"/>
      <c r="M68" s="113">
        <v>59711</v>
      </c>
    </row>
    <row r="69" spans="1:15" s="22" customFormat="1" ht="19" customHeight="1">
      <c r="A69" s="18" t="s">
        <v>64</v>
      </c>
      <c r="B69" s="20"/>
      <c r="C69" s="20"/>
      <c r="D69" s="21"/>
      <c r="E69" s="15"/>
      <c r="F69" s="15"/>
      <c r="G69" s="118">
        <v>21957948</v>
      </c>
      <c r="H69" s="113"/>
      <c r="I69" s="118">
        <v>19697365</v>
      </c>
      <c r="J69" s="113"/>
      <c r="K69" s="118">
        <v>11267211</v>
      </c>
      <c r="L69" s="113"/>
      <c r="M69" s="118">
        <v>13872906</v>
      </c>
    </row>
    <row r="70" spans="1:15" s="22" customFormat="1" ht="4" customHeight="1">
      <c r="A70" s="2"/>
      <c r="B70" s="20"/>
      <c r="C70" s="20"/>
      <c r="D70" s="21"/>
      <c r="E70" s="17"/>
      <c r="F70" s="17"/>
      <c r="G70" s="112"/>
      <c r="H70" s="111"/>
      <c r="I70" s="112"/>
      <c r="J70" s="110"/>
      <c r="K70" s="112"/>
      <c r="L70" s="111"/>
      <c r="M70" s="112"/>
    </row>
    <row r="71" spans="1:15" s="22" customFormat="1" ht="19" customHeight="1">
      <c r="A71" s="2" t="s">
        <v>16</v>
      </c>
      <c r="B71" s="20"/>
      <c r="C71" s="20"/>
      <c r="D71" s="21"/>
      <c r="E71" s="15"/>
      <c r="F71" s="15"/>
      <c r="G71" s="118">
        <f>SUM(G63:G69)</f>
        <v>117817494</v>
      </c>
      <c r="H71" s="122"/>
      <c r="I71" s="118">
        <f>SUM(I64:I69)</f>
        <v>130521506</v>
      </c>
      <c r="J71" s="122"/>
      <c r="K71" s="118">
        <f>SUM(K64:K69)</f>
        <v>37149600</v>
      </c>
      <c r="L71" s="122"/>
      <c r="M71" s="118">
        <f>SUM(M64:M69)</f>
        <v>39477547</v>
      </c>
    </row>
    <row r="72" spans="1:15" s="22" customFormat="1" ht="6" customHeight="1">
      <c r="A72" s="2"/>
      <c r="B72" s="20"/>
      <c r="C72" s="20"/>
      <c r="D72" s="21"/>
      <c r="E72" s="15"/>
      <c r="F72" s="15"/>
      <c r="G72" s="113"/>
      <c r="H72" s="117"/>
      <c r="I72" s="113"/>
      <c r="J72" s="110"/>
      <c r="K72" s="113"/>
      <c r="L72" s="117"/>
      <c r="M72" s="113"/>
    </row>
    <row r="73" spans="1:15" s="22" customFormat="1" ht="19" customHeight="1">
      <c r="A73" s="2" t="s">
        <v>17</v>
      </c>
      <c r="B73" s="20"/>
      <c r="C73" s="20"/>
      <c r="D73" s="21"/>
      <c r="E73" s="15"/>
      <c r="F73" s="15"/>
      <c r="G73" s="113"/>
      <c r="H73" s="117"/>
      <c r="I73" s="113"/>
      <c r="J73" s="110"/>
      <c r="K73" s="113"/>
      <c r="L73" s="117"/>
      <c r="M73" s="113"/>
    </row>
    <row r="74" spans="1:15" s="22" customFormat="1" ht="4" customHeight="1">
      <c r="A74" s="2"/>
      <c r="B74" s="20"/>
      <c r="C74" s="20"/>
      <c r="D74" s="21"/>
      <c r="E74" s="17"/>
      <c r="F74" s="17"/>
      <c r="G74" s="112"/>
      <c r="H74" s="111"/>
      <c r="I74" s="112"/>
      <c r="J74" s="110"/>
      <c r="K74" s="112"/>
      <c r="L74" s="111"/>
      <c r="M74" s="112"/>
    </row>
    <row r="75" spans="1:15" s="22" customFormat="1" ht="19" customHeight="1">
      <c r="A75" s="18" t="s">
        <v>18</v>
      </c>
      <c r="B75" s="20"/>
      <c r="C75" s="20"/>
      <c r="D75" s="21"/>
      <c r="E75" s="26"/>
      <c r="F75" s="15"/>
      <c r="G75" s="113">
        <v>7173333</v>
      </c>
      <c r="H75" s="113"/>
      <c r="I75" s="113">
        <v>5432121</v>
      </c>
      <c r="J75" s="113"/>
      <c r="K75" s="113">
        <v>7173333</v>
      </c>
      <c r="L75" s="113"/>
      <c r="M75" s="113">
        <v>5432121</v>
      </c>
    </row>
    <row r="76" spans="1:15" s="22" customFormat="1" ht="19" customHeight="1">
      <c r="A76" s="18" t="s">
        <v>66</v>
      </c>
      <c r="B76" s="20"/>
      <c r="C76" s="20"/>
      <c r="D76" s="21"/>
      <c r="E76" s="26"/>
      <c r="F76" s="15"/>
      <c r="G76" s="113">
        <v>50176338</v>
      </c>
      <c r="H76" s="113"/>
      <c r="I76" s="113">
        <v>45080085</v>
      </c>
      <c r="J76" s="113"/>
      <c r="K76" s="113">
        <v>29630444</v>
      </c>
      <c r="L76" s="113"/>
      <c r="M76" s="113">
        <v>25189954</v>
      </c>
      <c r="O76" s="83"/>
    </row>
    <row r="77" spans="1:15" s="22" customFormat="1" ht="19" customHeight="1">
      <c r="A77" s="18" t="s">
        <v>153</v>
      </c>
      <c r="B77" s="92"/>
      <c r="C77" s="20"/>
      <c r="D77" s="21"/>
      <c r="E77" s="15"/>
      <c r="F77" s="15"/>
      <c r="G77" s="118">
        <v>741114</v>
      </c>
      <c r="H77" s="113"/>
      <c r="I77" s="118">
        <v>741114</v>
      </c>
      <c r="J77" s="113"/>
      <c r="K77" s="118">
        <v>741114</v>
      </c>
      <c r="L77" s="113"/>
      <c r="M77" s="118">
        <v>741114</v>
      </c>
    </row>
    <row r="78" spans="1:15" s="22" customFormat="1" ht="4" customHeight="1">
      <c r="A78" s="91"/>
      <c r="B78" s="20"/>
      <c r="C78" s="20"/>
      <c r="D78" s="21"/>
      <c r="E78" s="15"/>
      <c r="F78" s="15"/>
      <c r="G78" s="113"/>
      <c r="H78" s="113"/>
      <c r="I78" s="113"/>
      <c r="J78" s="113"/>
      <c r="K78" s="113"/>
      <c r="L78" s="113"/>
      <c r="M78" s="113"/>
    </row>
    <row r="79" spans="1:15" s="22" customFormat="1" ht="19" customHeight="1">
      <c r="A79" s="2" t="s">
        <v>19</v>
      </c>
      <c r="B79" s="20"/>
      <c r="C79" s="20"/>
      <c r="D79" s="21"/>
      <c r="E79" s="15"/>
      <c r="F79" s="15"/>
      <c r="G79" s="118">
        <f>SUM(G75:G77)</f>
        <v>58090785</v>
      </c>
      <c r="H79" s="117"/>
      <c r="I79" s="118">
        <f>SUM(I75:I77)</f>
        <v>51253320</v>
      </c>
      <c r="J79" s="110"/>
      <c r="K79" s="118">
        <f>SUM(K75:K77)</f>
        <v>37544891</v>
      </c>
      <c r="L79" s="117"/>
      <c r="M79" s="118">
        <f>SUM(M75:M77)</f>
        <v>31363189</v>
      </c>
    </row>
    <row r="80" spans="1:15" s="22" customFormat="1" ht="4" customHeight="1">
      <c r="A80" s="2"/>
      <c r="B80" s="20"/>
      <c r="C80" s="20"/>
      <c r="D80" s="21"/>
      <c r="E80" s="17"/>
      <c r="F80" s="17"/>
      <c r="G80" s="112"/>
      <c r="H80" s="111"/>
      <c r="I80" s="112"/>
      <c r="J80" s="110"/>
      <c r="K80" s="112"/>
      <c r="L80" s="111"/>
      <c r="M80" s="112"/>
    </row>
    <row r="81" spans="1:13" s="22" customFormat="1" ht="19" customHeight="1">
      <c r="A81" s="2" t="s">
        <v>20</v>
      </c>
      <c r="B81" s="20"/>
      <c r="C81" s="20"/>
      <c r="D81" s="21"/>
      <c r="E81" s="15"/>
      <c r="F81" s="15"/>
      <c r="G81" s="118">
        <f>SUM(G71+G79)</f>
        <v>175908279</v>
      </c>
      <c r="H81" s="117"/>
      <c r="I81" s="118">
        <f>SUM(I71+I79)</f>
        <v>181774826</v>
      </c>
      <c r="J81" s="110"/>
      <c r="K81" s="118">
        <f>K71+K79</f>
        <v>74694491</v>
      </c>
      <c r="L81" s="117"/>
      <c r="M81" s="118">
        <f>M71+M79</f>
        <v>70840736</v>
      </c>
    </row>
    <row r="82" spans="1:13" s="22" customFormat="1" ht="6" customHeight="1">
      <c r="A82" s="93"/>
      <c r="B82" s="20"/>
      <c r="C82" s="20"/>
      <c r="D82" s="21"/>
      <c r="E82" s="94"/>
      <c r="F82" s="21"/>
      <c r="G82" s="21"/>
      <c r="H82" s="94"/>
      <c r="I82" s="21"/>
      <c r="J82" s="21"/>
      <c r="K82" s="21"/>
      <c r="L82" s="94"/>
      <c r="M82" s="21"/>
    </row>
    <row r="83" spans="1:13" ht="19" customHeight="1">
      <c r="A83" s="2" t="s">
        <v>21</v>
      </c>
      <c r="B83" s="16"/>
      <c r="C83" s="16"/>
      <c r="D83" s="16"/>
      <c r="E83" s="15"/>
      <c r="F83" s="15"/>
      <c r="G83" s="113"/>
      <c r="H83" s="117"/>
      <c r="I83" s="113"/>
      <c r="J83" s="110"/>
      <c r="K83" s="113"/>
      <c r="L83" s="117"/>
      <c r="M83" s="113"/>
    </row>
    <row r="84" spans="1:13" ht="4" customHeight="1">
      <c r="A84" s="2"/>
      <c r="B84" s="16"/>
      <c r="C84" s="16"/>
      <c r="D84" s="16"/>
      <c r="E84" s="15"/>
      <c r="F84" s="15"/>
      <c r="G84" s="113"/>
      <c r="H84" s="117"/>
      <c r="I84" s="113"/>
      <c r="J84" s="110"/>
      <c r="K84" s="113"/>
      <c r="L84" s="117"/>
      <c r="M84" s="113"/>
    </row>
    <row r="85" spans="1:13" s="22" customFormat="1" ht="19" customHeight="1">
      <c r="A85" s="91" t="s">
        <v>22</v>
      </c>
      <c r="B85" s="20"/>
      <c r="C85" s="20"/>
      <c r="D85" s="21"/>
      <c r="E85" s="25"/>
      <c r="F85" s="15"/>
      <c r="G85" s="113"/>
      <c r="H85" s="117"/>
      <c r="I85" s="113"/>
      <c r="J85" s="110"/>
      <c r="K85" s="113"/>
      <c r="L85" s="117"/>
      <c r="M85" s="113"/>
    </row>
    <row r="86" spans="1:13" s="22" customFormat="1" ht="19" customHeight="1">
      <c r="B86" s="91" t="s">
        <v>23</v>
      </c>
      <c r="C86" s="20"/>
      <c r="D86" s="21"/>
      <c r="E86" s="15"/>
      <c r="F86" s="15"/>
      <c r="G86" s="113"/>
      <c r="H86" s="117"/>
      <c r="I86" s="113"/>
      <c r="J86" s="110"/>
      <c r="K86" s="113"/>
      <c r="L86" s="117"/>
      <c r="M86" s="113"/>
    </row>
    <row r="87" spans="1:13" s="22" customFormat="1" ht="19" customHeight="1">
      <c r="C87" s="91" t="s">
        <v>57</v>
      </c>
      <c r="D87" s="21"/>
      <c r="E87" s="15"/>
      <c r="F87" s="15"/>
      <c r="G87" s="113"/>
      <c r="H87" s="117"/>
      <c r="I87" s="113"/>
      <c r="J87" s="110"/>
      <c r="K87" s="113"/>
      <c r="L87" s="117"/>
      <c r="M87" s="113"/>
    </row>
    <row r="88" spans="1:13" s="22" customFormat="1" ht="19" customHeight="1" thickBot="1">
      <c r="C88" s="20"/>
      <c r="D88" s="91" t="s">
        <v>47</v>
      </c>
      <c r="E88" s="20"/>
      <c r="G88" s="120">
        <v>225000000</v>
      </c>
      <c r="H88" s="83"/>
      <c r="I88" s="95">
        <v>225000000</v>
      </c>
      <c r="J88" s="83"/>
      <c r="K88" s="120">
        <v>225000000</v>
      </c>
      <c r="L88" s="83"/>
      <c r="M88" s="95">
        <v>225000000</v>
      </c>
    </row>
    <row r="89" spans="1:13" s="22" customFormat="1" ht="4" customHeight="1" thickTop="1">
      <c r="A89" s="2"/>
      <c r="B89" s="20"/>
      <c r="C89" s="20"/>
      <c r="D89" s="21"/>
      <c r="E89" s="17"/>
      <c r="F89" s="17"/>
      <c r="G89" s="112"/>
      <c r="H89" s="111"/>
      <c r="I89" s="112"/>
      <c r="J89" s="110"/>
      <c r="K89" s="112"/>
      <c r="L89" s="111"/>
      <c r="M89" s="112"/>
    </row>
    <row r="90" spans="1:13" s="22" customFormat="1" ht="19" customHeight="1">
      <c r="A90" s="91" t="s">
        <v>24</v>
      </c>
      <c r="B90" s="92" t="s">
        <v>25</v>
      </c>
      <c r="C90" s="20"/>
      <c r="D90" s="21"/>
      <c r="E90" s="20"/>
      <c r="F90" s="15"/>
      <c r="G90" s="113"/>
      <c r="H90" s="117"/>
      <c r="I90" s="113"/>
      <c r="J90" s="110"/>
      <c r="K90" s="113"/>
      <c r="L90" s="117"/>
      <c r="M90" s="113"/>
    </row>
    <row r="91" spans="1:13" s="22" customFormat="1" ht="19" customHeight="1">
      <c r="A91" s="96"/>
      <c r="B91" s="92"/>
      <c r="C91" s="92" t="s">
        <v>57</v>
      </c>
      <c r="D91" s="97"/>
      <c r="E91" s="15"/>
      <c r="F91" s="15"/>
      <c r="G91" s="113"/>
      <c r="H91" s="117"/>
      <c r="I91" s="113"/>
      <c r="J91" s="110"/>
      <c r="K91" s="113"/>
      <c r="L91" s="117"/>
      <c r="M91" s="113"/>
    </row>
    <row r="92" spans="1:13" s="22" customFormat="1" ht="19" customHeight="1">
      <c r="A92" s="96"/>
      <c r="B92" s="92"/>
      <c r="C92" s="92"/>
      <c r="D92" s="91" t="s">
        <v>128</v>
      </c>
      <c r="E92" s="15"/>
      <c r="F92" s="15"/>
      <c r="G92" s="123">
        <v>225000000</v>
      </c>
      <c r="H92" s="117"/>
      <c r="I92" s="123">
        <v>225000000</v>
      </c>
      <c r="J92" s="110"/>
      <c r="K92" s="113">
        <v>225000000</v>
      </c>
      <c r="L92" s="117"/>
      <c r="M92" s="123">
        <v>225000000</v>
      </c>
    </row>
    <row r="93" spans="1:13" s="22" customFormat="1" ht="19" customHeight="1">
      <c r="A93" s="91" t="s">
        <v>58</v>
      </c>
      <c r="B93" s="20"/>
      <c r="C93" s="20"/>
      <c r="D93" s="21"/>
      <c r="E93" s="25"/>
      <c r="F93" s="15"/>
      <c r="G93" s="123">
        <v>293184000</v>
      </c>
      <c r="H93" s="117"/>
      <c r="I93" s="123">
        <v>293184000</v>
      </c>
      <c r="J93" s="110"/>
      <c r="K93" s="123">
        <v>293184000</v>
      </c>
      <c r="L93" s="117"/>
      <c r="M93" s="123">
        <v>293184000</v>
      </c>
    </row>
    <row r="94" spans="1:13" s="22" customFormat="1" ht="19" customHeight="1">
      <c r="A94" s="98" t="s">
        <v>129</v>
      </c>
      <c r="B94" s="20"/>
      <c r="C94" s="20"/>
      <c r="D94" s="21"/>
      <c r="E94" s="15"/>
      <c r="F94" s="15"/>
      <c r="G94" s="113"/>
      <c r="H94" s="113"/>
      <c r="I94" s="123"/>
      <c r="J94" s="113"/>
      <c r="K94" s="113"/>
      <c r="L94" s="113"/>
      <c r="M94" s="123"/>
    </row>
    <row r="95" spans="1:13" s="22" customFormat="1" ht="19" customHeight="1">
      <c r="A95" s="99"/>
      <c r="B95" s="92" t="s">
        <v>48</v>
      </c>
      <c r="C95" s="20"/>
      <c r="D95" s="21"/>
      <c r="E95" s="15"/>
      <c r="F95" s="15"/>
      <c r="G95" s="123">
        <v>88669082</v>
      </c>
      <c r="H95" s="113"/>
      <c r="I95" s="123">
        <v>88669082</v>
      </c>
      <c r="J95" s="113"/>
      <c r="K95" s="123">
        <v>-10000000</v>
      </c>
      <c r="L95" s="113"/>
      <c r="M95" s="123">
        <v>-10000000</v>
      </c>
    </row>
    <row r="96" spans="1:13" s="22" customFormat="1" ht="19" customHeight="1">
      <c r="A96" s="91" t="s">
        <v>26</v>
      </c>
      <c r="B96" s="20"/>
      <c r="C96" s="20"/>
      <c r="D96" s="21"/>
      <c r="E96" s="15"/>
      <c r="F96" s="15"/>
      <c r="G96" s="113"/>
      <c r="H96" s="113"/>
      <c r="I96" s="100"/>
      <c r="J96" s="113"/>
      <c r="K96" s="113"/>
      <c r="L96" s="113"/>
      <c r="M96" s="100"/>
    </row>
    <row r="97" spans="1:13" s="22" customFormat="1" ht="19" customHeight="1">
      <c r="B97" s="91" t="s">
        <v>59</v>
      </c>
      <c r="C97" s="20"/>
      <c r="D97" s="21"/>
      <c r="E97" s="15"/>
      <c r="F97" s="15"/>
      <c r="G97" s="123">
        <v>17000000</v>
      </c>
      <c r="H97" s="113"/>
      <c r="I97" s="123">
        <v>17000000</v>
      </c>
      <c r="J97" s="113"/>
      <c r="K97" s="123">
        <v>17000000</v>
      </c>
      <c r="L97" s="113"/>
      <c r="M97" s="123">
        <v>17000000</v>
      </c>
    </row>
    <row r="98" spans="1:13" s="22" customFormat="1" ht="19" customHeight="1">
      <c r="B98" s="91" t="s">
        <v>27</v>
      </c>
      <c r="C98" s="20"/>
      <c r="D98" s="21"/>
      <c r="E98" s="15"/>
      <c r="F98" s="15"/>
      <c r="G98" s="113">
        <v>138435709</v>
      </c>
      <c r="H98" s="113"/>
      <c r="I98" s="123">
        <v>127782268</v>
      </c>
      <c r="J98" s="113"/>
      <c r="K98" s="113">
        <v>141965797</v>
      </c>
      <c r="L98" s="113"/>
      <c r="M98" s="123">
        <v>136353534</v>
      </c>
    </row>
    <row r="99" spans="1:13" s="22" customFormat="1" ht="19" customHeight="1">
      <c r="A99" s="98" t="s">
        <v>28</v>
      </c>
      <c r="B99" s="20"/>
      <c r="C99" s="20"/>
      <c r="D99" s="21"/>
      <c r="E99" s="15"/>
      <c r="F99" s="15"/>
      <c r="G99" s="118">
        <v>300977</v>
      </c>
      <c r="H99" s="113"/>
      <c r="I99" s="124">
        <v>62220</v>
      </c>
      <c r="J99" s="113"/>
      <c r="K99" s="118">
        <v>468863</v>
      </c>
      <c r="L99" s="113"/>
      <c r="M99" s="124">
        <v>221033</v>
      </c>
    </row>
    <row r="100" spans="1:13" s="22" customFormat="1" ht="4" customHeight="1">
      <c r="A100" s="2"/>
      <c r="B100" s="20"/>
      <c r="C100" s="20"/>
      <c r="D100" s="21"/>
      <c r="E100" s="17"/>
      <c r="F100" s="17"/>
      <c r="G100" s="112"/>
      <c r="H100" s="111"/>
      <c r="I100" s="112"/>
      <c r="J100" s="110"/>
      <c r="K100" s="112"/>
      <c r="L100" s="111"/>
      <c r="M100" s="112"/>
    </row>
    <row r="101" spans="1:13" s="22" customFormat="1" ht="19" customHeight="1">
      <c r="A101" s="16" t="s">
        <v>29</v>
      </c>
      <c r="B101" s="20"/>
      <c r="C101" s="20"/>
      <c r="D101" s="21"/>
      <c r="E101" s="15"/>
      <c r="F101" s="15"/>
      <c r="G101" s="118">
        <f>SUM(G91:G99)</f>
        <v>762589768</v>
      </c>
      <c r="H101" s="113"/>
      <c r="I101" s="118">
        <f>SUM(I91:I99)</f>
        <v>751697570</v>
      </c>
      <c r="J101" s="113"/>
      <c r="K101" s="118">
        <f>SUM(K91:K99)</f>
        <v>667618660</v>
      </c>
      <c r="L101" s="113"/>
      <c r="M101" s="118">
        <f>SUM(M91:M99)</f>
        <v>661758567</v>
      </c>
    </row>
    <row r="102" spans="1:13" s="22" customFormat="1" ht="4" customHeight="1">
      <c r="A102" s="2"/>
      <c r="B102" s="20"/>
      <c r="C102" s="20"/>
      <c r="D102" s="21"/>
      <c r="E102" s="17"/>
      <c r="F102" s="17"/>
      <c r="G102" s="112"/>
      <c r="H102" s="111"/>
      <c r="I102" s="112"/>
      <c r="J102" s="110"/>
      <c r="K102" s="112"/>
      <c r="L102" s="111"/>
      <c r="M102" s="112"/>
    </row>
    <row r="103" spans="1:13" ht="19" customHeight="1" thickBot="1">
      <c r="A103" s="16" t="s">
        <v>30</v>
      </c>
      <c r="B103" s="16"/>
      <c r="C103" s="16"/>
      <c r="D103" s="16"/>
      <c r="E103" s="15"/>
      <c r="F103" s="15"/>
      <c r="G103" s="120">
        <f>+G101+G81</f>
        <v>938498047</v>
      </c>
      <c r="H103" s="113"/>
      <c r="I103" s="120">
        <f>+I101+I81</f>
        <v>933472396</v>
      </c>
      <c r="J103" s="113"/>
      <c r="K103" s="120">
        <f>+K101+K81</f>
        <v>742313151</v>
      </c>
      <c r="L103" s="113"/>
      <c r="M103" s="120">
        <f>+M101+M81</f>
        <v>732599303</v>
      </c>
    </row>
    <row r="104" spans="1:13" s="22" customFormat="1" ht="12.75" customHeight="1" thickTop="1">
      <c r="A104" s="93"/>
      <c r="B104" s="20"/>
      <c r="C104" s="20"/>
      <c r="D104" s="21"/>
      <c r="E104" s="94"/>
      <c r="F104" s="21"/>
      <c r="G104" s="126"/>
      <c r="H104" s="94"/>
      <c r="I104" s="125"/>
      <c r="J104" s="21"/>
      <c r="K104" s="126"/>
      <c r="L104" s="94"/>
      <c r="M104" s="126"/>
    </row>
    <row r="105" spans="1:13" s="22" customFormat="1" ht="12.75" customHeight="1">
      <c r="A105" s="93"/>
      <c r="B105" s="20"/>
      <c r="C105" s="20"/>
      <c r="D105" s="21"/>
      <c r="E105" s="94"/>
      <c r="F105" s="21"/>
      <c r="G105" s="126"/>
      <c r="H105" s="94"/>
      <c r="I105" s="125"/>
      <c r="J105" s="21"/>
      <c r="K105" s="126"/>
      <c r="L105" s="94"/>
      <c r="M105" s="126"/>
    </row>
    <row r="106" spans="1:13" ht="19" customHeight="1">
      <c r="A106" s="24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106" s="24"/>
      <c r="C106" s="24"/>
      <c r="D106" s="24"/>
      <c r="E106" s="31"/>
      <c r="F106" s="31"/>
      <c r="G106" s="108"/>
      <c r="H106" s="109"/>
      <c r="I106" s="108"/>
      <c r="J106" s="109"/>
      <c r="K106" s="108"/>
      <c r="L106" s="109"/>
      <c r="M106" s="108"/>
    </row>
  </sheetData>
  <mergeCells count="4">
    <mergeCell ref="G5:I5"/>
    <mergeCell ref="K5:M5"/>
    <mergeCell ref="G54:I54"/>
    <mergeCell ref="K54:M54"/>
  </mergeCells>
  <pageMargins left="0.78740157480314965" right="0.51181102362204722" top="0.51181102362204722" bottom="0.59055118110236227" header="0.47244094488188981" footer="0.39370078740157483"/>
  <pageSetup paperSize="9" scale="86" firstPageNumber="2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A909D-5BC3-4606-9C7E-7A1AC331C0E4}">
  <sheetPr>
    <pageSetUpPr fitToPage="1"/>
  </sheetPr>
  <dimension ref="A1:N70"/>
  <sheetViews>
    <sheetView topLeftCell="A50" zoomScaleNormal="100" zoomScaleSheetLayoutView="70" workbookViewId="0">
      <selection activeCell="G67" sqref="G67"/>
    </sheetView>
  </sheetViews>
  <sheetFormatPr defaultColWidth="8.453125" defaultRowHeight="24" customHeight="1"/>
  <cols>
    <col min="1" max="1" width="40.26953125" style="63" customWidth="1"/>
    <col min="2" max="2" width="1" style="42" customWidth="1"/>
    <col min="3" max="3" width="7.54296875" style="42" customWidth="1"/>
    <col min="4" max="4" width="1" style="42" customWidth="1"/>
    <col min="5" max="5" width="14.7265625" style="35" customWidth="1"/>
    <col min="6" max="6" width="1" style="39" customWidth="1"/>
    <col min="7" max="7" width="14.7265625" style="35" customWidth="1"/>
    <col min="8" max="8" width="1" style="39" customWidth="1"/>
    <col min="9" max="9" width="14.7265625" style="35" customWidth="1"/>
    <col min="10" max="10" width="1" style="39" customWidth="1"/>
    <col min="11" max="11" width="14.7265625" style="35" customWidth="1"/>
    <col min="12" max="226" width="8.453125" style="36"/>
    <col min="227" max="227" width="38.81640625" style="36" customWidth="1"/>
    <col min="228" max="228" width="1.453125" style="36" customWidth="1"/>
    <col min="229" max="229" width="8.7265625" style="36" customWidth="1"/>
    <col min="230" max="230" width="1.7265625" style="36" customWidth="1"/>
    <col min="231" max="231" width="14.81640625" style="36" customWidth="1"/>
    <col min="232" max="232" width="0.81640625" style="36" customWidth="1"/>
    <col min="233" max="233" width="14.81640625" style="36" customWidth="1"/>
    <col min="234" max="234" width="0.81640625" style="36" customWidth="1"/>
    <col min="235" max="235" width="14.81640625" style="36" customWidth="1"/>
    <col min="236" max="236" width="0.81640625" style="36" customWidth="1"/>
    <col min="237" max="237" width="14.81640625" style="36" customWidth="1"/>
    <col min="238" max="238" width="0.81640625" style="36" customWidth="1"/>
    <col min="239" max="239" width="6.7265625" style="36" customWidth="1"/>
    <col min="240" max="240" width="12.26953125" style="36" bestFit="1" customWidth="1"/>
    <col min="241" max="241" width="8.453125" style="36"/>
    <col min="242" max="242" width="12.26953125" style="36" bestFit="1" customWidth="1"/>
    <col min="243" max="243" width="8.453125" style="36"/>
    <col min="244" max="244" width="13.453125" style="36" bestFit="1" customWidth="1"/>
    <col min="245" max="245" width="8.453125" style="36"/>
    <col min="246" max="246" width="13.453125" style="36" bestFit="1" customWidth="1"/>
    <col min="247" max="482" width="8.453125" style="36"/>
    <col min="483" max="483" width="38.81640625" style="36" customWidth="1"/>
    <col min="484" max="484" width="1.453125" style="36" customWidth="1"/>
    <col min="485" max="485" width="8.7265625" style="36" customWidth="1"/>
    <col min="486" max="486" width="1.7265625" style="36" customWidth="1"/>
    <col min="487" max="487" width="14.81640625" style="36" customWidth="1"/>
    <col min="488" max="488" width="0.81640625" style="36" customWidth="1"/>
    <col min="489" max="489" width="14.81640625" style="36" customWidth="1"/>
    <col min="490" max="490" width="0.81640625" style="36" customWidth="1"/>
    <col min="491" max="491" width="14.81640625" style="36" customWidth="1"/>
    <col min="492" max="492" width="0.81640625" style="36" customWidth="1"/>
    <col min="493" max="493" width="14.81640625" style="36" customWidth="1"/>
    <col min="494" max="494" width="0.81640625" style="36" customWidth="1"/>
    <col min="495" max="495" width="6.7265625" style="36" customWidth="1"/>
    <col min="496" max="496" width="12.26953125" style="36" bestFit="1" customWidth="1"/>
    <col min="497" max="497" width="8.453125" style="36"/>
    <col min="498" max="498" width="12.26953125" style="36" bestFit="1" customWidth="1"/>
    <col min="499" max="499" width="8.453125" style="36"/>
    <col min="500" max="500" width="13.453125" style="36" bestFit="1" customWidth="1"/>
    <col min="501" max="501" width="8.453125" style="36"/>
    <col min="502" max="502" width="13.453125" style="36" bestFit="1" customWidth="1"/>
    <col min="503" max="738" width="8.453125" style="36"/>
    <col min="739" max="739" width="38.81640625" style="36" customWidth="1"/>
    <col min="740" max="740" width="1.453125" style="36" customWidth="1"/>
    <col min="741" max="741" width="8.7265625" style="36" customWidth="1"/>
    <col min="742" max="742" width="1.7265625" style="36" customWidth="1"/>
    <col min="743" max="743" width="14.81640625" style="36" customWidth="1"/>
    <col min="744" max="744" width="0.81640625" style="36" customWidth="1"/>
    <col min="745" max="745" width="14.81640625" style="36" customWidth="1"/>
    <col min="746" max="746" width="0.81640625" style="36" customWidth="1"/>
    <col min="747" max="747" width="14.81640625" style="36" customWidth="1"/>
    <col min="748" max="748" width="0.81640625" style="36" customWidth="1"/>
    <col min="749" max="749" width="14.81640625" style="36" customWidth="1"/>
    <col min="750" max="750" width="0.81640625" style="36" customWidth="1"/>
    <col min="751" max="751" width="6.7265625" style="36" customWidth="1"/>
    <col min="752" max="752" width="12.26953125" style="36" bestFit="1" customWidth="1"/>
    <col min="753" max="753" width="8.453125" style="36"/>
    <col min="754" max="754" width="12.26953125" style="36" bestFit="1" customWidth="1"/>
    <col min="755" max="755" width="8.453125" style="36"/>
    <col min="756" max="756" width="13.453125" style="36" bestFit="1" customWidth="1"/>
    <col min="757" max="757" width="8.453125" style="36"/>
    <col min="758" max="758" width="13.453125" style="36" bestFit="1" customWidth="1"/>
    <col min="759" max="994" width="8.453125" style="36"/>
    <col min="995" max="995" width="38.81640625" style="36" customWidth="1"/>
    <col min="996" max="996" width="1.453125" style="36" customWidth="1"/>
    <col min="997" max="997" width="8.7265625" style="36" customWidth="1"/>
    <col min="998" max="998" width="1.7265625" style="36" customWidth="1"/>
    <col min="999" max="999" width="14.81640625" style="36" customWidth="1"/>
    <col min="1000" max="1000" width="0.81640625" style="36" customWidth="1"/>
    <col min="1001" max="1001" width="14.81640625" style="36" customWidth="1"/>
    <col min="1002" max="1002" width="0.81640625" style="36" customWidth="1"/>
    <col min="1003" max="1003" width="14.81640625" style="36" customWidth="1"/>
    <col min="1004" max="1004" width="0.81640625" style="36" customWidth="1"/>
    <col min="1005" max="1005" width="14.81640625" style="36" customWidth="1"/>
    <col min="1006" max="1006" width="0.81640625" style="36" customWidth="1"/>
    <col min="1007" max="1007" width="6.7265625" style="36" customWidth="1"/>
    <col min="1008" max="1008" width="12.26953125" style="36" bestFit="1" customWidth="1"/>
    <col min="1009" max="1009" width="8.453125" style="36"/>
    <col min="1010" max="1010" width="12.26953125" style="36" bestFit="1" customWidth="1"/>
    <col min="1011" max="1011" width="8.453125" style="36"/>
    <col min="1012" max="1012" width="13.453125" style="36" bestFit="1" customWidth="1"/>
    <col min="1013" max="1013" width="8.453125" style="36"/>
    <col min="1014" max="1014" width="13.453125" style="36" bestFit="1" customWidth="1"/>
    <col min="1015" max="1250" width="8.453125" style="36"/>
    <col min="1251" max="1251" width="38.81640625" style="36" customWidth="1"/>
    <col min="1252" max="1252" width="1.453125" style="36" customWidth="1"/>
    <col min="1253" max="1253" width="8.7265625" style="36" customWidth="1"/>
    <col min="1254" max="1254" width="1.7265625" style="36" customWidth="1"/>
    <col min="1255" max="1255" width="14.81640625" style="36" customWidth="1"/>
    <col min="1256" max="1256" width="0.81640625" style="36" customWidth="1"/>
    <col min="1257" max="1257" width="14.81640625" style="36" customWidth="1"/>
    <col min="1258" max="1258" width="0.81640625" style="36" customWidth="1"/>
    <col min="1259" max="1259" width="14.81640625" style="36" customWidth="1"/>
    <col min="1260" max="1260" width="0.81640625" style="36" customWidth="1"/>
    <col min="1261" max="1261" width="14.81640625" style="36" customWidth="1"/>
    <col min="1262" max="1262" width="0.81640625" style="36" customWidth="1"/>
    <col min="1263" max="1263" width="6.7265625" style="36" customWidth="1"/>
    <col min="1264" max="1264" width="12.26953125" style="36" bestFit="1" customWidth="1"/>
    <col min="1265" max="1265" width="8.453125" style="36"/>
    <col min="1266" max="1266" width="12.26953125" style="36" bestFit="1" customWidth="1"/>
    <col min="1267" max="1267" width="8.453125" style="36"/>
    <col min="1268" max="1268" width="13.453125" style="36" bestFit="1" customWidth="1"/>
    <col min="1269" max="1269" width="8.453125" style="36"/>
    <col min="1270" max="1270" width="13.453125" style="36" bestFit="1" customWidth="1"/>
    <col min="1271" max="1506" width="8.453125" style="36"/>
    <col min="1507" max="1507" width="38.81640625" style="36" customWidth="1"/>
    <col min="1508" max="1508" width="1.453125" style="36" customWidth="1"/>
    <col min="1509" max="1509" width="8.7265625" style="36" customWidth="1"/>
    <col min="1510" max="1510" width="1.7265625" style="36" customWidth="1"/>
    <col min="1511" max="1511" width="14.81640625" style="36" customWidth="1"/>
    <col min="1512" max="1512" width="0.81640625" style="36" customWidth="1"/>
    <col min="1513" max="1513" width="14.81640625" style="36" customWidth="1"/>
    <col min="1514" max="1514" width="0.81640625" style="36" customWidth="1"/>
    <col min="1515" max="1515" width="14.81640625" style="36" customWidth="1"/>
    <col min="1516" max="1516" width="0.81640625" style="36" customWidth="1"/>
    <col min="1517" max="1517" width="14.81640625" style="36" customWidth="1"/>
    <col min="1518" max="1518" width="0.81640625" style="36" customWidth="1"/>
    <col min="1519" max="1519" width="6.7265625" style="36" customWidth="1"/>
    <col min="1520" max="1520" width="12.26953125" style="36" bestFit="1" customWidth="1"/>
    <col min="1521" max="1521" width="8.453125" style="36"/>
    <col min="1522" max="1522" width="12.26953125" style="36" bestFit="1" customWidth="1"/>
    <col min="1523" max="1523" width="8.453125" style="36"/>
    <col min="1524" max="1524" width="13.453125" style="36" bestFit="1" customWidth="1"/>
    <col min="1525" max="1525" width="8.453125" style="36"/>
    <col min="1526" max="1526" width="13.453125" style="36" bestFit="1" customWidth="1"/>
    <col min="1527" max="1762" width="8.453125" style="36"/>
    <col min="1763" max="1763" width="38.81640625" style="36" customWidth="1"/>
    <col min="1764" max="1764" width="1.453125" style="36" customWidth="1"/>
    <col min="1765" max="1765" width="8.7265625" style="36" customWidth="1"/>
    <col min="1766" max="1766" width="1.7265625" style="36" customWidth="1"/>
    <col min="1767" max="1767" width="14.81640625" style="36" customWidth="1"/>
    <col min="1768" max="1768" width="0.81640625" style="36" customWidth="1"/>
    <col min="1769" max="1769" width="14.81640625" style="36" customWidth="1"/>
    <col min="1770" max="1770" width="0.81640625" style="36" customWidth="1"/>
    <col min="1771" max="1771" width="14.81640625" style="36" customWidth="1"/>
    <col min="1772" max="1772" width="0.81640625" style="36" customWidth="1"/>
    <col min="1773" max="1773" width="14.81640625" style="36" customWidth="1"/>
    <col min="1774" max="1774" width="0.81640625" style="36" customWidth="1"/>
    <col min="1775" max="1775" width="6.7265625" style="36" customWidth="1"/>
    <col min="1776" max="1776" width="12.26953125" style="36" bestFit="1" customWidth="1"/>
    <col min="1777" max="1777" width="8.453125" style="36"/>
    <col min="1778" max="1778" width="12.26953125" style="36" bestFit="1" customWidth="1"/>
    <col min="1779" max="1779" width="8.453125" style="36"/>
    <col min="1780" max="1780" width="13.453125" style="36" bestFit="1" customWidth="1"/>
    <col min="1781" max="1781" width="8.453125" style="36"/>
    <col min="1782" max="1782" width="13.453125" style="36" bestFit="1" customWidth="1"/>
    <col min="1783" max="2018" width="8.453125" style="36"/>
    <col min="2019" max="2019" width="38.81640625" style="36" customWidth="1"/>
    <col min="2020" max="2020" width="1.453125" style="36" customWidth="1"/>
    <col min="2021" max="2021" width="8.7265625" style="36" customWidth="1"/>
    <col min="2022" max="2022" width="1.7265625" style="36" customWidth="1"/>
    <col min="2023" max="2023" width="14.81640625" style="36" customWidth="1"/>
    <col min="2024" max="2024" width="0.81640625" style="36" customWidth="1"/>
    <col min="2025" max="2025" width="14.81640625" style="36" customWidth="1"/>
    <col min="2026" max="2026" width="0.81640625" style="36" customWidth="1"/>
    <col min="2027" max="2027" width="14.81640625" style="36" customWidth="1"/>
    <col min="2028" max="2028" width="0.81640625" style="36" customWidth="1"/>
    <col min="2029" max="2029" width="14.81640625" style="36" customWidth="1"/>
    <col min="2030" max="2030" width="0.81640625" style="36" customWidth="1"/>
    <col min="2031" max="2031" width="6.7265625" style="36" customWidth="1"/>
    <col min="2032" max="2032" width="12.26953125" style="36" bestFit="1" customWidth="1"/>
    <col min="2033" max="2033" width="8.453125" style="36"/>
    <col min="2034" max="2034" width="12.26953125" style="36" bestFit="1" customWidth="1"/>
    <col min="2035" max="2035" width="8.453125" style="36"/>
    <col min="2036" max="2036" width="13.453125" style="36" bestFit="1" customWidth="1"/>
    <col min="2037" max="2037" width="8.453125" style="36"/>
    <col min="2038" max="2038" width="13.453125" style="36" bestFit="1" customWidth="1"/>
    <col min="2039" max="2274" width="8.453125" style="36"/>
    <col min="2275" max="2275" width="38.81640625" style="36" customWidth="1"/>
    <col min="2276" max="2276" width="1.453125" style="36" customWidth="1"/>
    <col min="2277" max="2277" width="8.7265625" style="36" customWidth="1"/>
    <col min="2278" max="2278" width="1.7265625" style="36" customWidth="1"/>
    <col min="2279" max="2279" width="14.81640625" style="36" customWidth="1"/>
    <col min="2280" max="2280" width="0.81640625" style="36" customWidth="1"/>
    <col min="2281" max="2281" width="14.81640625" style="36" customWidth="1"/>
    <col min="2282" max="2282" width="0.81640625" style="36" customWidth="1"/>
    <col min="2283" max="2283" width="14.81640625" style="36" customWidth="1"/>
    <col min="2284" max="2284" width="0.81640625" style="36" customWidth="1"/>
    <col min="2285" max="2285" width="14.81640625" style="36" customWidth="1"/>
    <col min="2286" max="2286" width="0.81640625" style="36" customWidth="1"/>
    <col min="2287" max="2287" width="6.7265625" style="36" customWidth="1"/>
    <col min="2288" max="2288" width="12.26953125" style="36" bestFit="1" customWidth="1"/>
    <col min="2289" max="2289" width="8.453125" style="36"/>
    <col min="2290" max="2290" width="12.26953125" style="36" bestFit="1" customWidth="1"/>
    <col min="2291" max="2291" width="8.453125" style="36"/>
    <col min="2292" max="2292" width="13.453125" style="36" bestFit="1" customWidth="1"/>
    <col min="2293" max="2293" width="8.453125" style="36"/>
    <col min="2294" max="2294" width="13.453125" style="36" bestFit="1" customWidth="1"/>
    <col min="2295" max="2530" width="8.453125" style="36"/>
    <col min="2531" max="2531" width="38.81640625" style="36" customWidth="1"/>
    <col min="2532" max="2532" width="1.453125" style="36" customWidth="1"/>
    <col min="2533" max="2533" width="8.7265625" style="36" customWidth="1"/>
    <col min="2534" max="2534" width="1.7265625" style="36" customWidth="1"/>
    <col min="2535" max="2535" width="14.81640625" style="36" customWidth="1"/>
    <col min="2536" max="2536" width="0.81640625" style="36" customWidth="1"/>
    <col min="2537" max="2537" width="14.81640625" style="36" customWidth="1"/>
    <col min="2538" max="2538" width="0.81640625" style="36" customWidth="1"/>
    <col min="2539" max="2539" width="14.81640625" style="36" customWidth="1"/>
    <col min="2540" max="2540" width="0.81640625" style="36" customWidth="1"/>
    <col min="2541" max="2541" width="14.81640625" style="36" customWidth="1"/>
    <col min="2542" max="2542" width="0.81640625" style="36" customWidth="1"/>
    <col min="2543" max="2543" width="6.7265625" style="36" customWidth="1"/>
    <col min="2544" max="2544" width="12.26953125" style="36" bestFit="1" customWidth="1"/>
    <col min="2545" max="2545" width="8.453125" style="36"/>
    <col min="2546" max="2546" width="12.26953125" style="36" bestFit="1" customWidth="1"/>
    <col min="2547" max="2547" width="8.453125" style="36"/>
    <col min="2548" max="2548" width="13.453125" style="36" bestFit="1" customWidth="1"/>
    <col min="2549" max="2549" width="8.453125" style="36"/>
    <col min="2550" max="2550" width="13.453125" style="36" bestFit="1" customWidth="1"/>
    <col min="2551" max="2786" width="8.453125" style="36"/>
    <col min="2787" max="2787" width="38.81640625" style="36" customWidth="1"/>
    <col min="2788" max="2788" width="1.453125" style="36" customWidth="1"/>
    <col min="2789" max="2789" width="8.7265625" style="36" customWidth="1"/>
    <col min="2790" max="2790" width="1.7265625" style="36" customWidth="1"/>
    <col min="2791" max="2791" width="14.81640625" style="36" customWidth="1"/>
    <col min="2792" max="2792" width="0.81640625" style="36" customWidth="1"/>
    <col min="2793" max="2793" width="14.81640625" style="36" customWidth="1"/>
    <col min="2794" max="2794" width="0.81640625" style="36" customWidth="1"/>
    <col min="2795" max="2795" width="14.81640625" style="36" customWidth="1"/>
    <col min="2796" max="2796" width="0.81640625" style="36" customWidth="1"/>
    <col min="2797" max="2797" width="14.81640625" style="36" customWidth="1"/>
    <col min="2798" max="2798" width="0.81640625" style="36" customWidth="1"/>
    <col min="2799" max="2799" width="6.7265625" style="36" customWidth="1"/>
    <col min="2800" max="2800" width="12.26953125" style="36" bestFit="1" customWidth="1"/>
    <col min="2801" max="2801" width="8.453125" style="36"/>
    <col min="2802" max="2802" width="12.26953125" style="36" bestFit="1" customWidth="1"/>
    <col min="2803" max="2803" width="8.453125" style="36"/>
    <col min="2804" max="2804" width="13.453125" style="36" bestFit="1" customWidth="1"/>
    <col min="2805" max="2805" width="8.453125" style="36"/>
    <col min="2806" max="2806" width="13.453125" style="36" bestFit="1" customWidth="1"/>
    <col min="2807" max="3042" width="8.453125" style="36"/>
    <col min="3043" max="3043" width="38.81640625" style="36" customWidth="1"/>
    <col min="3044" max="3044" width="1.453125" style="36" customWidth="1"/>
    <col min="3045" max="3045" width="8.7265625" style="36" customWidth="1"/>
    <col min="3046" max="3046" width="1.7265625" style="36" customWidth="1"/>
    <col min="3047" max="3047" width="14.81640625" style="36" customWidth="1"/>
    <col min="3048" max="3048" width="0.81640625" style="36" customWidth="1"/>
    <col min="3049" max="3049" width="14.81640625" style="36" customWidth="1"/>
    <col min="3050" max="3050" width="0.81640625" style="36" customWidth="1"/>
    <col min="3051" max="3051" width="14.81640625" style="36" customWidth="1"/>
    <col min="3052" max="3052" width="0.81640625" style="36" customWidth="1"/>
    <col min="3053" max="3053" width="14.81640625" style="36" customWidth="1"/>
    <col min="3054" max="3054" width="0.81640625" style="36" customWidth="1"/>
    <col min="3055" max="3055" width="6.7265625" style="36" customWidth="1"/>
    <col min="3056" max="3056" width="12.26953125" style="36" bestFit="1" customWidth="1"/>
    <col min="3057" max="3057" width="8.453125" style="36"/>
    <col min="3058" max="3058" width="12.26953125" style="36" bestFit="1" customWidth="1"/>
    <col min="3059" max="3059" width="8.453125" style="36"/>
    <col min="3060" max="3060" width="13.453125" style="36" bestFit="1" customWidth="1"/>
    <col min="3061" max="3061" width="8.453125" style="36"/>
    <col min="3062" max="3062" width="13.453125" style="36" bestFit="1" customWidth="1"/>
    <col min="3063" max="3298" width="8.453125" style="36"/>
    <col min="3299" max="3299" width="38.81640625" style="36" customWidth="1"/>
    <col min="3300" max="3300" width="1.453125" style="36" customWidth="1"/>
    <col min="3301" max="3301" width="8.7265625" style="36" customWidth="1"/>
    <col min="3302" max="3302" width="1.7265625" style="36" customWidth="1"/>
    <col min="3303" max="3303" width="14.81640625" style="36" customWidth="1"/>
    <col min="3304" max="3304" width="0.81640625" style="36" customWidth="1"/>
    <col min="3305" max="3305" width="14.81640625" style="36" customWidth="1"/>
    <col min="3306" max="3306" width="0.81640625" style="36" customWidth="1"/>
    <col min="3307" max="3307" width="14.81640625" style="36" customWidth="1"/>
    <col min="3308" max="3308" width="0.81640625" style="36" customWidth="1"/>
    <col min="3309" max="3309" width="14.81640625" style="36" customWidth="1"/>
    <col min="3310" max="3310" width="0.81640625" style="36" customWidth="1"/>
    <col min="3311" max="3311" width="6.7265625" style="36" customWidth="1"/>
    <col min="3312" max="3312" width="12.26953125" style="36" bestFit="1" customWidth="1"/>
    <col min="3313" max="3313" width="8.453125" style="36"/>
    <col min="3314" max="3314" width="12.26953125" style="36" bestFit="1" customWidth="1"/>
    <col min="3315" max="3315" width="8.453125" style="36"/>
    <col min="3316" max="3316" width="13.453125" style="36" bestFit="1" customWidth="1"/>
    <col min="3317" max="3317" width="8.453125" style="36"/>
    <col min="3318" max="3318" width="13.453125" style="36" bestFit="1" customWidth="1"/>
    <col min="3319" max="3554" width="8.453125" style="36"/>
    <col min="3555" max="3555" width="38.81640625" style="36" customWidth="1"/>
    <col min="3556" max="3556" width="1.453125" style="36" customWidth="1"/>
    <col min="3557" max="3557" width="8.7265625" style="36" customWidth="1"/>
    <col min="3558" max="3558" width="1.7265625" style="36" customWidth="1"/>
    <col min="3559" max="3559" width="14.81640625" style="36" customWidth="1"/>
    <col min="3560" max="3560" width="0.81640625" style="36" customWidth="1"/>
    <col min="3561" max="3561" width="14.81640625" style="36" customWidth="1"/>
    <col min="3562" max="3562" width="0.81640625" style="36" customWidth="1"/>
    <col min="3563" max="3563" width="14.81640625" style="36" customWidth="1"/>
    <col min="3564" max="3564" width="0.81640625" style="36" customWidth="1"/>
    <col min="3565" max="3565" width="14.81640625" style="36" customWidth="1"/>
    <col min="3566" max="3566" width="0.81640625" style="36" customWidth="1"/>
    <col min="3567" max="3567" width="6.7265625" style="36" customWidth="1"/>
    <col min="3568" max="3568" width="12.26953125" style="36" bestFit="1" customWidth="1"/>
    <col min="3569" max="3569" width="8.453125" style="36"/>
    <col min="3570" max="3570" width="12.26953125" style="36" bestFit="1" customWidth="1"/>
    <col min="3571" max="3571" width="8.453125" style="36"/>
    <col min="3572" max="3572" width="13.453125" style="36" bestFit="1" customWidth="1"/>
    <col min="3573" max="3573" width="8.453125" style="36"/>
    <col min="3574" max="3574" width="13.453125" style="36" bestFit="1" customWidth="1"/>
    <col min="3575" max="3810" width="8.453125" style="36"/>
    <col min="3811" max="3811" width="38.81640625" style="36" customWidth="1"/>
    <col min="3812" max="3812" width="1.453125" style="36" customWidth="1"/>
    <col min="3813" max="3813" width="8.7265625" style="36" customWidth="1"/>
    <col min="3814" max="3814" width="1.7265625" style="36" customWidth="1"/>
    <col min="3815" max="3815" width="14.81640625" style="36" customWidth="1"/>
    <col min="3816" max="3816" width="0.81640625" style="36" customWidth="1"/>
    <col min="3817" max="3817" width="14.81640625" style="36" customWidth="1"/>
    <col min="3818" max="3818" width="0.81640625" style="36" customWidth="1"/>
    <col min="3819" max="3819" width="14.81640625" style="36" customWidth="1"/>
    <col min="3820" max="3820" width="0.81640625" style="36" customWidth="1"/>
    <col min="3821" max="3821" width="14.81640625" style="36" customWidth="1"/>
    <col min="3822" max="3822" width="0.81640625" style="36" customWidth="1"/>
    <col min="3823" max="3823" width="6.7265625" style="36" customWidth="1"/>
    <col min="3824" max="3824" width="12.26953125" style="36" bestFit="1" customWidth="1"/>
    <col min="3825" max="3825" width="8.453125" style="36"/>
    <col min="3826" max="3826" width="12.26953125" style="36" bestFit="1" customWidth="1"/>
    <col min="3827" max="3827" width="8.453125" style="36"/>
    <col min="3828" max="3828" width="13.453125" style="36" bestFit="1" customWidth="1"/>
    <col min="3829" max="3829" width="8.453125" style="36"/>
    <col min="3830" max="3830" width="13.453125" style="36" bestFit="1" customWidth="1"/>
    <col min="3831" max="4066" width="8.453125" style="36"/>
    <col min="4067" max="4067" width="38.81640625" style="36" customWidth="1"/>
    <col min="4068" max="4068" width="1.453125" style="36" customWidth="1"/>
    <col min="4069" max="4069" width="8.7265625" style="36" customWidth="1"/>
    <col min="4070" max="4070" width="1.7265625" style="36" customWidth="1"/>
    <col min="4071" max="4071" width="14.81640625" style="36" customWidth="1"/>
    <col min="4072" max="4072" width="0.81640625" style="36" customWidth="1"/>
    <col min="4073" max="4073" width="14.81640625" style="36" customWidth="1"/>
    <col min="4074" max="4074" width="0.81640625" style="36" customWidth="1"/>
    <col min="4075" max="4075" width="14.81640625" style="36" customWidth="1"/>
    <col min="4076" max="4076" width="0.81640625" style="36" customWidth="1"/>
    <col min="4077" max="4077" width="14.81640625" style="36" customWidth="1"/>
    <col min="4078" max="4078" width="0.81640625" style="36" customWidth="1"/>
    <col min="4079" max="4079" width="6.7265625" style="36" customWidth="1"/>
    <col min="4080" max="4080" width="12.26953125" style="36" bestFit="1" customWidth="1"/>
    <col min="4081" max="4081" width="8.453125" style="36"/>
    <col min="4082" max="4082" width="12.26953125" style="36" bestFit="1" customWidth="1"/>
    <col min="4083" max="4083" width="8.453125" style="36"/>
    <col min="4084" max="4084" width="13.453125" style="36" bestFit="1" customWidth="1"/>
    <col min="4085" max="4085" width="8.453125" style="36"/>
    <col min="4086" max="4086" width="13.453125" style="36" bestFit="1" customWidth="1"/>
    <col min="4087" max="4322" width="8.453125" style="36"/>
    <col min="4323" max="4323" width="38.81640625" style="36" customWidth="1"/>
    <col min="4324" max="4324" width="1.453125" style="36" customWidth="1"/>
    <col min="4325" max="4325" width="8.7265625" style="36" customWidth="1"/>
    <col min="4326" max="4326" width="1.7265625" style="36" customWidth="1"/>
    <col min="4327" max="4327" width="14.81640625" style="36" customWidth="1"/>
    <col min="4328" max="4328" width="0.81640625" style="36" customWidth="1"/>
    <col min="4329" max="4329" width="14.81640625" style="36" customWidth="1"/>
    <col min="4330" max="4330" width="0.81640625" style="36" customWidth="1"/>
    <col min="4331" max="4331" width="14.81640625" style="36" customWidth="1"/>
    <col min="4332" max="4332" width="0.81640625" style="36" customWidth="1"/>
    <col min="4333" max="4333" width="14.81640625" style="36" customWidth="1"/>
    <col min="4334" max="4334" width="0.81640625" style="36" customWidth="1"/>
    <col min="4335" max="4335" width="6.7265625" style="36" customWidth="1"/>
    <col min="4336" max="4336" width="12.26953125" style="36" bestFit="1" customWidth="1"/>
    <col min="4337" max="4337" width="8.453125" style="36"/>
    <col min="4338" max="4338" width="12.26953125" style="36" bestFit="1" customWidth="1"/>
    <col min="4339" max="4339" width="8.453125" style="36"/>
    <col min="4340" max="4340" width="13.453125" style="36" bestFit="1" customWidth="1"/>
    <col min="4341" max="4341" width="8.453125" style="36"/>
    <col min="4342" max="4342" width="13.453125" style="36" bestFit="1" customWidth="1"/>
    <col min="4343" max="4578" width="8.453125" style="36"/>
    <col min="4579" max="4579" width="38.81640625" style="36" customWidth="1"/>
    <col min="4580" max="4580" width="1.453125" style="36" customWidth="1"/>
    <col min="4581" max="4581" width="8.7265625" style="36" customWidth="1"/>
    <col min="4582" max="4582" width="1.7265625" style="36" customWidth="1"/>
    <col min="4583" max="4583" width="14.81640625" style="36" customWidth="1"/>
    <col min="4584" max="4584" width="0.81640625" style="36" customWidth="1"/>
    <col min="4585" max="4585" width="14.81640625" style="36" customWidth="1"/>
    <col min="4586" max="4586" width="0.81640625" style="36" customWidth="1"/>
    <col min="4587" max="4587" width="14.81640625" style="36" customWidth="1"/>
    <col min="4588" max="4588" width="0.81640625" style="36" customWidth="1"/>
    <col min="4589" max="4589" width="14.81640625" style="36" customWidth="1"/>
    <col min="4590" max="4590" width="0.81640625" style="36" customWidth="1"/>
    <col min="4591" max="4591" width="6.7265625" style="36" customWidth="1"/>
    <col min="4592" max="4592" width="12.26953125" style="36" bestFit="1" customWidth="1"/>
    <col min="4593" max="4593" width="8.453125" style="36"/>
    <col min="4594" max="4594" width="12.26953125" style="36" bestFit="1" customWidth="1"/>
    <col min="4595" max="4595" width="8.453125" style="36"/>
    <col min="4596" max="4596" width="13.453125" style="36" bestFit="1" customWidth="1"/>
    <col min="4597" max="4597" width="8.453125" style="36"/>
    <col min="4598" max="4598" width="13.453125" style="36" bestFit="1" customWidth="1"/>
    <col min="4599" max="4834" width="8.453125" style="36"/>
    <col min="4835" max="4835" width="38.81640625" style="36" customWidth="1"/>
    <col min="4836" max="4836" width="1.453125" style="36" customWidth="1"/>
    <col min="4837" max="4837" width="8.7265625" style="36" customWidth="1"/>
    <col min="4838" max="4838" width="1.7265625" style="36" customWidth="1"/>
    <col min="4839" max="4839" width="14.81640625" style="36" customWidth="1"/>
    <col min="4840" max="4840" width="0.81640625" style="36" customWidth="1"/>
    <col min="4841" max="4841" width="14.81640625" style="36" customWidth="1"/>
    <col min="4842" max="4842" width="0.81640625" style="36" customWidth="1"/>
    <col min="4843" max="4843" width="14.81640625" style="36" customWidth="1"/>
    <col min="4844" max="4844" width="0.81640625" style="36" customWidth="1"/>
    <col min="4845" max="4845" width="14.81640625" style="36" customWidth="1"/>
    <col min="4846" max="4846" width="0.81640625" style="36" customWidth="1"/>
    <col min="4847" max="4847" width="6.7265625" style="36" customWidth="1"/>
    <col min="4848" max="4848" width="12.26953125" style="36" bestFit="1" customWidth="1"/>
    <col min="4849" max="4849" width="8.453125" style="36"/>
    <col min="4850" max="4850" width="12.26953125" style="36" bestFit="1" customWidth="1"/>
    <col min="4851" max="4851" width="8.453125" style="36"/>
    <col min="4852" max="4852" width="13.453125" style="36" bestFit="1" customWidth="1"/>
    <col min="4853" max="4853" width="8.453125" style="36"/>
    <col min="4854" max="4854" width="13.453125" style="36" bestFit="1" customWidth="1"/>
    <col min="4855" max="5090" width="8.453125" style="36"/>
    <col min="5091" max="5091" width="38.81640625" style="36" customWidth="1"/>
    <col min="5092" max="5092" width="1.453125" style="36" customWidth="1"/>
    <col min="5093" max="5093" width="8.7265625" style="36" customWidth="1"/>
    <col min="5094" max="5094" width="1.7265625" style="36" customWidth="1"/>
    <col min="5095" max="5095" width="14.81640625" style="36" customWidth="1"/>
    <col min="5096" max="5096" width="0.81640625" style="36" customWidth="1"/>
    <col min="5097" max="5097" width="14.81640625" style="36" customWidth="1"/>
    <col min="5098" max="5098" width="0.81640625" style="36" customWidth="1"/>
    <col min="5099" max="5099" width="14.81640625" style="36" customWidth="1"/>
    <col min="5100" max="5100" width="0.81640625" style="36" customWidth="1"/>
    <col min="5101" max="5101" width="14.81640625" style="36" customWidth="1"/>
    <col min="5102" max="5102" width="0.81640625" style="36" customWidth="1"/>
    <col min="5103" max="5103" width="6.7265625" style="36" customWidth="1"/>
    <col min="5104" max="5104" width="12.26953125" style="36" bestFit="1" customWidth="1"/>
    <col min="5105" max="5105" width="8.453125" style="36"/>
    <col min="5106" max="5106" width="12.26953125" style="36" bestFit="1" customWidth="1"/>
    <col min="5107" max="5107" width="8.453125" style="36"/>
    <col min="5108" max="5108" width="13.453125" style="36" bestFit="1" customWidth="1"/>
    <col min="5109" max="5109" width="8.453125" style="36"/>
    <col min="5110" max="5110" width="13.453125" style="36" bestFit="1" customWidth="1"/>
    <col min="5111" max="5346" width="8.453125" style="36"/>
    <col min="5347" max="5347" width="38.81640625" style="36" customWidth="1"/>
    <col min="5348" max="5348" width="1.453125" style="36" customWidth="1"/>
    <col min="5349" max="5349" width="8.7265625" style="36" customWidth="1"/>
    <col min="5350" max="5350" width="1.7265625" style="36" customWidth="1"/>
    <col min="5351" max="5351" width="14.81640625" style="36" customWidth="1"/>
    <col min="5352" max="5352" width="0.81640625" style="36" customWidth="1"/>
    <col min="5353" max="5353" width="14.81640625" style="36" customWidth="1"/>
    <col min="5354" max="5354" width="0.81640625" style="36" customWidth="1"/>
    <col min="5355" max="5355" width="14.81640625" style="36" customWidth="1"/>
    <col min="5356" max="5356" width="0.81640625" style="36" customWidth="1"/>
    <col min="5357" max="5357" width="14.81640625" style="36" customWidth="1"/>
    <col min="5358" max="5358" width="0.81640625" style="36" customWidth="1"/>
    <col min="5359" max="5359" width="6.7265625" style="36" customWidth="1"/>
    <col min="5360" max="5360" width="12.26953125" style="36" bestFit="1" customWidth="1"/>
    <col min="5361" max="5361" width="8.453125" style="36"/>
    <col min="5362" max="5362" width="12.26953125" style="36" bestFit="1" customWidth="1"/>
    <col min="5363" max="5363" width="8.453125" style="36"/>
    <col min="5364" max="5364" width="13.453125" style="36" bestFit="1" customWidth="1"/>
    <col min="5365" max="5365" width="8.453125" style="36"/>
    <col min="5366" max="5366" width="13.453125" style="36" bestFit="1" customWidth="1"/>
    <col min="5367" max="5602" width="8.453125" style="36"/>
    <col min="5603" max="5603" width="38.81640625" style="36" customWidth="1"/>
    <col min="5604" max="5604" width="1.453125" style="36" customWidth="1"/>
    <col min="5605" max="5605" width="8.7265625" style="36" customWidth="1"/>
    <col min="5606" max="5606" width="1.7265625" style="36" customWidth="1"/>
    <col min="5607" max="5607" width="14.81640625" style="36" customWidth="1"/>
    <col min="5608" max="5608" width="0.81640625" style="36" customWidth="1"/>
    <col min="5609" max="5609" width="14.81640625" style="36" customWidth="1"/>
    <col min="5610" max="5610" width="0.81640625" style="36" customWidth="1"/>
    <col min="5611" max="5611" width="14.81640625" style="36" customWidth="1"/>
    <col min="5612" max="5612" width="0.81640625" style="36" customWidth="1"/>
    <col min="5613" max="5613" width="14.81640625" style="36" customWidth="1"/>
    <col min="5614" max="5614" width="0.81640625" style="36" customWidth="1"/>
    <col min="5615" max="5615" width="6.7265625" style="36" customWidth="1"/>
    <col min="5616" max="5616" width="12.26953125" style="36" bestFit="1" customWidth="1"/>
    <col min="5617" max="5617" width="8.453125" style="36"/>
    <col min="5618" max="5618" width="12.26953125" style="36" bestFit="1" customWidth="1"/>
    <col min="5619" max="5619" width="8.453125" style="36"/>
    <col min="5620" max="5620" width="13.453125" style="36" bestFit="1" customWidth="1"/>
    <col min="5621" max="5621" width="8.453125" style="36"/>
    <col min="5622" max="5622" width="13.453125" style="36" bestFit="1" customWidth="1"/>
    <col min="5623" max="5858" width="8.453125" style="36"/>
    <col min="5859" max="5859" width="38.81640625" style="36" customWidth="1"/>
    <col min="5860" max="5860" width="1.453125" style="36" customWidth="1"/>
    <col min="5861" max="5861" width="8.7265625" style="36" customWidth="1"/>
    <col min="5862" max="5862" width="1.7265625" style="36" customWidth="1"/>
    <col min="5863" max="5863" width="14.81640625" style="36" customWidth="1"/>
    <col min="5864" max="5864" width="0.81640625" style="36" customWidth="1"/>
    <col min="5865" max="5865" width="14.81640625" style="36" customWidth="1"/>
    <col min="5866" max="5866" width="0.81640625" style="36" customWidth="1"/>
    <col min="5867" max="5867" width="14.81640625" style="36" customWidth="1"/>
    <col min="5868" max="5868" width="0.81640625" style="36" customWidth="1"/>
    <col min="5869" max="5869" width="14.81640625" style="36" customWidth="1"/>
    <col min="5870" max="5870" width="0.81640625" style="36" customWidth="1"/>
    <col min="5871" max="5871" width="6.7265625" style="36" customWidth="1"/>
    <col min="5872" max="5872" width="12.26953125" style="36" bestFit="1" customWidth="1"/>
    <col min="5873" max="5873" width="8.453125" style="36"/>
    <col min="5874" max="5874" width="12.26953125" style="36" bestFit="1" customWidth="1"/>
    <col min="5875" max="5875" width="8.453125" style="36"/>
    <col min="5876" max="5876" width="13.453125" style="36" bestFit="1" customWidth="1"/>
    <col min="5877" max="5877" width="8.453125" style="36"/>
    <col min="5878" max="5878" width="13.453125" style="36" bestFit="1" customWidth="1"/>
    <col min="5879" max="6114" width="8.453125" style="36"/>
    <col min="6115" max="6115" width="38.81640625" style="36" customWidth="1"/>
    <col min="6116" max="6116" width="1.453125" style="36" customWidth="1"/>
    <col min="6117" max="6117" width="8.7265625" style="36" customWidth="1"/>
    <col min="6118" max="6118" width="1.7265625" style="36" customWidth="1"/>
    <col min="6119" max="6119" width="14.81640625" style="36" customWidth="1"/>
    <col min="6120" max="6120" width="0.81640625" style="36" customWidth="1"/>
    <col min="6121" max="6121" width="14.81640625" style="36" customWidth="1"/>
    <col min="6122" max="6122" width="0.81640625" style="36" customWidth="1"/>
    <col min="6123" max="6123" width="14.81640625" style="36" customWidth="1"/>
    <col min="6124" max="6124" width="0.81640625" style="36" customWidth="1"/>
    <col min="6125" max="6125" width="14.81640625" style="36" customWidth="1"/>
    <col min="6126" max="6126" width="0.81640625" style="36" customWidth="1"/>
    <col min="6127" max="6127" width="6.7265625" style="36" customWidth="1"/>
    <col min="6128" max="6128" width="12.26953125" style="36" bestFit="1" customWidth="1"/>
    <col min="6129" max="6129" width="8.453125" style="36"/>
    <col min="6130" max="6130" width="12.26953125" style="36" bestFit="1" customWidth="1"/>
    <col min="6131" max="6131" width="8.453125" style="36"/>
    <col min="6132" max="6132" width="13.453125" style="36" bestFit="1" customWidth="1"/>
    <col min="6133" max="6133" width="8.453125" style="36"/>
    <col min="6134" max="6134" width="13.453125" style="36" bestFit="1" customWidth="1"/>
    <col min="6135" max="6370" width="8.453125" style="36"/>
    <col min="6371" max="6371" width="38.81640625" style="36" customWidth="1"/>
    <col min="6372" max="6372" width="1.453125" style="36" customWidth="1"/>
    <col min="6373" max="6373" width="8.7265625" style="36" customWidth="1"/>
    <col min="6374" max="6374" width="1.7265625" style="36" customWidth="1"/>
    <col min="6375" max="6375" width="14.81640625" style="36" customWidth="1"/>
    <col min="6376" max="6376" width="0.81640625" style="36" customWidth="1"/>
    <col min="6377" max="6377" width="14.81640625" style="36" customWidth="1"/>
    <col min="6378" max="6378" width="0.81640625" style="36" customWidth="1"/>
    <col min="6379" max="6379" width="14.81640625" style="36" customWidth="1"/>
    <col min="6380" max="6380" width="0.81640625" style="36" customWidth="1"/>
    <col min="6381" max="6381" width="14.81640625" style="36" customWidth="1"/>
    <col min="6382" max="6382" width="0.81640625" style="36" customWidth="1"/>
    <col min="6383" max="6383" width="6.7265625" style="36" customWidth="1"/>
    <col min="6384" max="6384" width="12.26953125" style="36" bestFit="1" customWidth="1"/>
    <col min="6385" max="6385" width="8.453125" style="36"/>
    <col min="6386" max="6386" width="12.26953125" style="36" bestFit="1" customWidth="1"/>
    <col min="6387" max="6387" width="8.453125" style="36"/>
    <col min="6388" max="6388" width="13.453125" style="36" bestFit="1" customWidth="1"/>
    <col min="6389" max="6389" width="8.453125" style="36"/>
    <col min="6390" max="6390" width="13.453125" style="36" bestFit="1" customWidth="1"/>
    <col min="6391" max="6626" width="8.453125" style="36"/>
    <col min="6627" max="6627" width="38.81640625" style="36" customWidth="1"/>
    <col min="6628" max="6628" width="1.453125" style="36" customWidth="1"/>
    <col min="6629" max="6629" width="8.7265625" style="36" customWidth="1"/>
    <col min="6630" max="6630" width="1.7265625" style="36" customWidth="1"/>
    <col min="6631" max="6631" width="14.81640625" style="36" customWidth="1"/>
    <col min="6632" max="6632" width="0.81640625" style="36" customWidth="1"/>
    <col min="6633" max="6633" width="14.81640625" style="36" customWidth="1"/>
    <col min="6634" max="6634" width="0.81640625" style="36" customWidth="1"/>
    <col min="6635" max="6635" width="14.81640625" style="36" customWidth="1"/>
    <col min="6636" max="6636" width="0.81640625" style="36" customWidth="1"/>
    <col min="6637" max="6637" width="14.81640625" style="36" customWidth="1"/>
    <col min="6638" max="6638" width="0.81640625" style="36" customWidth="1"/>
    <col min="6639" max="6639" width="6.7265625" style="36" customWidth="1"/>
    <col min="6640" max="6640" width="12.26953125" style="36" bestFit="1" customWidth="1"/>
    <col min="6641" max="6641" width="8.453125" style="36"/>
    <col min="6642" max="6642" width="12.26953125" style="36" bestFit="1" customWidth="1"/>
    <col min="6643" max="6643" width="8.453125" style="36"/>
    <col min="6644" max="6644" width="13.453125" style="36" bestFit="1" customWidth="1"/>
    <col min="6645" max="6645" width="8.453125" style="36"/>
    <col min="6646" max="6646" width="13.453125" style="36" bestFit="1" customWidth="1"/>
    <col min="6647" max="6882" width="8.453125" style="36"/>
    <col min="6883" max="6883" width="38.81640625" style="36" customWidth="1"/>
    <col min="6884" max="6884" width="1.453125" style="36" customWidth="1"/>
    <col min="6885" max="6885" width="8.7265625" style="36" customWidth="1"/>
    <col min="6886" max="6886" width="1.7265625" style="36" customWidth="1"/>
    <col min="6887" max="6887" width="14.81640625" style="36" customWidth="1"/>
    <col min="6888" max="6888" width="0.81640625" style="36" customWidth="1"/>
    <col min="6889" max="6889" width="14.81640625" style="36" customWidth="1"/>
    <col min="6890" max="6890" width="0.81640625" style="36" customWidth="1"/>
    <col min="6891" max="6891" width="14.81640625" style="36" customWidth="1"/>
    <col min="6892" max="6892" width="0.81640625" style="36" customWidth="1"/>
    <col min="6893" max="6893" width="14.81640625" style="36" customWidth="1"/>
    <col min="6894" max="6894" width="0.81640625" style="36" customWidth="1"/>
    <col min="6895" max="6895" width="6.7265625" style="36" customWidth="1"/>
    <col min="6896" max="6896" width="12.26953125" style="36" bestFit="1" customWidth="1"/>
    <col min="6897" max="6897" width="8.453125" style="36"/>
    <col min="6898" max="6898" width="12.26953125" style="36" bestFit="1" customWidth="1"/>
    <col min="6899" max="6899" width="8.453125" style="36"/>
    <col min="6900" max="6900" width="13.453125" style="36" bestFit="1" customWidth="1"/>
    <col min="6901" max="6901" width="8.453125" style="36"/>
    <col min="6902" max="6902" width="13.453125" style="36" bestFit="1" customWidth="1"/>
    <col min="6903" max="7138" width="8.453125" style="36"/>
    <col min="7139" max="7139" width="38.81640625" style="36" customWidth="1"/>
    <col min="7140" max="7140" width="1.453125" style="36" customWidth="1"/>
    <col min="7141" max="7141" width="8.7265625" style="36" customWidth="1"/>
    <col min="7142" max="7142" width="1.7265625" style="36" customWidth="1"/>
    <col min="7143" max="7143" width="14.81640625" style="36" customWidth="1"/>
    <col min="7144" max="7144" width="0.81640625" style="36" customWidth="1"/>
    <col min="7145" max="7145" width="14.81640625" style="36" customWidth="1"/>
    <col min="7146" max="7146" width="0.81640625" style="36" customWidth="1"/>
    <col min="7147" max="7147" width="14.81640625" style="36" customWidth="1"/>
    <col min="7148" max="7148" width="0.81640625" style="36" customWidth="1"/>
    <col min="7149" max="7149" width="14.81640625" style="36" customWidth="1"/>
    <col min="7150" max="7150" width="0.81640625" style="36" customWidth="1"/>
    <col min="7151" max="7151" width="6.7265625" style="36" customWidth="1"/>
    <col min="7152" max="7152" width="12.26953125" style="36" bestFit="1" customWidth="1"/>
    <col min="7153" max="7153" width="8.453125" style="36"/>
    <col min="7154" max="7154" width="12.26953125" style="36" bestFit="1" customWidth="1"/>
    <col min="7155" max="7155" width="8.453125" style="36"/>
    <col min="7156" max="7156" width="13.453125" style="36" bestFit="1" customWidth="1"/>
    <col min="7157" max="7157" width="8.453125" style="36"/>
    <col min="7158" max="7158" width="13.453125" style="36" bestFit="1" customWidth="1"/>
    <col min="7159" max="7394" width="8.453125" style="36"/>
    <col min="7395" max="7395" width="38.81640625" style="36" customWidth="1"/>
    <col min="7396" max="7396" width="1.453125" style="36" customWidth="1"/>
    <col min="7397" max="7397" width="8.7265625" style="36" customWidth="1"/>
    <col min="7398" max="7398" width="1.7265625" style="36" customWidth="1"/>
    <col min="7399" max="7399" width="14.81640625" style="36" customWidth="1"/>
    <col min="7400" max="7400" width="0.81640625" style="36" customWidth="1"/>
    <col min="7401" max="7401" width="14.81640625" style="36" customWidth="1"/>
    <col min="7402" max="7402" width="0.81640625" style="36" customWidth="1"/>
    <col min="7403" max="7403" width="14.81640625" style="36" customWidth="1"/>
    <col min="7404" max="7404" width="0.81640625" style="36" customWidth="1"/>
    <col min="7405" max="7405" width="14.81640625" style="36" customWidth="1"/>
    <col min="7406" max="7406" width="0.81640625" style="36" customWidth="1"/>
    <col min="7407" max="7407" width="6.7265625" style="36" customWidth="1"/>
    <col min="7408" max="7408" width="12.26953125" style="36" bestFit="1" customWidth="1"/>
    <col min="7409" max="7409" width="8.453125" style="36"/>
    <col min="7410" max="7410" width="12.26953125" style="36" bestFit="1" customWidth="1"/>
    <col min="7411" max="7411" width="8.453125" style="36"/>
    <col min="7412" max="7412" width="13.453125" style="36" bestFit="1" customWidth="1"/>
    <col min="7413" max="7413" width="8.453125" style="36"/>
    <col min="7414" max="7414" width="13.453125" style="36" bestFit="1" customWidth="1"/>
    <col min="7415" max="7650" width="8.453125" style="36"/>
    <col min="7651" max="7651" width="38.81640625" style="36" customWidth="1"/>
    <col min="7652" max="7652" width="1.453125" style="36" customWidth="1"/>
    <col min="7653" max="7653" width="8.7265625" style="36" customWidth="1"/>
    <col min="7654" max="7654" width="1.7265625" style="36" customWidth="1"/>
    <col min="7655" max="7655" width="14.81640625" style="36" customWidth="1"/>
    <col min="7656" max="7656" width="0.81640625" style="36" customWidth="1"/>
    <col min="7657" max="7657" width="14.81640625" style="36" customWidth="1"/>
    <col min="7658" max="7658" width="0.81640625" style="36" customWidth="1"/>
    <col min="7659" max="7659" width="14.81640625" style="36" customWidth="1"/>
    <col min="7660" max="7660" width="0.81640625" style="36" customWidth="1"/>
    <col min="7661" max="7661" width="14.81640625" style="36" customWidth="1"/>
    <col min="7662" max="7662" width="0.81640625" style="36" customWidth="1"/>
    <col min="7663" max="7663" width="6.7265625" style="36" customWidth="1"/>
    <col min="7664" max="7664" width="12.26953125" style="36" bestFit="1" customWidth="1"/>
    <col min="7665" max="7665" width="8.453125" style="36"/>
    <col min="7666" max="7666" width="12.26953125" style="36" bestFit="1" customWidth="1"/>
    <col min="7667" max="7667" width="8.453125" style="36"/>
    <col min="7668" max="7668" width="13.453125" style="36" bestFit="1" customWidth="1"/>
    <col min="7669" max="7669" width="8.453125" style="36"/>
    <col min="7670" max="7670" width="13.453125" style="36" bestFit="1" customWidth="1"/>
    <col min="7671" max="7906" width="8.453125" style="36"/>
    <col min="7907" max="7907" width="38.81640625" style="36" customWidth="1"/>
    <col min="7908" max="7908" width="1.453125" style="36" customWidth="1"/>
    <col min="7909" max="7909" width="8.7265625" style="36" customWidth="1"/>
    <col min="7910" max="7910" width="1.7265625" style="36" customWidth="1"/>
    <col min="7911" max="7911" width="14.81640625" style="36" customWidth="1"/>
    <col min="7912" max="7912" width="0.81640625" style="36" customWidth="1"/>
    <col min="7913" max="7913" width="14.81640625" style="36" customWidth="1"/>
    <col min="7914" max="7914" width="0.81640625" style="36" customWidth="1"/>
    <col min="7915" max="7915" width="14.81640625" style="36" customWidth="1"/>
    <col min="7916" max="7916" width="0.81640625" style="36" customWidth="1"/>
    <col min="7917" max="7917" width="14.81640625" style="36" customWidth="1"/>
    <col min="7918" max="7918" width="0.81640625" style="36" customWidth="1"/>
    <col min="7919" max="7919" width="6.7265625" style="36" customWidth="1"/>
    <col min="7920" max="7920" width="12.26953125" style="36" bestFit="1" customWidth="1"/>
    <col min="7921" max="7921" width="8.453125" style="36"/>
    <col min="7922" max="7922" width="12.26953125" style="36" bestFit="1" customWidth="1"/>
    <col min="7923" max="7923" width="8.453125" style="36"/>
    <col min="7924" max="7924" width="13.453125" style="36" bestFit="1" customWidth="1"/>
    <col min="7925" max="7925" width="8.453125" style="36"/>
    <col min="7926" max="7926" width="13.453125" style="36" bestFit="1" customWidth="1"/>
    <col min="7927" max="8162" width="8.453125" style="36"/>
    <col min="8163" max="8163" width="38.81640625" style="36" customWidth="1"/>
    <col min="8164" max="8164" width="1.453125" style="36" customWidth="1"/>
    <col min="8165" max="8165" width="8.7265625" style="36" customWidth="1"/>
    <col min="8166" max="8166" width="1.7265625" style="36" customWidth="1"/>
    <col min="8167" max="8167" width="14.81640625" style="36" customWidth="1"/>
    <col min="8168" max="8168" width="0.81640625" style="36" customWidth="1"/>
    <col min="8169" max="8169" width="14.81640625" style="36" customWidth="1"/>
    <col min="8170" max="8170" width="0.81640625" style="36" customWidth="1"/>
    <col min="8171" max="8171" width="14.81640625" style="36" customWidth="1"/>
    <col min="8172" max="8172" width="0.81640625" style="36" customWidth="1"/>
    <col min="8173" max="8173" width="14.81640625" style="36" customWidth="1"/>
    <col min="8174" max="8174" width="0.81640625" style="36" customWidth="1"/>
    <col min="8175" max="8175" width="6.7265625" style="36" customWidth="1"/>
    <col min="8176" max="8176" width="12.26953125" style="36" bestFit="1" customWidth="1"/>
    <col min="8177" max="8177" width="8.453125" style="36"/>
    <col min="8178" max="8178" width="12.26953125" style="36" bestFit="1" customWidth="1"/>
    <col min="8179" max="8179" width="8.453125" style="36"/>
    <col min="8180" max="8180" width="13.453125" style="36" bestFit="1" customWidth="1"/>
    <col min="8181" max="8181" width="8.453125" style="36"/>
    <col min="8182" max="8182" width="13.453125" style="36" bestFit="1" customWidth="1"/>
    <col min="8183" max="8418" width="8.453125" style="36"/>
    <col min="8419" max="8419" width="38.81640625" style="36" customWidth="1"/>
    <col min="8420" max="8420" width="1.453125" style="36" customWidth="1"/>
    <col min="8421" max="8421" width="8.7265625" style="36" customWidth="1"/>
    <col min="8422" max="8422" width="1.7265625" style="36" customWidth="1"/>
    <col min="8423" max="8423" width="14.81640625" style="36" customWidth="1"/>
    <col min="8424" max="8424" width="0.81640625" style="36" customWidth="1"/>
    <col min="8425" max="8425" width="14.81640625" style="36" customWidth="1"/>
    <col min="8426" max="8426" width="0.81640625" style="36" customWidth="1"/>
    <col min="8427" max="8427" width="14.81640625" style="36" customWidth="1"/>
    <col min="8428" max="8428" width="0.81640625" style="36" customWidth="1"/>
    <col min="8429" max="8429" width="14.81640625" style="36" customWidth="1"/>
    <col min="8430" max="8430" width="0.81640625" style="36" customWidth="1"/>
    <col min="8431" max="8431" width="6.7265625" style="36" customWidth="1"/>
    <col min="8432" max="8432" width="12.26953125" style="36" bestFit="1" customWidth="1"/>
    <col min="8433" max="8433" width="8.453125" style="36"/>
    <col min="8434" max="8434" width="12.26953125" style="36" bestFit="1" customWidth="1"/>
    <col min="8435" max="8435" width="8.453125" style="36"/>
    <col min="8436" max="8436" width="13.453125" style="36" bestFit="1" customWidth="1"/>
    <col min="8437" max="8437" width="8.453125" style="36"/>
    <col min="8438" max="8438" width="13.453125" style="36" bestFit="1" customWidth="1"/>
    <col min="8439" max="8674" width="8.453125" style="36"/>
    <col min="8675" max="8675" width="38.81640625" style="36" customWidth="1"/>
    <col min="8676" max="8676" width="1.453125" style="36" customWidth="1"/>
    <col min="8677" max="8677" width="8.7265625" style="36" customWidth="1"/>
    <col min="8678" max="8678" width="1.7265625" style="36" customWidth="1"/>
    <col min="8679" max="8679" width="14.81640625" style="36" customWidth="1"/>
    <col min="8680" max="8680" width="0.81640625" style="36" customWidth="1"/>
    <col min="8681" max="8681" width="14.81640625" style="36" customWidth="1"/>
    <col min="8682" max="8682" width="0.81640625" style="36" customWidth="1"/>
    <col min="8683" max="8683" width="14.81640625" style="36" customWidth="1"/>
    <col min="8684" max="8684" width="0.81640625" style="36" customWidth="1"/>
    <col min="8685" max="8685" width="14.81640625" style="36" customWidth="1"/>
    <col min="8686" max="8686" width="0.81640625" style="36" customWidth="1"/>
    <col min="8687" max="8687" width="6.7265625" style="36" customWidth="1"/>
    <col min="8688" max="8688" width="12.26953125" style="36" bestFit="1" customWidth="1"/>
    <col min="8689" max="8689" width="8.453125" style="36"/>
    <col min="8690" max="8690" width="12.26953125" style="36" bestFit="1" customWidth="1"/>
    <col min="8691" max="8691" width="8.453125" style="36"/>
    <col min="8692" max="8692" width="13.453125" style="36" bestFit="1" customWidth="1"/>
    <col min="8693" max="8693" width="8.453125" style="36"/>
    <col min="8694" max="8694" width="13.453125" style="36" bestFit="1" customWidth="1"/>
    <col min="8695" max="8930" width="8.453125" style="36"/>
    <col min="8931" max="8931" width="38.81640625" style="36" customWidth="1"/>
    <col min="8932" max="8932" width="1.453125" style="36" customWidth="1"/>
    <col min="8933" max="8933" width="8.7265625" style="36" customWidth="1"/>
    <col min="8934" max="8934" width="1.7265625" style="36" customWidth="1"/>
    <col min="8935" max="8935" width="14.81640625" style="36" customWidth="1"/>
    <col min="8936" max="8936" width="0.81640625" style="36" customWidth="1"/>
    <col min="8937" max="8937" width="14.81640625" style="36" customWidth="1"/>
    <col min="8938" max="8938" width="0.81640625" style="36" customWidth="1"/>
    <col min="8939" max="8939" width="14.81640625" style="36" customWidth="1"/>
    <col min="8940" max="8940" width="0.81640625" style="36" customWidth="1"/>
    <col min="8941" max="8941" width="14.81640625" style="36" customWidth="1"/>
    <col min="8942" max="8942" width="0.81640625" style="36" customWidth="1"/>
    <col min="8943" max="8943" width="6.7265625" style="36" customWidth="1"/>
    <col min="8944" max="8944" width="12.26953125" style="36" bestFit="1" customWidth="1"/>
    <col min="8945" max="8945" width="8.453125" style="36"/>
    <col min="8946" max="8946" width="12.26953125" style="36" bestFit="1" customWidth="1"/>
    <col min="8947" max="8947" width="8.453125" style="36"/>
    <col min="8948" max="8948" width="13.453125" style="36" bestFit="1" customWidth="1"/>
    <col min="8949" max="8949" width="8.453125" style="36"/>
    <col min="8950" max="8950" width="13.453125" style="36" bestFit="1" customWidth="1"/>
    <col min="8951" max="9186" width="8.453125" style="36"/>
    <col min="9187" max="9187" width="38.81640625" style="36" customWidth="1"/>
    <col min="9188" max="9188" width="1.453125" style="36" customWidth="1"/>
    <col min="9189" max="9189" width="8.7265625" style="36" customWidth="1"/>
    <col min="9190" max="9190" width="1.7265625" style="36" customWidth="1"/>
    <col min="9191" max="9191" width="14.81640625" style="36" customWidth="1"/>
    <col min="9192" max="9192" width="0.81640625" style="36" customWidth="1"/>
    <col min="9193" max="9193" width="14.81640625" style="36" customWidth="1"/>
    <col min="9194" max="9194" width="0.81640625" style="36" customWidth="1"/>
    <col min="9195" max="9195" width="14.81640625" style="36" customWidth="1"/>
    <col min="9196" max="9196" width="0.81640625" style="36" customWidth="1"/>
    <col min="9197" max="9197" width="14.81640625" style="36" customWidth="1"/>
    <col min="9198" max="9198" width="0.81640625" style="36" customWidth="1"/>
    <col min="9199" max="9199" width="6.7265625" style="36" customWidth="1"/>
    <col min="9200" max="9200" width="12.26953125" style="36" bestFit="1" customWidth="1"/>
    <col min="9201" max="9201" width="8.453125" style="36"/>
    <col min="9202" max="9202" width="12.26953125" style="36" bestFit="1" customWidth="1"/>
    <col min="9203" max="9203" width="8.453125" style="36"/>
    <col min="9204" max="9204" width="13.453125" style="36" bestFit="1" customWidth="1"/>
    <col min="9205" max="9205" width="8.453125" style="36"/>
    <col min="9206" max="9206" width="13.453125" style="36" bestFit="1" customWidth="1"/>
    <col min="9207" max="9442" width="8.453125" style="36"/>
    <col min="9443" max="9443" width="38.81640625" style="36" customWidth="1"/>
    <col min="9444" max="9444" width="1.453125" style="36" customWidth="1"/>
    <col min="9445" max="9445" width="8.7265625" style="36" customWidth="1"/>
    <col min="9446" max="9446" width="1.7265625" style="36" customWidth="1"/>
    <col min="9447" max="9447" width="14.81640625" style="36" customWidth="1"/>
    <col min="9448" max="9448" width="0.81640625" style="36" customWidth="1"/>
    <col min="9449" max="9449" width="14.81640625" style="36" customWidth="1"/>
    <col min="9450" max="9450" width="0.81640625" style="36" customWidth="1"/>
    <col min="9451" max="9451" width="14.81640625" style="36" customWidth="1"/>
    <col min="9452" max="9452" width="0.81640625" style="36" customWidth="1"/>
    <col min="9453" max="9453" width="14.81640625" style="36" customWidth="1"/>
    <col min="9454" max="9454" width="0.81640625" style="36" customWidth="1"/>
    <col min="9455" max="9455" width="6.7265625" style="36" customWidth="1"/>
    <col min="9456" max="9456" width="12.26953125" style="36" bestFit="1" customWidth="1"/>
    <col min="9457" max="9457" width="8.453125" style="36"/>
    <col min="9458" max="9458" width="12.26953125" style="36" bestFit="1" customWidth="1"/>
    <col min="9459" max="9459" width="8.453125" style="36"/>
    <col min="9460" max="9460" width="13.453125" style="36" bestFit="1" customWidth="1"/>
    <col min="9461" max="9461" width="8.453125" style="36"/>
    <col min="9462" max="9462" width="13.453125" style="36" bestFit="1" customWidth="1"/>
    <col min="9463" max="9698" width="8.453125" style="36"/>
    <col min="9699" max="9699" width="38.81640625" style="36" customWidth="1"/>
    <col min="9700" max="9700" width="1.453125" style="36" customWidth="1"/>
    <col min="9701" max="9701" width="8.7265625" style="36" customWidth="1"/>
    <col min="9702" max="9702" width="1.7265625" style="36" customWidth="1"/>
    <col min="9703" max="9703" width="14.81640625" style="36" customWidth="1"/>
    <col min="9704" max="9704" width="0.81640625" style="36" customWidth="1"/>
    <col min="9705" max="9705" width="14.81640625" style="36" customWidth="1"/>
    <col min="9706" max="9706" width="0.81640625" style="36" customWidth="1"/>
    <col min="9707" max="9707" width="14.81640625" style="36" customWidth="1"/>
    <col min="9708" max="9708" width="0.81640625" style="36" customWidth="1"/>
    <col min="9709" max="9709" width="14.81640625" style="36" customWidth="1"/>
    <col min="9710" max="9710" width="0.81640625" style="36" customWidth="1"/>
    <col min="9711" max="9711" width="6.7265625" style="36" customWidth="1"/>
    <col min="9712" max="9712" width="12.26953125" style="36" bestFit="1" customWidth="1"/>
    <col min="9713" max="9713" width="8.453125" style="36"/>
    <col min="9714" max="9714" width="12.26953125" style="36" bestFit="1" customWidth="1"/>
    <col min="9715" max="9715" width="8.453125" style="36"/>
    <col min="9716" max="9716" width="13.453125" style="36" bestFit="1" customWidth="1"/>
    <col min="9717" max="9717" width="8.453125" style="36"/>
    <col min="9718" max="9718" width="13.453125" style="36" bestFit="1" customWidth="1"/>
    <col min="9719" max="9954" width="8.453125" style="36"/>
    <col min="9955" max="9955" width="38.81640625" style="36" customWidth="1"/>
    <col min="9956" max="9956" width="1.453125" style="36" customWidth="1"/>
    <col min="9957" max="9957" width="8.7265625" style="36" customWidth="1"/>
    <col min="9958" max="9958" width="1.7265625" style="36" customWidth="1"/>
    <col min="9959" max="9959" width="14.81640625" style="36" customWidth="1"/>
    <col min="9960" max="9960" width="0.81640625" style="36" customWidth="1"/>
    <col min="9961" max="9961" width="14.81640625" style="36" customWidth="1"/>
    <col min="9962" max="9962" width="0.81640625" style="36" customWidth="1"/>
    <col min="9963" max="9963" width="14.81640625" style="36" customWidth="1"/>
    <col min="9964" max="9964" width="0.81640625" style="36" customWidth="1"/>
    <col min="9965" max="9965" width="14.81640625" style="36" customWidth="1"/>
    <col min="9966" max="9966" width="0.81640625" style="36" customWidth="1"/>
    <col min="9967" max="9967" width="6.7265625" style="36" customWidth="1"/>
    <col min="9968" max="9968" width="12.26953125" style="36" bestFit="1" customWidth="1"/>
    <col min="9969" max="9969" width="8.453125" style="36"/>
    <col min="9970" max="9970" width="12.26953125" style="36" bestFit="1" customWidth="1"/>
    <col min="9971" max="9971" width="8.453125" style="36"/>
    <col min="9972" max="9972" width="13.453125" style="36" bestFit="1" customWidth="1"/>
    <col min="9973" max="9973" width="8.453125" style="36"/>
    <col min="9974" max="9974" width="13.453125" style="36" bestFit="1" customWidth="1"/>
    <col min="9975" max="10210" width="8.453125" style="36"/>
    <col min="10211" max="10211" width="38.81640625" style="36" customWidth="1"/>
    <col min="10212" max="10212" width="1.453125" style="36" customWidth="1"/>
    <col min="10213" max="10213" width="8.7265625" style="36" customWidth="1"/>
    <col min="10214" max="10214" width="1.7265625" style="36" customWidth="1"/>
    <col min="10215" max="10215" width="14.81640625" style="36" customWidth="1"/>
    <col min="10216" max="10216" width="0.81640625" style="36" customWidth="1"/>
    <col min="10217" max="10217" width="14.81640625" style="36" customWidth="1"/>
    <col min="10218" max="10218" width="0.81640625" style="36" customWidth="1"/>
    <col min="10219" max="10219" width="14.81640625" style="36" customWidth="1"/>
    <col min="10220" max="10220" width="0.81640625" style="36" customWidth="1"/>
    <col min="10221" max="10221" width="14.81640625" style="36" customWidth="1"/>
    <col min="10222" max="10222" width="0.81640625" style="36" customWidth="1"/>
    <col min="10223" max="10223" width="6.7265625" style="36" customWidth="1"/>
    <col min="10224" max="10224" width="12.26953125" style="36" bestFit="1" customWidth="1"/>
    <col min="10225" max="10225" width="8.453125" style="36"/>
    <col min="10226" max="10226" width="12.26953125" style="36" bestFit="1" customWidth="1"/>
    <col min="10227" max="10227" width="8.453125" style="36"/>
    <col min="10228" max="10228" width="13.453125" style="36" bestFit="1" customWidth="1"/>
    <col min="10229" max="10229" width="8.453125" style="36"/>
    <col min="10230" max="10230" width="13.453125" style="36" bestFit="1" customWidth="1"/>
    <col min="10231" max="10466" width="8.453125" style="36"/>
    <col min="10467" max="10467" width="38.81640625" style="36" customWidth="1"/>
    <col min="10468" max="10468" width="1.453125" style="36" customWidth="1"/>
    <col min="10469" max="10469" width="8.7265625" style="36" customWidth="1"/>
    <col min="10470" max="10470" width="1.7265625" style="36" customWidth="1"/>
    <col min="10471" max="10471" width="14.81640625" style="36" customWidth="1"/>
    <col min="10472" max="10472" width="0.81640625" style="36" customWidth="1"/>
    <col min="10473" max="10473" width="14.81640625" style="36" customWidth="1"/>
    <col min="10474" max="10474" width="0.81640625" style="36" customWidth="1"/>
    <col min="10475" max="10475" width="14.81640625" style="36" customWidth="1"/>
    <col min="10476" max="10476" width="0.81640625" style="36" customWidth="1"/>
    <col min="10477" max="10477" width="14.81640625" style="36" customWidth="1"/>
    <col min="10478" max="10478" width="0.81640625" style="36" customWidth="1"/>
    <col min="10479" max="10479" width="6.7265625" style="36" customWidth="1"/>
    <col min="10480" max="10480" width="12.26953125" style="36" bestFit="1" customWidth="1"/>
    <col min="10481" max="10481" width="8.453125" style="36"/>
    <col min="10482" max="10482" width="12.26953125" style="36" bestFit="1" customWidth="1"/>
    <col min="10483" max="10483" width="8.453125" style="36"/>
    <col min="10484" max="10484" width="13.453125" style="36" bestFit="1" customWidth="1"/>
    <col min="10485" max="10485" width="8.453125" style="36"/>
    <col min="10486" max="10486" width="13.453125" style="36" bestFit="1" customWidth="1"/>
    <col min="10487" max="10722" width="8.453125" style="36"/>
    <col min="10723" max="10723" width="38.81640625" style="36" customWidth="1"/>
    <col min="10724" max="10724" width="1.453125" style="36" customWidth="1"/>
    <col min="10725" max="10725" width="8.7265625" style="36" customWidth="1"/>
    <col min="10726" max="10726" width="1.7265625" style="36" customWidth="1"/>
    <col min="10727" max="10727" width="14.81640625" style="36" customWidth="1"/>
    <col min="10728" max="10728" width="0.81640625" style="36" customWidth="1"/>
    <col min="10729" max="10729" width="14.81640625" style="36" customWidth="1"/>
    <col min="10730" max="10730" width="0.81640625" style="36" customWidth="1"/>
    <col min="10731" max="10731" width="14.81640625" style="36" customWidth="1"/>
    <col min="10732" max="10732" width="0.81640625" style="36" customWidth="1"/>
    <col min="10733" max="10733" width="14.81640625" style="36" customWidth="1"/>
    <col min="10734" max="10734" width="0.81640625" style="36" customWidth="1"/>
    <col min="10735" max="10735" width="6.7265625" style="36" customWidth="1"/>
    <col min="10736" max="10736" width="12.26953125" style="36" bestFit="1" customWidth="1"/>
    <col min="10737" max="10737" width="8.453125" style="36"/>
    <col min="10738" max="10738" width="12.26953125" style="36" bestFit="1" customWidth="1"/>
    <col min="10739" max="10739" width="8.453125" style="36"/>
    <col min="10740" max="10740" width="13.453125" style="36" bestFit="1" customWidth="1"/>
    <col min="10741" max="10741" width="8.453125" style="36"/>
    <col min="10742" max="10742" width="13.453125" style="36" bestFit="1" customWidth="1"/>
    <col min="10743" max="10978" width="8.453125" style="36"/>
    <col min="10979" max="10979" width="38.81640625" style="36" customWidth="1"/>
    <col min="10980" max="10980" width="1.453125" style="36" customWidth="1"/>
    <col min="10981" max="10981" width="8.7265625" style="36" customWidth="1"/>
    <col min="10982" max="10982" width="1.7265625" style="36" customWidth="1"/>
    <col min="10983" max="10983" width="14.81640625" style="36" customWidth="1"/>
    <col min="10984" max="10984" width="0.81640625" style="36" customWidth="1"/>
    <col min="10985" max="10985" width="14.81640625" style="36" customWidth="1"/>
    <col min="10986" max="10986" width="0.81640625" style="36" customWidth="1"/>
    <col min="10987" max="10987" width="14.81640625" style="36" customWidth="1"/>
    <col min="10988" max="10988" width="0.81640625" style="36" customWidth="1"/>
    <col min="10989" max="10989" width="14.81640625" style="36" customWidth="1"/>
    <col min="10990" max="10990" width="0.81640625" style="36" customWidth="1"/>
    <col min="10991" max="10991" width="6.7265625" style="36" customWidth="1"/>
    <col min="10992" max="10992" width="12.26953125" style="36" bestFit="1" customWidth="1"/>
    <col min="10993" max="10993" width="8.453125" style="36"/>
    <col min="10994" max="10994" width="12.26953125" style="36" bestFit="1" customWidth="1"/>
    <col min="10995" max="10995" width="8.453125" style="36"/>
    <col min="10996" max="10996" width="13.453125" style="36" bestFit="1" customWidth="1"/>
    <col min="10997" max="10997" width="8.453125" style="36"/>
    <col min="10998" max="10998" width="13.453125" style="36" bestFit="1" customWidth="1"/>
    <col min="10999" max="11234" width="8.453125" style="36"/>
    <col min="11235" max="11235" width="38.81640625" style="36" customWidth="1"/>
    <col min="11236" max="11236" width="1.453125" style="36" customWidth="1"/>
    <col min="11237" max="11237" width="8.7265625" style="36" customWidth="1"/>
    <col min="11238" max="11238" width="1.7265625" style="36" customWidth="1"/>
    <col min="11239" max="11239" width="14.81640625" style="36" customWidth="1"/>
    <col min="11240" max="11240" width="0.81640625" style="36" customWidth="1"/>
    <col min="11241" max="11241" width="14.81640625" style="36" customWidth="1"/>
    <col min="11242" max="11242" width="0.81640625" style="36" customWidth="1"/>
    <col min="11243" max="11243" width="14.81640625" style="36" customWidth="1"/>
    <col min="11244" max="11244" width="0.81640625" style="36" customWidth="1"/>
    <col min="11245" max="11245" width="14.81640625" style="36" customWidth="1"/>
    <col min="11246" max="11246" width="0.81640625" style="36" customWidth="1"/>
    <col min="11247" max="11247" width="6.7265625" style="36" customWidth="1"/>
    <col min="11248" max="11248" width="12.26953125" style="36" bestFit="1" customWidth="1"/>
    <col min="11249" max="11249" width="8.453125" style="36"/>
    <col min="11250" max="11250" width="12.26953125" style="36" bestFit="1" customWidth="1"/>
    <col min="11251" max="11251" width="8.453125" style="36"/>
    <col min="11252" max="11252" width="13.453125" style="36" bestFit="1" customWidth="1"/>
    <col min="11253" max="11253" width="8.453125" style="36"/>
    <col min="11254" max="11254" width="13.453125" style="36" bestFit="1" customWidth="1"/>
    <col min="11255" max="11490" width="8.453125" style="36"/>
    <col min="11491" max="11491" width="38.81640625" style="36" customWidth="1"/>
    <col min="11492" max="11492" width="1.453125" style="36" customWidth="1"/>
    <col min="11493" max="11493" width="8.7265625" style="36" customWidth="1"/>
    <col min="11494" max="11494" width="1.7265625" style="36" customWidth="1"/>
    <col min="11495" max="11495" width="14.81640625" style="36" customWidth="1"/>
    <col min="11496" max="11496" width="0.81640625" style="36" customWidth="1"/>
    <col min="11497" max="11497" width="14.81640625" style="36" customWidth="1"/>
    <col min="11498" max="11498" width="0.81640625" style="36" customWidth="1"/>
    <col min="11499" max="11499" width="14.81640625" style="36" customWidth="1"/>
    <col min="11500" max="11500" width="0.81640625" style="36" customWidth="1"/>
    <col min="11501" max="11501" width="14.81640625" style="36" customWidth="1"/>
    <col min="11502" max="11502" width="0.81640625" style="36" customWidth="1"/>
    <col min="11503" max="11503" width="6.7265625" style="36" customWidth="1"/>
    <col min="11504" max="11504" width="12.26953125" style="36" bestFit="1" customWidth="1"/>
    <col min="11505" max="11505" width="8.453125" style="36"/>
    <col min="11506" max="11506" width="12.26953125" style="36" bestFit="1" customWidth="1"/>
    <col min="11507" max="11507" width="8.453125" style="36"/>
    <col min="11508" max="11508" width="13.453125" style="36" bestFit="1" customWidth="1"/>
    <col min="11509" max="11509" width="8.453125" style="36"/>
    <col min="11510" max="11510" width="13.453125" style="36" bestFit="1" customWidth="1"/>
    <col min="11511" max="11746" width="8.453125" style="36"/>
    <col min="11747" max="11747" width="38.81640625" style="36" customWidth="1"/>
    <col min="11748" max="11748" width="1.453125" style="36" customWidth="1"/>
    <col min="11749" max="11749" width="8.7265625" style="36" customWidth="1"/>
    <col min="11750" max="11750" width="1.7265625" style="36" customWidth="1"/>
    <col min="11751" max="11751" width="14.81640625" style="36" customWidth="1"/>
    <col min="11752" max="11752" width="0.81640625" style="36" customWidth="1"/>
    <col min="11753" max="11753" width="14.81640625" style="36" customWidth="1"/>
    <col min="11754" max="11754" width="0.81640625" style="36" customWidth="1"/>
    <col min="11755" max="11755" width="14.81640625" style="36" customWidth="1"/>
    <col min="11756" max="11756" width="0.81640625" style="36" customWidth="1"/>
    <col min="11757" max="11757" width="14.81640625" style="36" customWidth="1"/>
    <col min="11758" max="11758" width="0.81640625" style="36" customWidth="1"/>
    <col min="11759" max="11759" width="6.7265625" style="36" customWidth="1"/>
    <col min="11760" max="11760" width="12.26953125" style="36" bestFit="1" customWidth="1"/>
    <col min="11761" max="11761" width="8.453125" style="36"/>
    <col min="11762" max="11762" width="12.26953125" style="36" bestFit="1" customWidth="1"/>
    <col min="11763" max="11763" width="8.453125" style="36"/>
    <col min="11764" max="11764" width="13.453125" style="36" bestFit="1" customWidth="1"/>
    <col min="11765" max="11765" width="8.453125" style="36"/>
    <col min="11766" max="11766" width="13.453125" style="36" bestFit="1" customWidth="1"/>
    <col min="11767" max="12002" width="8.453125" style="36"/>
    <col min="12003" max="12003" width="38.81640625" style="36" customWidth="1"/>
    <col min="12004" max="12004" width="1.453125" style="36" customWidth="1"/>
    <col min="12005" max="12005" width="8.7265625" style="36" customWidth="1"/>
    <col min="12006" max="12006" width="1.7265625" style="36" customWidth="1"/>
    <col min="12007" max="12007" width="14.81640625" style="36" customWidth="1"/>
    <col min="12008" max="12008" width="0.81640625" style="36" customWidth="1"/>
    <col min="12009" max="12009" width="14.81640625" style="36" customWidth="1"/>
    <col min="12010" max="12010" width="0.81640625" style="36" customWidth="1"/>
    <col min="12011" max="12011" width="14.81640625" style="36" customWidth="1"/>
    <col min="12012" max="12012" width="0.81640625" style="36" customWidth="1"/>
    <col min="12013" max="12013" width="14.81640625" style="36" customWidth="1"/>
    <col min="12014" max="12014" width="0.81640625" style="36" customWidth="1"/>
    <col min="12015" max="12015" width="6.7265625" style="36" customWidth="1"/>
    <col min="12016" max="12016" width="12.26953125" style="36" bestFit="1" customWidth="1"/>
    <col min="12017" max="12017" width="8.453125" style="36"/>
    <col min="12018" max="12018" width="12.26953125" style="36" bestFit="1" customWidth="1"/>
    <col min="12019" max="12019" width="8.453125" style="36"/>
    <col min="12020" max="12020" width="13.453125" style="36" bestFit="1" customWidth="1"/>
    <col min="12021" max="12021" width="8.453125" style="36"/>
    <col min="12022" max="12022" width="13.453125" style="36" bestFit="1" customWidth="1"/>
    <col min="12023" max="12258" width="8.453125" style="36"/>
    <col min="12259" max="12259" width="38.81640625" style="36" customWidth="1"/>
    <col min="12260" max="12260" width="1.453125" style="36" customWidth="1"/>
    <col min="12261" max="12261" width="8.7265625" style="36" customWidth="1"/>
    <col min="12262" max="12262" width="1.7265625" style="36" customWidth="1"/>
    <col min="12263" max="12263" width="14.81640625" style="36" customWidth="1"/>
    <col min="12264" max="12264" width="0.81640625" style="36" customWidth="1"/>
    <col min="12265" max="12265" width="14.81640625" style="36" customWidth="1"/>
    <col min="12266" max="12266" width="0.81640625" style="36" customWidth="1"/>
    <col min="12267" max="12267" width="14.81640625" style="36" customWidth="1"/>
    <col min="12268" max="12268" width="0.81640625" style="36" customWidth="1"/>
    <col min="12269" max="12269" width="14.81640625" style="36" customWidth="1"/>
    <col min="12270" max="12270" width="0.81640625" style="36" customWidth="1"/>
    <col min="12271" max="12271" width="6.7265625" style="36" customWidth="1"/>
    <col min="12272" max="12272" width="12.26953125" style="36" bestFit="1" customWidth="1"/>
    <col min="12273" max="12273" width="8.453125" style="36"/>
    <col min="12274" max="12274" width="12.26953125" style="36" bestFit="1" customWidth="1"/>
    <col min="12275" max="12275" width="8.453125" style="36"/>
    <col min="12276" max="12276" width="13.453125" style="36" bestFit="1" customWidth="1"/>
    <col min="12277" max="12277" width="8.453125" style="36"/>
    <col min="12278" max="12278" width="13.453125" style="36" bestFit="1" customWidth="1"/>
    <col min="12279" max="12514" width="8.453125" style="36"/>
    <col min="12515" max="12515" width="38.81640625" style="36" customWidth="1"/>
    <col min="12516" max="12516" width="1.453125" style="36" customWidth="1"/>
    <col min="12517" max="12517" width="8.7265625" style="36" customWidth="1"/>
    <col min="12518" max="12518" width="1.7265625" style="36" customWidth="1"/>
    <col min="12519" max="12519" width="14.81640625" style="36" customWidth="1"/>
    <col min="12520" max="12520" width="0.81640625" style="36" customWidth="1"/>
    <col min="12521" max="12521" width="14.81640625" style="36" customWidth="1"/>
    <col min="12522" max="12522" width="0.81640625" style="36" customWidth="1"/>
    <col min="12523" max="12523" width="14.81640625" style="36" customWidth="1"/>
    <col min="12524" max="12524" width="0.81640625" style="36" customWidth="1"/>
    <col min="12525" max="12525" width="14.81640625" style="36" customWidth="1"/>
    <col min="12526" max="12526" width="0.81640625" style="36" customWidth="1"/>
    <col min="12527" max="12527" width="6.7265625" style="36" customWidth="1"/>
    <col min="12528" max="12528" width="12.26953125" style="36" bestFit="1" customWidth="1"/>
    <col min="12529" max="12529" width="8.453125" style="36"/>
    <col min="12530" max="12530" width="12.26953125" style="36" bestFit="1" customWidth="1"/>
    <col min="12531" max="12531" width="8.453125" style="36"/>
    <col min="12532" max="12532" width="13.453125" style="36" bestFit="1" customWidth="1"/>
    <col min="12533" max="12533" width="8.453125" style="36"/>
    <col min="12534" max="12534" width="13.453125" style="36" bestFit="1" customWidth="1"/>
    <col min="12535" max="12770" width="8.453125" style="36"/>
    <col min="12771" max="12771" width="38.81640625" style="36" customWidth="1"/>
    <col min="12772" max="12772" width="1.453125" style="36" customWidth="1"/>
    <col min="12773" max="12773" width="8.7265625" style="36" customWidth="1"/>
    <col min="12774" max="12774" width="1.7265625" style="36" customWidth="1"/>
    <col min="12775" max="12775" width="14.81640625" style="36" customWidth="1"/>
    <col min="12776" max="12776" width="0.81640625" style="36" customWidth="1"/>
    <col min="12777" max="12777" width="14.81640625" style="36" customWidth="1"/>
    <col min="12778" max="12778" width="0.81640625" style="36" customWidth="1"/>
    <col min="12779" max="12779" width="14.81640625" style="36" customWidth="1"/>
    <col min="12780" max="12780" width="0.81640625" style="36" customWidth="1"/>
    <col min="12781" max="12781" width="14.81640625" style="36" customWidth="1"/>
    <col min="12782" max="12782" width="0.81640625" style="36" customWidth="1"/>
    <col min="12783" max="12783" width="6.7265625" style="36" customWidth="1"/>
    <col min="12784" max="12784" width="12.26953125" style="36" bestFit="1" customWidth="1"/>
    <col min="12785" max="12785" width="8.453125" style="36"/>
    <col min="12786" max="12786" width="12.26953125" style="36" bestFit="1" customWidth="1"/>
    <col min="12787" max="12787" width="8.453125" style="36"/>
    <col min="12788" max="12788" width="13.453125" style="36" bestFit="1" customWidth="1"/>
    <col min="12789" max="12789" width="8.453125" style="36"/>
    <col min="12790" max="12790" width="13.453125" style="36" bestFit="1" customWidth="1"/>
    <col min="12791" max="13026" width="8.453125" style="36"/>
    <col min="13027" max="13027" width="38.81640625" style="36" customWidth="1"/>
    <col min="13028" max="13028" width="1.453125" style="36" customWidth="1"/>
    <col min="13029" max="13029" width="8.7265625" style="36" customWidth="1"/>
    <col min="13030" max="13030" width="1.7265625" style="36" customWidth="1"/>
    <col min="13031" max="13031" width="14.81640625" style="36" customWidth="1"/>
    <col min="13032" max="13032" width="0.81640625" style="36" customWidth="1"/>
    <col min="13033" max="13033" width="14.81640625" style="36" customWidth="1"/>
    <col min="13034" max="13034" width="0.81640625" style="36" customWidth="1"/>
    <col min="13035" max="13035" width="14.81640625" style="36" customWidth="1"/>
    <col min="13036" max="13036" width="0.81640625" style="36" customWidth="1"/>
    <col min="13037" max="13037" width="14.81640625" style="36" customWidth="1"/>
    <col min="13038" max="13038" width="0.81640625" style="36" customWidth="1"/>
    <col min="13039" max="13039" width="6.7265625" style="36" customWidth="1"/>
    <col min="13040" max="13040" width="12.26953125" style="36" bestFit="1" customWidth="1"/>
    <col min="13041" max="13041" width="8.453125" style="36"/>
    <col min="13042" max="13042" width="12.26953125" style="36" bestFit="1" customWidth="1"/>
    <col min="13043" max="13043" width="8.453125" style="36"/>
    <col min="13044" max="13044" width="13.453125" style="36" bestFit="1" customWidth="1"/>
    <col min="13045" max="13045" width="8.453125" style="36"/>
    <col min="13046" max="13046" width="13.453125" style="36" bestFit="1" customWidth="1"/>
    <col min="13047" max="13282" width="8.453125" style="36"/>
    <col min="13283" max="13283" width="38.81640625" style="36" customWidth="1"/>
    <col min="13284" max="13284" width="1.453125" style="36" customWidth="1"/>
    <col min="13285" max="13285" width="8.7265625" style="36" customWidth="1"/>
    <col min="13286" max="13286" width="1.7265625" style="36" customWidth="1"/>
    <col min="13287" max="13287" width="14.81640625" style="36" customWidth="1"/>
    <col min="13288" max="13288" width="0.81640625" style="36" customWidth="1"/>
    <col min="13289" max="13289" width="14.81640625" style="36" customWidth="1"/>
    <col min="13290" max="13290" width="0.81640625" style="36" customWidth="1"/>
    <col min="13291" max="13291" width="14.81640625" style="36" customWidth="1"/>
    <col min="13292" max="13292" width="0.81640625" style="36" customWidth="1"/>
    <col min="13293" max="13293" width="14.81640625" style="36" customWidth="1"/>
    <col min="13294" max="13294" width="0.81640625" style="36" customWidth="1"/>
    <col min="13295" max="13295" width="6.7265625" style="36" customWidth="1"/>
    <col min="13296" max="13296" width="12.26953125" style="36" bestFit="1" customWidth="1"/>
    <col min="13297" max="13297" width="8.453125" style="36"/>
    <col min="13298" max="13298" width="12.26953125" style="36" bestFit="1" customWidth="1"/>
    <col min="13299" max="13299" width="8.453125" style="36"/>
    <col min="13300" max="13300" width="13.453125" style="36" bestFit="1" customWidth="1"/>
    <col min="13301" max="13301" width="8.453125" style="36"/>
    <col min="13302" max="13302" width="13.453125" style="36" bestFit="1" customWidth="1"/>
    <col min="13303" max="13538" width="8.453125" style="36"/>
    <col min="13539" max="13539" width="38.81640625" style="36" customWidth="1"/>
    <col min="13540" max="13540" width="1.453125" style="36" customWidth="1"/>
    <col min="13541" max="13541" width="8.7265625" style="36" customWidth="1"/>
    <col min="13542" max="13542" width="1.7265625" style="36" customWidth="1"/>
    <col min="13543" max="13543" width="14.81640625" style="36" customWidth="1"/>
    <col min="13544" max="13544" width="0.81640625" style="36" customWidth="1"/>
    <col min="13545" max="13545" width="14.81640625" style="36" customWidth="1"/>
    <col min="13546" max="13546" width="0.81640625" style="36" customWidth="1"/>
    <col min="13547" max="13547" width="14.81640625" style="36" customWidth="1"/>
    <col min="13548" max="13548" width="0.81640625" style="36" customWidth="1"/>
    <col min="13549" max="13549" width="14.81640625" style="36" customWidth="1"/>
    <col min="13550" max="13550" width="0.81640625" style="36" customWidth="1"/>
    <col min="13551" max="13551" width="6.7265625" style="36" customWidth="1"/>
    <col min="13552" max="13552" width="12.26953125" style="36" bestFit="1" customWidth="1"/>
    <col min="13553" max="13553" width="8.453125" style="36"/>
    <col min="13554" max="13554" width="12.26953125" style="36" bestFit="1" customWidth="1"/>
    <col min="13555" max="13555" width="8.453125" style="36"/>
    <col min="13556" max="13556" width="13.453125" style="36" bestFit="1" customWidth="1"/>
    <col min="13557" max="13557" width="8.453125" style="36"/>
    <col min="13558" max="13558" width="13.453125" style="36" bestFit="1" customWidth="1"/>
    <col min="13559" max="13794" width="8.453125" style="36"/>
    <col min="13795" max="13795" width="38.81640625" style="36" customWidth="1"/>
    <col min="13796" max="13796" width="1.453125" style="36" customWidth="1"/>
    <col min="13797" max="13797" width="8.7265625" style="36" customWidth="1"/>
    <col min="13798" max="13798" width="1.7265625" style="36" customWidth="1"/>
    <col min="13799" max="13799" width="14.81640625" style="36" customWidth="1"/>
    <col min="13800" max="13800" width="0.81640625" style="36" customWidth="1"/>
    <col min="13801" max="13801" width="14.81640625" style="36" customWidth="1"/>
    <col min="13802" max="13802" width="0.81640625" style="36" customWidth="1"/>
    <col min="13803" max="13803" width="14.81640625" style="36" customWidth="1"/>
    <col min="13804" max="13804" width="0.81640625" style="36" customWidth="1"/>
    <col min="13805" max="13805" width="14.81640625" style="36" customWidth="1"/>
    <col min="13806" max="13806" width="0.81640625" style="36" customWidth="1"/>
    <col min="13807" max="13807" width="6.7265625" style="36" customWidth="1"/>
    <col min="13808" max="13808" width="12.26953125" style="36" bestFit="1" customWidth="1"/>
    <col min="13809" max="13809" width="8.453125" style="36"/>
    <col min="13810" max="13810" width="12.26953125" style="36" bestFit="1" customWidth="1"/>
    <col min="13811" max="13811" width="8.453125" style="36"/>
    <col min="13812" max="13812" width="13.453125" style="36" bestFit="1" customWidth="1"/>
    <col min="13813" max="13813" width="8.453125" style="36"/>
    <col min="13814" max="13814" width="13.453125" style="36" bestFit="1" customWidth="1"/>
    <col min="13815" max="14050" width="8.453125" style="36"/>
    <col min="14051" max="14051" width="38.81640625" style="36" customWidth="1"/>
    <col min="14052" max="14052" width="1.453125" style="36" customWidth="1"/>
    <col min="14053" max="14053" width="8.7265625" style="36" customWidth="1"/>
    <col min="14054" max="14054" width="1.7265625" style="36" customWidth="1"/>
    <col min="14055" max="14055" width="14.81640625" style="36" customWidth="1"/>
    <col min="14056" max="14056" width="0.81640625" style="36" customWidth="1"/>
    <col min="14057" max="14057" width="14.81640625" style="36" customWidth="1"/>
    <col min="14058" max="14058" width="0.81640625" style="36" customWidth="1"/>
    <col min="14059" max="14059" width="14.81640625" style="36" customWidth="1"/>
    <col min="14060" max="14060" width="0.81640625" style="36" customWidth="1"/>
    <col min="14061" max="14061" width="14.81640625" style="36" customWidth="1"/>
    <col min="14062" max="14062" width="0.81640625" style="36" customWidth="1"/>
    <col min="14063" max="14063" width="6.7265625" style="36" customWidth="1"/>
    <col min="14064" max="14064" width="12.26953125" style="36" bestFit="1" customWidth="1"/>
    <col min="14065" max="14065" width="8.453125" style="36"/>
    <col min="14066" max="14066" width="12.26953125" style="36" bestFit="1" customWidth="1"/>
    <col min="14067" max="14067" width="8.453125" style="36"/>
    <col min="14068" max="14068" width="13.453125" style="36" bestFit="1" customWidth="1"/>
    <col min="14069" max="14069" width="8.453125" style="36"/>
    <col min="14070" max="14070" width="13.453125" style="36" bestFit="1" customWidth="1"/>
    <col min="14071" max="14306" width="8.453125" style="36"/>
    <col min="14307" max="14307" width="38.81640625" style="36" customWidth="1"/>
    <col min="14308" max="14308" width="1.453125" style="36" customWidth="1"/>
    <col min="14309" max="14309" width="8.7265625" style="36" customWidth="1"/>
    <col min="14310" max="14310" width="1.7265625" style="36" customWidth="1"/>
    <col min="14311" max="14311" width="14.81640625" style="36" customWidth="1"/>
    <col min="14312" max="14312" width="0.81640625" style="36" customWidth="1"/>
    <col min="14313" max="14313" width="14.81640625" style="36" customWidth="1"/>
    <col min="14314" max="14314" width="0.81640625" style="36" customWidth="1"/>
    <col min="14315" max="14315" width="14.81640625" style="36" customWidth="1"/>
    <col min="14316" max="14316" width="0.81640625" style="36" customWidth="1"/>
    <col min="14317" max="14317" width="14.81640625" style="36" customWidth="1"/>
    <col min="14318" max="14318" width="0.81640625" style="36" customWidth="1"/>
    <col min="14319" max="14319" width="6.7265625" style="36" customWidth="1"/>
    <col min="14320" max="14320" width="12.26953125" style="36" bestFit="1" customWidth="1"/>
    <col min="14321" max="14321" width="8.453125" style="36"/>
    <col min="14322" max="14322" width="12.26953125" style="36" bestFit="1" customWidth="1"/>
    <col min="14323" max="14323" width="8.453125" style="36"/>
    <col min="14324" max="14324" width="13.453125" style="36" bestFit="1" customWidth="1"/>
    <col min="14325" max="14325" width="8.453125" style="36"/>
    <col min="14326" max="14326" width="13.453125" style="36" bestFit="1" customWidth="1"/>
    <col min="14327" max="14562" width="8.453125" style="36"/>
    <col min="14563" max="14563" width="38.81640625" style="36" customWidth="1"/>
    <col min="14564" max="14564" width="1.453125" style="36" customWidth="1"/>
    <col min="14565" max="14565" width="8.7265625" style="36" customWidth="1"/>
    <col min="14566" max="14566" width="1.7265625" style="36" customWidth="1"/>
    <col min="14567" max="14567" width="14.81640625" style="36" customWidth="1"/>
    <col min="14568" max="14568" width="0.81640625" style="36" customWidth="1"/>
    <col min="14569" max="14569" width="14.81640625" style="36" customWidth="1"/>
    <col min="14570" max="14570" width="0.81640625" style="36" customWidth="1"/>
    <col min="14571" max="14571" width="14.81640625" style="36" customWidth="1"/>
    <col min="14572" max="14572" width="0.81640625" style="36" customWidth="1"/>
    <col min="14573" max="14573" width="14.81640625" style="36" customWidth="1"/>
    <col min="14574" max="14574" width="0.81640625" style="36" customWidth="1"/>
    <col min="14575" max="14575" width="6.7265625" style="36" customWidth="1"/>
    <col min="14576" max="14576" width="12.26953125" style="36" bestFit="1" customWidth="1"/>
    <col min="14577" max="14577" width="8.453125" style="36"/>
    <col min="14578" max="14578" width="12.26953125" style="36" bestFit="1" customWidth="1"/>
    <col min="14579" max="14579" width="8.453125" style="36"/>
    <col min="14580" max="14580" width="13.453125" style="36" bestFit="1" customWidth="1"/>
    <col min="14581" max="14581" width="8.453125" style="36"/>
    <col min="14582" max="14582" width="13.453125" style="36" bestFit="1" customWidth="1"/>
    <col min="14583" max="14818" width="8.453125" style="36"/>
    <col min="14819" max="14819" width="38.81640625" style="36" customWidth="1"/>
    <col min="14820" max="14820" width="1.453125" style="36" customWidth="1"/>
    <col min="14821" max="14821" width="8.7265625" style="36" customWidth="1"/>
    <col min="14822" max="14822" width="1.7265625" style="36" customWidth="1"/>
    <col min="14823" max="14823" width="14.81640625" style="36" customWidth="1"/>
    <col min="14824" max="14824" width="0.81640625" style="36" customWidth="1"/>
    <col min="14825" max="14825" width="14.81640625" style="36" customWidth="1"/>
    <col min="14826" max="14826" width="0.81640625" style="36" customWidth="1"/>
    <col min="14827" max="14827" width="14.81640625" style="36" customWidth="1"/>
    <col min="14828" max="14828" width="0.81640625" style="36" customWidth="1"/>
    <col min="14829" max="14829" width="14.81640625" style="36" customWidth="1"/>
    <col min="14830" max="14830" width="0.81640625" style="36" customWidth="1"/>
    <col min="14831" max="14831" width="6.7265625" style="36" customWidth="1"/>
    <col min="14832" max="14832" width="12.26953125" style="36" bestFit="1" customWidth="1"/>
    <col min="14833" max="14833" width="8.453125" style="36"/>
    <col min="14834" max="14834" width="12.26953125" style="36" bestFit="1" customWidth="1"/>
    <col min="14835" max="14835" width="8.453125" style="36"/>
    <col min="14836" max="14836" width="13.453125" style="36" bestFit="1" customWidth="1"/>
    <col min="14837" max="14837" width="8.453125" style="36"/>
    <col min="14838" max="14838" width="13.453125" style="36" bestFit="1" customWidth="1"/>
    <col min="14839" max="15074" width="8.453125" style="36"/>
    <col min="15075" max="15075" width="38.81640625" style="36" customWidth="1"/>
    <col min="15076" max="15076" width="1.453125" style="36" customWidth="1"/>
    <col min="15077" max="15077" width="8.7265625" style="36" customWidth="1"/>
    <col min="15078" max="15078" width="1.7265625" style="36" customWidth="1"/>
    <col min="15079" max="15079" width="14.81640625" style="36" customWidth="1"/>
    <col min="15080" max="15080" width="0.81640625" style="36" customWidth="1"/>
    <col min="15081" max="15081" width="14.81640625" style="36" customWidth="1"/>
    <col min="15082" max="15082" width="0.81640625" style="36" customWidth="1"/>
    <col min="15083" max="15083" width="14.81640625" style="36" customWidth="1"/>
    <col min="15084" max="15084" width="0.81640625" style="36" customWidth="1"/>
    <col min="15085" max="15085" width="14.81640625" style="36" customWidth="1"/>
    <col min="15086" max="15086" width="0.81640625" style="36" customWidth="1"/>
    <col min="15087" max="15087" width="6.7265625" style="36" customWidth="1"/>
    <col min="15088" max="15088" width="12.26953125" style="36" bestFit="1" customWidth="1"/>
    <col min="15089" max="15089" width="8.453125" style="36"/>
    <col min="15090" max="15090" width="12.26953125" style="36" bestFit="1" customWidth="1"/>
    <col min="15091" max="15091" width="8.453125" style="36"/>
    <col min="15092" max="15092" width="13.453125" style="36" bestFit="1" customWidth="1"/>
    <col min="15093" max="15093" width="8.453125" style="36"/>
    <col min="15094" max="15094" width="13.453125" style="36" bestFit="1" customWidth="1"/>
    <col min="15095" max="15330" width="8.453125" style="36"/>
    <col min="15331" max="15331" width="38.81640625" style="36" customWidth="1"/>
    <col min="15332" max="15332" width="1.453125" style="36" customWidth="1"/>
    <col min="15333" max="15333" width="8.7265625" style="36" customWidth="1"/>
    <col min="15334" max="15334" width="1.7265625" style="36" customWidth="1"/>
    <col min="15335" max="15335" width="14.81640625" style="36" customWidth="1"/>
    <col min="15336" max="15336" width="0.81640625" style="36" customWidth="1"/>
    <col min="15337" max="15337" width="14.81640625" style="36" customWidth="1"/>
    <col min="15338" max="15338" width="0.81640625" style="36" customWidth="1"/>
    <col min="15339" max="15339" width="14.81640625" style="36" customWidth="1"/>
    <col min="15340" max="15340" width="0.81640625" style="36" customWidth="1"/>
    <col min="15341" max="15341" width="14.81640625" style="36" customWidth="1"/>
    <col min="15342" max="15342" width="0.81640625" style="36" customWidth="1"/>
    <col min="15343" max="15343" width="6.7265625" style="36" customWidth="1"/>
    <col min="15344" max="15344" width="12.26953125" style="36" bestFit="1" customWidth="1"/>
    <col min="15345" max="15345" width="8.453125" style="36"/>
    <col min="15346" max="15346" width="12.26953125" style="36" bestFit="1" customWidth="1"/>
    <col min="15347" max="15347" width="8.453125" style="36"/>
    <col min="15348" max="15348" width="13.453125" style="36" bestFit="1" customWidth="1"/>
    <col min="15349" max="15349" width="8.453125" style="36"/>
    <col min="15350" max="15350" width="13.453125" style="36" bestFit="1" customWidth="1"/>
    <col min="15351" max="15586" width="8.453125" style="36"/>
    <col min="15587" max="15587" width="38.81640625" style="36" customWidth="1"/>
    <col min="15588" max="15588" width="1.453125" style="36" customWidth="1"/>
    <col min="15589" max="15589" width="8.7265625" style="36" customWidth="1"/>
    <col min="15590" max="15590" width="1.7265625" style="36" customWidth="1"/>
    <col min="15591" max="15591" width="14.81640625" style="36" customWidth="1"/>
    <col min="15592" max="15592" width="0.81640625" style="36" customWidth="1"/>
    <col min="15593" max="15593" width="14.81640625" style="36" customWidth="1"/>
    <col min="15594" max="15594" width="0.81640625" style="36" customWidth="1"/>
    <col min="15595" max="15595" width="14.81640625" style="36" customWidth="1"/>
    <col min="15596" max="15596" width="0.81640625" style="36" customWidth="1"/>
    <col min="15597" max="15597" width="14.81640625" style="36" customWidth="1"/>
    <col min="15598" max="15598" width="0.81640625" style="36" customWidth="1"/>
    <col min="15599" max="15599" width="6.7265625" style="36" customWidth="1"/>
    <col min="15600" max="15600" width="12.26953125" style="36" bestFit="1" customWidth="1"/>
    <col min="15601" max="15601" width="8.453125" style="36"/>
    <col min="15602" max="15602" width="12.26953125" style="36" bestFit="1" customWidth="1"/>
    <col min="15603" max="15603" width="8.453125" style="36"/>
    <col min="15604" max="15604" width="13.453125" style="36" bestFit="1" customWidth="1"/>
    <col min="15605" max="15605" width="8.453125" style="36"/>
    <col min="15606" max="15606" width="13.453125" style="36" bestFit="1" customWidth="1"/>
    <col min="15607" max="15842" width="8.453125" style="36"/>
    <col min="15843" max="15843" width="38.81640625" style="36" customWidth="1"/>
    <col min="15844" max="15844" width="1.453125" style="36" customWidth="1"/>
    <col min="15845" max="15845" width="8.7265625" style="36" customWidth="1"/>
    <col min="15846" max="15846" width="1.7265625" style="36" customWidth="1"/>
    <col min="15847" max="15847" width="14.81640625" style="36" customWidth="1"/>
    <col min="15848" max="15848" width="0.81640625" style="36" customWidth="1"/>
    <col min="15849" max="15849" width="14.81640625" style="36" customWidth="1"/>
    <col min="15850" max="15850" width="0.81640625" style="36" customWidth="1"/>
    <col min="15851" max="15851" width="14.81640625" style="36" customWidth="1"/>
    <col min="15852" max="15852" width="0.81640625" style="36" customWidth="1"/>
    <col min="15853" max="15853" width="14.81640625" style="36" customWidth="1"/>
    <col min="15854" max="15854" width="0.81640625" style="36" customWidth="1"/>
    <col min="15855" max="15855" width="6.7265625" style="36" customWidth="1"/>
    <col min="15856" max="15856" width="12.26953125" style="36" bestFit="1" customWidth="1"/>
    <col min="15857" max="15857" width="8.453125" style="36"/>
    <col min="15858" max="15858" width="12.26953125" style="36" bestFit="1" customWidth="1"/>
    <col min="15859" max="15859" width="8.453125" style="36"/>
    <col min="15860" max="15860" width="13.453125" style="36" bestFit="1" customWidth="1"/>
    <col min="15861" max="15861" width="8.453125" style="36"/>
    <col min="15862" max="15862" width="13.453125" style="36" bestFit="1" customWidth="1"/>
    <col min="15863" max="16098" width="8.453125" style="36"/>
    <col min="16099" max="16099" width="38.81640625" style="36" customWidth="1"/>
    <col min="16100" max="16100" width="1.453125" style="36" customWidth="1"/>
    <col min="16101" max="16101" width="8.7265625" style="36" customWidth="1"/>
    <col min="16102" max="16102" width="1.7265625" style="36" customWidth="1"/>
    <col min="16103" max="16103" width="14.81640625" style="36" customWidth="1"/>
    <col min="16104" max="16104" width="0.81640625" style="36" customWidth="1"/>
    <col min="16105" max="16105" width="14.81640625" style="36" customWidth="1"/>
    <col min="16106" max="16106" width="0.81640625" style="36" customWidth="1"/>
    <col min="16107" max="16107" width="14.81640625" style="36" customWidth="1"/>
    <col min="16108" max="16108" width="0.81640625" style="36" customWidth="1"/>
    <col min="16109" max="16109" width="14.81640625" style="36" customWidth="1"/>
    <col min="16110" max="16110" width="0.81640625" style="36" customWidth="1"/>
    <col min="16111" max="16111" width="6.7265625" style="36" customWidth="1"/>
    <col min="16112" max="16112" width="12.26953125" style="36" bestFit="1" customWidth="1"/>
    <col min="16113" max="16113" width="8.453125" style="36"/>
    <col min="16114" max="16114" width="12.26953125" style="36" bestFit="1" customWidth="1"/>
    <col min="16115" max="16115" width="8.453125" style="36"/>
    <col min="16116" max="16116" width="13.453125" style="36" bestFit="1" customWidth="1"/>
    <col min="16117" max="16117" width="8.453125" style="36"/>
    <col min="16118" max="16118" width="13.453125" style="36" bestFit="1" customWidth="1"/>
    <col min="16119" max="16384" width="8.453125" style="36"/>
  </cols>
  <sheetData>
    <row r="1" spans="1:11" ht="18" customHeight="1">
      <c r="A1" s="259" t="s">
        <v>69</v>
      </c>
      <c r="B1" s="259"/>
      <c r="C1" s="259"/>
      <c r="D1" s="259"/>
      <c r="E1" s="33"/>
      <c r="F1" s="34"/>
      <c r="G1" s="33"/>
      <c r="H1" s="34"/>
      <c r="I1" s="33"/>
      <c r="J1" s="34"/>
    </row>
    <row r="2" spans="1:11" ht="18" customHeight="1">
      <c r="A2" s="37" t="s">
        <v>31</v>
      </c>
      <c r="B2" s="37"/>
      <c r="C2" s="38"/>
      <c r="D2" s="37"/>
      <c r="E2" s="33"/>
      <c r="F2" s="33"/>
      <c r="G2" s="33"/>
      <c r="H2" s="33"/>
      <c r="I2" s="33"/>
      <c r="J2" s="33"/>
      <c r="K2" s="33"/>
    </row>
    <row r="3" spans="1:11" ht="18" customHeight="1">
      <c r="A3" s="260" t="s">
        <v>146</v>
      </c>
      <c r="B3" s="260"/>
      <c r="C3" s="260"/>
      <c r="D3" s="260"/>
      <c r="E3" s="40"/>
      <c r="F3" s="41"/>
      <c r="G3" s="40"/>
      <c r="H3" s="41"/>
      <c r="I3" s="40"/>
      <c r="J3" s="41"/>
      <c r="K3" s="29"/>
    </row>
    <row r="4" spans="1:11" ht="10.5" customHeight="1">
      <c r="A4" s="42"/>
      <c r="B4" s="36"/>
      <c r="D4" s="36"/>
      <c r="E4" s="261"/>
      <c r="F4" s="261"/>
      <c r="G4" s="261"/>
      <c r="H4" s="261"/>
      <c r="I4" s="261"/>
      <c r="J4" s="261"/>
      <c r="K4" s="261"/>
    </row>
    <row r="5" spans="1:11" ht="18" customHeight="1">
      <c r="A5" s="42"/>
      <c r="B5" s="36"/>
      <c r="D5" s="36"/>
      <c r="E5" s="262" t="s">
        <v>0</v>
      </c>
      <c r="F5" s="262"/>
      <c r="G5" s="262"/>
      <c r="H5" s="43"/>
      <c r="I5" s="262" t="s">
        <v>1</v>
      </c>
      <c r="J5" s="262"/>
      <c r="K5" s="262"/>
    </row>
    <row r="6" spans="1:11" ht="18" customHeight="1">
      <c r="A6" s="42"/>
      <c r="B6" s="36"/>
      <c r="D6" s="36"/>
      <c r="E6" s="208"/>
      <c r="F6" s="208"/>
      <c r="G6" s="209" t="s">
        <v>71</v>
      </c>
      <c r="H6" s="43"/>
      <c r="I6" s="208"/>
      <c r="J6" s="208"/>
      <c r="K6" s="209" t="s">
        <v>71</v>
      </c>
    </row>
    <row r="7" spans="1:11" s="28" customFormat="1" ht="18" customHeight="1">
      <c r="A7" s="27"/>
      <c r="B7" s="44"/>
      <c r="C7" s="45"/>
      <c r="E7" s="127" t="s">
        <v>67</v>
      </c>
      <c r="F7" s="128"/>
      <c r="G7" s="127" t="s">
        <v>67</v>
      </c>
      <c r="H7" s="128"/>
      <c r="I7" s="127" t="s">
        <v>67</v>
      </c>
      <c r="J7" s="128"/>
      <c r="K7" s="127" t="s">
        <v>67</v>
      </c>
    </row>
    <row r="8" spans="1:11" s="28" customFormat="1" ht="18" customHeight="1">
      <c r="A8" s="27"/>
      <c r="B8" s="44"/>
      <c r="C8" s="45"/>
      <c r="E8" s="127" t="s">
        <v>144</v>
      </c>
      <c r="F8" s="128"/>
      <c r="G8" s="127" t="s">
        <v>144</v>
      </c>
      <c r="H8" s="128"/>
      <c r="I8" s="127" t="s">
        <v>144</v>
      </c>
      <c r="J8" s="128"/>
      <c r="K8" s="127" t="s">
        <v>144</v>
      </c>
    </row>
    <row r="9" spans="1:11" s="28" customFormat="1" ht="18" customHeight="1">
      <c r="A9" s="27"/>
      <c r="B9" s="45"/>
      <c r="C9" s="44"/>
      <c r="E9" s="129" t="s">
        <v>145</v>
      </c>
      <c r="F9" s="128"/>
      <c r="G9" s="129" t="s">
        <v>43</v>
      </c>
      <c r="H9" s="128"/>
      <c r="I9" s="129" t="s">
        <v>145</v>
      </c>
      <c r="J9" s="128"/>
      <c r="K9" s="129" t="s">
        <v>43</v>
      </c>
    </row>
    <row r="10" spans="1:11" s="28" customFormat="1" ht="18" customHeight="1">
      <c r="A10" s="27"/>
      <c r="B10" s="45"/>
      <c r="C10" s="46" t="s">
        <v>3</v>
      </c>
      <c r="E10" s="130" t="s">
        <v>44</v>
      </c>
      <c r="F10" s="128"/>
      <c r="G10" s="130" t="s">
        <v>44</v>
      </c>
      <c r="H10" s="128"/>
      <c r="I10" s="130" t="s">
        <v>44</v>
      </c>
      <c r="J10" s="128"/>
      <c r="K10" s="130" t="s">
        <v>44</v>
      </c>
    </row>
    <row r="11" spans="1:11" s="28" customFormat="1" ht="4" customHeight="1">
      <c r="A11" s="27"/>
      <c r="B11" s="45"/>
      <c r="C11" s="47"/>
      <c r="E11" s="129"/>
      <c r="F11" s="128"/>
      <c r="G11" s="129"/>
      <c r="H11" s="128"/>
      <c r="I11" s="129"/>
      <c r="J11" s="128"/>
      <c r="K11" s="129"/>
    </row>
    <row r="12" spans="1:11" ht="18" customHeight="1">
      <c r="A12" s="37" t="s">
        <v>32</v>
      </c>
    </row>
    <row r="13" spans="1:11" ht="4" customHeight="1">
      <c r="A13" s="37"/>
    </row>
    <row r="14" spans="1:11" ht="18" customHeight="1">
      <c r="A14" s="48" t="s">
        <v>51</v>
      </c>
      <c r="E14" s="50">
        <v>152196589</v>
      </c>
      <c r="F14" s="49"/>
      <c r="G14" s="50">
        <v>129297533</v>
      </c>
      <c r="H14" s="49"/>
      <c r="I14" s="50">
        <v>63285545</v>
      </c>
      <c r="J14" s="49"/>
      <c r="K14" s="50">
        <v>59633406</v>
      </c>
    </row>
    <row r="15" spans="1:11" ht="18" customHeight="1">
      <c r="A15" s="48" t="s">
        <v>106</v>
      </c>
      <c r="E15" s="50">
        <v>1596840</v>
      </c>
      <c r="F15" s="131"/>
      <c r="G15" s="50">
        <v>1951898</v>
      </c>
      <c r="H15" s="131"/>
      <c r="I15" s="50">
        <v>1597633</v>
      </c>
      <c r="J15" s="131"/>
      <c r="K15" s="50">
        <v>1759256</v>
      </c>
    </row>
    <row r="16" spans="1:11" ht="18" customHeight="1">
      <c r="A16" s="36" t="s">
        <v>33</v>
      </c>
      <c r="B16" s="54"/>
      <c r="C16" s="42" t="s">
        <v>159</v>
      </c>
      <c r="D16" s="54"/>
      <c r="E16" s="29">
        <v>1810446</v>
      </c>
      <c r="F16" s="52"/>
      <c r="G16" s="29">
        <v>1188091</v>
      </c>
      <c r="H16" s="52"/>
      <c r="I16" s="29">
        <v>176328</v>
      </c>
      <c r="J16" s="59"/>
      <c r="K16" s="29">
        <v>298084</v>
      </c>
    </row>
    <row r="17" spans="1:14" ht="4" customHeight="1">
      <c r="A17" s="48"/>
      <c r="E17" s="53"/>
      <c r="F17" s="52"/>
      <c r="G17" s="53"/>
      <c r="H17" s="52"/>
      <c r="I17" s="53"/>
      <c r="J17" s="52"/>
      <c r="K17" s="53"/>
    </row>
    <row r="18" spans="1:14" s="42" customFormat="1" ht="18" customHeight="1">
      <c r="A18" s="37" t="s">
        <v>34</v>
      </c>
      <c r="B18" s="54"/>
      <c r="D18" s="54"/>
      <c r="E18" s="29">
        <f>SUM(E14:E16)</f>
        <v>155603875</v>
      </c>
      <c r="F18" s="52"/>
      <c r="G18" s="29">
        <f>SUM(G14:G16)</f>
        <v>132437522</v>
      </c>
      <c r="H18" s="49"/>
      <c r="I18" s="29">
        <f>SUM(I14:I16)</f>
        <v>65059506</v>
      </c>
      <c r="J18" s="55"/>
      <c r="K18" s="29">
        <f>SUM(K14:K16)</f>
        <v>61690746</v>
      </c>
      <c r="N18" s="211"/>
    </row>
    <row r="19" spans="1:14" s="42" customFormat="1" ht="8.15" customHeight="1">
      <c r="A19" s="37"/>
      <c r="B19" s="54"/>
      <c r="D19" s="54"/>
      <c r="E19" s="56"/>
      <c r="F19" s="52"/>
      <c r="G19" s="56"/>
      <c r="H19" s="49"/>
      <c r="I19" s="56"/>
      <c r="J19" s="55"/>
      <c r="K19" s="56"/>
    </row>
    <row r="20" spans="1:14" s="42" customFormat="1" ht="18" customHeight="1">
      <c r="A20" s="37" t="s">
        <v>35</v>
      </c>
      <c r="B20" s="54"/>
      <c r="D20" s="54"/>
      <c r="E20" s="56"/>
      <c r="F20" s="57"/>
      <c r="G20" s="56"/>
      <c r="H20" s="57"/>
      <c r="I20" s="58"/>
      <c r="J20" s="55"/>
      <c r="K20" s="58"/>
    </row>
    <row r="21" spans="1:14" s="42" customFormat="1" ht="4" customHeight="1">
      <c r="A21" s="37"/>
      <c r="B21" s="54"/>
      <c r="D21" s="54"/>
      <c r="E21" s="56"/>
      <c r="F21" s="57"/>
      <c r="G21" s="56"/>
      <c r="H21" s="57"/>
      <c r="I21" s="58"/>
      <c r="J21" s="55"/>
      <c r="K21" s="58"/>
    </row>
    <row r="22" spans="1:14" s="42" customFormat="1" ht="18" customHeight="1">
      <c r="A22" s="48" t="s">
        <v>135</v>
      </c>
      <c r="B22" s="54"/>
      <c r="D22" s="54"/>
      <c r="E22" s="50">
        <v>91548687</v>
      </c>
      <c r="F22" s="49"/>
      <c r="G22" s="50">
        <v>67622047</v>
      </c>
      <c r="H22" s="49"/>
      <c r="I22" s="35">
        <v>40274356</v>
      </c>
      <c r="J22" s="59"/>
      <c r="K22" s="35">
        <v>33895310</v>
      </c>
    </row>
    <row r="23" spans="1:14" s="42" customFormat="1" ht="18" customHeight="1">
      <c r="A23" s="48" t="s">
        <v>36</v>
      </c>
      <c r="B23" s="54"/>
      <c r="D23" s="54"/>
      <c r="E23" s="50">
        <v>44480481</v>
      </c>
      <c r="F23" s="49"/>
      <c r="G23" s="50">
        <v>47866605</v>
      </c>
      <c r="H23" s="49"/>
      <c r="I23" s="35">
        <v>13346945</v>
      </c>
      <c r="J23" s="59"/>
      <c r="K23" s="35">
        <v>13750171</v>
      </c>
    </row>
    <row r="24" spans="1:14" s="42" customFormat="1" ht="18" customHeight="1">
      <c r="A24" s="36" t="s">
        <v>105</v>
      </c>
      <c r="B24" s="54"/>
      <c r="D24" s="54"/>
      <c r="E24" s="50">
        <v>-102917</v>
      </c>
      <c r="F24" s="49"/>
      <c r="G24" s="50">
        <v>978003</v>
      </c>
      <c r="H24" s="49"/>
      <c r="I24" s="35">
        <v>-124922</v>
      </c>
      <c r="J24" s="59"/>
      <c r="K24" s="35">
        <v>180235</v>
      </c>
    </row>
    <row r="25" spans="1:14" s="42" customFormat="1" ht="18" customHeight="1">
      <c r="A25" s="36" t="s">
        <v>142</v>
      </c>
      <c r="B25" s="54"/>
      <c r="C25" s="42" t="s">
        <v>159</v>
      </c>
      <c r="D25" s="54"/>
      <c r="E25" s="29">
        <v>138677</v>
      </c>
      <c r="F25" s="52"/>
      <c r="G25" s="29">
        <v>-1034802</v>
      </c>
      <c r="H25" s="52"/>
      <c r="I25" s="29">
        <v>149243</v>
      </c>
      <c r="J25" s="59"/>
      <c r="K25" s="29">
        <v>-1019168</v>
      </c>
    </row>
    <row r="26" spans="1:14" s="42" customFormat="1" ht="4" customHeight="1">
      <c r="A26" s="36"/>
      <c r="B26" s="54"/>
      <c r="D26" s="54"/>
      <c r="E26" s="53"/>
      <c r="F26" s="52"/>
      <c r="G26" s="53"/>
      <c r="H26" s="59"/>
      <c r="I26" s="56"/>
      <c r="J26" s="52"/>
      <c r="K26" s="56"/>
    </row>
    <row r="27" spans="1:14" s="42" customFormat="1" ht="18" customHeight="1">
      <c r="A27" s="37" t="s">
        <v>37</v>
      </c>
      <c r="B27" s="54"/>
      <c r="D27" s="54"/>
      <c r="E27" s="29">
        <f>SUM(E22:E25)</f>
        <v>136064928</v>
      </c>
      <c r="F27" s="49"/>
      <c r="G27" s="29">
        <f>SUM(G22:G25)</f>
        <v>115431853</v>
      </c>
      <c r="H27" s="49"/>
      <c r="I27" s="29">
        <f>SUM(I22:I25)</f>
        <v>53645622</v>
      </c>
      <c r="J27" s="59"/>
      <c r="K27" s="29">
        <f>SUM(K22:K25)</f>
        <v>46806548</v>
      </c>
    </row>
    <row r="28" spans="1:14" s="42" customFormat="1" ht="8.15" customHeight="1">
      <c r="A28" s="27"/>
      <c r="B28" s="54"/>
      <c r="D28" s="54"/>
      <c r="E28" s="56"/>
      <c r="F28" s="52"/>
      <c r="G28" s="56"/>
      <c r="H28" s="52"/>
      <c r="I28" s="56"/>
      <c r="J28" s="59"/>
      <c r="K28" s="56"/>
    </row>
    <row r="29" spans="1:14" s="42" customFormat="1" ht="18" customHeight="1">
      <c r="A29" s="27" t="s">
        <v>75</v>
      </c>
      <c r="B29" s="54"/>
      <c r="D29" s="54"/>
      <c r="E29" s="56">
        <f>E18-E27</f>
        <v>19538947</v>
      </c>
      <c r="F29" s="52"/>
      <c r="G29" s="132">
        <f>G18-G27</f>
        <v>17005669</v>
      </c>
      <c r="H29" s="52"/>
      <c r="I29" s="132">
        <f>I18-I27</f>
        <v>11413884</v>
      </c>
      <c r="J29" s="59"/>
      <c r="K29" s="132">
        <f>K18-K27</f>
        <v>14884198</v>
      </c>
    </row>
    <row r="30" spans="1:14" s="42" customFormat="1" ht="18" customHeight="1">
      <c r="A30" s="28" t="s">
        <v>130</v>
      </c>
      <c r="B30" s="54"/>
      <c r="D30" s="54"/>
      <c r="E30" s="56">
        <v>-598834</v>
      </c>
      <c r="F30" s="52"/>
      <c r="G30" s="56">
        <v>-293605</v>
      </c>
      <c r="H30" s="52"/>
      <c r="I30" s="56">
        <v>0</v>
      </c>
      <c r="J30" s="59"/>
      <c r="K30" s="56">
        <v>0</v>
      </c>
    </row>
    <row r="31" spans="1:14" s="42" customFormat="1" ht="18" customHeight="1">
      <c r="A31" s="28" t="s">
        <v>38</v>
      </c>
      <c r="B31" s="54"/>
      <c r="D31" s="54"/>
      <c r="E31" s="29">
        <v>-174715</v>
      </c>
      <c r="F31" s="52"/>
      <c r="G31" s="29">
        <v>-77335</v>
      </c>
      <c r="H31" s="52"/>
      <c r="I31" s="29">
        <v>-174715</v>
      </c>
      <c r="J31" s="59"/>
      <c r="K31" s="29">
        <v>-63285</v>
      </c>
    </row>
    <row r="32" spans="1:14" s="42" customFormat="1" ht="4" customHeight="1">
      <c r="A32" s="28"/>
      <c r="B32" s="54"/>
      <c r="D32" s="54"/>
      <c r="E32" s="56"/>
      <c r="F32" s="52"/>
      <c r="G32" s="56"/>
      <c r="H32" s="52"/>
      <c r="I32" s="56"/>
      <c r="J32" s="59"/>
      <c r="K32" s="56"/>
    </row>
    <row r="33" spans="1:13" s="42" customFormat="1" ht="18" customHeight="1">
      <c r="A33" s="60" t="s">
        <v>60</v>
      </c>
      <c r="E33" s="133">
        <f>E29+E31+E30</f>
        <v>18765398</v>
      </c>
      <c r="F33" s="52"/>
      <c r="G33" s="133">
        <f>G29+G31+G30</f>
        <v>16634729</v>
      </c>
      <c r="H33" s="52"/>
      <c r="I33" s="133">
        <f>I29+I31+I30</f>
        <v>11239169</v>
      </c>
      <c r="J33" s="59"/>
      <c r="K33" s="133">
        <f>K29+K31+K30</f>
        <v>14820913</v>
      </c>
    </row>
    <row r="34" spans="1:13" s="42" customFormat="1" ht="18" customHeight="1">
      <c r="A34" s="48" t="s">
        <v>77</v>
      </c>
      <c r="B34" s="54"/>
      <c r="C34" s="44">
        <v>16</v>
      </c>
      <c r="D34" s="54"/>
      <c r="E34" s="51">
        <v>-4437051</v>
      </c>
      <c r="F34" s="49"/>
      <c r="G34" s="51">
        <v>-3487464</v>
      </c>
      <c r="H34" s="57"/>
      <c r="I34" s="29">
        <v>-2476080</v>
      </c>
      <c r="J34" s="55"/>
      <c r="K34" s="29">
        <v>-3027154</v>
      </c>
    </row>
    <row r="35" spans="1:13" s="42" customFormat="1" ht="4" customHeight="1">
      <c r="A35" s="48"/>
      <c r="B35" s="54"/>
      <c r="D35" s="54"/>
      <c r="E35" s="53"/>
      <c r="F35" s="52"/>
      <c r="G35" s="53"/>
      <c r="H35" s="61"/>
      <c r="I35" s="56"/>
      <c r="J35" s="59"/>
      <c r="K35" s="56"/>
    </row>
    <row r="36" spans="1:13" s="42" customFormat="1" ht="18" customHeight="1" thickBot="1">
      <c r="A36" s="60" t="s">
        <v>78</v>
      </c>
      <c r="B36" s="54"/>
      <c r="D36" s="54"/>
      <c r="E36" s="62">
        <f>SUM(E33:E34)</f>
        <v>14328347</v>
      </c>
      <c r="F36" s="52"/>
      <c r="G36" s="62">
        <f>SUM(G33:G34)</f>
        <v>13147265</v>
      </c>
      <c r="H36" s="57"/>
      <c r="I36" s="62">
        <f>SUM(I33:I34)</f>
        <v>8763089</v>
      </c>
      <c r="J36" s="55"/>
      <c r="K36" s="62">
        <f>SUM(K33:K34)</f>
        <v>11793759</v>
      </c>
    </row>
    <row r="37" spans="1:13" s="42" customFormat="1" ht="8.15" customHeight="1" thickTop="1">
      <c r="A37" s="60"/>
      <c r="B37" s="54"/>
      <c r="D37" s="54"/>
      <c r="E37" s="78"/>
      <c r="F37" s="78"/>
      <c r="G37" s="78"/>
      <c r="H37" s="78"/>
      <c r="I37" s="78"/>
      <c r="J37" s="78"/>
      <c r="K37" s="78"/>
    </row>
    <row r="38" spans="1:13" s="42" customFormat="1" ht="18" customHeight="1">
      <c r="A38" s="60" t="s">
        <v>80</v>
      </c>
      <c r="B38" s="54"/>
      <c r="D38" s="54"/>
      <c r="E38" s="205"/>
      <c r="F38" s="205"/>
      <c r="G38" s="205"/>
      <c r="H38" s="205"/>
      <c r="I38" s="205"/>
      <c r="J38" s="206"/>
      <c r="K38" s="205"/>
      <c r="L38" s="204"/>
    </row>
    <row r="39" spans="1:13" s="42" customFormat="1" ht="18" customHeight="1">
      <c r="A39" s="102" t="s">
        <v>163</v>
      </c>
      <c r="B39" s="54"/>
      <c r="D39" s="54"/>
      <c r="E39" s="64"/>
      <c r="F39" s="63"/>
      <c r="G39" s="64"/>
      <c r="H39" s="63"/>
      <c r="I39" s="35"/>
      <c r="J39" s="63"/>
      <c r="K39" s="35"/>
    </row>
    <row r="40" spans="1:13" s="42" customFormat="1" ht="18" customHeight="1">
      <c r="A40" s="102" t="s">
        <v>158</v>
      </c>
      <c r="B40" s="54"/>
      <c r="D40" s="54"/>
      <c r="E40" s="35"/>
      <c r="F40" s="49"/>
      <c r="G40" s="35"/>
      <c r="H40" s="49"/>
      <c r="I40" s="35"/>
      <c r="J40" s="49"/>
      <c r="K40" s="35"/>
    </row>
    <row r="41" spans="1:13" s="42" customFormat="1" ht="18" customHeight="1">
      <c r="A41" s="105" t="s">
        <v>86</v>
      </c>
      <c r="B41" s="54"/>
      <c r="D41" s="54"/>
      <c r="E41" s="35">
        <v>-4593633</v>
      </c>
      <c r="F41" s="49"/>
      <c r="G41" s="35">
        <v>-4329355</v>
      </c>
      <c r="H41" s="49"/>
      <c r="I41" s="35">
        <v>-3938533</v>
      </c>
      <c r="J41" s="49"/>
      <c r="K41" s="35">
        <v>-2990090</v>
      </c>
    </row>
    <row r="42" spans="1:13" s="42" customFormat="1" ht="18" customHeight="1">
      <c r="A42" s="103" t="s">
        <v>166</v>
      </c>
      <c r="B42" s="54"/>
      <c r="D42" s="54"/>
      <c r="E42" s="35"/>
      <c r="F42" s="49"/>
      <c r="G42" s="35"/>
      <c r="H42" s="49"/>
      <c r="I42" s="35"/>
      <c r="J42" s="49"/>
      <c r="K42" s="35"/>
    </row>
    <row r="43" spans="1:13" s="42" customFormat="1" ht="18" customHeight="1">
      <c r="A43" s="103" t="s">
        <v>158</v>
      </c>
      <c r="B43" s="54"/>
      <c r="D43" s="54"/>
      <c r="E43" s="29">
        <v>918727</v>
      </c>
      <c r="F43" s="52"/>
      <c r="G43" s="29">
        <v>865871</v>
      </c>
      <c r="H43" s="49"/>
      <c r="I43" s="29">
        <v>787707</v>
      </c>
      <c r="J43" s="55"/>
      <c r="K43" s="29">
        <v>598018</v>
      </c>
      <c r="M43" s="44"/>
    </row>
    <row r="44" spans="1:13" s="42" customFormat="1" ht="4" customHeight="1">
      <c r="A44" s="65"/>
      <c r="B44" s="54"/>
      <c r="D44" s="54"/>
      <c r="E44" s="56"/>
      <c r="F44" s="52"/>
      <c r="G44" s="56"/>
      <c r="H44" s="49"/>
      <c r="I44" s="56"/>
      <c r="J44" s="55"/>
      <c r="K44" s="56"/>
    </row>
    <row r="45" spans="1:13" s="42" customFormat="1" ht="18" customHeight="1">
      <c r="A45" s="28" t="s">
        <v>164</v>
      </c>
      <c r="B45" s="54"/>
      <c r="D45" s="54"/>
      <c r="E45" s="56"/>
      <c r="F45" s="52"/>
      <c r="G45" s="56"/>
      <c r="H45" s="49"/>
      <c r="I45" s="56"/>
      <c r="J45" s="55"/>
      <c r="K45" s="56"/>
    </row>
    <row r="46" spans="1:13" s="42" customFormat="1" ht="18" customHeight="1">
      <c r="A46" s="103" t="s">
        <v>131</v>
      </c>
      <c r="B46" s="54"/>
      <c r="D46" s="54"/>
      <c r="E46" s="134">
        <f>SUM(E39:E43)</f>
        <v>-3674906</v>
      </c>
      <c r="F46" s="135"/>
      <c r="G46" s="134">
        <f>SUM(G41:G43)</f>
        <v>-3463484</v>
      </c>
      <c r="H46" s="135"/>
      <c r="I46" s="134">
        <f>SUM(I39:I43)</f>
        <v>-3150826</v>
      </c>
      <c r="J46" s="135">
        <f>SUM(J39:J43)</f>
        <v>0</v>
      </c>
      <c r="K46" s="134">
        <f>SUM(K41:K43)</f>
        <v>-2392072</v>
      </c>
    </row>
    <row r="47" spans="1:13" s="42" customFormat="1" ht="8.15" customHeight="1">
      <c r="A47" s="65"/>
      <c r="B47" s="54"/>
      <c r="D47" s="54"/>
      <c r="E47" s="136"/>
      <c r="F47" s="135"/>
      <c r="G47" s="136"/>
      <c r="H47" s="135"/>
      <c r="I47" s="136"/>
      <c r="J47" s="135"/>
      <c r="K47" s="136"/>
    </row>
    <row r="48" spans="1:13" s="42" customFormat="1" ht="18" customHeight="1">
      <c r="A48" s="102" t="s">
        <v>132</v>
      </c>
      <c r="B48" s="54"/>
      <c r="D48" s="54"/>
      <c r="E48" s="64"/>
      <c r="F48" s="63"/>
      <c r="G48" s="64"/>
      <c r="H48" s="63"/>
      <c r="I48" s="35"/>
      <c r="J48" s="63"/>
      <c r="K48" s="35"/>
    </row>
    <row r="49" spans="1:11" s="42" customFormat="1" ht="18" customHeight="1">
      <c r="A49" s="102" t="s">
        <v>131</v>
      </c>
      <c r="B49" s="54"/>
      <c r="D49" s="54"/>
      <c r="E49" s="35"/>
      <c r="F49" s="49"/>
      <c r="G49" s="35"/>
      <c r="H49" s="49"/>
      <c r="I49" s="35"/>
      <c r="J49" s="49"/>
      <c r="K49" s="35"/>
    </row>
    <row r="50" spans="1:11" s="42" customFormat="1" ht="18" customHeight="1">
      <c r="A50" s="103" t="s">
        <v>81</v>
      </c>
      <c r="B50" s="54"/>
      <c r="D50" s="54"/>
      <c r="E50" s="35">
        <v>-6615</v>
      </c>
      <c r="F50" s="49"/>
      <c r="G50" s="35">
        <v>536898</v>
      </c>
      <c r="H50" s="49"/>
      <c r="I50" s="35">
        <v>0</v>
      </c>
      <c r="J50" s="49"/>
      <c r="K50" s="35">
        <v>0</v>
      </c>
    </row>
    <row r="51" spans="1:11" s="42" customFormat="1" ht="18" customHeight="1">
      <c r="A51" s="105" t="s">
        <v>82</v>
      </c>
      <c r="B51" s="54"/>
      <c r="D51" s="54"/>
      <c r="E51" s="35"/>
      <c r="F51" s="49"/>
      <c r="G51" s="35"/>
      <c r="H51" s="49"/>
      <c r="I51" s="35"/>
      <c r="J51" s="49"/>
      <c r="K51" s="35"/>
    </row>
    <row r="52" spans="1:11" s="42" customFormat="1" ht="18" customHeight="1">
      <c r="A52" s="105" t="s">
        <v>172</v>
      </c>
      <c r="B52" s="54"/>
      <c r="D52" s="54"/>
      <c r="E52" s="35">
        <v>306714</v>
      </c>
      <c r="F52" s="49"/>
      <c r="G52" s="35">
        <v>-40900</v>
      </c>
      <c r="H52" s="49"/>
      <c r="I52" s="35">
        <v>309787</v>
      </c>
      <c r="J52" s="49"/>
      <c r="K52" s="35">
        <v>-42189</v>
      </c>
    </row>
    <row r="53" spans="1:11" s="42" customFormat="1" ht="18" customHeight="1">
      <c r="A53" s="103" t="s">
        <v>83</v>
      </c>
      <c r="B53" s="54"/>
      <c r="D53" s="54"/>
      <c r="E53" s="35"/>
      <c r="F53" s="49"/>
      <c r="G53" s="35"/>
      <c r="H53" s="49"/>
      <c r="I53" s="35"/>
      <c r="J53" s="49"/>
      <c r="K53" s="35"/>
    </row>
    <row r="54" spans="1:11" s="42" customFormat="1" ht="18" customHeight="1">
      <c r="A54" s="103" t="s">
        <v>173</v>
      </c>
      <c r="B54" s="54"/>
      <c r="D54" s="54"/>
      <c r="E54" s="29">
        <v>-61342</v>
      </c>
      <c r="F54" s="52"/>
      <c r="G54" s="29">
        <v>8180</v>
      </c>
      <c r="H54" s="49"/>
      <c r="I54" s="29">
        <v>-61957</v>
      </c>
      <c r="J54" s="55"/>
      <c r="K54" s="29">
        <v>8438</v>
      </c>
    </row>
    <row r="55" spans="1:11" s="42" customFormat="1" ht="4" customHeight="1">
      <c r="A55" s="65"/>
      <c r="B55" s="54"/>
      <c r="D55" s="54"/>
      <c r="E55" s="56"/>
      <c r="F55" s="52"/>
      <c r="G55" s="56"/>
      <c r="H55" s="49"/>
      <c r="I55" s="56"/>
      <c r="J55" s="55"/>
      <c r="K55" s="56"/>
    </row>
    <row r="56" spans="1:11" s="42" customFormat="1" ht="18" customHeight="1">
      <c r="A56" s="28" t="s">
        <v>133</v>
      </c>
      <c r="B56" s="54"/>
      <c r="D56" s="54"/>
      <c r="E56" s="56"/>
      <c r="F56" s="52"/>
      <c r="G56" s="56"/>
      <c r="H56" s="49"/>
      <c r="I56" s="56"/>
      <c r="J56" s="55"/>
      <c r="K56" s="56"/>
    </row>
    <row r="57" spans="1:11" s="42" customFormat="1" ht="18" customHeight="1">
      <c r="A57" s="103" t="s">
        <v>131</v>
      </c>
      <c r="B57" s="54"/>
      <c r="D57" s="54"/>
      <c r="E57" s="134">
        <f>SUM(E48:E54)</f>
        <v>238757</v>
      </c>
      <c r="F57" s="135"/>
      <c r="G57" s="134">
        <f>SUM(G50:G54)</f>
        <v>504178</v>
      </c>
      <c r="H57" s="135"/>
      <c r="I57" s="134">
        <f>SUM(I48:I54)</f>
        <v>247830</v>
      </c>
      <c r="J57" s="135">
        <f>SUM(J48:J54)</f>
        <v>0</v>
      </c>
      <c r="K57" s="134">
        <f>SUM(K50:K54)</f>
        <v>-33751</v>
      </c>
    </row>
    <row r="58" spans="1:11" s="42" customFormat="1" ht="4" customHeight="1">
      <c r="A58" s="103"/>
      <c r="B58" s="54"/>
      <c r="D58" s="54"/>
      <c r="E58" s="136"/>
      <c r="F58" s="135"/>
      <c r="G58" s="136"/>
      <c r="H58" s="135"/>
      <c r="I58" s="136"/>
      <c r="J58" s="135"/>
      <c r="K58" s="136"/>
    </row>
    <row r="59" spans="1:11" s="42" customFormat="1" ht="18" customHeight="1">
      <c r="A59" s="104" t="s">
        <v>84</v>
      </c>
      <c r="E59" s="29">
        <f>SUM(E46+E57)</f>
        <v>-3436149</v>
      </c>
      <c r="F59" s="52"/>
      <c r="G59" s="29">
        <f>SUM(G46+G57)</f>
        <v>-2959306</v>
      </c>
      <c r="H59" s="49"/>
      <c r="I59" s="29">
        <f>SUM(I46+I57)</f>
        <v>-2902996</v>
      </c>
      <c r="J59" s="49"/>
      <c r="K59" s="29">
        <f>SUM(K46+K57)</f>
        <v>-2425823</v>
      </c>
    </row>
    <row r="60" spans="1:11" s="42" customFormat="1" ht="4" customHeight="1">
      <c r="A60" s="65"/>
      <c r="E60" s="56"/>
      <c r="F60" s="52"/>
      <c r="G60" s="56"/>
      <c r="H60" s="49"/>
      <c r="I60" s="56"/>
      <c r="J60" s="49"/>
      <c r="K60" s="56"/>
    </row>
    <row r="61" spans="1:11" s="42" customFormat="1" ht="18" customHeight="1" thickBot="1">
      <c r="A61" s="60" t="s">
        <v>85</v>
      </c>
      <c r="E61" s="62">
        <f>+E59+E36</f>
        <v>10892198</v>
      </c>
      <c r="F61" s="52"/>
      <c r="G61" s="62">
        <f>+G59+G36</f>
        <v>10187959</v>
      </c>
      <c r="H61" s="57"/>
      <c r="I61" s="62">
        <f>+I59+I36</f>
        <v>5860093</v>
      </c>
      <c r="J61" s="49"/>
      <c r="K61" s="62">
        <f>+K59+K36</f>
        <v>9367936</v>
      </c>
    </row>
    <row r="62" spans="1:11" s="42" customFormat="1" ht="8.15" customHeight="1" thickTop="1">
      <c r="A62" s="36"/>
      <c r="E62" s="35"/>
      <c r="F62" s="52"/>
      <c r="G62" s="35"/>
      <c r="H62" s="52"/>
      <c r="I62" s="35"/>
      <c r="J62" s="49"/>
      <c r="K62" s="35"/>
    </row>
    <row r="63" spans="1:11" s="42" customFormat="1" ht="18" customHeight="1">
      <c r="A63" s="37" t="s">
        <v>39</v>
      </c>
      <c r="B63" s="66"/>
      <c r="D63" s="67"/>
      <c r="E63" s="35"/>
      <c r="F63" s="39"/>
      <c r="G63" s="35"/>
      <c r="H63" s="39"/>
      <c r="I63" s="35"/>
      <c r="J63" s="39"/>
      <c r="K63" s="35"/>
    </row>
    <row r="64" spans="1:11" s="42" customFormat="1" ht="4" customHeight="1">
      <c r="A64" s="48"/>
      <c r="B64" s="68"/>
      <c r="C64" s="44"/>
      <c r="D64" s="66"/>
      <c r="E64" s="35"/>
      <c r="F64" s="39"/>
      <c r="G64" s="35"/>
      <c r="H64" s="39"/>
      <c r="I64" s="35"/>
      <c r="J64" s="39"/>
      <c r="K64" s="35"/>
    </row>
    <row r="65" spans="1:11" s="42" customFormat="1" ht="18" customHeight="1" thickBot="1">
      <c r="A65" s="48" t="s">
        <v>134</v>
      </c>
      <c r="B65" s="66"/>
      <c r="C65" s="44">
        <v>17</v>
      </c>
      <c r="D65" s="66"/>
      <c r="E65" s="70">
        <f>E36/450000000</f>
        <v>3.184077111111111E-2</v>
      </c>
      <c r="F65" s="69"/>
      <c r="G65" s="70">
        <f>G36/450000000</f>
        <v>2.9216144444444446E-2</v>
      </c>
      <c r="H65" s="71"/>
      <c r="I65" s="70">
        <f>I36/450000000</f>
        <v>1.9473531111111112E-2</v>
      </c>
      <c r="J65" s="71"/>
      <c r="K65" s="70">
        <f>K36/450000000</f>
        <v>2.6208353333333333E-2</v>
      </c>
    </row>
    <row r="66" spans="1:11" s="42" customFormat="1" ht="8.25" customHeight="1" thickTop="1">
      <c r="A66" s="48"/>
      <c r="B66" s="66"/>
      <c r="C66" s="44"/>
      <c r="D66" s="66"/>
      <c r="E66" s="56"/>
      <c r="F66" s="72"/>
      <c r="G66" s="56"/>
      <c r="H66" s="73"/>
      <c r="I66" s="56"/>
      <c r="J66" s="73"/>
      <c r="K66" s="56"/>
    </row>
    <row r="67" spans="1:11" s="42" customFormat="1" ht="21" customHeight="1">
      <c r="A67" s="48"/>
      <c r="B67" s="66"/>
      <c r="C67" s="44"/>
      <c r="D67" s="66"/>
      <c r="E67" s="56"/>
      <c r="F67" s="72"/>
      <c r="G67" s="56"/>
      <c r="H67" s="73"/>
      <c r="I67" s="56"/>
      <c r="J67" s="73"/>
      <c r="K67" s="56"/>
    </row>
    <row r="68" spans="1:11" s="42" customFormat="1" ht="22" customHeight="1">
      <c r="A68" s="74" t="s">
        <v>13</v>
      </c>
      <c r="B68" s="75"/>
      <c r="C68" s="75"/>
      <c r="D68" s="75"/>
      <c r="E68" s="29"/>
      <c r="F68" s="76"/>
      <c r="G68" s="29"/>
      <c r="H68" s="76"/>
      <c r="I68" s="29"/>
      <c r="J68" s="76"/>
      <c r="K68" s="29"/>
    </row>
    <row r="69" spans="1:11" ht="24" customHeight="1">
      <c r="A69" s="77"/>
    </row>
    <row r="70" spans="1:11" ht="24" customHeight="1">
      <c r="I70" s="137"/>
    </row>
  </sheetData>
  <mergeCells count="5">
    <mergeCell ref="A1:D1"/>
    <mergeCell ref="A3:D3"/>
    <mergeCell ref="E4:K4"/>
    <mergeCell ref="E5:G5"/>
    <mergeCell ref="I5:K5"/>
  </mergeCells>
  <pageMargins left="0.78740157480314965" right="0.51181102362204722" top="0.51181102362204722" bottom="0.59055118110236227" header="0.47244094488188981" footer="0.39370078740157483"/>
  <pageSetup paperSize="9" scale="77" firstPageNumber="4" orientation="portrait" useFirstPageNumber="1" horizontalDpi="1200" verticalDpi="1200" r:id="rId1"/>
  <headerFooter>
    <oddFooter>&amp;R&amp;"Browallia New,Regular"&amp;13&amp;P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45BE0-7A3F-4962-83FA-9AF2014E456E}">
  <sheetPr>
    <pageSetUpPr fitToPage="1"/>
  </sheetPr>
  <dimension ref="A1:S31"/>
  <sheetViews>
    <sheetView topLeftCell="E3" zoomScaleNormal="100" zoomScaleSheetLayoutView="70" workbookViewId="0">
      <selection activeCell="O20" sqref="O20"/>
    </sheetView>
  </sheetViews>
  <sheetFormatPr defaultColWidth="8.453125" defaultRowHeight="19" customHeight="1"/>
  <cols>
    <col min="1" max="1" width="32.54296875" style="187" customWidth="1"/>
    <col min="2" max="2" width="1" style="187" customWidth="1"/>
    <col min="3" max="3" width="7.54296875" style="188" hidden="1" customWidth="1"/>
    <col min="4" max="4" width="1" style="187" hidden="1" customWidth="1"/>
    <col min="5" max="5" width="11.7265625" style="143" customWidth="1"/>
    <col min="6" max="6" width="1" style="142" customWidth="1"/>
    <col min="7" max="7" width="12.7265625" style="143" customWidth="1"/>
    <col min="8" max="8" width="1" style="142" customWidth="1"/>
    <col min="9" max="9" width="15.7265625" style="143" customWidth="1"/>
    <col min="10" max="10" width="1" style="142" customWidth="1"/>
    <col min="11" max="11" width="11.7265625" style="143" customWidth="1"/>
    <col min="12" max="12" width="1" style="142" customWidth="1"/>
    <col min="13" max="13" width="11.7265625" style="143" customWidth="1"/>
    <col min="14" max="14" width="1" style="142" customWidth="1"/>
    <col min="15" max="15" width="10.7265625" style="142" customWidth="1"/>
    <col min="16" max="16" width="1" style="142" customWidth="1"/>
    <col min="17" max="17" width="17.7265625" style="143" customWidth="1"/>
    <col min="18" max="18" width="1" style="142" customWidth="1"/>
    <col min="19" max="19" width="11.7265625" style="143" customWidth="1"/>
    <col min="20" max="259" width="8.453125" style="144"/>
    <col min="260" max="260" width="41" style="144" customWidth="1"/>
    <col min="261" max="261" width="10.453125" style="144" customWidth="1"/>
    <col min="262" max="262" width="1.453125" style="144" customWidth="1"/>
    <col min="263" max="263" width="18.7265625" style="144" customWidth="1"/>
    <col min="264" max="264" width="1.7265625" style="144" customWidth="1"/>
    <col min="265" max="265" width="18.7265625" style="144" customWidth="1"/>
    <col min="266" max="266" width="1.7265625" style="144" customWidth="1"/>
    <col min="267" max="267" width="18.7265625" style="144" customWidth="1"/>
    <col min="268" max="268" width="1.7265625" style="144" customWidth="1"/>
    <col min="269" max="269" width="18.7265625" style="144" customWidth="1"/>
    <col min="270" max="270" width="1.7265625" style="144" customWidth="1"/>
    <col min="271" max="271" width="18.7265625" style="144" customWidth="1"/>
    <col min="272" max="272" width="1.7265625" style="144" customWidth="1"/>
    <col min="273" max="273" width="25.1796875" style="144" customWidth="1"/>
    <col min="274" max="274" width="1.7265625" style="144" customWidth="1"/>
    <col min="275" max="275" width="18.7265625" style="144" customWidth="1"/>
    <col min="276" max="515" width="8.453125" style="144"/>
    <col min="516" max="516" width="41" style="144" customWidth="1"/>
    <col min="517" max="517" width="10.453125" style="144" customWidth="1"/>
    <col min="518" max="518" width="1.453125" style="144" customWidth="1"/>
    <col min="519" max="519" width="18.7265625" style="144" customWidth="1"/>
    <col min="520" max="520" width="1.7265625" style="144" customWidth="1"/>
    <col min="521" max="521" width="18.7265625" style="144" customWidth="1"/>
    <col min="522" max="522" width="1.7265625" style="144" customWidth="1"/>
    <col min="523" max="523" width="18.7265625" style="144" customWidth="1"/>
    <col min="524" max="524" width="1.7265625" style="144" customWidth="1"/>
    <col min="525" max="525" width="18.7265625" style="144" customWidth="1"/>
    <col min="526" max="526" width="1.7265625" style="144" customWidth="1"/>
    <col min="527" max="527" width="18.7265625" style="144" customWidth="1"/>
    <col min="528" max="528" width="1.7265625" style="144" customWidth="1"/>
    <col min="529" max="529" width="25.1796875" style="144" customWidth="1"/>
    <col min="530" max="530" width="1.7265625" style="144" customWidth="1"/>
    <col min="531" max="531" width="18.7265625" style="144" customWidth="1"/>
    <col min="532" max="771" width="8.453125" style="144"/>
    <col min="772" max="772" width="41" style="144" customWidth="1"/>
    <col min="773" max="773" width="10.453125" style="144" customWidth="1"/>
    <col min="774" max="774" width="1.453125" style="144" customWidth="1"/>
    <col min="775" max="775" width="18.7265625" style="144" customWidth="1"/>
    <col min="776" max="776" width="1.7265625" style="144" customWidth="1"/>
    <col min="777" max="777" width="18.7265625" style="144" customWidth="1"/>
    <col min="778" max="778" width="1.7265625" style="144" customWidth="1"/>
    <col min="779" max="779" width="18.7265625" style="144" customWidth="1"/>
    <col min="780" max="780" width="1.7265625" style="144" customWidth="1"/>
    <col min="781" max="781" width="18.7265625" style="144" customWidth="1"/>
    <col min="782" max="782" width="1.7265625" style="144" customWidth="1"/>
    <col min="783" max="783" width="18.7265625" style="144" customWidth="1"/>
    <col min="784" max="784" width="1.7265625" style="144" customWidth="1"/>
    <col min="785" max="785" width="25.1796875" style="144" customWidth="1"/>
    <col min="786" max="786" width="1.7265625" style="144" customWidth="1"/>
    <col min="787" max="787" width="18.7265625" style="144" customWidth="1"/>
    <col min="788" max="1027" width="8.453125" style="144"/>
    <col min="1028" max="1028" width="41" style="144" customWidth="1"/>
    <col min="1029" max="1029" width="10.453125" style="144" customWidth="1"/>
    <col min="1030" max="1030" width="1.453125" style="144" customWidth="1"/>
    <col min="1031" max="1031" width="18.7265625" style="144" customWidth="1"/>
    <col min="1032" max="1032" width="1.7265625" style="144" customWidth="1"/>
    <col min="1033" max="1033" width="18.7265625" style="144" customWidth="1"/>
    <col min="1034" max="1034" width="1.7265625" style="144" customWidth="1"/>
    <col min="1035" max="1035" width="18.7265625" style="144" customWidth="1"/>
    <col min="1036" max="1036" width="1.7265625" style="144" customWidth="1"/>
    <col min="1037" max="1037" width="18.7265625" style="144" customWidth="1"/>
    <col min="1038" max="1038" width="1.7265625" style="144" customWidth="1"/>
    <col min="1039" max="1039" width="18.7265625" style="144" customWidth="1"/>
    <col min="1040" max="1040" width="1.7265625" style="144" customWidth="1"/>
    <col min="1041" max="1041" width="25.1796875" style="144" customWidth="1"/>
    <col min="1042" max="1042" width="1.7265625" style="144" customWidth="1"/>
    <col min="1043" max="1043" width="18.7265625" style="144" customWidth="1"/>
    <col min="1044" max="1283" width="8.453125" style="144"/>
    <col min="1284" max="1284" width="41" style="144" customWidth="1"/>
    <col min="1285" max="1285" width="10.453125" style="144" customWidth="1"/>
    <col min="1286" max="1286" width="1.453125" style="144" customWidth="1"/>
    <col min="1287" max="1287" width="18.7265625" style="144" customWidth="1"/>
    <col min="1288" max="1288" width="1.7265625" style="144" customWidth="1"/>
    <col min="1289" max="1289" width="18.7265625" style="144" customWidth="1"/>
    <col min="1290" max="1290" width="1.7265625" style="144" customWidth="1"/>
    <col min="1291" max="1291" width="18.7265625" style="144" customWidth="1"/>
    <col min="1292" max="1292" width="1.7265625" style="144" customWidth="1"/>
    <col min="1293" max="1293" width="18.7265625" style="144" customWidth="1"/>
    <col min="1294" max="1294" width="1.7265625" style="144" customWidth="1"/>
    <col min="1295" max="1295" width="18.7265625" style="144" customWidth="1"/>
    <col min="1296" max="1296" width="1.7265625" style="144" customWidth="1"/>
    <col min="1297" max="1297" width="25.1796875" style="144" customWidth="1"/>
    <col min="1298" max="1298" width="1.7265625" style="144" customWidth="1"/>
    <col min="1299" max="1299" width="18.7265625" style="144" customWidth="1"/>
    <col min="1300" max="1539" width="8.453125" style="144"/>
    <col min="1540" max="1540" width="41" style="144" customWidth="1"/>
    <col min="1541" max="1541" width="10.453125" style="144" customWidth="1"/>
    <col min="1542" max="1542" width="1.453125" style="144" customWidth="1"/>
    <col min="1543" max="1543" width="18.7265625" style="144" customWidth="1"/>
    <col min="1544" max="1544" width="1.7265625" style="144" customWidth="1"/>
    <col min="1545" max="1545" width="18.7265625" style="144" customWidth="1"/>
    <col min="1546" max="1546" width="1.7265625" style="144" customWidth="1"/>
    <col min="1547" max="1547" width="18.7265625" style="144" customWidth="1"/>
    <col min="1548" max="1548" width="1.7265625" style="144" customWidth="1"/>
    <col min="1549" max="1549" width="18.7265625" style="144" customWidth="1"/>
    <col min="1550" max="1550" width="1.7265625" style="144" customWidth="1"/>
    <col min="1551" max="1551" width="18.7265625" style="144" customWidth="1"/>
    <col min="1552" max="1552" width="1.7265625" style="144" customWidth="1"/>
    <col min="1553" max="1553" width="25.1796875" style="144" customWidth="1"/>
    <col min="1554" max="1554" width="1.7265625" style="144" customWidth="1"/>
    <col min="1555" max="1555" width="18.7265625" style="144" customWidth="1"/>
    <col min="1556" max="1795" width="8.453125" style="144"/>
    <col min="1796" max="1796" width="41" style="144" customWidth="1"/>
    <col min="1797" max="1797" width="10.453125" style="144" customWidth="1"/>
    <col min="1798" max="1798" width="1.453125" style="144" customWidth="1"/>
    <col min="1799" max="1799" width="18.7265625" style="144" customWidth="1"/>
    <col min="1800" max="1800" width="1.7265625" style="144" customWidth="1"/>
    <col min="1801" max="1801" width="18.7265625" style="144" customWidth="1"/>
    <col min="1802" max="1802" width="1.7265625" style="144" customWidth="1"/>
    <col min="1803" max="1803" width="18.7265625" style="144" customWidth="1"/>
    <col min="1804" max="1804" width="1.7265625" style="144" customWidth="1"/>
    <col min="1805" max="1805" width="18.7265625" style="144" customWidth="1"/>
    <col min="1806" max="1806" width="1.7265625" style="144" customWidth="1"/>
    <col min="1807" max="1807" width="18.7265625" style="144" customWidth="1"/>
    <col min="1808" max="1808" width="1.7265625" style="144" customWidth="1"/>
    <col min="1809" max="1809" width="25.1796875" style="144" customWidth="1"/>
    <col min="1810" max="1810" width="1.7265625" style="144" customWidth="1"/>
    <col min="1811" max="1811" width="18.7265625" style="144" customWidth="1"/>
    <col min="1812" max="2051" width="8.453125" style="144"/>
    <col min="2052" max="2052" width="41" style="144" customWidth="1"/>
    <col min="2053" max="2053" width="10.453125" style="144" customWidth="1"/>
    <col min="2054" max="2054" width="1.453125" style="144" customWidth="1"/>
    <col min="2055" max="2055" width="18.7265625" style="144" customWidth="1"/>
    <col min="2056" max="2056" width="1.7265625" style="144" customWidth="1"/>
    <col min="2057" max="2057" width="18.7265625" style="144" customWidth="1"/>
    <col min="2058" max="2058" width="1.7265625" style="144" customWidth="1"/>
    <col min="2059" max="2059" width="18.7265625" style="144" customWidth="1"/>
    <col min="2060" max="2060" width="1.7265625" style="144" customWidth="1"/>
    <col min="2061" max="2061" width="18.7265625" style="144" customWidth="1"/>
    <col min="2062" max="2062" width="1.7265625" style="144" customWidth="1"/>
    <col min="2063" max="2063" width="18.7265625" style="144" customWidth="1"/>
    <col min="2064" max="2064" width="1.7265625" style="144" customWidth="1"/>
    <col min="2065" max="2065" width="25.1796875" style="144" customWidth="1"/>
    <col min="2066" max="2066" width="1.7265625" style="144" customWidth="1"/>
    <col min="2067" max="2067" width="18.7265625" style="144" customWidth="1"/>
    <col min="2068" max="2307" width="8.453125" style="144"/>
    <col min="2308" max="2308" width="41" style="144" customWidth="1"/>
    <col min="2309" max="2309" width="10.453125" style="144" customWidth="1"/>
    <col min="2310" max="2310" width="1.453125" style="144" customWidth="1"/>
    <col min="2311" max="2311" width="18.7265625" style="144" customWidth="1"/>
    <col min="2312" max="2312" width="1.7265625" style="144" customWidth="1"/>
    <col min="2313" max="2313" width="18.7265625" style="144" customWidth="1"/>
    <col min="2314" max="2314" width="1.7265625" style="144" customWidth="1"/>
    <col min="2315" max="2315" width="18.7265625" style="144" customWidth="1"/>
    <col min="2316" max="2316" width="1.7265625" style="144" customWidth="1"/>
    <col min="2317" max="2317" width="18.7265625" style="144" customWidth="1"/>
    <col min="2318" max="2318" width="1.7265625" style="144" customWidth="1"/>
    <col min="2319" max="2319" width="18.7265625" style="144" customWidth="1"/>
    <col min="2320" max="2320" width="1.7265625" style="144" customWidth="1"/>
    <col min="2321" max="2321" width="25.1796875" style="144" customWidth="1"/>
    <col min="2322" max="2322" width="1.7265625" style="144" customWidth="1"/>
    <col min="2323" max="2323" width="18.7265625" style="144" customWidth="1"/>
    <col min="2324" max="2563" width="8.453125" style="144"/>
    <col min="2564" max="2564" width="41" style="144" customWidth="1"/>
    <col min="2565" max="2565" width="10.453125" style="144" customWidth="1"/>
    <col min="2566" max="2566" width="1.453125" style="144" customWidth="1"/>
    <col min="2567" max="2567" width="18.7265625" style="144" customWidth="1"/>
    <col min="2568" max="2568" width="1.7265625" style="144" customWidth="1"/>
    <col min="2569" max="2569" width="18.7265625" style="144" customWidth="1"/>
    <col min="2570" max="2570" width="1.7265625" style="144" customWidth="1"/>
    <col min="2571" max="2571" width="18.7265625" style="144" customWidth="1"/>
    <col min="2572" max="2572" width="1.7265625" style="144" customWidth="1"/>
    <col min="2573" max="2573" width="18.7265625" style="144" customWidth="1"/>
    <col min="2574" max="2574" width="1.7265625" style="144" customWidth="1"/>
    <col min="2575" max="2575" width="18.7265625" style="144" customWidth="1"/>
    <col min="2576" max="2576" width="1.7265625" style="144" customWidth="1"/>
    <col min="2577" max="2577" width="25.1796875" style="144" customWidth="1"/>
    <col min="2578" max="2578" width="1.7265625" style="144" customWidth="1"/>
    <col min="2579" max="2579" width="18.7265625" style="144" customWidth="1"/>
    <col min="2580" max="2819" width="8.453125" style="144"/>
    <col min="2820" max="2820" width="41" style="144" customWidth="1"/>
    <col min="2821" max="2821" width="10.453125" style="144" customWidth="1"/>
    <col min="2822" max="2822" width="1.453125" style="144" customWidth="1"/>
    <col min="2823" max="2823" width="18.7265625" style="144" customWidth="1"/>
    <col min="2824" max="2824" width="1.7265625" style="144" customWidth="1"/>
    <col min="2825" max="2825" width="18.7265625" style="144" customWidth="1"/>
    <col min="2826" max="2826" width="1.7265625" style="144" customWidth="1"/>
    <col min="2827" max="2827" width="18.7265625" style="144" customWidth="1"/>
    <col min="2828" max="2828" width="1.7265625" style="144" customWidth="1"/>
    <col min="2829" max="2829" width="18.7265625" style="144" customWidth="1"/>
    <col min="2830" max="2830" width="1.7265625" style="144" customWidth="1"/>
    <col min="2831" max="2831" width="18.7265625" style="144" customWidth="1"/>
    <col min="2832" max="2832" width="1.7265625" style="144" customWidth="1"/>
    <col min="2833" max="2833" width="25.1796875" style="144" customWidth="1"/>
    <col min="2834" max="2834" width="1.7265625" style="144" customWidth="1"/>
    <col min="2835" max="2835" width="18.7265625" style="144" customWidth="1"/>
    <col min="2836" max="3075" width="8.453125" style="144"/>
    <col min="3076" max="3076" width="41" style="144" customWidth="1"/>
    <col min="3077" max="3077" width="10.453125" style="144" customWidth="1"/>
    <col min="3078" max="3078" width="1.453125" style="144" customWidth="1"/>
    <col min="3079" max="3079" width="18.7265625" style="144" customWidth="1"/>
    <col min="3080" max="3080" width="1.7265625" style="144" customWidth="1"/>
    <col min="3081" max="3081" width="18.7265625" style="144" customWidth="1"/>
    <col min="3082" max="3082" width="1.7265625" style="144" customWidth="1"/>
    <col min="3083" max="3083" width="18.7265625" style="144" customWidth="1"/>
    <col min="3084" max="3084" width="1.7265625" style="144" customWidth="1"/>
    <col min="3085" max="3085" width="18.7265625" style="144" customWidth="1"/>
    <col min="3086" max="3086" width="1.7265625" style="144" customWidth="1"/>
    <col min="3087" max="3087" width="18.7265625" style="144" customWidth="1"/>
    <col min="3088" max="3088" width="1.7265625" style="144" customWidth="1"/>
    <col min="3089" max="3089" width="25.1796875" style="144" customWidth="1"/>
    <col min="3090" max="3090" width="1.7265625" style="144" customWidth="1"/>
    <col min="3091" max="3091" width="18.7265625" style="144" customWidth="1"/>
    <col min="3092" max="3331" width="8.453125" style="144"/>
    <col min="3332" max="3332" width="41" style="144" customWidth="1"/>
    <col min="3333" max="3333" width="10.453125" style="144" customWidth="1"/>
    <col min="3334" max="3334" width="1.453125" style="144" customWidth="1"/>
    <col min="3335" max="3335" width="18.7265625" style="144" customWidth="1"/>
    <col min="3336" max="3336" width="1.7265625" style="144" customWidth="1"/>
    <col min="3337" max="3337" width="18.7265625" style="144" customWidth="1"/>
    <col min="3338" max="3338" width="1.7265625" style="144" customWidth="1"/>
    <col min="3339" max="3339" width="18.7265625" style="144" customWidth="1"/>
    <col min="3340" max="3340" width="1.7265625" style="144" customWidth="1"/>
    <col min="3341" max="3341" width="18.7265625" style="144" customWidth="1"/>
    <col min="3342" max="3342" width="1.7265625" style="144" customWidth="1"/>
    <col min="3343" max="3343" width="18.7265625" style="144" customWidth="1"/>
    <col min="3344" max="3344" width="1.7265625" style="144" customWidth="1"/>
    <col min="3345" max="3345" width="25.1796875" style="144" customWidth="1"/>
    <col min="3346" max="3346" width="1.7265625" style="144" customWidth="1"/>
    <col min="3347" max="3347" width="18.7265625" style="144" customWidth="1"/>
    <col min="3348" max="3587" width="8.453125" style="144"/>
    <col min="3588" max="3588" width="41" style="144" customWidth="1"/>
    <col min="3589" max="3589" width="10.453125" style="144" customWidth="1"/>
    <col min="3590" max="3590" width="1.453125" style="144" customWidth="1"/>
    <col min="3591" max="3591" width="18.7265625" style="144" customWidth="1"/>
    <col min="3592" max="3592" width="1.7265625" style="144" customWidth="1"/>
    <col min="3593" max="3593" width="18.7265625" style="144" customWidth="1"/>
    <col min="3594" max="3594" width="1.7265625" style="144" customWidth="1"/>
    <col min="3595" max="3595" width="18.7265625" style="144" customWidth="1"/>
    <col min="3596" max="3596" width="1.7265625" style="144" customWidth="1"/>
    <col min="3597" max="3597" width="18.7265625" style="144" customWidth="1"/>
    <col min="3598" max="3598" width="1.7265625" style="144" customWidth="1"/>
    <col min="3599" max="3599" width="18.7265625" style="144" customWidth="1"/>
    <col min="3600" max="3600" width="1.7265625" style="144" customWidth="1"/>
    <col min="3601" max="3601" width="25.1796875" style="144" customWidth="1"/>
    <col min="3602" max="3602" width="1.7265625" style="144" customWidth="1"/>
    <col min="3603" max="3603" width="18.7265625" style="144" customWidth="1"/>
    <col min="3604" max="3843" width="8.453125" style="144"/>
    <col min="3844" max="3844" width="41" style="144" customWidth="1"/>
    <col min="3845" max="3845" width="10.453125" style="144" customWidth="1"/>
    <col min="3846" max="3846" width="1.453125" style="144" customWidth="1"/>
    <col min="3847" max="3847" width="18.7265625" style="144" customWidth="1"/>
    <col min="3848" max="3848" width="1.7265625" style="144" customWidth="1"/>
    <col min="3849" max="3849" width="18.7265625" style="144" customWidth="1"/>
    <col min="3850" max="3850" width="1.7265625" style="144" customWidth="1"/>
    <col min="3851" max="3851" width="18.7265625" style="144" customWidth="1"/>
    <col min="3852" max="3852" width="1.7265625" style="144" customWidth="1"/>
    <col min="3853" max="3853" width="18.7265625" style="144" customWidth="1"/>
    <col min="3854" max="3854" width="1.7265625" style="144" customWidth="1"/>
    <col min="3855" max="3855" width="18.7265625" style="144" customWidth="1"/>
    <col min="3856" max="3856" width="1.7265625" style="144" customWidth="1"/>
    <col min="3857" max="3857" width="25.1796875" style="144" customWidth="1"/>
    <col min="3858" max="3858" width="1.7265625" style="144" customWidth="1"/>
    <col min="3859" max="3859" width="18.7265625" style="144" customWidth="1"/>
    <col min="3860" max="4099" width="8.453125" style="144"/>
    <col min="4100" max="4100" width="41" style="144" customWidth="1"/>
    <col min="4101" max="4101" width="10.453125" style="144" customWidth="1"/>
    <col min="4102" max="4102" width="1.453125" style="144" customWidth="1"/>
    <col min="4103" max="4103" width="18.7265625" style="144" customWidth="1"/>
    <col min="4104" max="4104" width="1.7265625" style="144" customWidth="1"/>
    <col min="4105" max="4105" width="18.7265625" style="144" customWidth="1"/>
    <col min="4106" max="4106" width="1.7265625" style="144" customWidth="1"/>
    <col min="4107" max="4107" width="18.7265625" style="144" customWidth="1"/>
    <col min="4108" max="4108" width="1.7265625" style="144" customWidth="1"/>
    <col min="4109" max="4109" width="18.7265625" style="144" customWidth="1"/>
    <col min="4110" max="4110" width="1.7265625" style="144" customWidth="1"/>
    <col min="4111" max="4111" width="18.7265625" style="144" customWidth="1"/>
    <col min="4112" max="4112" width="1.7265625" style="144" customWidth="1"/>
    <col min="4113" max="4113" width="25.1796875" style="144" customWidth="1"/>
    <col min="4114" max="4114" width="1.7265625" style="144" customWidth="1"/>
    <col min="4115" max="4115" width="18.7265625" style="144" customWidth="1"/>
    <col min="4116" max="4355" width="8.453125" style="144"/>
    <col min="4356" max="4356" width="41" style="144" customWidth="1"/>
    <col min="4357" max="4357" width="10.453125" style="144" customWidth="1"/>
    <col min="4358" max="4358" width="1.453125" style="144" customWidth="1"/>
    <col min="4359" max="4359" width="18.7265625" style="144" customWidth="1"/>
    <col min="4360" max="4360" width="1.7265625" style="144" customWidth="1"/>
    <col min="4361" max="4361" width="18.7265625" style="144" customWidth="1"/>
    <col min="4362" max="4362" width="1.7265625" style="144" customWidth="1"/>
    <col min="4363" max="4363" width="18.7265625" style="144" customWidth="1"/>
    <col min="4364" max="4364" width="1.7265625" style="144" customWidth="1"/>
    <col min="4365" max="4365" width="18.7265625" style="144" customWidth="1"/>
    <col min="4366" max="4366" width="1.7265625" style="144" customWidth="1"/>
    <col min="4367" max="4367" width="18.7265625" style="144" customWidth="1"/>
    <col min="4368" max="4368" width="1.7265625" style="144" customWidth="1"/>
    <col min="4369" max="4369" width="25.1796875" style="144" customWidth="1"/>
    <col min="4370" max="4370" width="1.7265625" style="144" customWidth="1"/>
    <col min="4371" max="4371" width="18.7265625" style="144" customWidth="1"/>
    <col min="4372" max="4611" width="8.453125" style="144"/>
    <col min="4612" max="4612" width="41" style="144" customWidth="1"/>
    <col min="4613" max="4613" width="10.453125" style="144" customWidth="1"/>
    <col min="4614" max="4614" width="1.453125" style="144" customWidth="1"/>
    <col min="4615" max="4615" width="18.7265625" style="144" customWidth="1"/>
    <col min="4616" max="4616" width="1.7265625" style="144" customWidth="1"/>
    <col min="4617" max="4617" width="18.7265625" style="144" customWidth="1"/>
    <col min="4618" max="4618" width="1.7265625" style="144" customWidth="1"/>
    <col min="4619" max="4619" width="18.7265625" style="144" customWidth="1"/>
    <col min="4620" max="4620" width="1.7265625" style="144" customWidth="1"/>
    <col min="4621" max="4621" width="18.7265625" style="144" customWidth="1"/>
    <col min="4622" max="4622" width="1.7265625" style="144" customWidth="1"/>
    <col min="4623" max="4623" width="18.7265625" style="144" customWidth="1"/>
    <col min="4624" max="4624" width="1.7265625" style="144" customWidth="1"/>
    <col min="4625" max="4625" width="25.1796875" style="144" customWidth="1"/>
    <col min="4626" max="4626" width="1.7265625" style="144" customWidth="1"/>
    <col min="4627" max="4627" width="18.7265625" style="144" customWidth="1"/>
    <col min="4628" max="4867" width="8.453125" style="144"/>
    <col min="4868" max="4868" width="41" style="144" customWidth="1"/>
    <col min="4869" max="4869" width="10.453125" style="144" customWidth="1"/>
    <col min="4870" max="4870" width="1.453125" style="144" customWidth="1"/>
    <col min="4871" max="4871" width="18.7265625" style="144" customWidth="1"/>
    <col min="4872" max="4872" width="1.7265625" style="144" customWidth="1"/>
    <col min="4873" max="4873" width="18.7265625" style="144" customWidth="1"/>
    <col min="4874" max="4874" width="1.7265625" style="144" customWidth="1"/>
    <col min="4875" max="4875" width="18.7265625" style="144" customWidth="1"/>
    <col min="4876" max="4876" width="1.7265625" style="144" customWidth="1"/>
    <col min="4877" max="4877" width="18.7265625" style="144" customWidth="1"/>
    <col min="4878" max="4878" width="1.7265625" style="144" customWidth="1"/>
    <col min="4879" max="4879" width="18.7265625" style="144" customWidth="1"/>
    <col min="4880" max="4880" width="1.7265625" style="144" customWidth="1"/>
    <col min="4881" max="4881" width="25.1796875" style="144" customWidth="1"/>
    <col min="4882" max="4882" width="1.7265625" style="144" customWidth="1"/>
    <col min="4883" max="4883" width="18.7265625" style="144" customWidth="1"/>
    <col min="4884" max="5123" width="8.453125" style="144"/>
    <col min="5124" max="5124" width="41" style="144" customWidth="1"/>
    <col min="5125" max="5125" width="10.453125" style="144" customWidth="1"/>
    <col min="5126" max="5126" width="1.453125" style="144" customWidth="1"/>
    <col min="5127" max="5127" width="18.7265625" style="144" customWidth="1"/>
    <col min="5128" max="5128" width="1.7265625" style="144" customWidth="1"/>
    <col min="5129" max="5129" width="18.7265625" style="144" customWidth="1"/>
    <col min="5130" max="5130" width="1.7265625" style="144" customWidth="1"/>
    <col min="5131" max="5131" width="18.7265625" style="144" customWidth="1"/>
    <col min="5132" max="5132" width="1.7265625" style="144" customWidth="1"/>
    <col min="5133" max="5133" width="18.7265625" style="144" customWidth="1"/>
    <col min="5134" max="5134" width="1.7265625" style="144" customWidth="1"/>
    <col min="5135" max="5135" width="18.7265625" style="144" customWidth="1"/>
    <col min="5136" max="5136" width="1.7265625" style="144" customWidth="1"/>
    <col min="5137" max="5137" width="25.1796875" style="144" customWidth="1"/>
    <col min="5138" max="5138" width="1.7265625" style="144" customWidth="1"/>
    <col min="5139" max="5139" width="18.7265625" style="144" customWidth="1"/>
    <col min="5140" max="5379" width="8.453125" style="144"/>
    <col min="5380" max="5380" width="41" style="144" customWidth="1"/>
    <col min="5381" max="5381" width="10.453125" style="144" customWidth="1"/>
    <col min="5382" max="5382" width="1.453125" style="144" customWidth="1"/>
    <col min="5383" max="5383" width="18.7265625" style="144" customWidth="1"/>
    <col min="5384" max="5384" width="1.7265625" style="144" customWidth="1"/>
    <col min="5385" max="5385" width="18.7265625" style="144" customWidth="1"/>
    <col min="5386" max="5386" width="1.7265625" style="144" customWidth="1"/>
    <col min="5387" max="5387" width="18.7265625" style="144" customWidth="1"/>
    <col min="5388" max="5388" width="1.7265625" style="144" customWidth="1"/>
    <col min="5389" max="5389" width="18.7265625" style="144" customWidth="1"/>
    <col min="5390" max="5390" width="1.7265625" style="144" customWidth="1"/>
    <col min="5391" max="5391" width="18.7265625" style="144" customWidth="1"/>
    <col min="5392" max="5392" width="1.7265625" style="144" customWidth="1"/>
    <col min="5393" max="5393" width="25.1796875" style="144" customWidth="1"/>
    <col min="5394" max="5394" width="1.7265625" style="144" customWidth="1"/>
    <col min="5395" max="5395" width="18.7265625" style="144" customWidth="1"/>
    <col min="5396" max="5635" width="8.453125" style="144"/>
    <col min="5636" max="5636" width="41" style="144" customWidth="1"/>
    <col min="5637" max="5637" width="10.453125" style="144" customWidth="1"/>
    <col min="5638" max="5638" width="1.453125" style="144" customWidth="1"/>
    <col min="5639" max="5639" width="18.7265625" style="144" customWidth="1"/>
    <col min="5640" max="5640" width="1.7265625" style="144" customWidth="1"/>
    <col min="5641" max="5641" width="18.7265625" style="144" customWidth="1"/>
    <col min="5642" max="5642" width="1.7265625" style="144" customWidth="1"/>
    <col min="5643" max="5643" width="18.7265625" style="144" customWidth="1"/>
    <col min="5644" max="5644" width="1.7265625" style="144" customWidth="1"/>
    <col min="5645" max="5645" width="18.7265625" style="144" customWidth="1"/>
    <col min="5646" max="5646" width="1.7265625" style="144" customWidth="1"/>
    <col min="5647" max="5647" width="18.7265625" style="144" customWidth="1"/>
    <col min="5648" max="5648" width="1.7265625" style="144" customWidth="1"/>
    <col min="5649" max="5649" width="25.1796875" style="144" customWidth="1"/>
    <col min="5650" max="5650" width="1.7265625" style="144" customWidth="1"/>
    <col min="5651" max="5651" width="18.7265625" style="144" customWidth="1"/>
    <col min="5652" max="5891" width="8.453125" style="144"/>
    <col min="5892" max="5892" width="41" style="144" customWidth="1"/>
    <col min="5893" max="5893" width="10.453125" style="144" customWidth="1"/>
    <col min="5894" max="5894" width="1.453125" style="144" customWidth="1"/>
    <col min="5895" max="5895" width="18.7265625" style="144" customWidth="1"/>
    <col min="5896" max="5896" width="1.7265625" style="144" customWidth="1"/>
    <col min="5897" max="5897" width="18.7265625" style="144" customWidth="1"/>
    <col min="5898" max="5898" width="1.7265625" style="144" customWidth="1"/>
    <col min="5899" max="5899" width="18.7265625" style="144" customWidth="1"/>
    <col min="5900" max="5900" width="1.7265625" style="144" customWidth="1"/>
    <col min="5901" max="5901" width="18.7265625" style="144" customWidth="1"/>
    <col min="5902" max="5902" width="1.7265625" style="144" customWidth="1"/>
    <col min="5903" max="5903" width="18.7265625" style="144" customWidth="1"/>
    <col min="5904" max="5904" width="1.7265625" style="144" customWidth="1"/>
    <col min="5905" max="5905" width="25.1796875" style="144" customWidth="1"/>
    <col min="5906" max="5906" width="1.7265625" style="144" customWidth="1"/>
    <col min="5907" max="5907" width="18.7265625" style="144" customWidth="1"/>
    <col min="5908" max="6147" width="8.453125" style="144"/>
    <col min="6148" max="6148" width="41" style="144" customWidth="1"/>
    <col min="6149" max="6149" width="10.453125" style="144" customWidth="1"/>
    <col min="6150" max="6150" width="1.453125" style="144" customWidth="1"/>
    <col min="6151" max="6151" width="18.7265625" style="144" customWidth="1"/>
    <col min="6152" max="6152" width="1.7265625" style="144" customWidth="1"/>
    <col min="6153" max="6153" width="18.7265625" style="144" customWidth="1"/>
    <col min="6154" max="6154" width="1.7265625" style="144" customWidth="1"/>
    <col min="6155" max="6155" width="18.7265625" style="144" customWidth="1"/>
    <col min="6156" max="6156" width="1.7265625" style="144" customWidth="1"/>
    <col min="6157" max="6157" width="18.7265625" style="144" customWidth="1"/>
    <col min="6158" max="6158" width="1.7265625" style="144" customWidth="1"/>
    <col min="6159" max="6159" width="18.7265625" style="144" customWidth="1"/>
    <col min="6160" max="6160" width="1.7265625" style="144" customWidth="1"/>
    <col min="6161" max="6161" width="25.1796875" style="144" customWidth="1"/>
    <col min="6162" max="6162" width="1.7265625" style="144" customWidth="1"/>
    <col min="6163" max="6163" width="18.7265625" style="144" customWidth="1"/>
    <col min="6164" max="6403" width="8.453125" style="144"/>
    <col min="6404" max="6404" width="41" style="144" customWidth="1"/>
    <col min="6405" max="6405" width="10.453125" style="144" customWidth="1"/>
    <col min="6406" max="6406" width="1.453125" style="144" customWidth="1"/>
    <col min="6407" max="6407" width="18.7265625" style="144" customWidth="1"/>
    <col min="6408" max="6408" width="1.7265625" style="144" customWidth="1"/>
    <col min="6409" max="6409" width="18.7265625" style="144" customWidth="1"/>
    <col min="6410" max="6410" width="1.7265625" style="144" customWidth="1"/>
    <col min="6411" max="6411" width="18.7265625" style="144" customWidth="1"/>
    <col min="6412" max="6412" width="1.7265625" style="144" customWidth="1"/>
    <col min="6413" max="6413" width="18.7265625" style="144" customWidth="1"/>
    <col min="6414" max="6414" width="1.7265625" style="144" customWidth="1"/>
    <col min="6415" max="6415" width="18.7265625" style="144" customWidth="1"/>
    <col min="6416" max="6416" width="1.7265625" style="144" customWidth="1"/>
    <col min="6417" max="6417" width="25.1796875" style="144" customWidth="1"/>
    <col min="6418" max="6418" width="1.7265625" style="144" customWidth="1"/>
    <col min="6419" max="6419" width="18.7265625" style="144" customWidth="1"/>
    <col min="6420" max="6659" width="8.453125" style="144"/>
    <col min="6660" max="6660" width="41" style="144" customWidth="1"/>
    <col min="6661" max="6661" width="10.453125" style="144" customWidth="1"/>
    <col min="6662" max="6662" width="1.453125" style="144" customWidth="1"/>
    <col min="6663" max="6663" width="18.7265625" style="144" customWidth="1"/>
    <col min="6664" max="6664" width="1.7265625" style="144" customWidth="1"/>
    <col min="6665" max="6665" width="18.7265625" style="144" customWidth="1"/>
    <col min="6666" max="6666" width="1.7265625" style="144" customWidth="1"/>
    <col min="6667" max="6667" width="18.7265625" style="144" customWidth="1"/>
    <col min="6668" max="6668" width="1.7265625" style="144" customWidth="1"/>
    <col min="6669" max="6669" width="18.7265625" style="144" customWidth="1"/>
    <col min="6670" max="6670" width="1.7265625" style="144" customWidth="1"/>
    <col min="6671" max="6671" width="18.7265625" style="144" customWidth="1"/>
    <col min="6672" max="6672" width="1.7265625" style="144" customWidth="1"/>
    <col min="6673" max="6673" width="25.1796875" style="144" customWidth="1"/>
    <col min="6674" max="6674" width="1.7265625" style="144" customWidth="1"/>
    <col min="6675" max="6675" width="18.7265625" style="144" customWidth="1"/>
    <col min="6676" max="6915" width="8.453125" style="144"/>
    <col min="6916" max="6916" width="41" style="144" customWidth="1"/>
    <col min="6917" max="6917" width="10.453125" style="144" customWidth="1"/>
    <col min="6918" max="6918" width="1.453125" style="144" customWidth="1"/>
    <col min="6919" max="6919" width="18.7265625" style="144" customWidth="1"/>
    <col min="6920" max="6920" width="1.7265625" style="144" customWidth="1"/>
    <col min="6921" max="6921" width="18.7265625" style="144" customWidth="1"/>
    <col min="6922" max="6922" width="1.7265625" style="144" customWidth="1"/>
    <col min="6923" max="6923" width="18.7265625" style="144" customWidth="1"/>
    <col min="6924" max="6924" width="1.7265625" style="144" customWidth="1"/>
    <col min="6925" max="6925" width="18.7265625" style="144" customWidth="1"/>
    <col min="6926" max="6926" width="1.7265625" style="144" customWidth="1"/>
    <col min="6927" max="6927" width="18.7265625" style="144" customWidth="1"/>
    <col min="6928" max="6928" width="1.7265625" style="144" customWidth="1"/>
    <col min="6929" max="6929" width="25.1796875" style="144" customWidth="1"/>
    <col min="6930" max="6930" width="1.7265625" style="144" customWidth="1"/>
    <col min="6931" max="6931" width="18.7265625" style="144" customWidth="1"/>
    <col min="6932" max="7171" width="8.453125" style="144"/>
    <col min="7172" max="7172" width="41" style="144" customWidth="1"/>
    <col min="7173" max="7173" width="10.453125" style="144" customWidth="1"/>
    <col min="7174" max="7174" width="1.453125" style="144" customWidth="1"/>
    <col min="7175" max="7175" width="18.7265625" style="144" customWidth="1"/>
    <col min="7176" max="7176" width="1.7265625" style="144" customWidth="1"/>
    <col min="7177" max="7177" width="18.7265625" style="144" customWidth="1"/>
    <col min="7178" max="7178" width="1.7265625" style="144" customWidth="1"/>
    <col min="7179" max="7179" width="18.7265625" style="144" customWidth="1"/>
    <col min="7180" max="7180" width="1.7265625" style="144" customWidth="1"/>
    <col min="7181" max="7181" width="18.7265625" style="144" customWidth="1"/>
    <col min="7182" max="7182" width="1.7265625" style="144" customWidth="1"/>
    <col min="7183" max="7183" width="18.7265625" style="144" customWidth="1"/>
    <col min="7184" max="7184" width="1.7265625" style="144" customWidth="1"/>
    <col min="7185" max="7185" width="25.1796875" style="144" customWidth="1"/>
    <col min="7186" max="7186" width="1.7265625" style="144" customWidth="1"/>
    <col min="7187" max="7187" width="18.7265625" style="144" customWidth="1"/>
    <col min="7188" max="7427" width="8.453125" style="144"/>
    <col min="7428" max="7428" width="41" style="144" customWidth="1"/>
    <col min="7429" max="7429" width="10.453125" style="144" customWidth="1"/>
    <col min="7430" max="7430" width="1.453125" style="144" customWidth="1"/>
    <col min="7431" max="7431" width="18.7265625" style="144" customWidth="1"/>
    <col min="7432" max="7432" width="1.7265625" style="144" customWidth="1"/>
    <col min="7433" max="7433" width="18.7265625" style="144" customWidth="1"/>
    <col min="7434" max="7434" width="1.7265625" style="144" customWidth="1"/>
    <col min="7435" max="7435" width="18.7265625" style="144" customWidth="1"/>
    <col min="7436" max="7436" width="1.7265625" style="144" customWidth="1"/>
    <col min="7437" max="7437" width="18.7265625" style="144" customWidth="1"/>
    <col min="7438" max="7438" width="1.7265625" style="144" customWidth="1"/>
    <col min="7439" max="7439" width="18.7265625" style="144" customWidth="1"/>
    <col min="7440" max="7440" width="1.7265625" style="144" customWidth="1"/>
    <col min="7441" max="7441" width="25.1796875" style="144" customWidth="1"/>
    <col min="7442" max="7442" width="1.7265625" style="144" customWidth="1"/>
    <col min="7443" max="7443" width="18.7265625" style="144" customWidth="1"/>
    <col min="7444" max="7683" width="8.453125" style="144"/>
    <col min="7684" max="7684" width="41" style="144" customWidth="1"/>
    <col min="7685" max="7685" width="10.453125" style="144" customWidth="1"/>
    <col min="7686" max="7686" width="1.453125" style="144" customWidth="1"/>
    <col min="7687" max="7687" width="18.7265625" style="144" customWidth="1"/>
    <col min="7688" max="7688" width="1.7265625" style="144" customWidth="1"/>
    <col min="7689" max="7689" width="18.7265625" style="144" customWidth="1"/>
    <col min="7690" max="7690" width="1.7265625" style="144" customWidth="1"/>
    <col min="7691" max="7691" width="18.7265625" style="144" customWidth="1"/>
    <col min="7692" max="7692" width="1.7265625" style="144" customWidth="1"/>
    <col min="7693" max="7693" width="18.7265625" style="144" customWidth="1"/>
    <col min="7694" max="7694" width="1.7265625" style="144" customWidth="1"/>
    <col min="7695" max="7695" width="18.7265625" style="144" customWidth="1"/>
    <col min="7696" max="7696" width="1.7265625" style="144" customWidth="1"/>
    <col min="7697" max="7697" width="25.1796875" style="144" customWidth="1"/>
    <col min="7698" max="7698" width="1.7265625" style="144" customWidth="1"/>
    <col min="7699" max="7699" width="18.7265625" style="144" customWidth="1"/>
    <col min="7700" max="7939" width="8.453125" style="144"/>
    <col min="7940" max="7940" width="41" style="144" customWidth="1"/>
    <col min="7941" max="7941" width="10.453125" style="144" customWidth="1"/>
    <col min="7942" max="7942" width="1.453125" style="144" customWidth="1"/>
    <col min="7943" max="7943" width="18.7265625" style="144" customWidth="1"/>
    <col min="7944" max="7944" width="1.7265625" style="144" customWidth="1"/>
    <col min="7945" max="7945" width="18.7265625" style="144" customWidth="1"/>
    <col min="7946" max="7946" width="1.7265625" style="144" customWidth="1"/>
    <col min="7947" max="7947" width="18.7265625" style="144" customWidth="1"/>
    <col min="7948" max="7948" width="1.7265625" style="144" customWidth="1"/>
    <col min="7949" max="7949" width="18.7265625" style="144" customWidth="1"/>
    <col min="7950" max="7950" width="1.7265625" style="144" customWidth="1"/>
    <col min="7951" max="7951" width="18.7265625" style="144" customWidth="1"/>
    <col min="7952" max="7952" width="1.7265625" style="144" customWidth="1"/>
    <col min="7953" max="7953" width="25.1796875" style="144" customWidth="1"/>
    <col min="7954" max="7954" width="1.7265625" style="144" customWidth="1"/>
    <col min="7955" max="7955" width="18.7265625" style="144" customWidth="1"/>
    <col min="7956" max="8195" width="8.453125" style="144"/>
    <col min="8196" max="8196" width="41" style="144" customWidth="1"/>
    <col min="8197" max="8197" width="10.453125" style="144" customWidth="1"/>
    <col min="8198" max="8198" width="1.453125" style="144" customWidth="1"/>
    <col min="8199" max="8199" width="18.7265625" style="144" customWidth="1"/>
    <col min="8200" max="8200" width="1.7265625" style="144" customWidth="1"/>
    <col min="8201" max="8201" width="18.7265625" style="144" customWidth="1"/>
    <col min="8202" max="8202" width="1.7265625" style="144" customWidth="1"/>
    <col min="8203" max="8203" width="18.7265625" style="144" customWidth="1"/>
    <col min="8204" max="8204" width="1.7265625" style="144" customWidth="1"/>
    <col min="8205" max="8205" width="18.7265625" style="144" customWidth="1"/>
    <col min="8206" max="8206" width="1.7265625" style="144" customWidth="1"/>
    <col min="8207" max="8207" width="18.7265625" style="144" customWidth="1"/>
    <col min="8208" max="8208" width="1.7265625" style="144" customWidth="1"/>
    <col min="8209" max="8209" width="25.1796875" style="144" customWidth="1"/>
    <col min="8210" max="8210" width="1.7265625" style="144" customWidth="1"/>
    <col min="8211" max="8211" width="18.7265625" style="144" customWidth="1"/>
    <col min="8212" max="8451" width="8.453125" style="144"/>
    <col min="8452" max="8452" width="41" style="144" customWidth="1"/>
    <col min="8453" max="8453" width="10.453125" style="144" customWidth="1"/>
    <col min="8454" max="8454" width="1.453125" style="144" customWidth="1"/>
    <col min="8455" max="8455" width="18.7265625" style="144" customWidth="1"/>
    <col min="8456" max="8456" width="1.7265625" style="144" customWidth="1"/>
    <col min="8457" max="8457" width="18.7265625" style="144" customWidth="1"/>
    <col min="8458" max="8458" width="1.7265625" style="144" customWidth="1"/>
    <col min="8459" max="8459" width="18.7265625" style="144" customWidth="1"/>
    <col min="8460" max="8460" width="1.7265625" style="144" customWidth="1"/>
    <col min="8461" max="8461" width="18.7265625" style="144" customWidth="1"/>
    <col min="8462" max="8462" width="1.7265625" style="144" customWidth="1"/>
    <col min="8463" max="8463" width="18.7265625" style="144" customWidth="1"/>
    <col min="8464" max="8464" width="1.7265625" style="144" customWidth="1"/>
    <col min="8465" max="8465" width="25.1796875" style="144" customWidth="1"/>
    <col min="8466" max="8466" width="1.7265625" style="144" customWidth="1"/>
    <col min="8467" max="8467" width="18.7265625" style="144" customWidth="1"/>
    <col min="8468" max="8707" width="8.453125" style="144"/>
    <col min="8708" max="8708" width="41" style="144" customWidth="1"/>
    <col min="8709" max="8709" width="10.453125" style="144" customWidth="1"/>
    <col min="8710" max="8710" width="1.453125" style="144" customWidth="1"/>
    <col min="8711" max="8711" width="18.7265625" style="144" customWidth="1"/>
    <col min="8712" max="8712" width="1.7265625" style="144" customWidth="1"/>
    <col min="8713" max="8713" width="18.7265625" style="144" customWidth="1"/>
    <col min="8714" max="8714" width="1.7265625" style="144" customWidth="1"/>
    <col min="8715" max="8715" width="18.7265625" style="144" customWidth="1"/>
    <col min="8716" max="8716" width="1.7265625" style="144" customWidth="1"/>
    <col min="8717" max="8717" width="18.7265625" style="144" customWidth="1"/>
    <col min="8718" max="8718" width="1.7265625" style="144" customWidth="1"/>
    <col min="8719" max="8719" width="18.7265625" style="144" customWidth="1"/>
    <col min="8720" max="8720" width="1.7265625" style="144" customWidth="1"/>
    <col min="8721" max="8721" width="25.1796875" style="144" customWidth="1"/>
    <col min="8722" max="8722" width="1.7265625" style="144" customWidth="1"/>
    <col min="8723" max="8723" width="18.7265625" style="144" customWidth="1"/>
    <col min="8724" max="8963" width="8.453125" style="144"/>
    <col min="8964" max="8964" width="41" style="144" customWidth="1"/>
    <col min="8965" max="8965" width="10.453125" style="144" customWidth="1"/>
    <col min="8966" max="8966" width="1.453125" style="144" customWidth="1"/>
    <col min="8967" max="8967" width="18.7265625" style="144" customWidth="1"/>
    <col min="8968" max="8968" width="1.7265625" style="144" customWidth="1"/>
    <col min="8969" max="8969" width="18.7265625" style="144" customWidth="1"/>
    <col min="8970" max="8970" width="1.7265625" style="144" customWidth="1"/>
    <col min="8971" max="8971" width="18.7265625" style="144" customWidth="1"/>
    <col min="8972" max="8972" width="1.7265625" style="144" customWidth="1"/>
    <col min="8973" max="8973" width="18.7265625" style="144" customWidth="1"/>
    <col min="8974" max="8974" width="1.7265625" style="144" customWidth="1"/>
    <col min="8975" max="8975" width="18.7265625" style="144" customWidth="1"/>
    <col min="8976" max="8976" width="1.7265625" style="144" customWidth="1"/>
    <col min="8977" max="8977" width="25.1796875" style="144" customWidth="1"/>
    <col min="8978" max="8978" width="1.7265625" style="144" customWidth="1"/>
    <col min="8979" max="8979" width="18.7265625" style="144" customWidth="1"/>
    <col min="8980" max="9219" width="8.453125" style="144"/>
    <col min="9220" max="9220" width="41" style="144" customWidth="1"/>
    <col min="9221" max="9221" width="10.453125" style="144" customWidth="1"/>
    <col min="9222" max="9222" width="1.453125" style="144" customWidth="1"/>
    <col min="9223" max="9223" width="18.7265625" style="144" customWidth="1"/>
    <col min="9224" max="9224" width="1.7265625" style="144" customWidth="1"/>
    <col min="9225" max="9225" width="18.7265625" style="144" customWidth="1"/>
    <col min="9226" max="9226" width="1.7265625" style="144" customWidth="1"/>
    <col min="9227" max="9227" width="18.7265625" style="144" customWidth="1"/>
    <col min="9228" max="9228" width="1.7265625" style="144" customWidth="1"/>
    <col min="9229" max="9229" width="18.7265625" style="144" customWidth="1"/>
    <col min="9230" max="9230" width="1.7265625" style="144" customWidth="1"/>
    <col min="9231" max="9231" width="18.7265625" style="144" customWidth="1"/>
    <col min="9232" max="9232" width="1.7265625" style="144" customWidth="1"/>
    <col min="9233" max="9233" width="25.1796875" style="144" customWidth="1"/>
    <col min="9234" max="9234" width="1.7265625" style="144" customWidth="1"/>
    <col min="9235" max="9235" width="18.7265625" style="144" customWidth="1"/>
    <col min="9236" max="9475" width="8.453125" style="144"/>
    <col min="9476" max="9476" width="41" style="144" customWidth="1"/>
    <col min="9477" max="9477" width="10.453125" style="144" customWidth="1"/>
    <col min="9478" max="9478" width="1.453125" style="144" customWidth="1"/>
    <col min="9479" max="9479" width="18.7265625" style="144" customWidth="1"/>
    <col min="9480" max="9480" width="1.7265625" style="144" customWidth="1"/>
    <col min="9481" max="9481" width="18.7265625" style="144" customWidth="1"/>
    <col min="9482" max="9482" width="1.7265625" style="144" customWidth="1"/>
    <col min="9483" max="9483" width="18.7265625" style="144" customWidth="1"/>
    <col min="9484" max="9484" width="1.7265625" style="144" customWidth="1"/>
    <col min="9485" max="9485" width="18.7265625" style="144" customWidth="1"/>
    <col min="9486" max="9486" width="1.7265625" style="144" customWidth="1"/>
    <col min="9487" max="9487" width="18.7265625" style="144" customWidth="1"/>
    <col min="9488" max="9488" width="1.7265625" style="144" customWidth="1"/>
    <col min="9489" max="9489" width="25.1796875" style="144" customWidth="1"/>
    <col min="9490" max="9490" width="1.7265625" style="144" customWidth="1"/>
    <col min="9491" max="9491" width="18.7265625" style="144" customWidth="1"/>
    <col min="9492" max="9731" width="8.453125" style="144"/>
    <col min="9732" max="9732" width="41" style="144" customWidth="1"/>
    <col min="9733" max="9733" width="10.453125" style="144" customWidth="1"/>
    <col min="9734" max="9734" width="1.453125" style="144" customWidth="1"/>
    <col min="9735" max="9735" width="18.7265625" style="144" customWidth="1"/>
    <col min="9736" max="9736" width="1.7265625" style="144" customWidth="1"/>
    <col min="9737" max="9737" width="18.7265625" style="144" customWidth="1"/>
    <col min="9738" max="9738" width="1.7265625" style="144" customWidth="1"/>
    <col min="9739" max="9739" width="18.7265625" style="144" customWidth="1"/>
    <col min="9740" max="9740" width="1.7265625" style="144" customWidth="1"/>
    <col min="9741" max="9741" width="18.7265625" style="144" customWidth="1"/>
    <col min="9742" max="9742" width="1.7265625" style="144" customWidth="1"/>
    <col min="9743" max="9743" width="18.7265625" style="144" customWidth="1"/>
    <col min="9744" max="9744" width="1.7265625" style="144" customWidth="1"/>
    <col min="9745" max="9745" width="25.1796875" style="144" customWidth="1"/>
    <col min="9746" max="9746" width="1.7265625" style="144" customWidth="1"/>
    <col min="9747" max="9747" width="18.7265625" style="144" customWidth="1"/>
    <col min="9748" max="9987" width="8.453125" style="144"/>
    <col min="9988" max="9988" width="41" style="144" customWidth="1"/>
    <col min="9989" max="9989" width="10.453125" style="144" customWidth="1"/>
    <col min="9990" max="9990" width="1.453125" style="144" customWidth="1"/>
    <col min="9991" max="9991" width="18.7265625" style="144" customWidth="1"/>
    <col min="9992" max="9992" width="1.7265625" style="144" customWidth="1"/>
    <col min="9993" max="9993" width="18.7265625" style="144" customWidth="1"/>
    <col min="9994" max="9994" width="1.7265625" style="144" customWidth="1"/>
    <col min="9995" max="9995" width="18.7265625" style="144" customWidth="1"/>
    <col min="9996" max="9996" width="1.7265625" style="144" customWidth="1"/>
    <col min="9997" max="9997" width="18.7265625" style="144" customWidth="1"/>
    <col min="9998" max="9998" width="1.7265625" style="144" customWidth="1"/>
    <col min="9999" max="9999" width="18.7265625" style="144" customWidth="1"/>
    <col min="10000" max="10000" width="1.7265625" style="144" customWidth="1"/>
    <col min="10001" max="10001" width="25.1796875" style="144" customWidth="1"/>
    <col min="10002" max="10002" width="1.7265625" style="144" customWidth="1"/>
    <col min="10003" max="10003" width="18.7265625" style="144" customWidth="1"/>
    <col min="10004" max="10243" width="8.453125" style="144"/>
    <col min="10244" max="10244" width="41" style="144" customWidth="1"/>
    <col min="10245" max="10245" width="10.453125" style="144" customWidth="1"/>
    <col min="10246" max="10246" width="1.453125" style="144" customWidth="1"/>
    <col min="10247" max="10247" width="18.7265625" style="144" customWidth="1"/>
    <col min="10248" max="10248" width="1.7265625" style="144" customWidth="1"/>
    <col min="10249" max="10249" width="18.7265625" style="144" customWidth="1"/>
    <col min="10250" max="10250" width="1.7265625" style="144" customWidth="1"/>
    <col min="10251" max="10251" width="18.7265625" style="144" customWidth="1"/>
    <col min="10252" max="10252" width="1.7265625" style="144" customWidth="1"/>
    <col min="10253" max="10253" width="18.7265625" style="144" customWidth="1"/>
    <col min="10254" max="10254" width="1.7265625" style="144" customWidth="1"/>
    <col min="10255" max="10255" width="18.7265625" style="144" customWidth="1"/>
    <col min="10256" max="10256" width="1.7265625" style="144" customWidth="1"/>
    <col min="10257" max="10257" width="25.1796875" style="144" customWidth="1"/>
    <col min="10258" max="10258" width="1.7265625" style="144" customWidth="1"/>
    <col min="10259" max="10259" width="18.7265625" style="144" customWidth="1"/>
    <col min="10260" max="10499" width="8.453125" style="144"/>
    <col min="10500" max="10500" width="41" style="144" customWidth="1"/>
    <col min="10501" max="10501" width="10.453125" style="144" customWidth="1"/>
    <col min="10502" max="10502" width="1.453125" style="144" customWidth="1"/>
    <col min="10503" max="10503" width="18.7265625" style="144" customWidth="1"/>
    <col min="10504" max="10504" width="1.7265625" style="144" customWidth="1"/>
    <col min="10505" max="10505" width="18.7265625" style="144" customWidth="1"/>
    <col min="10506" max="10506" width="1.7265625" style="144" customWidth="1"/>
    <col min="10507" max="10507" width="18.7265625" style="144" customWidth="1"/>
    <col min="10508" max="10508" width="1.7265625" style="144" customWidth="1"/>
    <col min="10509" max="10509" width="18.7265625" style="144" customWidth="1"/>
    <col min="10510" max="10510" width="1.7265625" style="144" customWidth="1"/>
    <col min="10511" max="10511" width="18.7265625" style="144" customWidth="1"/>
    <col min="10512" max="10512" width="1.7265625" style="144" customWidth="1"/>
    <col min="10513" max="10513" width="25.1796875" style="144" customWidth="1"/>
    <col min="10514" max="10514" width="1.7265625" style="144" customWidth="1"/>
    <col min="10515" max="10515" width="18.7265625" style="144" customWidth="1"/>
    <col min="10516" max="10755" width="8.453125" style="144"/>
    <col min="10756" max="10756" width="41" style="144" customWidth="1"/>
    <col min="10757" max="10757" width="10.453125" style="144" customWidth="1"/>
    <col min="10758" max="10758" width="1.453125" style="144" customWidth="1"/>
    <col min="10759" max="10759" width="18.7265625" style="144" customWidth="1"/>
    <col min="10760" max="10760" width="1.7265625" style="144" customWidth="1"/>
    <col min="10761" max="10761" width="18.7265625" style="144" customWidth="1"/>
    <col min="10762" max="10762" width="1.7265625" style="144" customWidth="1"/>
    <col min="10763" max="10763" width="18.7265625" style="144" customWidth="1"/>
    <col min="10764" max="10764" width="1.7265625" style="144" customWidth="1"/>
    <col min="10765" max="10765" width="18.7265625" style="144" customWidth="1"/>
    <col min="10766" max="10766" width="1.7265625" style="144" customWidth="1"/>
    <col min="10767" max="10767" width="18.7265625" style="144" customWidth="1"/>
    <col min="10768" max="10768" width="1.7265625" style="144" customWidth="1"/>
    <col min="10769" max="10769" width="25.1796875" style="144" customWidth="1"/>
    <col min="10770" max="10770" width="1.7265625" style="144" customWidth="1"/>
    <col min="10771" max="10771" width="18.7265625" style="144" customWidth="1"/>
    <col min="10772" max="11011" width="8.453125" style="144"/>
    <col min="11012" max="11012" width="41" style="144" customWidth="1"/>
    <col min="11013" max="11013" width="10.453125" style="144" customWidth="1"/>
    <col min="11014" max="11014" width="1.453125" style="144" customWidth="1"/>
    <col min="11015" max="11015" width="18.7265625" style="144" customWidth="1"/>
    <col min="11016" max="11016" width="1.7265625" style="144" customWidth="1"/>
    <col min="11017" max="11017" width="18.7265625" style="144" customWidth="1"/>
    <col min="11018" max="11018" width="1.7265625" style="144" customWidth="1"/>
    <col min="11019" max="11019" width="18.7265625" style="144" customWidth="1"/>
    <col min="11020" max="11020" width="1.7265625" style="144" customWidth="1"/>
    <col min="11021" max="11021" width="18.7265625" style="144" customWidth="1"/>
    <col min="11022" max="11022" width="1.7265625" style="144" customWidth="1"/>
    <col min="11023" max="11023" width="18.7265625" style="144" customWidth="1"/>
    <col min="11024" max="11024" width="1.7265625" style="144" customWidth="1"/>
    <col min="11025" max="11025" width="25.1796875" style="144" customWidth="1"/>
    <col min="11026" max="11026" width="1.7265625" style="144" customWidth="1"/>
    <col min="11027" max="11027" width="18.7265625" style="144" customWidth="1"/>
    <col min="11028" max="11267" width="8.453125" style="144"/>
    <col min="11268" max="11268" width="41" style="144" customWidth="1"/>
    <col min="11269" max="11269" width="10.453125" style="144" customWidth="1"/>
    <col min="11270" max="11270" width="1.453125" style="144" customWidth="1"/>
    <col min="11271" max="11271" width="18.7265625" style="144" customWidth="1"/>
    <col min="11272" max="11272" width="1.7265625" style="144" customWidth="1"/>
    <col min="11273" max="11273" width="18.7265625" style="144" customWidth="1"/>
    <col min="11274" max="11274" width="1.7265625" style="144" customWidth="1"/>
    <col min="11275" max="11275" width="18.7265625" style="144" customWidth="1"/>
    <col min="11276" max="11276" width="1.7265625" style="144" customWidth="1"/>
    <col min="11277" max="11277" width="18.7265625" style="144" customWidth="1"/>
    <col min="11278" max="11278" width="1.7265625" style="144" customWidth="1"/>
    <col min="11279" max="11279" width="18.7265625" style="144" customWidth="1"/>
    <col min="11280" max="11280" width="1.7265625" style="144" customWidth="1"/>
    <col min="11281" max="11281" width="25.1796875" style="144" customWidth="1"/>
    <col min="11282" max="11282" width="1.7265625" style="144" customWidth="1"/>
    <col min="11283" max="11283" width="18.7265625" style="144" customWidth="1"/>
    <col min="11284" max="11523" width="8.453125" style="144"/>
    <col min="11524" max="11524" width="41" style="144" customWidth="1"/>
    <col min="11525" max="11525" width="10.453125" style="144" customWidth="1"/>
    <col min="11526" max="11526" width="1.453125" style="144" customWidth="1"/>
    <col min="11527" max="11527" width="18.7265625" style="144" customWidth="1"/>
    <col min="11528" max="11528" width="1.7265625" style="144" customWidth="1"/>
    <col min="11529" max="11529" width="18.7265625" style="144" customWidth="1"/>
    <col min="11530" max="11530" width="1.7265625" style="144" customWidth="1"/>
    <col min="11531" max="11531" width="18.7265625" style="144" customWidth="1"/>
    <col min="11532" max="11532" width="1.7265625" style="144" customWidth="1"/>
    <col min="11533" max="11533" width="18.7265625" style="144" customWidth="1"/>
    <col min="11534" max="11534" width="1.7265625" style="144" customWidth="1"/>
    <col min="11535" max="11535" width="18.7265625" style="144" customWidth="1"/>
    <col min="11536" max="11536" width="1.7265625" style="144" customWidth="1"/>
    <col min="11537" max="11537" width="25.1796875" style="144" customWidth="1"/>
    <col min="11538" max="11538" width="1.7265625" style="144" customWidth="1"/>
    <col min="11539" max="11539" width="18.7265625" style="144" customWidth="1"/>
    <col min="11540" max="11779" width="8.453125" style="144"/>
    <col min="11780" max="11780" width="41" style="144" customWidth="1"/>
    <col min="11781" max="11781" width="10.453125" style="144" customWidth="1"/>
    <col min="11782" max="11782" width="1.453125" style="144" customWidth="1"/>
    <col min="11783" max="11783" width="18.7265625" style="144" customWidth="1"/>
    <col min="11784" max="11784" width="1.7265625" style="144" customWidth="1"/>
    <col min="11785" max="11785" width="18.7265625" style="144" customWidth="1"/>
    <col min="11786" max="11786" width="1.7265625" style="144" customWidth="1"/>
    <col min="11787" max="11787" width="18.7265625" style="144" customWidth="1"/>
    <col min="11788" max="11788" width="1.7265625" style="144" customWidth="1"/>
    <col min="11789" max="11789" width="18.7265625" style="144" customWidth="1"/>
    <col min="11790" max="11790" width="1.7265625" style="144" customWidth="1"/>
    <col min="11791" max="11791" width="18.7265625" style="144" customWidth="1"/>
    <col min="11792" max="11792" width="1.7265625" style="144" customWidth="1"/>
    <col min="11793" max="11793" width="25.1796875" style="144" customWidth="1"/>
    <col min="11794" max="11794" width="1.7265625" style="144" customWidth="1"/>
    <col min="11795" max="11795" width="18.7265625" style="144" customWidth="1"/>
    <col min="11796" max="12035" width="8.453125" style="144"/>
    <col min="12036" max="12036" width="41" style="144" customWidth="1"/>
    <col min="12037" max="12037" width="10.453125" style="144" customWidth="1"/>
    <col min="12038" max="12038" width="1.453125" style="144" customWidth="1"/>
    <col min="12039" max="12039" width="18.7265625" style="144" customWidth="1"/>
    <col min="12040" max="12040" width="1.7265625" style="144" customWidth="1"/>
    <col min="12041" max="12041" width="18.7265625" style="144" customWidth="1"/>
    <col min="12042" max="12042" width="1.7265625" style="144" customWidth="1"/>
    <col min="12043" max="12043" width="18.7265625" style="144" customWidth="1"/>
    <col min="12044" max="12044" width="1.7265625" style="144" customWidth="1"/>
    <col min="12045" max="12045" width="18.7265625" style="144" customWidth="1"/>
    <col min="12046" max="12046" width="1.7265625" style="144" customWidth="1"/>
    <col min="12047" max="12047" width="18.7265625" style="144" customWidth="1"/>
    <col min="12048" max="12048" width="1.7265625" style="144" customWidth="1"/>
    <col min="12049" max="12049" width="25.1796875" style="144" customWidth="1"/>
    <col min="12050" max="12050" width="1.7265625" style="144" customWidth="1"/>
    <col min="12051" max="12051" width="18.7265625" style="144" customWidth="1"/>
    <col min="12052" max="12291" width="8.453125" style="144"/>
    <col min="12292" max="12292" width="41" style="144" customWidth="1"/>
    <col min="12293" max="12293" width="10.453125" style="144" customWidth="1"/>
    <col min="12294" max="12294" width="1.453125" style="144" customWidth="1"/>
    <col min="12295" max="12295" width="18.7265625" style="144" customWidth="1"/>
    <col min="12296" max="12296" width="1.7265625" style="144" customWidth="1"/>
    <col min="12297" max="12297" width="18.7265625" style="144" customWidth="1"/>
    <col min="12298" max="12298" width="1.7265625" style="144" customWidth="1"/>
    <col min="12299" max="12299" width="18.7265625" style="144" customWidth="1"/>
    <col min="12300" max="12300" width="1.7265625" style="144" customWidth="1"/>
    <col min="12301" max="12301" width="18.7265625" style="144" customWidth="1"/>
    <col min="12302" max="12302" width="1.7265625" style="144" customWidth="1"/>
    <col min="12303" max="12303" width="18.7265625" style="144" customWidth="1"/>
    <col min="12304" max="12304" width="1.7265625" style="144" customWidth="1"/>
    <col min="12305" max="12305" width="25.1796875" style="144" customWidth="1"/>
    <col min="12306" max="12306" width="1.7265625" style="144" customWidth="1"/>
    <col min="12307" max="12307" width="18.7265625" style="144" customWidth="1"/>
    <col min="12308" max="12547" width="8.453125" style="144"/>
    <col min="12548" max="12548" width="41" style="144" customWidth="1"/>
    <col min="12549" max="12549" width="10.453125" style="144" customWidth="1"/>
    <col min="12550" max="12550" width="1.453125" style="144" customWidth="1"/>
    <col min="12551" max="12551" width="18.7265625" style="144" customWidth="1"/>
    <col min="12552" max="12552" width="1.7265625" style="144" customWidth="1"/>
    <col min="12553" max="12553" width="18.7265625" style="144" customWidth="1"/>
    <col min="12554" max="12554" width="1.7265625" style="144" customWidth="1"/>
    <col min="12555" max="12555" width="18.7265625" style="144" customWidth="1"/>
    <col min="12556" max="12556" width="1.7265625" style="144" customWidth="1"/>
    <col min="12557" max="12557" width="18.7265625" style="144" customWidth="1"/>
    <col min="12558" max="12558" width="1.7265625" style="144" customWidth="1"/>
    <col min="12559" max="12559" width="18.7265625" style="144" customWidth="1"/>
    <col min="12560" max="12560" width="1.7265625" style="144" customWidth="1"/>
    <col min="12561" max="12561" width="25.1796875" style="144" customWidth="1"/>
    <col min="12562" max="12562" width="1.7265625" style="144" customWidth="1"/>
    <col min="12563" max="12563" width="18.7265625" style="144" customWidth="1"/>
    <col min="12564" max="12803" width="8.453125" style="144"/>
    <col min="12804" max="12804" width="41" style="144" customWidth="1"/>
    <col min="12805" max="12805" width="10.453125" style="144" customWidth="1"/>
    <col min="12806" max="12806" width="1.453125" style="144" customWidth="1"/>
    <col min="12807" max="12807" width="18.7265625" style="144" customWidth="1"/>
    <col min="12808" max="12808" width="1.7265625" style="144" customWidth="1"/>
    <col min="12809" max="12809" width="18.7265625" style="144" customWidth="1"/>
    <col min="12810" max="12810" width="1.7265625" style="144" customWidth="1"/>
    <col min="12811" max="12811" width="18.7265625" style="144" customWidth="1"/>
    <col min="12812" max="12812" width="1.7265625" style="144" customWidth="1"/>
    <col min="12813" max="12813" width="18.7265625" style="144" customWidth="1"/>
    <col min="12814" max="12814" width="1.7265625" style="144" customWidth="1"/>
    <col min="12815" max="12815" width="18.7265625" style="144" customWidth="1"/>
    <col min="12816" max="12816" width="1.7265625" style="144" customWidth="1"/>
    <col min="12817" max="12817" width="25.1796875" style="144" customWidth="1"/>
    <col min="12818" max="12818" width="1.7265625" style="144" customWidth="1"/>
    <col min="12819" max="12819" width="18.7265625" style="144" customWidth="1"/>
    <col min="12820" max="13059" width="8.453125" style="144"/>
    <col min="13060" max="13060" width="41" style="144" customWidth="1"/>
    <col min="13061" max="13061" width="10.453125" style="144" customWidth="1"/>
    <col min="13062" max="13062" width="1.453125" style="144" customWidth="1"/>
    <col min="13063" max="13063" width="18.7265625" style="144" customWidth="1"/>
    <col min="13064" max="13064" width="1.7265625" style="144" customWidth="1"/>
    <col min="13065" max="13065" width="18.7265625" style="144" customWidth="1"/>
    <col min="13066" max="13066" width="1.7265625" style="144" customWidth="1"/>
    <col min="13067" max="13067" width="18.7265625" style="144" customWidth="1"/>
    <col min="13068" max="13068" width="1.7265625" style="144" customWidth="1"/>
    <col min="13069" max="13069" width="18.7265625" style="144" customWidth="1"/>
    <col min="13070" max="13070" width="1.7265625" style="144" customWidth="1"/>
    <col min="13071" max="13071" width="18.7265625" style="144" customWidth="1"/>
    <col min="13072" max="13072" width="1.7265625" style="144" customWidth="1"/>
    <col min="13073" max="13073" width="25.1796875" style="144" customWidth="1"/>
    <col min="13074" max="13074" width="1.7265625" style="144" customWidth="1"/>
    <col min="13075" max="13075" width="18.7265625" style="144" customWidth="1"/>
    <col min="13076" max="13315" width="8.453125" style="144"/>
    <col min="13316" max="13316" width="41" style="144" customWidth="1"/>
    <col min="13317" max="13317" width="10.453125" style="144" customWidth="1"/>
    <col min="13318" max="13318" width="1.453125" style="144" customWidth="1"/>
    <col min="13319" max="13319" width="18.7265625" style="144" customWidth="1"/>
    <col min="13320" max="13320" width="1.7265625" style="144" customWidth="1"/>
    <col min="13321" max="13321" width="18.7265625" style="144" customWidth="1"/>
    <col min="13322" max="13322" width="1.7265625" style="144" customWidth="1"/>
    <col min="13323" max="13323" width="18.7265625" style="144" customWidth="1"/>
    <col min="13324" max="13324" width="1.7265625" style="144" customWidth="1"/>
    <col min="13325" max="13325" width="18.7265625" style="144" customWidth="1"/>
    <col min="13326" max="13326" width="1.7265625" style="144" customWidth="1"/>
    <col min="13327" max="13327" width="18.7265625" style="144" customWidth="1"/>
    <col min="13328" max="13328" width="1.7265625" style="144" customWidth="1"/>
    <col min="13329" max="13329" width="25.1796875" style="144" customWidth="1"/>
    <col min="13330" max="13330" width="1.7265625" style="144" customWidth="1"/>
    <col min="13331" max="13331" width="18.7265625" style="144" customWidth="1"/>
    <col min="13332" max="13571" width="8.453125" style="144"/>
    <col min="13572" max="13572" width="41" style="144" customWidth="1"/>
    <col min="13573" max="13573" width="10.453125" style="144" customWidth="1"/>
    <col min="13574" max="13574" width="1.453125" style="144" customWidth="1"/>
    <col min="13575" max="13575" width="18.7265625" style="144" customWidth="1"/>
    <col min="13576" max="13576" width="1.7265625" style="144" customWidth="1"/>
    <col min="13577" max="13577" width="18.7265625" style="144" customWidth="1"/>
    <col min="13578" max="13578" width="1.7265625" style="144" customWidth="1"/>
    <col min="13579" max="13579" width="18.7265625" style="144" customWidth="1"/>
    <col min="13580" max="13580" width="1.7265625" style="144" customWidth="1"/>
    <col min="13581" max="13581" width="18.7265625" style="144" customWidth="1"/>
    <col min="13582" max="13582" width="1.7265625" style="144" customWidth="1"/>
    <col min="13583" max="13583" width="18.7265625" style="144" customWidth="1"/>
    <col min="13584" max="13584" width="1.7265625" style="144" customWidth="1"/>
    <col min="13585" max="13585" width="25.1796875" style="144" customWidth="1"/>
    <col min="13586" max="13586" width="1.7265625" style="144" customWidth="1"/>
    <col min="13587" max="13587" width="18.7265625" style="144" customWidth="1"/>
    <col min="13588" max="13827" width="8.453125" style="144"/>
    <col min="13828" max="13828" width="41" style="144" customWidth="1"/>
    <col min="13829" max="13829" width="10.453125" style="144" customWidth="1"/>
    <col min="13830" max="13830" width="1.453125" style="144" customWidth="1"/>
    <col min="13831" max="13831" width="18.7265625" style="144" customWidth="1"/>
    <col min="13832" max="13832" width="1.7265625" style="144" customWidth="1"/>
    <col min="13833" max="13833" width="18.7265625" style="144" customWidth="1"/>
    <col min="13834" max="13834" width="1.7265625" style="144" customWidth="1"/>
    <col min="13835" max="13835" width="18.7265625" style="144" customWidth="1"/>
    <col min="13836" max="13836" width="1.7265625" style="144" customWidth="1"/>
    <col min="13837" max="13837" width="18.7265625" style="144" customWidth="1"/>
    <col min="13838" max="13838" width="1.7265625" style="144" customWidth="1"/>
    <col min="13839" max="13839" width="18.7265625" style="144" customWidth="1"/>
    <col min="13840" max="13840" width="1.7265625" style="144" customWidth="1"/>
    <col min="13841" max="13841" width="25.1796875" style="144" customWidth="1"/>
    <col min="13842" max="13842" width="1.7265625" style="144" customWidth="1"/>
    <col min="13843" max="13843" width="18.7265625" style="144" customWidth="1"/>
    <col min="13844" max="14083" width="8.453125" style="144"/>
    <col min="14084" max="14084" width="41" style="144" customWidth="1"/>
    <col min="14085" max="14085" width="10.453125" style="144" customWidth="1"/>
    <col min="14086" max="14086" width="1.453125" style="144" customWidth="1"/>
    <col min="14087" max="14087" width="18.7265625" style="144" customWidth="1"/>
    <col min="14088" max="14088" width="1.7265625" style="144" customWidth="1"/>
    <col min="14089" max="14089" width="18.7265625" style="144" customWidth="1"/>
    <col min="14090" max="14090" width="1.7265625" style="144" customWidth="1"/>
    <col min="14091" max="14091" width="18.7265625" style="144" customWidth="1"/>
    <col min="14092" max="14092" width="1.7265625" style="144" customWidth="1"/>
    <col min="14093" max="14093" width="18.7265625" style="144" customWidth="1"/>
    <col min="14094" max="14094" width="1.7265625" style="144" customWidth="1"/>
    <col min="14095" max="14095" width="18.7265625" style="144" customWidth="1"/>
    <col min="14096" max="14096" width="1.7265625" style="144" customWidth="1"/>
    <col min="14097" max="14097" width="25.1796875" style="144" customWidth="1"/>
    <col min="14098" max="14098" width="1.7265625" style="144" customWidth="1"/>
    <col min="14099" max="14099" width="18.7265625" style="144" customWidth="1"/>
    <col min="14100" max="14339" width="8.453125" style="144"/>
    <col min="14340" max="14340" width="41" style="144" customWidth="1"/>
    <col min="14341" max="14341" width="10.453125" style="144" customWidth="1"/>
    <col min="14342" max="14342" width="1.453125" style="144" customWidth="1"/>
    <col min="14343" max="14343" width="18.7265625" style="144" customWidth="1"/>
    <col min="14344" max="14344" width="1.7265625" style="144" customWidth="1"/>
    <col min="14345" max="14345" width="18.7265625" style="144" customWidth="1"/>
    <col min="14346" max="14346" width="1.7265625" style="144" customWidth="1"/>
    <col min="14347" max="14347" width="18.7265625" style="144" customWidth="1"/>
    <col min="14348" max="14348" width="1.7265625" style="144" customWidth="1"/>
    <col min="14349" max="14349" width="18.7265625" style="144" customWidth="1"/>
    <col min="14350" max="14350" width="1.7265625" style="144" customWidth="1"/>
    <col min="14351" max="14351" width="18.7265625" style="144" customWidth="1"/>
    <col min="14352" max="14352" width="1.7265625" style="144" customWidth="1"/>
    <col min="14353" max="14353" width="25.1796875" style="144" customWidth="1"/>
    <col min="14354" max="14354" width="1.7265625" style="144" customWidth="1"/>
    <col min="14355" max="14355" width="18.7265625" style="144" customWidth="1"/>
    <col min="14356" max="14595" width="8.453125" style="144"/>
    <col min="14596" max="14596" width="41" style="144" customWidth="1"/>
    <col min="14597" max="14597" width="10.453125" style="144" customWidth="1"/>
    <col min="14598" max="14598" width="1.453125" style="144" customWidth="1"/>
    <col min="14599" max="14599" width="18.7265625" style="144" customWidth="1"/>
    <col min="14600" max="14600" width="1.7265625" style="144" customWidth="1"/>
    <col min="14601" max="14601" width="18.7265625" style="144" customWidth="1"/>
    <col min="14602" max="14602" width="1.7265625" style="144" customWidth="1"/>
    <col min="14603" max="14603" width="18.7265625" style="144" customWidth="1"/>
    <col min="14604" max="14604" width="1.7265625" style="144" customWidth="1"/>
    <col min="14605" max="14605" width="18.7265625" style="144" customWidth="1"/>
    <col min="14606" max="14606" width="1.7265625" style="144" customWidth="1"/>
    <col min="14607" max="14607" width="18.7265625" style="144" customWidth="1"/>
    <col min="14608" max="14608" width="1.7265625" style="144" customWidth="1"/>
    <col min="14609" max="14609" width="25.1796875" style="144" customWidth="1"/>
    <col min="14610" max="14610" width="1.7265625" style="144" customWidth="1"/>
    <col min="14611" max="14611" width="18.7265625" style="144" customWidth="1"/>
    <col min="14612" max="14851" width="8.453125" style="144"/>
    <col min="14852" max="14852" width="41" style="144" customWidth="1"/>
    <col min="14853" max="14853" width="10.453125" style="144" customWidth="1"/>
    <col min="14854" max="14854" width="1.453125" style="144" customWidth="1"/>
    <col min="14855" max="14855" width="18.7265625" style="144" customWidth="1"/>
    <col min="14856" max="14856" width="1.7265625" style="144" customWidth="1"/>
    <col min="14857" max="14857" width="18.7265625" style="144" customWidth="1"/>
    <col min="14858" max="14858" width="1.7265625" style="144" customWidth="1"/>
    <col min="14859" max="14859" width="18.7265625" style="144" customWidth="1"/>
    <col min="14860" max="14860" width="1.7265625" style="144" customWidth="1"/>
    <col min="14861" max="14861" width="18.7265625" style="144" customWidth="1"/>
    <col min="14862" max="14862" width="1.7265625" style="144" customWidth="1"/>
    <col min="14863" max="14863" width="18.7265625" style="144" customWidth="1"/>
    <col min="14864" max="14864" width="1.7265625" style="144" customWidth="1"/>
    <col min="14865" max="14865" width="25.1796875" style="144" customWidth="1"/>
    <col min="14866" max="14866" width="1.7265625" style="144" customWidth="1"/>
    <col min="14867" max="14867" width="18.7265625" style="144" customWidth="1"/>
    <col min="14868" max="15107" width="8.453125" style="144"/>
    <col min="15108" max="15108" width="41" style="144" customWidth="1"/>
    <col min="15109" max="15109" width="10.453125" style="144" customWidth="1"/>
    <col min="15110" max="15110" width="1.453125" style="144" customWidth="1"/>
    <col min="15111" max="15111" width="18.7265625" style="144" customWidth="1"/>
    <col min="15112" max="15112" width="1.7265625" style="144" customWidth="1"/>
    <col min="15113" max="15113" width="18.7265625" style="144" customWidth="1"/>
    <col min="15114" max="15114" width="1.7265625" style="144" customWidth="1"/>
    <col min="15115" max="15115" width="18.7265625" style="144" customWidth="1"/>
    <col min="15116" max="15116" width="1.7265625" style="144" customWidth="1"/>
    <col min="15117" max="15117" width="18.7265625" style="144" customWidth="1"/>
    <col min="15118" max="15118" width="1.7265625" style="144" customWidth="1"/>
    <col min="15119" max="15119" width="18.7265625" style="144" customWidth="1"/>
    <col min="15120" max="15120" width="1.7265625" style="144" customWidth="1"/>
    <col min="15121" max="15121" width="25.1796875" style="144" customWidth="1"/>
    <col min="15122" max="15122" width="1.7265625" style="144" customWidth="1"/>
    <col min="15123" max="15123" width="18.7265625" style="144" customWidth="1"/>
    <col min="15124" max="15363" width="8.453125" style="144"/>
    <col min="15364" max="15364" width="41" style="144" customWidth="1"/>
    <col min="15365" max="15365" width="10.453125" style="144" customWidth="1"/>
    <col min="15366" max="15366" width="1.453125" style="144" customWidth="1"/>
    <col min="15367" max="15367" width="18.7265625" style="144" customWidth="1"/>
    <col min="15368" max="15368" width="1.7265625" style="144" customWidth="1"/>
    <col min="15369" max="15369" width="18.7265625" style="144" customWidth="1"/>
    <col min="15370" max="15370" width="1.7265625" style="144" customWidth="1"/>
    <col min="15371" max="15371" width="18.7265625" style="144" customWidth="1"/>
    <col min="15372" max="15372" width="1.7265625" style="144" customWidth="1"/>
    <col min="15373" max="15373" width="18.7265625" style="144" customWidth="1"/>
    <col min="15374" max="15374" width="1.7265625" style="144" customWidth="1"/>
    <col min="15375" max="15375" width="18.7265625" style="144" customWidth="1"/>
    <col min="15376" max="15376" width="1.7265625" style="144" customWidth="1"/>
    <col min="15377" max="15377" width="25.1796875" style="144" customWidth="1"/>
    <col min="15378" max="15378" width="1.7265625" style="144" customWidth="1"/>
    <col min="15379" max="15379" width="18.7265625" style="144" customWidth="1"/>
    <col min="15380" max="15619" width="8.453125" style="144"/>
    <col min="15620" max="15620" width="41" style="144" customWidth="1"/>
    <col min="15621" max="15621" width="10.453125" style="144" customWidth="1"/>
    <col min="15622" max="15622" width="1.453125" style="144" customWidth="1"/>
    <col min="15623" max="15623" width="18.7265625" style="144" customWidth="1"/>
    <col min="15624" max="15624" width="1.7265625" style="144" customWidth="1"/>
    <col min="15625" max="15625" width="18.7265625" style="144" customWidth="1"/>
    <col min="15626" max="15626" width="1.7265625" style="144" customWidth="1"/>
    <col min="15627" max="15627" width="18.7265625" style="144" customWidth="1"/>
    <col min="15628" max="15628" width="1.7265625" style="144" customWidth="1"/>
    <col min="15629" max="15629" width="18.7265625" style="144" customWidth="1"/>
    <col min="15630" max="15630" width="1.7265625" style="144" customWidth="1"/>
    <col min="15631" max="15631" width="18.7265625" style="144" customWidth="1"/>
    <col min="15632" max="15632" width="1.7265625" style="144" customWidth="1"/>
    <col min="15633" max="15633" width="25.1796875" style="144" customWidth="1"/>
    <col min="15634" max="15634" width="1.7265625" style="144" customWidth="1"/>
    <col min="15635" max="15635" width="18.7265625" style="144" customWidth="1"/>
    <col min="15636" max="15875" width="8.453125" style="144"/>
    <col min="15876" max="15876" width="41" style="144" customWidth="1"/>
    <col min="15877" max="15877" width="10.453125" style="144" customWidth="1"/>
    <col min="15878" max="15878" width="1.453125" style="144" customWidth="1"/>
    <col min="15879" max="15879" width="18.7265625" style="144" customWidth="1"/>
    <col min="15880" max="15880" width="1.7265625" style="144" customWidth="1"/>
    <col min="15881" max="15881" width="18.7265625" style="144" customWidth="1"/>
    <col min="15882" max="15882" width="1.7265625" style="144" customWidth="1"/>
    <col min="15883" max="15883" width="18.7265625" style="144" customWidth="1"/>
    <col min="15884" max="15884" width="1.7265625" style="144" customWidth="1"/>
    <col min="15885" max="15885" width="18.7265625" style="144" customWidth="1"/>
    <col min="15886" max="15886" width="1.7265625" style="144" customWidth="1"/>
    <col min="15887" max="15887" width="18.7265625" style="144" customWidth="1"/>
    <col min="15888" max="15888" width="1.7265625" style="144" customWidth="1"/>
    <col min="15889" max="15889" width="25.1796875" style="144" customWidth="1"/>
    <col min="15890" max="15890" width="1.7265625" style="144" customWidth="1"/>
    <col min="15891" max="15891" width="18.7265625" style="144" customWidth="1"/>
    <col min="15892" max="16131" width="8.453125" style="144"/>
    <col min="16132" max="16132" width="41" style="144" customWidth="1"/>
    <col min="16133" max="16133" width="10.453125" style="144" customWidth="1"/>
    <col min="16134" max="16134" width="1.453125" style="144" customWidth="1"/>
    <col min="16135" max="16135" width="18.7265625" style="144" customWidth="1"/>
    <col min="16136" max="16136" width="1.7265625" style="144" customWidth="1"/>
    <col min="16137" max="16137" width="18.7265625" style="144" customWidth="1"/>
    <col min="16138" max="16138" width="1.7265625" style="144" customWidth="1"/>
    <col min="16139" max="16139" width="18.7265625" style="144" customWidth="1"/>
    <col min="16140" max="16140" width="1.7265625" style="144" customWidth="1"/>
    <col min="16141" max="16141" width="18.7265625" style="144" customWidth="1"/>
    <col min="16142" max="16142" width="1.7265625" style="144" customWidth="1"/>
    <col min="16143" max="16143" width="18.7265625" style="144" customWidth="1"/>
    <col min="16144" max="16144" width="1.7265625" style="144" customWidth="1"/>
    <col min="16145" max="16145" width="25.1796875" style="144" customWidth="1"/>
    <col min="16146" max="16146" width="1.7265625" style="144" customWidth="1"/>
    <col min="16147" max="16147" width="18.7265625" style="144" customWidth="1"/>
    <col min="16148" max="16384" width="8.453125" style="144"/>
  </cols>
  <sheetData>
    <row r="1" spans="1:19" ht="20.149999999999999" customHeight="1">
      <c r="A1" s="263" t="s">
        <v>69</v>
      </c>
      <c r="B1" s="263"/>
      <c r="C1" s="263"/>
      <c r="D1" s="263"/>
      <c r="E1" s="263"/>
      <c r="F1" s="139"/>
      <c r="G1" s="112"/>
      <c r="H1" s="139"/>
      <c r="I1" s="112"/>
      <c r="J1" s="139"/>
      <c r="K1" s="112"/>
      <c r="L1" s="140"/>
      <c r="M1" s="141"/>
      <c r="N1" s="140"/>
      <c r="O1" s="140"/>
      <c r="P1" s="140"/>
      <c r="Q1" s="141"/>
    </row>
    <row r="2" spans="1:19" ht="20.149999999999999" customHeight="1">
      <c r="A2" s="2" t="s">
        <v>52</v>
      </c>
      <c r="B2" s="2"/>
      <c r="C2" s="145"/>
      <c r="D2" s="2"/>
      <c r="E2" s="112"/>
      <c r="F2" s="146"/>
      <c r="G2" s="112"/>
      <c r="H2" s="146"/>
      <c r="I2" s="112"/>
      <c r="J2" s="146"/>
      <c r="K2" s="112"/>
      <c r="L2" s="147"/>
      <c r="M2" s="141"/>
      <c r="N2" s="147"/>
      <c r="O2" s="147"/>
      <c r="P2" s="147"/>
      <c r="Q2" s="141"/>
    </row>
    <row r="3" spans="1:19" ht="20.149999999999999" customHeight="1">
      <c r="A3" s="264" t="s">
        <v>146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148"/>
      <c r="M3" s="149"/>
      <c r="N3" s="148"/>
      <c r="O3" s="148"/>
      <c r="P3" s="148"/>
      <c r="Q3" s="149"/>
      <c r="R3" s="150"/>
      <c r="S3" s="151"/>
    </row>
    <row r="4" spans="1:19" ht="19" customHeight="1">
      <c r="A4" s="152"/>
      <c r="B4" s="152"/>
      <c r="C4" s="153"/>
      <c r="D4" s="152"/>
      <c r="E4" s="154"/>
      <c r="F4" s="155"/>
      <c r="G4" s="154"/>
      <c r="H4" s="155"/>
      <c r="I4" s="154"/>
      <c r="J4" s="156"/>
      <c r="K4" s="154"/>
      <c r="L4" s="156"/>
      <c r="M4" s="154"/>
      <c r="N4" s="155"/>
      <c r="O4" s="155"/>
      <c r="P4" s="155"/>
      <c r="Q4" s="154"/>
      <c r="R4" s="157"/>
      <c r="S4" s="158"/>
    </row>
    <row r="5" spans="1:19" s="160" customFormat="1" ht="19" customHeight="1">
      <c r="A5" s="152"/>
      <c r="B5" s="152"/>
      <c r="C5" s="159"/>
      <c r="D5" s="152"/>
      <c r="E5" s="265" t="s">
        <v>87</v>
      </c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</row>
    <row r="6" spans="1:19" s="160" customFormat="1" ht="19" customHeight="1">
      <c r="A6" s="152"/>
      <c r="B6" s="152"/>
      <c r="C6" s="159"/>
      <c r="D6" s="152"/>
      <c r="E6" s="154"/>
      <c r="F6" s="155"/>
      <c r="G6" s="141"/>
      <c r="H6" s="155"/>
      <c r="I6" s="154"/>
      <c r="J6" s="156"/>
      <c r="K6" s="154"/>
      <c r="L6" s="156"/>
      <c r="M6" s="154"/>
      <c r="N6" s="155"/>
      <c r="O6" s="267" t="s">
        <v>28</v>
      </c>
      <c r="P6" s="267"/>
      <c r="Q6" s="267"/>
      <c r="R6" s="267"/>
      <c r="S6" s="141"/>
    </row>
    <row r="7" spans="1:19" s="160" customFormat="1" ht="19" customHeight="1">
      <c r="A7" s="152"/>
      <c r="B7" s="152"/>
      <c r="C7" s="159"/>
      <c r="D7" s="152"/>
      <c r="E7" s="154"/>
      <c r="F7" s="155"/>
      <c r="G7" s="141"/>
      <c r="H7" s="155"/>
      <c r="I7" s="154"/>
      <c r="J7" s="156"/>
      <c r="K7" s="266" t="s">
        <v>26</v>
      </c>
      <c r="L7" s="266"/>
      <c r="M7" s="266"/>
      <c r="N7" s="155"/>
      <c r="O7" s="268" t="s">
        <v>80</v>
      </c>
      <c r="P7" s="268"/>
      <c r="Q7" s="268"/>
      <c r="R7" s="268"/>
      <c r="S7" s="141"/>
    </row>
    <row r="8" spans="1:19" s="160" customFormat="1" ht="19" customHeight="1">
      <c r="A8" s="152"/>
      <c r="B8" s="152"/>
      <c r="C8" s="159"/>
      <c r="D8" s="152"/>
      <c r="E8" s="154"/>
      <c r="F8" s="156"/>
      <c r="G8" s="141"/>
      <c r="H8" s="155"/>
      <c r="I8" s="154" t="s">
        <v>89</v>
      </c>
      <c r="J8" s="156"/>
      <c r="K8" s="141"/>
      <c r="L8" s="147"/>
      <c r="M8" s="141"/>
      <c r="N8" s="155"/>
      <c r="O8" s="162"/>
      <c r="P8" s="162"/>
      <c r="Q8" s="163" t="s">
        <v>93</v>
      </c>
      <c r="R8" s="156"/>
      <c r="S8" s="141"/>
    </row>
    <row r="9" spans="1:19" s="160" customFormat="1" ht="19" customHeight="1">
      <c r="A9" s="164"/>
      <c r="B9" s="164"/>
      <c r="C9" s="165"/>
      <c r="D9" s="164"/>
      <c r="E9" s="154"/>
      <c r="F9" s="156"/>
      <c r="G9" s="154"/>
      <c r="H9" s="156"/>
      <c r="I9" s="166" t="s">
        <v>136</v>
      </c>
      <c r="J9" s="156"/>
      <c r="K9" s="166" t="s">
        <v>40</v>
      </c>
      <c r="N9" s="156"/>
      <c r="O9" s="162"/>
      <c r="P9" s="162"/>
      <c r="Q9" s="167" t="s">
        <v>94</v>
      </c>
      <c r="R9" s="156"/>
      <c r="S9" s="154"/>
    </row>
    <row r="10" spans="1:19" s="169" customFormat="1" ht="19" customHeight="1">
      <c r="A10" s="164"/>
      <c r="B10" s="164"/>
      <c r="C10" s="165"/>
      <c r="D10" s="164"/>
      <c r="E10" s="154" t="s">
        <v>88</v>
      </c>
      <c r="F10" s="156"/>
      <c r="G10" s="154" t="s">
        <v>89</v>
      </c>
      <c r="H10" s="156"/>
      <c r="I10" s="166" t="s">
        <v>54</v>
      </c>
      <c r="J10" s="156"/>
      <c r="K10" s="168" t="s">
        <v>90</v>
      </c>
      <c r="L10" s="156"/>
      <c r="M10" s="154"/>
      <c r="N10" s="156"/>
      <c r="O10" s="166" t="s">
        <v>95</v>
      </c>
      <c r="P10" s="166"/>
      <c r="Q10" s="166" t="s">
        <v>96</v>
      </c>
      <c r="R10" s="156"/>
      <c r="S10" s="154" t="s">
        <v>98</v>
      </c>
    </row>
    <row r="11" spans="1:19" s="169" customFormat="1" ht="19" customHeight="1">
      <c r="A11" s="164"/>
      <c r="B11" s="164"/>
      <c r="D11" s="164"/>
      <c r="E11" s="154" t="s">
        <v>41</v>
      </c>
      <c r="F11" s="170"/>
      <c r="G11" s="154" t="s">
        <v>137</v>
      </c>
      <c r="H11" s="156"/>
      <c r="I11" s="166" t="s">
        <v>55</v>
      </c>
      <c r="J11" s="156"/>
      <c r="K11" s="166" t="s">
        <v>91</v>
      </c>
      <c r="L11" s="156"/>
      <c r="M11" s="154" t="s">
        <v>92</v>
      </c>
      <c r="N11" s="156"/>
      <c r="O11" s="166" t="s">
        <v>97</v>
      </c>
      <c r="P11" s="166"/>
      <c r="Q11" s="166" t="s">
        <v>79</v>
      </c>
      <c r="R11" s="156"/>
      <c r="S11" s="147" t="s">
        <v>99</v>
      </c>
    </row>
    <row r="12" spans="1:19" s="169" customFormat="1" ht="19" customHeight="1">
      <c r="A12" s="164"/>
      <c r="B12" s="164"/>
      <c r="C12" s="171" t="s">
        <v>3</v>
      </c>
      <c r="D12" s="164"/>
      <c r="E12" s="172" t="s">
        <v>44</v>
      </c>
      <c r="F12" s="170"/>
      <c r="G12" s="172" t="s">
        <v>44</v>
      </c>
      <c r="H12" s="156"/>
      <c r="I12" s="172" t="s">
        <v>44</v>
      </c>
      <c r="J12" s="156"/>
      <c r="K12" s="172" t="s">
        <v>44</v>
      </c>
      <c r="L12" s="156"/>
      <c r="M12" s="172" t="s">
        <v>44</v>
      </c>
      <c r="N12" s="156"/>
      <c r="O12" s="173" t="s">
        <v>44</v>
      </c>
      <c r="P12" s="173"/>
      <c r="Q12" s="172" t="s">
        <v>44</v>
      </c>
      <c r="R12" s="156"/>
      <c r="S12" s="172" t="s">
        <v>44</v>
      </c>
    </row>
    <row r="13" spans="1:19" s="169" customFormat="1" ht="19" customHeight="1">
      <c r="A13" s="164"/>
      <c r="B13" s="164"/>
      <c r="C13" s="174"/>
      <c r="D13" s="164"/>
      <c r="E13" s="154"/>
      <c r="F13" s="170"/>
      <c r="G13" s="154"/>
      <c r="H13" s="156"/>
      <c r="I13" s="154"/>
      <c r="J13" s="156"/>
      <c r="K13" s="154"/>
      <c r="L13" s="156"/>
      <c r="M13" s="154"/>
      <c r="N13" s="156"/>
      <c r="O13" s="166"/>
      <c r="P13" s="166"/>
      <c r="Q13" s="154"/>
      <c r="R13" s="156"/>
      <c r="S13" s="154"/>
    </row>
    <row r="14" spans="1:19" ht="19" customHeight="1">
      <c r="A14" s="175" t="s">
        <v>53</v>
      </c>
      <c r="B14" s="175"/>
      <c r="C14" s="176"/>
      <c r="D14" s="177"/>
      <c r="E14" s="158">
        <v>225000000</v>
      </c>
      <c r="F14" s="178"/>
      <c r="G14" s="158">
        <v>293184000</v>
      </c>
      <c r="H14" s="178"/>
      <c r="I14" s="158">
        <v>88669082</v>
      </c>
      <c r="J14" s="178"/>
      <c r="K14" s="158">
        <v>14000000</v>
      </c>
      <c r="L14" s="178"/>
      <c r="M14" s="158">
        <v>119919974</v>
      </c>
      <c r="N14" s="178"/>
      <c r="O14" s="179">
        <v>-261797</v>
      </c>
      <c r="P14" s="179"/>
      <c r="Q14" s="158">
        <v>-36231</v>
      </c>
      <c r="R14" s="178"/>
      <c r="S14" s="5">
        <f>SUM(E14:Q14)</f>
        <v>740475028</v>
      </c>
    </row>
    <row r="15" spans="1:19" ht="19" customHeight="1">
      <c r="A15" s="177" t="s">
        <v>85</v>
      </c>
      <c r="B15" s="177"/>
      <c r="C15" s="180"/>
      <c r="D15" s="177"/>
      <c r="E15" s="181">
        <v>0</v>
      </c>
      <c r="F15" s="178"/>
      <c r="G15" s="181">
        <v>0</v>
      </c>
      <c r="H15" s="178"/>
      <c r="I15" s="181">
        <v>0</v>
      </c>
      <c r="J15" s="178"/>
      <c r="K15" s="181">
        <v>0</v>
      </c>
      <c r="L15" s="178"/>
      <c r="M15" s="181">
        <v>9683781</v>
      </c>
      <c r="N15" s="178"/>
      <c r="O15" s="182">
        <v>536898</v>
      </c>
      <c r="P15" s="179"/>
      <c r="Q15" s="181">
        <v>-32720</v>
      </c>
      <c r="R15" s="178"/>
      <c r="S15" s="6">
        <f t="shared" ref="S15" si="0">SUM(E15:Q15)</f>
        <v>10187959</v>
      </c>
    </row>
    <row r="16" spans="1:19" ht="6" customHeight="1">
      <c r="A16" s="177"/>
      <c r="B16" s="177"/>
      <c r="C16" s="180"/>
      <c r="D16" s="177"/>
      <c r="E16" s="158"/>
      <c r="F16" s="178"/>
      <c r="G16" s="158"/>
      <c r="H16" s="178"/>
      <c r="I16" s="158"/>
      <c r="J16" s="178"/>
      <c r="K16" s="158"/>
      <c r="L16" s="178"/>
      <c r="M16" s="158"/>
      <c r="N16" s="178"/>
      <c r="O16" s="3"/>
      <c r="P16" s="3"/>
      <c r="Q16" s="158"/>
      <c r="R16" s="178"/>
      <c r="S16" s="5"/>
    </row>
    <row r="17" spans="1:19" ht="19" customHeight="1" thickBot="1">
      <c r="A17" s="175" t="s">
        <v>147</v>
      </c>
      <c r="B17" s="175"/>
      <c r="C17" s="180"/>
      <c r="D17" s="175"/>
      <c r="E17" s="183">
        <f>SUM(E14:E15)</f>
        <v>225000000</v>
      </c>
      <c r="F17" s="7"/>
      <c r="G17" s="183">
        <f>SUM(G14:G15)</f>
        <v>293184000</v>
      </c>
      <c r="H17" s="178"/>
      <c r="I17" s="183">
        <f>SUM(I14:I15)</f>
        <v>88669082</v>
      </c>
      <c r="J17" s="8"/>
      <c r="K17" s="183">
        <f>SUM(K14:K15)</f>
        <v>14000000</v>
      </c>
      <c r="L17" s="8"/>
      <c r="M17" s="183">
        <f>SUM(M14:M15)</f>
        <v>129603755</v>
      </c>
      <c r="N17" s="8"/>
      <c r="O17" s="4">
        <f>SUM(O14:O15)</f>
        <v>275101</v>
      </c>
      <c r="P17" s="32"/>
      <c r="Q17" s="183">
        <f>SUM(Q14:Q15)</f>
        <v>-68951</v>
      </c>
      <c r="R17" s="8"/>
      <c r="S17" s="9">
        <f>SUM(S14:S15)</f>
        <v>750662987</v>
      </c>
    </row>
    <row r="18" spans="1:19" ht="19" customHeight="1" thickTop="1">
      <c r="A18" s="184"/>
      <c r="B18" s="184"/>
      <c r="C18" s="185"/>
      <c r="D18" s="184"/>
      <c r="E18" s="158"/>
      <c r="F18" s="186"/>
      <c r="G18" s="10"/>
      <c r="H18" s="178"/>
      <c r="I18" s="158"/>
      <c r="J18" s="178"/>
      <c r="K18" s="158"/>
      <c r="L18" s="178"/>
      <c r="M18" s="158"/>
      <c r="N18" s="178"/>
      <c r="O18" s="178"/>
      <c r="P18" s="178"/>
      <c r="Q18" s="158"/>
      <c r="R18" s="178"/>
    </row>
    <row r="19" spans="1:19" ht="19" customHeight="1">
      <c r="A19" s="175" t="s">
        <v>148</v>
      </c>
      <c r="B19" s="175"/>
      <c r="C19" s="180"/>
      <c r="D19" s="177"/>
      <c r="E19" s="158">
        <v>225000000</v>
      </c>
      <c r="F19" s="178"/>
      <c r="G19" s="158">
        <v>293184000</v>
      </c>
      <c r="H19" s="178"/>
      <c r="I19" s="158">
        <v>88669082</v>
      </c>
      <c r="J19" s="178"/>
      <c r="K19" s="158">
        <v>17000000</v>
      </c>
      <c r="L19" s="178"/>
      <c r="M19" s="158">
        <v>127782268</v>
      </c>
      <c r="N19" s="178"/>
      <c r="O19" s="158">
        <v>-160979</v>
      </c>
      <c r="P19" s="178"/>
      <c r="Q19" s="158">
        <v>223199</v>
      </c>
      <c r="R19" s="178"/>
      <c r="S19" s="5">
        <f>SUM(E19:Q19)</f>
        <v>751697570</v>
      </c>
    </row>
    <row r="20" spans="1:19" ht="19" customHeight="1">
      <c r="A20" s="177" t="s">
        <v>85</v>
      </c>
      <c r="B20" s="177"/>
      <c r="C20" s="180"/>
      <c r="D20" s="177"/>
      <c r="E20" s="181">
        <v>0</v>
      </c>
      <c r="F20" s="178"/>
      <c r="G20" s="181">
        <v>0</v>
      </c>
      <c r="H20" s="178"/>
      <c r="I20" s="181">
        <v>0</v>
      </c>
      <c r="J20" s="178"/>
      <c r="K20" s="181">
        <v>0</v>
      </c>
      <c r="L20" s="178"/>
      <c r="M20" s="181">
        <f>'4(3M)'!E36+'4(3M)'!E46</f>
        <v>10653441</v>
      </c>
      <c r="N20" s="178"/>
      <c r="O20" s="181">
        <f>'4(3M)'!E50</f>
        <v>-6615</v>
      </c>
      <c r="P20" s="178"/>
      <c r="Q20" s="181">
        <f>'4(3M)'!E52+'4(3M)'!E54</f>
        <v>245372</v>
      </c>
      <c r="R20" s="178"/>
      <c r="S20" s="212">
        <f>SUM(E20:Q20)</f>
        <v>10892198</v>
      </c>
    </row>
    <row r="21" spans="1:19" ht="6" customHeight="1">
      <c r="A21" s="177"/>
      <c r="B21" s="177"/>
      <c r="C21" s="180"/>
      <c r="D21" s="177"/>
      <c r="E21" s="158"/>
      <c r="F21" s="178"/>
      <c r="G21" s="158"/>
      <c r="H21" s="178"/>
      <c r="I21" s="158"/>
      <c r="J21" s="178"/>
      <c r="K21" s="158"/>
      <c r="L21" s="178"/>
      <c r="M21" s="158"/>
      <c r="N21" s="178"/>
      <c r="O21" s="158"/>
      <c r="P21" s="178"/>
      <c r="Q21" s="158"/>
      <c r="R21" s="178"/>
      <c r="S21" s="5"/>
    </row>
    <row r="22" spans="1:19" ht="23.15" customHeight="1" thickBot="1">
      <c r="A22" s="175" t="s">
        <v>149</v>
      </c>
      <c r="B22" s="175"/>
      <c r="C22" s="180"/>
      <c r="D22" s="175"/>
      <c r="E22" s="183">
        <f>SUM(E19:E20)</f>
        <v>225000000</v>
      </c>
      <c r="F22" s="7"/>
      <c r="G22" s="183">
        <f>SUM(G19:G20)</f>
        <v>293184000</v>
      </c>
      <c r="H22" s="178"/>
      <c r="I22" s="183">
        <f>SUM(I19:I20)</f>
        <v>88669082</v>
      </c>
      <c r="J22" s="8"/>
      <c r="K22" s="183">
        <f>SUM(K19:K20)</f>
        <v>17000000</v>
      </c>
      <c r="L22" s="8"/>
      <c r="M22" s="183">
        <f>SUM(M19:M20)</f>
        <v>138435709</v>
      </c>
      <c r="N22" s="8"/>
      <c r="O22" s="183">
        <f>SUM(O19:O20)</f>
        <v>-167594</v>
      </c>
      <c r="P22" s="8"/>
      <c r="Q22" s="183">
        <f>SUM(Q19:Q20)</f>
        <v>468571</v>
      </c>
      <c r="R22" s="8"/>
      <c r="S22" s="9">
        <f>SUM(S19:S20)</f>
        <v>762589768</v>
      </c>
    </row>
    <row r="23" spans="1:19" ht="19" customHeight="1" thickTop="1"/>
    <row r="30" spans="1:19" ht="13.5" customHeight="1">
      <c r="A30" s="184"/>
      <c r="B30" s="184"/>
      <c r="C30" s="189"/>
      <c r="D30" s="184"/>
      <c r="E30" s="158"/>
      <c r="F30" s="186"/>
      <c r="G30" s="10"/>
      <c r="H30" s="178"/>
      <c r="I30" s="158"/>
      <c r="J30" s="178"/>
      <c r="K30" s="158"/>
      <c r="L30" s="178"/>
      <c r="M30" s="158"/>
      <c r="N30" s="178"/>
      <c r="O30" s="178"/>
      <c r="P30" s="178"/>
      <c r="Q30" s="158"/>
      <c r="R30" s="178"/>
    </row>
    <row r="31" spans="1:19" ht="19" customHeight="1">
      <c r="A31" s="190" t="s">
        <v>13</v>
      </c>
      <c r="B31" s="191"/>
      <c r="C31" s="192"/>
      <c r="D31" s="191"/>
      <c r="E31" s="151"/>
      <c r="F31" s="150"/>
      <c r="G31" s="151"/>
      <c r="H31" s="193"/>
      <c r="I31" s="151"/>
      <c r="J31" s="193"/>
      <c r="K31" s="151"/>
      <c r="L31" s="193"/>
      <c r="M31" s="151"/>
      <c r="N31" s="193"/>
      <c r="O31" s="193"/>
      <c r="P31" s="193"/>
      <c r="Q31" s="151"/>
      <c r="R31" s="193"/>
      <c r="S31" s="151"/>
    </row>
  </sheetData>
  <mergeCells count="6">
    <mergeCell ref="A1:E1"/>
    <mergeCell ref="A3:K3"/>
    <mergeCell ref="E5:S5"/>
    <mergeCell ref="K7:M7"/>
    <mergeCell ref="O6:R6"/>
    <mergeCell ref="O7:R7"/>
  </mergeCells>
  <pageMargins left="0.51181102362204722" right="0.51181102362204722" top="0.47244094488188981" bottom="0.59055118110236227" header="0.51181102362204722" footer="0.39370078740157483"/>
  <pageSetup paperSize="9" scale="92" firstPageNumber="5" orientation="landscape" useFirstPageNumber="1" horizontalDpi="1200" verticalDpi="1200" r:id="rId1"/>
  <headerFooter>
    <oddFooter>&amp;R&amp;"Browallia New,Regular"&amp;13&amp;P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7732E-E60B-4209-B822-032AA52F9BCA}">
  <sheetPr>
    <pageSetUpPr fitToPage="1"/>
  </sheetPr>
  <dimension ref="A1:Q28"/>
  <sheetViews>
    <sheetView zoomScale="71" zoomScaleNormal="100" zoomScaleSheetLayoutView="70" workbookViewId="0">
      <selection activeCell="A26" sqref="A26"/>
    </sheetView>
  </sheetViews>
  <sheetFormatPr defaultColWidth="8.453125" defaultRowHeight="19" customHeight="1"/>
  <cols>
    <col min="1" max="1" width="31.81640625" style="187" customWidth="1"/>
    <col min="2" max="2" width="1" style="187" customWidth="1"/>
    <col min="3" max="3" width="7.54296875" style="188" hidden="1" customWidth="1"/>
    <col min="4" max="4" width="1" style="187" hidden="1" customWidth="1"/>
    <col min="5" max="5" width="12.7265625" style="199" customWidth="1"/>
    <col min="6" max="6" width="1" style="144" customWidth="1"/>
    <col min="7" max="7" width="13.1796875" style="143" customWidth="1"/>
    <col min="8" max="8" width="1" style="144" customWidth="1"/>
    <col min="9" max="9" width="15.7265625" style="143" customWidth="1"/>
    <col min="10" max="10" width="1" style="142" customWidth="1"/>
    <col min="11" max="11" width="12.54296875" style="143" customWidth="1"/>
    <col min="12" max="12" width="1" style="142" customWidth="1"/>
    <col min="13" max="13" width="12.54296875" style="143" customWidth="1"/>
    <col min="14" max="14" width="1" style="142" customWidth="1"/>
    <col min="15" max="15" width="19.453125" style="143" customWidth="1"/>
    <col min="16" max="16" width="1" style="142" customWidth="1"/>
    <col min="17" max="17" width="12.7265625" style="143" customWidth="1"/>
    <col min="18" max="257" width="8.453125" style="144"/>
    <col min="258" max="258" width="41" style="144" customWidth="1"/>
    <col min="259" max="259" width="10.453125" style="144" customWidth="1"/>
    <col min="260" max="260" width="1.453125" style="144" customWidth="1"/>
    <col min="261" max="261" width="18.7265625" style="144" customWidth="1"/>
    <col min="262" max="262" width="1.7265625" style="144" customWidth="1"/>
    <col min="263" max="263" width="18.7265625" style="144" customWidth="1"/>
    <col min="264" max="264" width="1.7265625" style="144" customWidth="1"/>
    <col min="265" max="265" width="18.7265625" style="144" customWidth="1"/>
    <col min="266" max="266" width="1.7265625" style="144" customWidth="1"/>
    <col min="267" max="267" width="18.7265625" style="144" customWidth="1"/>
    <col min="268" max="268" width="1.7265625" style="144" customWidth="1"/>
    <col min="269" max="269" width="18.7265625" style="144" customWidth="1"/>
    <col min="270" max="270" width="1.7265625" style="144" customWidth="1"/>
    <col min="271" max="271" width="25.1796875" style="144" customWidth="1"/>
    <col min="272" max="272" width="1.7265625" style="144" customWidth="1"/>
    <col min="273" max="273" width="18.7265625" style="144" customWidth="1"/>
    <col min="274" max="513" width="8.453125" style="144"/>
    <col min="514" max="514" width="41" style="144" customWidth="1"/>
    <col min="515" max="515" width="10.453125" style="144" customWidth="1"/>
    <col min="516" max="516" width="1.453125" style="144" customWidth="1"/>
    <col min="517" max="517" width="18.7265625" style="144" customWidth="1"/>
    <col min="518" max="518" width="1.7265625" style="144" customWidth="1"/>
    <col min="519" max="519" width="18.7265625" style="144" customWidth="1"/>
    <col min="520" max="520" width="1.7265625" style="144" customWidth="1"/>
    <col min="521" max="521" width="18.7265625" style="144" customWidth="1"/>
    <col min="522" max="522" width="1.7265625" style="144" customWidth="1"/>
    <col min="523" max="523" width="18.7265625" style="144" customWidth="1"/>
    <col min="524" max="524" width="1.7265625" style="144" customWidth="1"/>
    <col min="525" max="525" width="18.7265625" style="144" customWidth="1"/>
    <col min="526" max="526" width="1.7265625" style="144" customWidth="1"/>
    <col min="527" max="527" width="25.1796875" style="144" customWidth="1"/>
    <col min="528" max="528" width="1.7265625" style="144" customWidth="1"/>
    <col min="529" max="529" width="18.7265625" style="144" customWidth="1"/>
    <col min="530" max="769" width="8.453125" style="144"/>
    <col min="770" max="770" width="41" style="144" customWidth="1"/>
    <col min="771" max="771" width="10.453125" style="144" customWidth="1"/>
    <col min="772" max="772" width="1.453125" style="144" customWidth="1"/>
    <col min="773" max="773" width="18.7265625" style="144" customWidth="1"/>
    <col min="774" max="774" width="1.7265625" style="144" customWidth="1"/>
    <col min="775" max="775" width="18.7265625" style="144" customWidth="1"/>
    <col min="776" max="776" width="1.7265625" style="144" customWidth="1"/>
    <col min="777" max="777" width="18.7265625" style="144" customWidth="1"/>
    <col min="778" max="778" width="1.7265625" style="144" customWidth="1"/>
    <col min="779" max="779" width="18.7265625" style="144" customWidth="1"/>
    <col min="780" max="780" width="1.7265625" style="144" customWidth="1"/>
    <col min="781" max="781" width="18.7265625" style="144" customWidth="1"/>
    <col min="782" max="782" width="1.7265625" style="144" customWidth="1"/>
    <col min="783" max="783" width="25.1796875" style="144" customWidth="1"/>
    <col min="784" max="784" width="1.7265625" style="144" customWidth="1"/>
    <col min="785" max="785" width="18.7265625" style="144" customWidth="1"/>
    <col min="786" max="1025" width="8.453125" style="144"/>
    <col min="1026" max="1026" width="41" style="144" customWidth="1"/>
    <col min="1027" max="1027" width="10.453125" style="144" customWidth="1"/>
    <col min="1028" max="1028" width="1.453125" style="144" customWidth="1"/>
    <col min="1029" max="1029" width="18.7265625" style="144" customWidth="1"/>
    <col min="1030" max="1030" width="1.7265625" style="144" customWidth="1"/>
    <col min="1031" max="1031" width="18.7265625" style="144" customWidth="1"/>
    <col min="1032" max="1032" width="1.7265625" style="144" customWidth="1"/>
    <col min="1033" max="1033" width="18.7265625" style="144" customWidth="1"/>
    <col min="1034" max="1034" width="1.7265625" style="144" customWidth="1"/>
    <col min="1035" max="1035" width="18.7265625" style="144" customWidth="1"/>
    <col min="1036" max="1036" width="1.7265625" style="144" customWidth="1"/>
    <col min="1037" max="1037" width="18.7265625" style="144" customWidth="1"/>
    <col min="1038" max="1038" width="1.7265625" style="144" customWidth="1"/>
    <col min="1039" max="1039" width="25.1796875" style="144" customWidth="1"/>
    <col min="1040" max="1040" width="1.7265625" style="144" customWidth="1"/>
    <col min="1041" max="1041" width="18.7265625" style="144" customWidth="1"/>
    <col min="1042" max="1281" width="8.453125" style="144"/>
    <col min="1282" max="1282" width="41" style="144" customWidth="1"/>
    <col min="1283" max="1283" width="10.453125" style="144" customWidth="1"/>
    <col min="1284" max="1284" width="1.453125" style="144" customWidth="1"/>
    <col min="1285" max="1285" width="18.7265625" style="144" customWidth="1"/>
    <col min="1286" max="1286" width="1.7265625" style="144" customWidth="1"/>
    <col min="1287" max="1287" width="18.7265625" style="144" customWidth="1"/>
    <col min="1288" max="1288" width="1.7265625" style="144" customWidth="1"/>
    <col min="1289" max="1289" width="18.7265625" style="144" customWidth="1"/>
    <col min="1290" max="1290" width="1.7265625" style="144" customWidth="1"/>
    <col min="1291" max="1291" width="18.7265625" style="144" customWidth="1"/>
    <col min="1292" max="1292" width="1.7265625" style="144" customWidth="1"/>
    <col min="1293" max="1293" width="18.7265625" style="144" customWidth="1"/>
    <col min="1294" max="1294" width="1.7265625" style="144" customWidth="1"/>
    <col min="1295" max="1295" width="25.1796875" style="144" customWidth="1"/>
    <col min="1296" max="1296" width="1.7265625" style="144" customWidth="1"/>
    <col min="1297" max="1297" width="18.7265625" style="144" customWidth="1"/>
    <col min="1298" max="1537" width="8.453125" style="144"/>
    <col min="1538" max="1538" width="41" style="144" customWidth="1"/>
    <col min="1539" max="1539" width="10.453125" style="144" customWidth="1"/>
    <col min="1540" max="1540" width="1.453125" style="144" customWidth="1"/>
    <col min="1541" max="1541" width="18.7265625" style="144" customWidth="1"/>
    <col min="1542" max="1542" width="1.7265625" style="144" customWidth="1"/>
    <col min="1543" max="1543" width="18.7265625" style="144" customWidth="1"/>
    <col min="1544" max="1544" width="1.7265625" style="144" customWidth="1"/>
    <col min="1545" max="1545" width="18.7265625" style="144" customWidth="1"/>
    <col min="1546" max="1546" width="1.7265625" style="144" customWidth="1"/>
    <col min="1547" max="1547" width="18.7265625" style="144" customWidth="1"/>
    <col min="1548" max="1548" width="1.7265625" style="144" customWidth="1"/>
    <col min="1549" max="1549" width="18.7265625" style="144" customWidth="1"/>
    <col min="1550" max="1550" width="1.7265625" style="144" customWidth="1"/>
    <col min="1551" max="1551" width="25.1796875" style="144" customWidth="1"/>
    <col min="1552" max="1552" width="1.7265625" style="144" customWidth="1"/>
    <col min="1553" max="1553" width="18.7265625" style="144" customWidth="1"/>
    <col min="1554" max="1793" width="8.453125" style="144"/>
    <col min="1794" max="1794" width="41" style="144" customWidth="1"/>
    <col min="1795" max="1795" width="10.453125" style="144" customWidth="1"/>
    <col min="1796" max="1796" width="1.453125" style="144" customWidth="1"/>
    <col min="1797" max="1797" width="18.7265625" style="144" customWidth="1"/>
    <col min="1798" max="1798" width="1.7265625" style="144" customWidth="1"/>
    <col min="1799" max="1799" width="18.7265625" style="144" customWidth="1"/>
    <col min="1800" max="1800" width="1.7265625" style="144" customWidth="1"/>
    <col min="1801" max="1801" width="18.7265625" style="144" customWidth="1"/>
    <col min="1802" max="1802" width="1.7265625" style="144" customWidth="1"/>
    <col min="1803" max="1803" width="18.7265625" style="144" customWidth="1"/>
    <col min="1804" max="1804" width="1.7265625" style="144" customWidth="1"/>
    <col min="1805" max="1805" width="18.7265625" style="144" customWidth="1"/>
    <col min="1806" max="1806" width="1.7265625" style="144" customWidth="1"/>
    <col min="1807" max="1807" width="25.1796875" style="144" customWidth="1"/>
    <col min="1808" max="1808" width="1.7265625" style="144" customWidth="1"/>
    <col min="1809" max="1809" width="18.7265625" style="144" customWidth="1"/>
    <col min="1810" max="2049" width="8.453125" style="144"/>
    <col min="2050" max="2050" width="41" style="144" customWidth="1"/>
    <col min="2051" max="2051" width="10.453125" style="144" customWidth="1"/>
    <col min="2052" max="2052" width="1.453125" style="144" customWidth="1"/>
    <col min="2053" max="2053" width="18.7265625" style="144" customWidth="1"/>
    <col min="2054" max="2054" width="1.7265625" style="144" customWidth="1"/>
    <col min="2055" max="2055" width="18.7265625" style="144" customWidth="1"/>
    <col min="2056" max="2056" width="1.7265625" style="144" customWidth="1"/>
    <col min="2057" max="2057" width="18.7265625" style="144" customWidth="1"/>
    <col min="2058" max="2058" width="1.7265625" style="144" customWidth="1"/>
    <col min="2059" max="2059" width="18.7265625" style="144" customWidth="1"/>
    <col min="2060" max="2060" width="1.7265625" style="144" customWidth="1"/>
    <col min="2061" max="2061" width="18.7265625" style="144" customWidth="1"/>
    <col min="2062" max="2062" width="1.7265625" style="144" customWidth="1"/>
    <col min="2063" max="2063" width="25.1796875" style="144" customWidth="1"/>
    <col min="2064" max="2064" width="1.7265625" style="144" customWidth="1"/>
    <col min="2065" max="2065" width="18.7265625" style="144" customWidth="1"/>
    <col min="2066" max="2305" width="8.453125" style="144"/>
    <col min="2306" max="2306" width="41" style="144" customWidth="1"/>
    <col min="2307" max="2307" width="10.453125" style="144" customWidth="1"/>
    <col min="2308" max="2308" width="1.453125" style="144" customWidth="1"/>
    <col min="2309" max="2309" width="18.7265625" style="144" customWidth="1"/>
    <col min="2310" max="2310" width="1.7265625" style="144" customWidth="1"/>
    <col min="2311" max="2311" width="18.7265625" style="144" customWidth="1"/>
    <col min="2312" max="2312" width="1.7265625" style="144" customWidth="1"/>
    <col min="2313" max="2313" width="18.7265625" style="144" customWidth="1"/>
    <col min="2314" max="2314" width="1.7265625" style="144" customWidth="1"/>
    <col min="2315" max="2315" width="18.7265625" style="144" customWidth="1"/>
    <col min="2316" max="2316" width="1.7265625" style="144" customWidth="1"/>
    <col min="2317" max="2317" width="18.7265625" style="144" customWidth="1"/>
    <col min="2318" max="2318" width="1.7265625" style="144" customWidth="1"/>
    <col min="2319" max="2319" width="25.1796875" style="144" customWidth="1"/>
    <col min="2320" max="2320" width="1.7265625" style="144" customWidth="1"/>
    <col min="2321" max="2321" width="18.7265625" style="144" customWidth="1"/>
    <col min="2322" max="2561" width="8.453125" style="144"/>
    <col min="2562" max="2562" width="41" style="144" customWidth="1"/>
    <col min="2563" max="2563" width="10.453125" style="144" customWidth="1"/>
    <col min="2564" max="2564" width="1.453125" style="144" customWidth="1"/>
    <col min="2565" max="2565" width="18.7265625" style="144" customWidth="1"/>
    <col min="2566" max="2566" width="1.7265625" style="144" customWidth="1"/>
    <col min="2567" max="2567" width="18.7265625" style="144" customWidth="1"/>
    <col min="2568" max="2568" width="1.7265625" style="144" customWidth="1"/>
    <col min="2569" max="2569" width="18.7265625" style="144" customWidth="1"/>
    <col min="2570" max="2570" width="1.7265625" style="144" customWidth="1"/>
    <col min="2571" max="2571" width="18.7265625" style="144" customWidth="1"/>
    <col min="2572" max="2572" width="1.7265625" style="144" customWidth="1"/>
    <col min="2573" max="2573" width="18.7265625" style="144" customWidth="1"/>
    <col min="2574" max="2574" width="1.7265625" style="144" customWidth="1"/>
    <col min="2575" max="2575" width="25.1796875" style="144" customWidth="1"/>
    <col min="2576" max="2576" width="1.7265625" style="144" customWidth="1"/>
    <col min="2577" max="2577" width="18.7265625" style="144" customWidth="1"/>
    <col min="2578" max="2817" width="8.453125" style="144"/>
    <col min="2818" max="2818" width="41" style="144" customWidth="1"/>
    <col min="2819" max="2819" width="10.453125" style="144" customWidth="1"/>
    <col min="2820" max="2820" width="1.453125" style="144" customWidth="1"/>
    <col min="2821" max="2821" width="18.7265625" style="144" customWidth="1"/>
    <col min="2822" max="2822" width="1.7265625" style="144" customWidth="1"/>
    <col min="2823" max="2823" width="18.7265625" style="144" customWidth="1"/>
    <col min="2824" max="2824" width="1.7265625" style="144" customWidth="1"/>
    <col min="2825" max="2825" width="18.7265625" style="144" customWidth="1"/>
    <col min="2826" max="2826" width="1.7265625" style="144" customWidth="1"/>
    <col min="2827" max="2827" width="18.7265625" style="144" customWidth="1"/>
    <col min="2828" max="2828" width="1.7265625" style="144" customWidth="1"/>
    <col min="2829" max="2829" width="18.7265625" style="144" customWidth="1"/>
    <col min="2830" max="2830" width="1.7265625" style="144" customWidth="1"/>
    <col min="2831" max="2831" width="25.1796875" style="144" customWidth="1"/>
    <col min="2832" max="2832" width="1.7265625" style="144" customWidth="1"/>
    <col min="2833" max="2833" width="18.7265625" style="144" customWidth="1"/>
    <col min="2834" max="3073" width="8.453125" style="144"/>
    <col min="3074" max="3074" width="41" style="144" customWidth="1"/>
    <col min="3075" max="3075" width="10.453125" style="144" customWidth="1"/>
    <col min="3076" max="3076" width="1.453125" style="144" customWidth="1"/>
    <col min="3077" max="3077" width="18.7265625" style="144" customWidth="1"/>
    <col min="3078" max="3078" width="1.7265625" style="144" customWidth="1"/>
    <col min="3079" max="3079" width="18.7265625" style="144" customWidth="1"/>
    <col min="3080" max="3080" width="1.7265625" style="144" customWidth="1"/>
    <col min="3081" max="3081" width="18.7265625" style="144" customWidth="1"/>
    <col min="3082" max="3082" width="1.7265625" style="144" customWidth="1"/>
    <col min="3083" max="3083" width="18.7265625" style="144" customWidth="1"/>
    <col min="3084" max="3084" width="1.7265625" style="144" customWidth="1"/>
    <col min="3085" max="3085" width="18.7265625" style="144" customWidth="1"/>
    <col min="3086" max="3086" width="1.7265625" style="144" customWidth="1"/>
    <col min="3087" max="3087" width="25.1796875" style="144" customWidth="1"/>
    <col min="3088" max="3088" width="1.7265625" style="144" customWidth="1"/>
    <col min="3089" max="3089" width="18.7265625" style="144" customWidth="1"/>
    <col min="3090" max="3329" width="8.453125" style="144"/>
    <col min="3330" max="3330" width="41" style="144" customWidth="1"/>
    <col min="3331" max="3331" width="10.453125" style="144" customWidth="1"/>
    <col min="3332" max="3332" width="1.453125" style="144" customWidth="1"/>
    <col min="3333" max="3333" width="18.7265625" style="144" customWidth="1"/>
    <col min="3334" max="3334" width="1.7265625" style="144" customWidth="1"/>
    <col min="3335" max="3335" width="18.7265625" style="144" customWidth="1"/>
    <col min="3336" max="3336" width="1.7265625" style="144" customWidth="1"/>
    <col min="3337" max="3337" width="18.7265625" style="144" customWidth="1"/>
    <col min="3338" max="3338" width="1.7265625" style="144" customWidth="1"/>
    <col min="3339" max="3339" width="18.7265625" style="144" customWidth="1"/>
    <col min="3340" max="3340" width="1.7265625" style="144" customWidth="1"/>
    <col min="3341" max="3341" width="18.7265625" style="144" customWidth="1"/>
    <col min="3342" max="3342" width="1.7265625" style="144" customWidth="1"/>
    <col min="3343" max="3343" width="25.1796875" style="144" customWidth="1"/>
    <col min="3344" max="3344" width="1.7265625" style="144" customWidth="1"/>
    <col min="3345" max="3345" width="18.7265625" style="144" customWidth="1"/>
    <col min="3346" max="3585" width="8.453125" style="144"/>
    <col min="3586" max="3586" width="41" style="144" customWidth="1"/>
    <col min="3587" max="3587" width="10.453125" style="144" customWidth="1"/>
    <col min="3588" max="3588" width="1.453125" style="144" customWidth="1"/>
    <col min="3589" max="3589" width="18.7265625" style="144" customWidth="1"/>
    <col min="3590" max="3590" width="1.7265625" style="144" customWidth="1"/>
    <col min="3591" max="3591" width="18.7265625" style="144" customWidth="1"/>
    <col min="3592" max="3592" width="1.7265625" style="144" customWidth="1"/>
    <col min="3593" max="3593" width="18.7265625" style="144" customWidth="1"/>
    <col min="3594" max="3594" width="1.7265625" style="144" customWidth="1"/>
    <col min="3595" max="3595" width="18.7265625" style="144" customWidth="1"/>
    <col min="3596" max="3596" width="1.7265625" style="144" customWidth="1"/>
    <col min="3597" max="3597" width="18.7265625" style="144" customWidth="1"/>
    <col min="3598" max="3598" width="1.7265625" style="144" customWidth="1"/>
    <col min="3599" max="3599" width="25.1796875" style="144" customWidth="1"/>
    <col min="3600" max="3600" width="1.7265625" style="144" customWidth="1"/>
    <col min="3601" max="3601" width="18.7265625" style="144" customWidth="1"/>
    <col min="3602" max="3841" width="8.453125" style="144"/>
    <col min="3842" max="3842" width="41" style="144" customWidth="1"/>
    <col min="3843" max="3843" width="10.453125" style="144" customWidth="1"/>
    <col min="3844" max="3844" width="1.453125" style="144" customWidth="1"/>
    <col min="3845" max="3845" width="18.7265625" style="144" customWidth="1"/>
    <col min="3846" max="3846" width="1.7265625" style="144" customWidth="1"/>
    <col min="3847" max="3847" width="18.7265625" style="144" customWidth="1"/>
    <col min="3848" max="3848" width="1.7265625" style="144" customWidth="1"/>
    <col min="3849" max="3849" width="18.7265625" style="144" customWidth="1"/>
    <col min="3850" max="3850" width="1.7265625" style="144" customWidth="1"/>
    <col min="3851" max="3851" width="18.7265625" style="144" customWidth="1"/>
    <col min="3852" max="3852" width="1.7265625" style="144" customWidth="1"/>
    <col min="3853" max="3853" width="18.7265625" style="144" customWidth="1"/>
    <col min="3854" max="3854" width="1.7265625" style="144" customWidth="1"/>
    <col min="3855" max="3855" width="25.1796875" style="144" customWidth="1"/>
    <col min="3856" max="3856" width="1.7265625" style="144" customWidth="1"/>
    <col min="3857" max="3857" width="18.7265625" style="144" customWidth="1"/>
    <col min="3858" max="4097" width="8.453125" style="144"/>
    <col min="4098" max="4098" width="41" style="144" customWidth="1"/>
    <col min="4099" max="4099" width="10.453125" style="144" customWidth="1"/>
    <col min="4100" max="4100" width="1.453125" style="144" customWidth="1"/>
    <col min="4101" max="4101" width="18.7265625" style="144" customWidth="1"/>
    <col min="4102" max="4102" width="1.7265625" style="144" customWidth="1"/>
    <col min="4103" max="4103" width="18.7265625" style="144" customWidth="1"/>
    <col min="4104" max="4104" width="1.7265625" style="144" customWidth="1"/>
    <col min="4105" max="4105" width="18.7265625" style="144" customWidth="1"/>
    <col min="4106" max="4106" width="1.7265625" style="144" customWidth="1"/>
    <col min="4107" max="4107" width="18.7265625" style="144" customWidth="1"/>
    <col min="4108" max="4108" width="1.7265625" style="144" customWidth="1"/>
    <col min="4109" max="4109" width="18.7265625" style="144" customWidth="1"/>
    <col min="4110" max="4110" width="1.7265625" style="144" customWidth="1"/>
    <col min="4111" max="4111" width="25.1796875" style="144" customWidth="1"/>
    <col min="4112" max="4112" width="1.7265625" style="144" customWidth="1"/>
    <col min="4113" max="4113" width="18.7265625" style="144" customWidth="1"/>
    <col min="4114" max="4353" width="8.453125" style="144"/>
    <col min="4354" max="4354" width="41" style="144" customWidth="1"/>
    <col min="4355" max="4355" width="10.453125" style="144" customWidth="1"/>
    <col min="4356" max="4356" width="1.453125" style="144" customWidth="1"/>
    <col min="4357" max="4357" width="18.7265625" style="144" customWidth="1"/>
    <col min="4358" max="4358" width="1.7265625" style="144" customWidth="1"/>
    <col min="4359" max="4359" width="18.7265625" style="144" customWidth="1"/>
    <col min="4360" max="4360" width="1.7265625" style="144" customWidth="1"/>
    <col min="4361" max="4361" width="18.7265625" style="144" customWidth="1"/>
    <col min="4362" max="4362" width="1.7265625" style="144" customWidth="1"/>
    <col min="4363" max="4363" width="18.7265625" style="144" customWidth="1"/>
    <col min="4364" max="4364" width="1.7265625" style="144" customWidth="1"/>
    <col min="4365" max="4365" width="18.7265625" style="144" customWidth="1"/>
    <col min="4366" max="4366" width="1.7265625" style="144" customWidth="1"/>
    <col min="4367" max="4367" width="25.1796875" style="144" customWidth="1"/>
    <col min="4368" max="4368" width="1.7265625" style="144" customWidth="1"/>
    <col min="4369" max="4369" width="18.7265625" style="144" customWidth="1"/>
    <col min="4370" max="4609" width="8.453125" style="144"/>
    <col min="4610" max="4610" width="41" style="144" customWidth="1"/>
    <col min="4611" max="4611" width="10.453125" style="144" customWidth="1"/>
    <col min="4612" max="4612" width="1.453125" style="144" customWidth="1"/>
    <col min="4613" max="4613" width="18.7265625" style="144" customWidth="1"/>
    <col min="4614" max="4614" width="1.7265625" style="144" customWidth="1"/>
    <col min="4615" max="4615" width="18.7265625" style="144" customWidth="1"/>
    <col min="4616" max="4616" width="1.7265625" style="144" customWidth="1"/>
    <col min="4617" max="4617" width="18.7265625" style="144" customWidth="1"/>
    <col min="4618" max="4618" width="1.7265625" style="144" customWidth="1"/>
    <col min="4619" max="4619" width="18.7265625" style="144" customWidth="1"/>
    <col min="4620" max="4620" width="1.7265625" style="144" customWidth="1"/>
    <col min="4621" max="4621" width="18.7265625" style="144" customWidth="1"/>
    <col min="4622" max="4622" width="1.7265625" style="144" customWidth="1"/>
    <col min="4623" max="4623" width="25.1796875" style="144" customWidth="1"/>
    <col min="4624" max="4624" width="1.7265625" style="144" customWidth="1"/>
    <col min="4625" max="4625" width="18.7265625" style="144" customWidth="1"/>
    <col min="4626" max="4865" width="8.453125" style="144"/>
    <col min="4866" max="4866" width="41" style="144" customWidth="1"/>
    <col min="4867" max="4867" width="10.453125" style="144" customWidth="1"/>
    <col min="4868" max="4868" width="1.453125" style="144" customWidth="1"/>
    <col min="4869" max="4869" width="18.7265625" style="144" customWidth="1"/>
    <col min="4870" max="4870" width="1.7265625" style="144" customWidth="1"/>
    <col min="4871" max="4871" width="18.7265625" style="144" customWidth="1"/>
    <col min="4872" max="4872" width="1.7265625" style="144" customWidth="1"/>
    <col min="4873" max="4873" width="18.7265625" style="144" customWidth="1"/>
    <col min="4874" max="4874" width="1.7265625" style="144" customWidth="1"/>
    <col min="4875" max="4875" width="18.7265625" style="144" customWidth="1"/>
    <col min="4876" max="4876" width="1.7265625" style="144" customWidth="1"/>
    <col min="4877" max="4877" width="18.7265625" style="144" customWidth="1"/>
    <col min="4878" max="4878" width="1.7265625" style="144" customWidth="1"/>
    <col min="4879" max="4879" width="25.1796875" style="144" customWidth="1"/>
    <col min="4880" max="4880" width="1.7265625" style="144" customWidth="1"/>
    <col min="4881" max="4881" width="18.7265625" style="144" customWidth="1"/>
    <col min="4882" max="5121" width="8.453125" style="144"/>
    <col min="5122" max="5122" width="41" style="144" customWidth="1"/>
    <col min="5123" max="5123" width="10.453125" style="144" customWidth="1"/>
    <col min="5124" max="5124" width="1.453125" style="144" customWidth="1"/>
    <col min="5125" max="5125" width="18.7265625" style="144" customWidth="1"/>
    <col min="5126" max="5126" width="1.7265625" style="144" customWidth="1"/>
    <col min="5127" max="5127" width="18.7265625" style="144" customWidth="1"/>
    <col min="5128" max="5128" width="1.7265625" style="144" customWidth="1"/>
    <col min="5129" max="5129" width="18.7265625" style="144" customWidth="1"/>
    <col min="5130" max="5130" width="1.7265625" style="144" customWidth="1"/>
    <col min="5131" max="5131" width="18.7265625" style="144" customWidth="1"/>
    <col min="5132" max="5132" width="1.7265625" style="144" customWidth="1"/>
    <col min="5133" max="5133" width="18.7265625" style="144" customWidth="1"/>
    <col min="5134" max="5134" width="1.7265625" style="144" customWidth="1"/>
    <col min="5135" max="5135" width="25.1796875" style="144" customWidth="1"/>
    <col min="5136" max="5136" width="1.7265625" style="144" customWidth="1"/>
    <col min="5137" max="5137" width="18.7265625" style="144" customWidth="1"/>
    <col min="5138" max="5377" width="8.453125" style="144"/>
    <col min="5378" max="5378" width="41" style="144" customWidth="1"/>
    <col min="5379" max="5379" width="10.453125" style="144" customWidth="1"/>
    <col min="5380" max="5380" width="1.453125" style="144" customWidth="1"/>
    <col min="5381" max="5381" width="18.7265625" style="144" customWidth="1"/>
    <col min="5382" max="5382" width="1.7265625" style="144" customWidth="1"/>
    <col min="5383" max="5383" width="18.7265625" style="144" customWidth="1"/>
    <col min="5384" max="5384" width="1.7265625" style="144" customWidth="1"/>
    <col min="5385" max="5385" width="18.7265625" style="144" customWidth="1"/>
    <col min="5386" max="5386" width="1.7265625" style="144" customWidth="1"/>
    <col min="5387" max="5387" width="18.7265625" style="144" customWidth="1"/>
    <col min="5388" max="5388" width="1.7265625" style="144" customWidth="1"/>
    <col min="5389" max="5389" width="18.7265625" style="144" customWidth="1"/>
    <col min="5390" max="5390" width="1.7265625" style="144" customWidth="1"/>
    <col min="5391" max="5391" width="25.1796875" style="144" customWidth="1"/>
    <col min="5392" max="5392" width="1.7265625" style="144" customWidth="1"/>
    <col min="5393" max="5393" width="18.7265625" style="144" customWidth="1"/>
    <col min="5394" max="5633" width="8.453125" style="144"/>
    <col min="5634" max="5634" width="41" style="144" customWidth="1"/>
    <col min="5635" max="5635" width="10.453125" style="144" customWidth="1"/>
    <col min="5636" max="5636" width="1.453125" style="144" customWidth="1"/>
    <col min="5637" max="5637" width="18.7265625" style="144" customWidth="1"/>
    <col min="5638" max="5638" width="1.7265625" style="144" customWidth="1"/>
    <col min="5639" max="5639" width="18.7265625" style="144" customWidth="1"/>
    <col min="5640" max="5640" width="1.7265625" style="144" customWidth="1"/>
    <col min="5641" max="5641" width="18.7265625" style="144" customWidth="1"/>
    <col min="5642" max="5642" width="1.7265625" style="144" customWidth="1"/>
    <col min="5643" max="5643" width="18.7265625" style="144" customWidth="1"/>
    <col min="5644" max="5644" width="1.7265625" style="144" customWidth="1"/>
    <col min="5645" max="5645" width="18.7265625" style="144" customWidth="1"/>
    <col min="5646" max="5646" width="1.7265625" style="144" customWidth="1"/>
    <col min="5647" max="5647" width="25.1796875" style="144" customWidth="1"/>
    <col min="5648" max="5648" width="1.7265625" style="144" customWidth="1"/>
    <col min="5649" max="5649" width="18.7265625" style="144" customWidth="1"/>
    <col min="5650" max="5889" width="8.453125" style="144"/>
    <col min="5890" max="5890" width="41" style="144" customWidth="1"/>
    <col min="5891" max="5891" width="10.453125" style="144" customWidth="1"/>
    <col min="5892" max="5892" width="1.453125" style="144" customWidth="1"/>
    <col min="5893" max="5893" width="18.7265625" style="144" customWidth="1"/>
    <col min="5894" max="5894" width="1.7265625" style="144" customWidth="1"/>
    <col min="5895" max="5895" width="18.7265625" style="144" customWidth="1"/>
    <col min="5896" max="5896" width="1.7265625" style="144" customWidth="1"/>
    <col min="5897" max="5897" width="18.7265625" style="144" customWidth="1"/>
    <col min="5898" max="5898" width="1.7265625" style="144" customWidth="1"/>
    <col min="5899" max="5899" width="18.7265625" style="144" customWidth="1"/>
    <col min="5900" max="5900" width="1.7265625" style="144" customWidth="1"/>
    <col min="5901" max="5901" width="18.7265625" style="144" customWidth="1"/>
    <col min="5902" max="5902" width="1.7265625" style="144" customWidth="1"/>
    <col min="5903" max="5903" width="25.1796875" style="144" customWidth="1"/>
    <col min="5904" max="5904" width="1.7265625" style="144" customWidth="1"/>
    <col min="5905" max="5905" width="18.7265625" style="144" customWidth="1"/>
    <col min="5906" max="6145" width="8.453125" style="144"/>
    <col min="6146" max="6146" width="41" style="144" customWidth="1"/>
    <col min="6147" max="6147" width="10.453125" style="144" customWidth="1"/>
    <col min="6148" max="6148" width="1.453125" style="144" customWidth="1"/>
    <col min="6149" max="6149" width="18.7265625" style="144" customWidth="1"/>
    <col min="6150" max="6150" width="1.7265625" style="144" customWidth="1"/>
    <col min="6151" max="6151" width="18.7265625" style="144" customWidth="1"/>
    <col min="6152" max="6152" width="1.7265625" style="144" customWidth="1"/>
    <col min="6153" max="6153" width="18.7265625" style="144" customWidth="1"/>
    <col min="6154" max="6154" width="1.7265625" style="144" customWidth="1"/>
    <col min="6155" max="6155" width="18.7265625" style="144" customWidth="1"/>
    <col min="6156" max="6156" width="1.7265625" style="144" customWidth="1"/>
    <col min="6157" max="6157" width="18.7265625" style="144" customWidth="1"/>
    <col min="6158" max="6158" width="1.7265625" style="144" customWidth="1"/>
    <col min="6159" max="6159" width="25.1796875" style="144" customWidth="1"/>
    <col min="6160" max="6160" width="1.7265625" style="144" customWidth="1"/>
    <col min="6161" max="6161" width="18.7265625" style="144" customWidth="1"/>
    <col min="6162" max="6401" width="8.453125" style="144"/>
    <col min="6402" max="6402" width="41" style="144" customWidth="1"/>
    <col min="6403" max="6403" width="10.453125" style="144" customWidth="1"/>
    <col min="6404" max="6404" width="1.453125" style="144" customWidth="1"/>
    <col min="6405" max="6405" width="18.7265625" style="144" customWidth="1"/>
    <col min="6406" max="6406" width="1.7265625" style="144" customWidth="1"/>
    <col min="6407" max="6407" width="18.7265625" style="144" customWidth="1"/>
    <col min="6408" max="6408" width="1.7265625" style="144" customWidth="1"/>
    <col min="6409" max="6409" width="18.7265625" style="144" customWidth="1"/>
    <col min="6410" max="6410" width="1.7265625" style="144" customWidth="1"/>
    <col min="6411" max="6411" width="18.7265625" style="144" customWidth="1"/>
    <col min="6412" max="6412" width="1.7265625" style="144" customWidth="1"/>
    <col min="6413" max="6413" width="18.7265625" style="144" customWidth="1"/>
    <col min="6414" max="6414" width="1.7265625" style="144" customWidth="1"/>
    <col min="6415" max="6415" width="25.1796875" style="144" customWidth="1"/>
    <col min="6416" max="6416" width="1.7265625" style="144" customWidth="1"/>
    <col min="6417" max="6417" width="18.7265625" style="144" customWidth="1"/>
    <col min="6418" max="6657" width="8.453125" style="144"/>
    <col min="6658" max="6658" width="41" style="144" customWidth="1"/>
    <col min="6659" max="6659" width="10.453125" style="144" customWidth="1"/>
    <col min="6660" max="6660" width="1.453125" style="144" customWidth="1"/>
    <col min="6661" max="6661" width="18.7265625" style="144" customWidth="1"/>
    <col min="6662" max="6662" width="1.7265625" style="144" customWidth="1"/>
    <col min="6663" max="6663" width="18.7265625" style="144" customWidth="1"/>
    <col min="6664" max="6664" width="1.7265625" style="144" customWidth="1"/>
    <col min="6665" max="6665" width="18.7265625" style="144" customWidth="1"/>
    <col min="6666" max="6666" width="1.7265625" style="144" customWidth="1"/>
    <col min="6667" max="6667" width="18.7265625" style="144" customWidth="1"/>
    <col min="6668" max="6668" width="1.7265625" style="144" customWidth="1"/>
    <col min="6669" max="6669" width="18.7265625" style="144" customWidth="1"/>
    <col min="6670" max="6670" width="1.7265625" style="144" customWidth="1"/>
    <col min="6671" max="6671" width="25.1796875" style="144" customWidth="1"/>
    <col min="6672" max="6672" width="1.7265625" style="144" customWidth="1"/>
    <col min="6673" max="6673" width="18.7265625" style="144" customWidth="1"/>
    <col min="6674" max="6913" width="8.453125" style="144"/>
    <col min="6914" max="6914" width="41" style="144" customWidth="1"/>
    <col min="6915" max="6915" width="10.453125" style="144" customWidth="1"/>
    <col min="6916" max="6916" width="1.453125" style="144" customWidth="1"/>
    <col min="6917" max="6917" width="18.7265625" style="144" customWidth="1"/>
    <col min="6918" max="6918" width="1.7265625" style="144" customWidth="1"/>
    <col min="6919" max="6919" width="18.7265625" style="144" customWidth="1"/>
    <col min="6920" max="6920" width="1.7265625" style="144" customWidth="1"/>
    <col min="6921" max="6921" width="18.7265625" style="144" customWidth="1"/>
    <col min="6922" max="6922" width="1.7265625" style="144" customWidth="1"/>
    <col min="6923" max="6923" width="18.7265625" style="144" customWidth="1"/>
    <col min="6924" max="6924" width="1.7265625" style="144" customWidth="1"/>
    <col min="6925" max="6925" width="18.7265625" style="144" customWidth="1"/>
    <col min="6926" max="6926" width="1.7265625" style="144" customWidth="1"/>
    <col min="6927" max="6927" width="25.1796875" style="144" customWidth="1"/>
    <col min="6928" max="6928" width="1.7265625" style="144" customWidth="1"/>
    <col min="6929" max="6929" width="18.7265625" style="144" customWidth="1"/>
    <col min="6930" max="7169" width="8.453125" style="144"/>
    <col min="7170" max="7170" width="41" style="144" customWidth="1"/>
    <col min="7171" max="7171" width="10.453125" style="144" customWidth="1"/>
    <col min="7172" max="7172" width="1.453125" style="144" customWidth="1"/>
    <col min="7173" max="7173" width="18.7265625" style="144" customWidth="1"/>
    <col min="7174" max="7174" width="1.7265625" style="144" customWidth="1"/>
    <col min="7175" max="7175" width="18.7265625" style="144" customWidth="1"/>
    <col min="7176" max="7176" width="1.7265625" style="144" customWidth="1"/>
    <col min="7177" max="7177" width="18.7265625" style="144" customWidth="1"/>
    <col min="7178" max="7178" width="1.7265625" style="144" customWidth="1"/>
    <col min="7179" max="7179" width="18.7265625" style="144" customWidth="1"/>
    <col min="7180" max="7180" width="1.7265625" style="144" customWidth="1"/>
    <col min="7181" max="7181" width="18.7265625" style="144" customWidth="1"/>
    <col min="7182" max="7182" width="1.7265625" style="144" customWidth="1"/>
    <col min="7183" max="7183" width="25.1796875" style="144" customWidth="1"/>
    <col min="7184" max="7184" width="1.7265625" style="144" customWidth="1"/>
    <col min="7185" max="7185" width="18.7265625" style="144" customWidth="1"/>
    <col min="7186" max="7425" width="8.453125" style="144"/>
    <col min="7426" max="7426" width="41" style="144" customWidth="1"/>
    <col min="7427" max="7427" width="10.453125" style="144" customWidth="1"/>
    <col min="7428" max="7428" width="1.453125" style="144" customWidth="1"/>
    <col min="7429" max="7429" width="18.7265625" style="144" customWidth="1"/>
    <col min="7430" max="7430" width="1.7265625" style="144" customWidth="1"/>
    <col min="7431" max="7431" width="18.7265625" style="144" customWidth="1"/>
    <col min="7432" max="7432" width="1.7265625" style="144" customWidth="1"/>
    <col min="7433" max="7433" width="18.7265625" style="144" customWidth="1"/>
    <col min="7434" max="7434" width="1.7265625" style="144" customWidth="1"/>
    <col min="7435" max="7435" width="18.7265625" style="144" customWidth="1"/>
    <col min="7436" max="7436" width="1.7265625" style="144" customWidth="1"/>
    <col min="7437" max="7437" width="18.7265625" style="144" customWidth="1"/>
    <col min="7438" max="7438" width="1.7265625" style="144" customWidth="1"/>
    <col min="7439" max="7439" width="25.1796875" style="144" customWidth="1"/>
    <col min="7440" max="7440" width="1.7265625" style="144" customWidth="1"/>
    <col min="7441" max="7441" width="18.7265625" style="144" customWidth="1"/>
    <col min="7442" max="7681" width="8.453125" style="144"/>
    <col min="7682" max="7682" width="41" style="144" customWidth="1"/>
    <col min="7683" max="7683" width="10.453125" style="144" customWidth="1"/>
    <col min="7684" max="7684" width="1.453125" style="144" customWidth="1"/>
    <col min="7685" max="7685" width="18.7265625" style="144" customWidth="1"/>
    <col min="7686" max="7686" width="1.7265625" style="144" customWidth="1"/>
    <col min="7687" max="7687" width="18.7265625" style="144" customWidth="1"/>
    <col min="7688" max="7688" width="1.7265625" style="144" customWidth="1"/>
    <col min="7689" max="7689" width="18.7265625" style="144" customWidth="1"/>
    <col min="7690" max="7690" width="1.7265625" style="144" customWidth="1"/>
    <col min="7691" max="7691" width="18.7265625" style="144" customWidth="1"/>
    <col min="7692" max="7692" width="1.7265625" style="144" customWidth="1"/>
    <col min="7693" max="7693" width="18.7265625" style="144" customWidth="1"/>
    <col min="7694" max="7694" width="1.7265625" style="144" customWidth="1"/>
    <col min="7695" max="7695" width="25.1796875" style="144" customWidth="1"/>
    <col min="7696" max="7696" width="1.7265625" style="144" customWidth="1"/>
    <col min="7697" max="7697" width="18.7265625" style="144" customWidth="1"/>
    <col min="7698" max="7937" width="8.453125" style="144"/>
    <col min="7938" max="7938" width="41" style="144" customWidth="1"/>
    <col min="7939" max="7939" width="10.453125" style="144" customWidth="1"/>
    <col min="7940" max="7940" width="1.453125" style="144" customWidth="1"/>
    <col min="7941" max="7941" width="18.7265625" style="144" customWidth="1"/>
    <col min="7942" max="7942" width="1.7265625" style="144" customWidth="1"/>
    <col min="7943" max="7943" width="18.7265625" style="144" customWidth="1"/>
    <col min="7944" max="7944" width="1.7265625" style="144" customWidth="1"/>
    <col min="7945" max="7945" width="18.7265625" style="144" customWidth="1"/>
    <col min="7946" max="7946" width="1.7265625" style="144" customWidth="1"/>
    <col min="7947" max="7947" width="18.7265625" style="144" customWidth="1"/>
    <col min="7948" max="7948" width="1.7265625" style="144" customWidth="1"/>
    <col min="7949" max="7949" width="18.7265625" style="144" customWidth="1"/>
    <col min="7950" max="7950" width="1.7265625" style="144" customWidth="1"/>
    <col min="7951" max="7951" width="25.1796875" style="144" customWidth="1"/>
    <col min="7952" max="7952" width="1.7265625" style="144" customWidth="1"/>
    <col min="7953" max="7953" width="18.7265625" style="144" customWidth="1"/>
    <col min="7954" max="8193" width="8.453125" style="144"/>
    <col min="8194" max="8194" width="41" style="144" customWidth="1"/>
    <col min="8195" max="8195" width="10.453125" style="144" customWidth="1"/>
    <col min="8196" max="8196" width="1.453125" style="144" customWidth="1"/>
    <col min="8197" max="8197" width="18.7265625" style="144" customWidth="1"/>
    <col min="8198" max="8198" width="1.7265625" style="144" customWidth="1"/>
    <col min="8199" max="8199" width="18.7265625" style="144" customWidth="1"/>
    <col min="8200" max="8200" width="1.7265625" style="144" customWidth="1"/>
    <col min="8201" max="8201" width="18.7265625" style="144" customWidth="1"/>
    <col min="8202" max="8202" width="1.7265625" style="144" customWidth="1"/>
    <col min="8203" max="8203" width="18.7265625" style="144" customWidth="1"/>
    <col min="8204" max="8204" width="1.7265625" style="144" customWidth="1"/>
    <col min="8205" max="8205" width="18.7265625" style="144" customWidth="1"/>
    <col min="8206" max="8206" width="1.7265625" style="144" customWidth="1"/>
    <col min="8207" max="8207" width="25.1796875" style="144" customWidth="1"/>
    <col min="8208" max="8208" width="1.7265625" style="144" customWidth="1"/>
    <col min="8209" max="8209" width="18.7265625" style="144" customWidth="1"/>
    <col min="8210" max="8449" width="8.453125" style="144"/>
    <col min="8450" max="8450" width="41" style="144" customWidth="1"/>
    <col min="8451" max="8451" width="10.453125" style="144" customWidth="1"/>
    <col min="8452" max="8452" width="1.453125" style="144" customWidth="1"/>
    <col min="8453" max="8453" width="18.7265625" style="144" customWidth="1"/>
    <col min="8454" max="8454" width="1.7265625" style="144" customWidth="1"/>
    <col min="8455" max="8455" width="18.7265625" style="144" customWidth="1"/>
    <col min="8456" max="8456" width="1.7265625" style="144" customWidth="1"/>
    <col min="8457" max="8457" width="18.7265625" style="144" customWidth="1"/>
    <col min="8458" max="8458" width="1.7265625" style="144" customWidth="1"/>
    <col min="8459" max="8459" width="18.7265625" style="144" customWidth="1"/>
    <col min="8460" max="8460" width="1.7265625" style="144" customWidth="1"/>
    <col min="8461" max="8461" width="18.7265625" style="144" customWidth="1"/>
    <col min="8462" max="8462" width="1.7265625" style="144" customWidth="1"/>
    <col min="8463" max="8463" width="25.1796875" style="144" customWidth="1"/>
    <col min="8464" max="8464" width="1.7265625" style="144" customWidth="1"/>
    <col min="8465" max="8465" width="18.7265625" style="144" customWidth="1"/>
    <col min="8466" max="8705" width="8.453125" style="144"/>
    <col min="8706" max="8706" width="41" style="144" customWidth="1"/>
    <col min="8707" max="8707" width="10.453125" style="144" customWidth="1"/>
    <col min="8708" max="8708" width="1.453125" style="144" customWidth="1"/>
    <col min="8709" max="8709" width="18.7265625" style="144" customWidth="1"/>
    <col min="8710" max="8710" width="1.7265625" style="144" customWidth="1"/>
    <col min="8711" max="8711" width="18.7265625" style="144" customWidth="1"/>
    <col min="8712" max="8712" width="1.7265625" style="144" customWidth="1"/>
    <col min="8713" max="8713" width="18.7265625" style="144" customWidth="1"/>
    <col min="8714" max="8714" width="1.7265625" style="144" customWidth="1"/>
    <col min="8715" max="8715" width="18.7265625" style="144" customWidth="1"/>
    <col min="8716" max="8716" width="1.7265625" style="144" customWidth="1"/>
    <col min="8717" max="8717" width="18.7265625" style="144" customWidth="1"/>
    <col min="8718" max="8718" width="1.7265625" style="144" customWidth="1"/>
    <col min="8719" max="8719" width="25.1796875" style="144" customWidth="1"/>
    <col min="8720" max="8720" width="1.7265625" style="144" customWidth="1"/>
    <col min="8721" max="8721" width="18.7265625" style="144" customWidth="1"/>
    <col min="8722" max="8961" width="8.453125" style="144"/>
    <col min="8962" max="8962" width="41" style="144" customWidth="1"/>
    <col min="8963" max="8963" width="10.453125" style="144" customWidth="1"/>
    <col min="8964" max="8964" width="1.453125" style="144" customWidth="1"/>
    <col min="8965" max="8965" width="18.7265625" style="144" customWidth="1"/>
    <col min="8966" max="8966" width="1.7265625" style="144" customWidth="1"/>
    <col min="8967" max="8967" width="18.7265625" style="144" customWidth="1"/>
    <col min="8968" max="8968" width="1.7265625" style="144" customWidth="1"/>
    <col min="8969" max="8969" width="18.7265625" style="144" customWidth="1"/>
    <col min="8970" max="8970" width="1.7265625" style="144" customWidth="1"/>
    <col min="8971" max="8971" width="18.7265625" style="144" customWidth="1"/>
    <col min="8972" max="8972" width="1.7265625" style="144" customWidth="1"/>
    <col min="8973" max="8973" width="18.7265625" style="144" customWidth="1"/>
    <col min="8974" max="8974" width="1.7265625" style="144" customWidth="1"/>
    <col min="8975" max="8975" width="25.1796875" style="144" customWidth="1"/>
    <col min="8976" max="8976" width="1.7265625" style="144" customWidth="1"/>
    <col min="8977" max="8977" width="18.7265625" style="144" customWidth="1"/>
    <col min="8978" max="9217" width="8.453125" style="144"/>
    <col min="9218" max="9218" width="41" style="144" customWidth="1"/>
    <col min="9219" max="9219" width="10.453125" style="144" customWidth="1"/>
    <col min="9220" max="9220" width="1.453125" style="144" customWidth="1"/>
    <col min="9221" max="9221" width="18.7265625" style="144" customWidth="1"/>
    <col min="9222" max="9222" width="1.7265625" style="144" customWidth="1"/>
    <col min="9223" max="9223" width="18.7265625" style="144" customWidth="1"/>
    <col min="9224" max="9224" width="1.7265625" style="144" customWidth="1"/>
    <col min="9225" max="9225" width="18.7265625" style="144" customWidth="1"/>
    <col min="9226" max="9226" width="1.7265625" style="144" customWidth="1"/>
    <col min="9227" max="9227" width="18.7265625" style="144" customWidth="1"/>
    <col min="9228" max="9228" width="1.7265625" style="144" customWidth="1"/>
    <col min="9229" max="9229" width="18.7265625" style="144" customWidth="1"/>
    <col min="9230" max="9230" width="1.7265625" style="144" customWidth="1"/>
    <col min="9231" max="9231" width="25.1796875" style="144" customWidth="1"/>
    <col min="9232" max="9232" width="1.7265625" style="144" customWidth="1"/>
    <col min="9233" max="9233" width="18.7265625" style="144" customWidth="1"/>
    <col min="9234" max="9473" width="8.453125" style="144"/>
    <col min="9474" max="9474" width="41" style="144" customWidth="1"/>
    <col min="9475" max="9475" width="10.453125" style="144" customWidth="1"/>
    <col min="9476" max="9476" width="1.453125" style="144" customWidth="1"/>
    <col min="9477" max="9477" width="18.7265625" style="144" customWidth="1"/>
    <col min="9478" max="9478" width="1.7265625" style="144" customWidth="1"/>
    <col min="9479" max="9479" width="18.7265625" style="144" customWidth="1"/>
    <col min="9480" max="9480" width="1.7265625" style="144" customWidth="1"/>
    <col min="9481" max="9481" width="18.7265625" style="144" customWidth="1"/>
    <col min="9482" max="9482" width="1.7265625" style="144" customWidth="1"/>
    <col min="9483" max="9483" width="18.7265625" style="144" customWidth="1"/>
    <col min="9484" max="9484" width="1.7265625" style="144" customWidth="1"/>
    <col min="9485" max="9485" width="18.7265625" style="144" customWidth="1"/>
    <col min="9486" max="9486" width="1.7265625" style="144" customWidth="1"/>
    <col min="9487" max="9487" width="25.1796875" style="144" customWidth="1"/>
    <col min="9488" max="9488" width="1.7265625" style="144" customWidth="1"/>
    <col min="9489" max="9489" width="18.7265625" style="144" customWidth="1"/>
    <col min="9490" max="9729" width="8.453125" style="144"/>
    <col min="9730" max="9730" width="41" style="144" customWidth="1"/>
    <col min="9731" max="9731" width="10.453125" style="144" customWidth="1"/>
    <col min="9732" max="9732" width="1.453125" style="144" customWidth="1"/>
    <col min="9733" max="9733" width="18.7265625" style="144" customWidth="1"/>
    <col min="9734" max="9734" width="1.7265625" style="144" customWidth="1"/>
    <col min="9735" max="9735" width="18.7265625" style="144" customWidth="1"/>
    <col min="9736" max="9736" width="1.7265625" style="144" customWidth="1"/>
    <col min="9737" max="9737" width="18.7265625" style="144" customWidth="1"/>
    <col min="9738" max="9738" width="1.7265625" style="144" customWidth="1"/>
    <col min="9739" max="9739" width="18.7265625" style="144" customWidth="1"/>
    <col min="9740" max="9740" width="1.7265625" style="144" customWidth="1"/>
    <col min="9741" max="9741" width="18.7265625" style="144" customWidth="1"/>
    <col min="9742" max="9742" width="1.7265625" style="144" customWidth="1"/>
    <col min="9743" max="9743" width="25.1796875" style="144" customWidth="1"/>
    <col min="9744" max="9744" width="1.7265625" style="144" customWidth="1"/>
    <col min="9745" max="9745" width="18.7265625" style="144" customWidth="1"/>
    <col min="9746" max="9985" width="8.453125" style="144"/>
    <col min="9986" max="9986" width="41" style="144" customWidth="1"/>
    <col min="9987" max="9987" width="10.453125" style="144" customWidth="1"/>
    <col min="9988" max="9988" width="1.453125" style="144" customWidth="1"/>
    <col min="9989" max="9989" width="18.7265625" style="144" customWidth="1"/>
    <col min="9990" max="9990" width="1.7265625" style="144" customWidth="1"/>
    <col min="9991" max="9991" width="18.7265625" style="144" customWidth="1"/>
    <col min="9992" max="9992" width="1.7265625" style="144" customWidth="1"/>
    <col min="9993" max="9993" width="18.7265625" style="144" customWidth="1"/>
    <col min="9994" max="9994" width="1.7265625" style="144" customWidth="1"/>
    <col min="9995" max="9995" width="18.7265625" style="144" customWidth="1"/>
    <col min="9996" max="9996" width="1.7265625" style="144" customWidth="1"/>
    <col min="9997" max="9997" width="18.7265625" style="144" customWidth="1"/>
    <col min="9998" max="9998" width="1.7265625" style="144" customWidth="1"/>
    <col min="9999" max="9999" width="25.1796875" style="144" customWidth="1"/>
    <col min="10000" max="10000" width="1.7265625" style="144" customWidth="1"/>
    <col min="10001" max="10001" width="18.7265625" style="144" customWidth="1"/>
    <col min="10002" max="10241" width="8.453125" style="144"/>
    <col min="10242" max="10242" width="41" style="144" customWidth="1"/>
    <col min="10243" max="10243" width="10.453125" style="144" customWidth="1"/>
    <col min="10244" max="10244" width="1.453125" style="144" customWidth="1"/>
    <col min="10245" max="10245" width="18.7265625" style="144" customWidth="1"/>
    <col min="10246" max="10246" width="1.7265625" style="144" customWidth="1"/>
    <col min="10247" max="10247" width="18.7265625" style="144" customWidth="1"/>
    <col min="10248" max="10248" width="1.7265625" style="144" customWidth="1"/>
    <col min="10249" max="10249" width="18.7265625" style="144" customWidth="1"/>
    <col min="10250" max="10250" width="1.7265625" style="144" customWidth="1"/>
    <col min="10251" max="10251" width="18.7265625" style="144" customWidth="1"/>
    <col min="10252" max="10252" width="1.7265625" style="144" customWidth="1"/>
    <col min="10253" max="10253" width="18.7265625" style="144" customWidth="1"/>
    <col min="10254" max="10254" width="1.7265625" style="144" customWidth="1"/>
    <col min="10255" max="10255" width="25.1796875" style="144" customWidth="1"/>
    <col min="10256" max="10256" width="1.7265625" style="144" customWidth="1"/>
    <col min="10257" max="10257" width="18.7265625" style="144" customWidth="1"/>
    <col min="10258" max="10497" width="8.453125" style="144"/>
    <col min="10498" max="10498" width="41" style="144" customWidth="1"/>
    <col min="10499" max="10499" width="10.453125" style="144" customWidth="1"/>
    <col min="10500" max="10500" width="1.453125" style="144" customWidth="1"/>
    <col min="10501" max="10501" width="18.7265625" style="144" customWidth="1"/>
    <col min="10502" max="10502" width="1.7265625" style="144" customWidth="1"/>
    <col min="10503" max="10503" width="18.7265625" style="144" customWidth="1"/>
    <col min="10504" max="10504" width="1.7265625" style="144" customWidth="1"/>
    <col min="10505" max="10505" width="18.7265625" style="144" customWidth="1"/>
    <col min="10506" max="10506" width="1.7265625" style="144" customWidth="1"/>
    <col min="10507" max="10507" width="18.7265625" style="144" customWidth="1"/>
    <col min="10508" max="10508" width="1.7265625" style="144" customWidth="1"/>
    <col min="10509" max="10509" width="18.7265625" style="144" customWidth="1"/>
    <col min="10510" max="10510" width="1.7265625" style="144" customWidth="1"/>
    <col min="10511" max="10511" width="25.1796875" style="144" customWidth="1"/>
    <col min="10512" max="10512" width="1.7265625" style="144" customWidth="1"/>
    <col min="10513" max="10513" width="18.7265625" style="144" customWidth="1"/>
    <col min="10514" max="10753" width="8.453125" style="144"/>
    <col min="10754" max="10754" width="41" style="144" customWidth="1"/>
    <col min="10755" max="10755" width="10.453125" style="144" customWidth="1"/>
    <col min="10756" max="10756" width="1.453125" style="144" customWidth="1"/>
    <col min="10757" max="10757" width="18.7265625" style="144" customWidth="1"/>
    <col min="10758" max="10758" width="1.7265625" style="144" customWidth="1"/>
    <col min="10759" max="10759" width="18.7265625" style="144" customWidth="1"/>
    <col min="10760" max="10760" width="1.7265625" style="144" customWidth="1"/>
    <col min="10761" max="10761" width="18.7265625" style="144" customWidth="1"/>
    <col min="10762" max="10762" width="1.7265625" style="144" customWidth="1"/>
    <col min="10763" max="10763" width="18.7265625" style="144" customWidth="1"/>
    <col min="10764" max="10764" width="1.7265625" style="144" customWidth="1"/>
    <col min="10765" max="10765" width="18.7265625" style="144" customWidth="1"/>
    <col min="10766" max="10766" width="1.7265625" style="144" customWidth="1"/>
    <col min="10767" max="10767" width="25.1796875" style="144" customWidth="1"/>
    <col min="10768" max="10768" width="1.7265625" style="144" customWidth="1"/>
    <col min="10769" max="10769" width="18.7265625" style="144" customWidth="1"/>
    <col min="10770" max="11009" width="8.453125" style="144"/>
    <col min="11010" max="11010" width="41" style="144" customWidth="1"/>
    <col min="11011" max="11011" width="10.453125" style="144" customWidth="1"/>
    <col min="11012" max="11012" width="1.453125" style="144" customWidth="1"/>
    <col min="11013" max="11013" width="18.7265625" style="144" customWidth="1"/>
    <col min="11014" max="11014" width="1.7265625" style="144" customWidth="1"/>
    <col min="11015" max="11015" width="18.7265625" style="144" customWidth="1"/>
    <col min="11016" max="11016" width="1.7265625" style="144" customWidth="1"/>
    <col min="11017" max="11017" width="18.7265625" style="144" customWidth="1"/>
    <col min="11018" max="11018" width="1.7265625" style="144" customWidth="1"/>
    <col min="11019" max="11019" width="18.7265625" style="144" customWidth="1"/>
    <col min="11020" max="11020" width="1.7265625" style="144" customWidth="1"/>
    <col min="11021" max="11021" width="18.7265625" style="144" customWidth="1"/>
    <col min="11022" max="11022" width="1.7265625" style="144" customWidth="1"/>
    <col min="11023" max="11023" width="25.1796875" style="144" customWidth="1"/>
    <col min="11024" max="11024" width="1.7265625" style="144" customWidth="1"/>
    <col min="11025" max="11025" width="18.7265625" style="144" customWidth="1"/>
    <col min="11026" max="11265" width="8.453125" style="144"/>
    <col min="11266" max="11266" width="41" style="144" customWidth="1"/>
    <col min="11267" max="11267" width="10.453125" style="144" customWidth="1"/>
    <col min="11268" max="11268" width="1.453125" style="144" customWidth="1"/>
    <col min="11269" max="11269" width="18.7265625" style="144" customWidth="1"/>
    <col min="11270" max="11270" width="1.7265625" style="144" customWidth="1"/>
    <col min="11271" max="11271" width="18.7265625" style="144" customWidth="1"/>
    <col min="11272" max="11272" width="1.7265625" style="144" customWidth="1"/>
    <col min="11273" max="11273" width="18.7265625" style="144" customWidth="1"/>
    <col min="11274" max="11274" width="1.7265625" style="144" customWidth="1"/>
    <col min="11275" max="11275" width="18.7265625" style="144" customWidth="1"/>
    <col min="11276" max="11276" width="1.7265625" style="144" customWidth="1"/>
    <col min="11277" max="11277" width="18.7265625" style="144" customWidth="1"/>
    <col min="11278" max="11278" width="1.7265625" style="144" customWidth="1"/>
    <col min="11279" max="11279" width="25.1796875" style="144" customWidth="1"/>
    <col min="11280" max="11280" width="1.7265625" style="144" customWidth="1"/>
    <col min="11281" max="11281" width="18.7265625" style="144" customWidth="1"/>
    <col min="11282" max="11521" width="8.453125" style="144"/>
    <col min="11522" max="11522" width="41" style="144" customWidth="1"/>
    <col min="11523" max="11523" width="10.453125" style="144" customWidth="1"/>
    <col min="11524" max="11524" width="1.453125" style="144" customWidth="1"/>
    <col min="11525" max="11525" width="18.7265625" style="144" customWidth="1"/>
    <col min="11526" max="11526" width="1.7265625" style="144" customWidth="1"/>
    <col min="11527" max="11527" width="18.7265625" style="144" customWidth="1"/>
    <col min="11528" max="11528" width="1.7265625" style="144" customWidth="1"/>
    <col min="11529" max="11529" width="18.7265625" style="144" customWidth="1"/>
    <col min="11530" max="11530" width="1.7265625" style="144" customWidth="1"/>
    <col min="11531" max="11531" width="18.7265625" style="144" customWidth="1"/>
    <col min="11532" max="11532" width="1.7265625" style="144" customWidth="1"/>
    <col min="11533" max="11533" width="18.7265625" style="144" customWidth="1"/>
    <col min="11534" max="11534" width="1.7265625" style="144" customWidth="1"/>
    <col min="11535" max="11535" width="25.1796875" style="144" customWidth="1"/>
    <col min="11536" max="11536" width="1.7265625" style="144" customWidth="1"/>
    <col min="11537" max="11537" width="18.7265625" style="144" customWidth="1"/>
    <col min="11538" max="11777" width="8.453125" style="144"/>
    <col min="11778" max="11778" width="41" style="144" customWidth="1"/>
    <col min="11779" max="11779" width="10.453125" style="144" customWidth="1"/>
    <col min="11780" max="11780" width="1.453125" style="144" customWidth="1"/>
    <col min="11781" max="11781" width="18.7265625" style="144" customWidth="1"/>
    <col min="11782" max="11782" width="1.7265625" style="144" customWidth="1"/>
    <col min="11783" max="11783" width="18.7265625" style="144" customWidth="1"/>
    <col min="11784" max="11784" width="1.7265625" style="144" customWidth="1"/>
    <col min="11785" max="11785" width="18.7265625" style="144" customWidth="1"/>
    <col min="11786" max="11786" width="1.7265625" style="144" customWidth="1"/>
    <col min="11787" max="11787" width="18.7265625" style="144" customWidth="1"/>
    <col min="11788" max="11788" width="1.7265625" style="144" customWidth="1"/>
    <col min="11789" max="11789" width="18.7265625" style="144" customWidth="1"/>
    <col min="11790" max="11790" width="1.7265625" style="144" customWidth="1"/>
    <col min="11791" max="11791" width="25.1796875" style="144" customWidth="1"/>
    <col min="11792" max="11792" width="1.7265625" style="144" customWidth="1"/>
    <col min="11793" max="11793" width="18.7265625" style="144" customWidth="1"/>
    <col min="11794" max="12033" width="8.453125" style="144"/>
    <col min="12034" max="12034" width="41" style="144" customWidth="1"/>
    <col min="12035" max="12035" width="10.453125" style="144" customWidth="1"/>
    <col min="12036" max="12036" width="1.453125" style="144" customWidth="1"/>
    <col min="12037" max="12037" width="18.7265625" style="144" customWidth="1"/>
    <col min="12038" max="12038" width="1.7265625" style="144" customWidth="1"/>
    <col min="12039" max="12039" width="18.7265625" style="144" customWidth="1"/>
    <col min="12040" max="12040" width="1.7265625" style="144" customWidth="1"/>
    <col min="12041" max="12041" width="18.7265625" style="144" customWidth="1"/>
    <col min="12042" max="12042" width="1.7265625" style="144" customWidth="1"/>
    <col min="12043" max="12043" width="18.7265625" style="144" customWidth="1"/>
    <col min="12044" max="12044" width="1.7265625" style="144" customWidth="1"/>
    <col min="12045" max="12045" width="18.7265625" style="144" customWidth="1"/>
    <col min="12046" max="12046" width="1.7265625" style="144" customWidth="1"/>
    <col min="12047" max="12047" width="25.1796875" style="144" customWidth="1"/>
    <col min="12048" max="12048" width="1.7265625" style="144" customWidth="1"/>
    <col min="12049" max="12049" width="18.7265625" style="144" customWidth="1"/>
    <col min="12050" max="12289" width="8.453125" style="144"/>
    <col min="12290" max="12290" width="41" style="144" customWidth="1"/>
    <col min="12291" max="12291" width="10.453125" style="144" customWidth="1"/>
    <col min="12292" max="12292" width="1.453125" style="144" customWidth="1"/>
    <col min="12293" max="12293" width="18.7265625" style="144" customWidth="1"/>
    <col min="12294" max="12294" width="1.7265625" style="144" customWidth="1"/>
    <col min="12295" max="12295" width="18.7265625" style="144" customWidth="1"/>
    <col min="12296" max="12296" width="1.7265625" style="144" customWidth="1"/>
    <col min="12297" max="12297" width="18.7265625" style="144" customWidth="1"/>
    <col min="12298" max="12298" width="1.7265625" style="144" customWidth="1"/>
    <col min="12299" max="12299" width="18.7265625" style="144" customWidth="1"/>
    <col min="12300" max="12300" width="1.7265625" style="144" customWidth="1"/>
    <col min="12301" max="12301" width="18.7265625" style="144" customWidth="1"/>
    <col min="12302" max="12302" width="1.7265625" style="144" customWidth="1"/>
    <col min="12303" max="12303" width="25.1796875" style="144" customWidth="1"/>
    <col min="12304" max="12304" width="1.7265625" style="144" customWidth="1"/>
    <col min="12305" max="12305" width="18.7265625" style="144" customWidth="1"/>
    <col min="12306" max="12545" width="8.453125" style="144"/>
    <col min="12546" max="12546" width="41" style="144" customWidth="1"/>
    <col min="12547" max="12547" width="10.453125" style="144" customWidth="1"/>
    <col min="12548" max="12548" width="1.453125" style="144" customWidth="1"/>
    <col min="12549" max="12549" width="18.7265625" style="144" customWidth="1"/>
    <col min="12550" max="12550" width="1.7265625" style="144" customWidth="1"/>
    <col min="12551" max="12551" width="18.7265625" style="144" customWidth="1"/>
    <col min="12552" max="12552" width="1.7265625" style="144" customWidth="1"/>
    <col min="12553" max="12553" width="18.7265625" style="144" customWidth="1"/>
    <col min="12554" max="12554" width="1.7265625" style="144" customWidth="1"/>
    <col min="12555" max="12555" width="18.7265625" style="144" customWidth="1"/>
    <col min="12556" max="12556" width="1.7265625" style="144" customWidth="1"/>
    <col min="12557" max="12557" width="18.7265625" style="144" customWidth="1"/>
    <col min="12558" max="12558" width="1.7265625" style="144" customWidth="1"/>
    <col min="12559" max="12559" width="25.1796875" style="144" customWidth="1"/>
    <col min="12560" max="12560" width="1.7265625" style="144" customWidth="1"/>
    <col min="12561" max="12561" width="18.7265625" style="144" customWidth="1"/>
    <col min="12562" max="12801" width="8.453125" style="144"/>
    <col min="12802" max="12802" width="41" style="144" customWidth="1"/>
    <col min="12803" max="12803" width="10.453125" style="144" customWidth="1"/>
    <col min="12804" max="12804" width="1.453125" style="144" customWidth="1"/>
    <col min="12805" max="12805" width="18.7265625" style="144" customWidth="1"/>
    <col min="12806" max="12806" width="1.7265625" style="144" customWidth="1"/>
    <col min="12807" max="12807" width="18.7265625" style="144" customWidth="1"/>
    <col min="12808" max="12808" width="1.7265625" style="144" customWidth="1"/>
    <col min="12809" max="12809" width="18.7265625" style="144" customWidth="1"/>
    <col min="12810" max="12810" width="1.7265625" style="144" customWidth="1"/>
    <col min="12811" max="12811" width="18.7265625" style="144" customWidth="1"/>
    <col min="12812" max="12812" width="1.7265625" style="144" customWidth="1"/>
    <col min="12813" max="12813" width="18.7265625" style="144" customWidth="1"/>
    <col min="12814" max="12814" width="1.7265625" style="144" customWidth="1"/>
    <col min="12815" max="12815" width="25.1796875" style="144" customWidth="1"/>
    <col min="12816" max="12816" width="1.7265625" style="144" customWidth="1"/>
    <col min="12817" max="12817" width="18.7265625" style="144" customWidth="1"/>
    <col min="12818" max="13057" width="8.453125" style="144"/>
    <col min="13058" max="13058" width="41" style="144" customWidth="1"/>
    <col min="13059" max="13059" width="10.453125" style="144" customWidth="1"/>
    <col min="13060" max="13060" width="1.453125" style="144" customWidth="1"/>
    <col min="13061" max="13061" width="18.7265625" style="144" customWidth="1"/>
    <col min="13062" max="13062" width="1.7265625" style="144" customWidth="1"/>
    <col min="13063" max="13063" width="18.7265625" style="144" customWidth="1"/>
    <col min="13064" max="13064" width="1.7265625" style="144" customWidth="1"/>
    <col min="13065" max="13065" width="18.7265625" style="144" customWidth="1"/>
    <col min="13066" max="13066" width="1.7265625" style="144" customWidth="1"/>
    <col min="13067" max="13067" width="18.7265625" style="144" customWidth="1"/>
    <col min="13068" max="13068" width="1.7265625" style="144" customWidth="1"/>
    <col min="13069" max="13069" width="18.7265625" style="144" customWidth="1"/>
    <col min="13070" max="13070" width="1.7265625" style="144" customWidth="1"/>
    <col min="13071" max="13071" width="25.1796875" style="144" customWidth="1"/>
    <col min="13072" max="13072" width="1.7265625" style="144" customWidth="1"/>
    <col min="13073" max="13073" width="18.7265625" style="144" customWidth="1"/>
    <col min="13074" max="13313" width="8.453125" style="144"/>
    <col min="13314" max="13314" width="41" style="144" customWidth="1"/>
    <col min="13315" max="13315" width="10.453125" style="144" customWidth="1"/>
    <col min="13316" max="13316" width="1.453125" style="144" customWidth="1"/>
    <col min="13317" max="13317" width="18.7265625" style="144" customWidth="1"/>
    <col min="13318" max="13318" width="1.7265625" style="144" customWidth="1"/>
    <col min="13319" max="13319" width="18.7265625" style="144" customWidth="1"/>
    <col min="13320" max="13320" width="1.7265625" style="144" customWidth="1"/>
    <col min="13321" max="13321" width="18.7265625" style="144" customWidth="1"/>
    <col min="13322" max="13322" width="1.7265625" style="144" customWidth="1"/>
    <col min="13323" max="13323" width="18.7265625" style="144" customWidth="1"/>
    <col min="13324" max="13324" width="1.7265625" style="144" customWidth="1"/>
    <col min="13325" max="13325" width="18.7265625" style="144" customWidth="1"/>
    <col min="13326" max="13326" width="1.7265625" style="144" customWidth="1"/>
    <col min="13327" max="13327" width="25.1796875" style="144" customWidth="1"/>
    <col min="13328" max="13328" width="1.7265625" style="144" customWidth="1"/>
    <col min="13329" max="13329" width="18.7265625" style="144" customWidth="1"/>
    <col min="13330" max="13569" width="8.453125" style="144"/>
    <col min="13570" max="13570" width="41" style="144" customWidth="1"/>
    <col min="13571" max="13571" width="10.453125" style="144" customWidth="1"/>
    <col min="13572" max="13572" width="1.453125" style="144" customWidth="1"/>
    <col min="13573" max="13573" width="18.7265625" style="144" customWidth="1"/>
    <col min="13574" max="13574" width="1.7265625" style="144" customWidth="1"/>
    <col min="13575" max="13575" width="18.7265625" style="144" customWidth="1"/>
    <col min="13576" max="13576" width="1.7265625" style="144" customWidth="1"/>
    <col min="13577" max="13577" width="18.7265625" style="144" customWidth="1"/>
    <col min="13578" max="13578" width="1.7265625" style="144" customWidth="1"/>
    <col min="13579" max="13579" width="18.7265625" style="144" customWidth="1"/>
    <col min="13580" max="13580" width="1.7265625" style="144" customWidth="1"/>
    <col min="13581" max="13581" width="18.7265625" style="144" customWidth="1"/>
    <col min="13582" max="13582" width="1.7265625" style="144" customWidth="1"/>
    <col min="13583" max="13583" width="25.1796875" style="144" customWidth="1"/>
    <col min="13584" max="13584" width="1.7265625" style="144" customWidth="1"/>
    <col min="13585" max="13585" width="18.7265625" style="144" customWidth="1"/>
    <col min="13586" max="13825" width="8.453125" style="144"/>
    <col min="13826" max="13826" width="41" style="144" customWidth="1"/>
    <col min="13827" max="13827" width="10.453125" style="144" customWidth="1"/>
    <col min="13828" max="13828" width="1.453125" style="144" customWidth="1"/>
    <col min="13829" max="13829" width="18.7265625" style="144" customWidth="1"/>
    <col min="13830" max="13830" width="1.7265625" style="144" customWidth="1"/>
    <col min="13831" max="13831" width="18.7265625" style="144" customWidth="1"/>
    <col min="13832" max="13832" width="1.7265625" style="144" customWidth="1"/>
    <col min="13833" max="13833" width="18.7265625" style="144" customWidth="1"/>
    <col min="13834" max="13834" width="1.7265625" style="144" customWidth="1"/>
    <col min="13835" max="13835" width="18.7265625" style="144" customWidth="1"/>
    <col min="13836" max="13836" width="1.7265625" style="144" customWidth="1"/>
    <col min="13837" max="13837" width="18.7265625" style="144" customWidth="1"/>
    <col min="13838" max="13838" width="1.7265625" style="144" customWidth="1"/>
    <col min="13839" max="13839" width="25.1796875" style="144" customWidth="1"/>
    <col min="13840" max="13840" width="1.7265625" style="144" customWidth="1"/>
    <col min="13841" max="13841" width="18.7265625" style="144" customWidth="1"/>
    <col min="13842" max="14081" width="8.453125" style="144"/>
    <col min="14082" max="14082" width="41" style="144" customWidth="1"/>
    <col min="14083" max="14083" width="10.453125" style="144" customWidth="1"/>
    <col min="14084" max="14084" width="1.453125" style="144" customWidth="1"/>
    <col min="14085" max="14085" width="18.7265625" style="144" customWidth="1"/>
    <col min="14086" max="14086" width="1.7265625" style="144" customWidth="1"/>
    <col min="14087" max="14087" width="18.7265625" style="144" customWidth="1"/>
    <col min="14088" max="14088" width="1.7265625" style="144" customWidth="1"/>
    <col min="14089" max="14089" width="18.7265625" style="144" customWidth="1"/>
    <col min="14090" max="14090" width="1.7265625" style="144" customWidth="1"/>
    <col min="14091" max="14091" width="18.7265625" style="144" customWidth="1"/>
    <col min="14092" max="14092" width="1.7265625" style="144" customWidth="1"/>
    <col min="14093" max="14093" width="18.7265625" style="144" customWidth="1"/>
    <col min="14094" max="14094" width="1.7265625" style="144" customWidth="1"/>
    <col min="14095" max="14095" width="25.1796875" style="144" customWidth="1"/>
    <col min="14096" max="14096" width="1.7265625" style="144" customWidth="1"/>
    <col min="14097" max="14097" width="18.7265625" style="144" customWidth="1"/>
    <col min="14098" max="14337" width="8.453125" style="144"/>
    <col min="14338" max="14338" width="41" style="144" customWidth="1"/>
    <col min="14339" max="14339" width="10.453125" style="144" customWidth="1"/>
    <col min="14340" max="14340" width="1.453125" style="144" customWidth="1"/>
    <col min="14341" max="14341" width="18.7265625" style="144" customWidth="1"/>
    <col min="14342" max="14342" width="1.7265625" style="144" customWidth="1"/>
    <col min="14343" max="14343" width="18.7265625" style="144" customWidth="1"/>
    <col min="14344" max="14344" width="1.7265625" style="144" customWidth="1"/>
    <col min="14345" max="14345" width="18.7265625" style="144" customWidth="1"/>
    <col min="14346" max="14346" width="1.7265625" style="144" customWidth="1"/>
    <col min="14347" max="14347" width="18.7265625" style="144" customWidth="1"/>
    <col min="14348" max="14348" width="1.7265625" style="144" customWidth="1"/>
    <col min="14349" max="14349" width="18.7265625" style="144" customWidth="1"/>
    <col min="14350" max="14350" width="1.7265625" style="144" customWidth="1"/>
    <col min="14351" max="14351" width="25.1796875" style="144" customWidth="1"/>
    <col min="14352" max="14352" width="1.7265625" style="144" customWidth="1"/>
    <col min="14353" max="14353" width="18.7265625" style="144" customWidth="1"/>
    <col min="14354" max="14593" width="8.453125" style="144"/>
    <col min="14594" max="14594" width="41" style="144" customWidth="1"/>
    <col min="14595" max="14595" width="10.453125" style="144" customWidth="1"/>
    <col min="14596" max="14596" width="1.453125" style="144" customWidth="1"/>
    <col min="14597" max="14597" width="18.7265625" style="144" customWidth="1"/>
    <col min="14598" max="14598" width="1.7265625" style="144" customWidth="1"/>
    <col min="14599" max="14599" width="18.7265625" style="144" customWidth="1"/>
    <col min="14600" max="14600" width="1.7265625" style="144" customWidth="1"/>
    <col min="14601" max="14601" width="18.7265625" style="144" customWidth="1"/>
    <col min="14602" max="14602" width="1.7265625" style="144" customWidth="1"/>
    <col min="14603" max="14603" width="18.7265625" style="144" customWidth="1"/>
    <col min="14604" max="14604" width="1.7265625" style="144" customWidth="1"/>
    <col min="14605" max="14605" width="18.7265625" style="144" customWidth="1"/>
    <col min="14606" max="14606" width="1.7265625" style="144" customWidth="1"/>
    <col min="14607" max="14607" width="25.1796875" style="144" customWidth="1"/>
    <col min="14608" max="14608" width="1.7265625" style="144" customWidth="1"/>
    <col min="14609" max="14609" width="18.7265625" style="144" customWidth="1"/>
    <col min="14610" max="14849" width="8.453125" style="144"/>
    <col min="14850" max="14850" width="41" style="144" customWidth="1"/>
    <col min="14851" max="14851" width="10.453125" style="144" customWidth="1"/>
    <col min="14852" max="14852" width="1.453125" style="144" customWidth="1"/>
    <col min="14853" max="14853" width="18.7265625" style="144" customWidth="1"/>
    <col min="14854" max="14854" width="1.7265625" style="144" customWidth="1"/>
    <col min="14855" max="14855" width="18.7265625" style="144" customWidth="1"/>
    <col min="14856" max="14856" width="1.7265625" style="144" customWidth="1"/>
    <col min="14857" max="14857" width="18.7265625" style="144" customWidth="1"/>
    <col min="14858" max="14858" width="1.7265625" style="144" customWidth="1"/>
    <col min="14859" max="14859" width="18.7265625" style="144" customWidth="1"/>
    <col min="14860" max="14860" width="1.7265625" style="144" customWidth="1"/>
    <col min="14861" max="14861" width="18.7265625" style="144" customWidth="1"/>
    <col min="14862" max="14862" width="1.7265625" style="144" customWidth="1"/>
    <col min="14863" max="14863" width="25.1796875" style="144" customWidth="1"/>
    <col min="14864" max="14864" width="1.7265625" style="144" customWidth="1"/>
    <col min="14865" max="14865" width="18.7265625" style="144" customWidth="1"/>
    <col min="14866" max="15105" width="8.453125" style="144"/>
    <col min="15106" max="15106" width="41" style="144" customWidth="1"/>
    <col min="15107" max="15107" width="10.453125" style="144" customWidth="1"/>
    <col min="15108" max="15108" width="1.453125" style="144" customWidth="1"/>
    <col min="15109" max="15109" width="18.7265625" style="144" customWidth="1"/>
    <col min="15110" max="15110" width="1.7265625" style="144" customWidth="1"/>
    <col min="15111" max="15111" width="18.7265625" style="144" customWidth="1"/>
    <col min="15112" max="15112" width="1.7265625" style="144" customWidth="1"/>
    <col min="15113" max="15113" width="18.7265625" style="144" customWidth="1"/>
    <col min="15114" max="15114" width="1.7265625" style="144" customWidth="1"/>
    <col min="15115" max="15115" width="18.7265625" style="144" customWidth="1"/>
    <col min="15116" max="15116" width="1.7265625" style="144" customWidth="1"/>
    <col min="15117" max="15117" width="18.7265625" style="144" customWidth="1"/>
    <col min="15118" max="15118" width="1.7265625" style="144" customWidth="1"/>
    <col min="15119" max="15119" width="25.1796875" style="144" customWidth="1"/>
    <col min="15120" max="15120" width="1.7265625" style="144" customWidth="1"/>
    <col min="15121" max="15121" width="18.7265625" style="144" customWidth="1"/>
    <col min="15122" max="15361" width="8.453125" style="144"/>
    <col min="15362" max="15362" width="41" style="144" customWidth="1"/>
    <col min="15363" max="15363" width="10.453125" style="144" customWidth="1"/>
    <col min="15364" max="15364" width="1.453125" style="144" customWidth="1"/>
    <col min="15365" max="15365" width="18.7265625" style="144" customWidth="1"/>
    <col min="15366" max="15366" width="1.7265625" style="144" customWidth="1"/>
    <col min="15367" max="15367" width="18.7265625" style="144" customWidth="1"/>
    <col min="15368" max="15368" width="1.7265625" style="144" customWidth="1"/>
    <col min="15369" max="15369" width="18.7265625" style="144" customWidth="1"/>
    <col min="15370" max="15370" width="1.7265625" style="144" customWidth="1"/>
    <col min="15371" max="15371" width="18.7265625" style="144" customWidth="1"/>
    <col min="15372" max="15372" width="1.7265625" style="144" customWidth="1"/>
    <col min="15373" max="15373" width="18.7265625" style="144" customWidth="1"/>
    <col min="15374" max="15374" width="1.7265625" style="144" customWidth="1"/>
    <col min="15375" max="15375" width="25.1796875" style="144" customWidth="1"/>
    <col min="15376" max="15376" width="1.7265625" style="144" customWidth="1"/>
    <col min="15377" max="15377" width="18.7265625" style="144" customWidth="1"/>
    <col min="15378" max="15617" width="8.453125" style="144"/>
    <col min="15618" max="15618" width="41" style="144" customWidth="1"/>
    <col min="15619" max="15619" width="10.453125" style="144" customWidth="1"/>
    <col min="15620" max="15620" width="1.453125" style="144" customWidth="1"/>
    <col min="15621" max="15621" width="18.7265625" style="144" customWidth="1"/>
    <col min="15622" max="15622" width="1.7265625" style="144" customWidth="1"/>
    <col min="15623" max="15623" width="18.7265625" style="144" customWidth="1"/>
    <col min="15624" max="15624" width="1.7265625" style="144" customWidth="1"/>
    <col min="15625" max="15625" width="18.7265625" style="144" customWidth="1"/>
    <col min="15626" max="15626" width="1.7265625" style="144" customWidth="1"/>
    <col min="15627" max="15627" width="18.7265625" style="144" customWidth="1"/>
    <col min="15628" max="15628" width="1.7265625" style="144" customWidth="1"/>
    <col min="15629" max="15629" width="18.7265625" style="144" customWidth="1"/>
    <col min="15630" max="15630" width="1.7265625" style="144" customWidth="1"/>
    <col min="15631" max="15631" width="25.1796875" style="144" customWidth="1"/>
    <col min="15632" max="15632" width="1.7265625" style="144" customWidth="1"/>
    <col min="15633" max="15633" width="18.7265625" style="144" customWidth="1"/>
    <col min="15634" max="15873" width="8.453125" style="144"/>
    <col min="15874" max="15874" width="41" style="144" customWidth="1"/>
    <col min="15875" max="15875" width="10.453125" style="144" customWidth="1"/>
    <col min="15876" max="15876" width="1.453125" style="144" customWidth="1"/>
    <col min="15877" max="15877" width="18.7265625" style="144" customWidth="1"/>
    <col min="15878" max="15878" width="1.7265625" style="144" customWidth="1"/>
    <col min="15879" max="15879" width="18.7265625" style="144" customWidth="1"/>
    <col min="15880" max="15880" width="1.7265625" style="144" customWidth="1"/>
    <col min="15881" max="15881" width="18.7265625" style="144" customWidth="1"/>
    <col min="15882" max="15882" width="1.7265625" style="144" customWidth="1"/>
    <col min="15883" max="15883" width="18.7265625" style="144" customWidth="1"/>
    <col min="15884" max="15884" width="1.7265625" style="144" customWidth="1"/>
    <col min="15885" max="15885" width="18.7265625" style="144" customWidth="1"/>
    <col min="15886" max="15886" width="1.7265625" style="144" customWidth="1"/>
    <col min="15887" max="15887" width="25.1796875" style="144" customWidth="1"/>
    <col min="15888" max="15888" width="1.7265625" style="144" customWidth="1"/>
    <col min="15889" max="15889" width="18.7265625" style="144" customWidth="1"/>
    <col min="15890" max="16129" width="8.453125" style="144"/>
    <col min="16130" max="16130" width="41" style="144" customWidth="1"/>
    <col min="16131" max="16131" width="10.453125" style="144" customWidth="1"/>
    <col min="16132" max="16132" width="1.453125" style="144" customWidth="1"/>
    <col min="16133" max="16133" width="18.7265625" style="144" customWidth="1"/>
    <col min="16134" max="16134" width="1.7265625" style="144" customWidth="1"/>
    <col min="16135" max="16135" width="18.7265625" style="144" customWidth="1"/>
    <col min="16136" max="16136" width="1.7265625" style="144" customWidth="1"/>
    <col min="16137" max="16137" width="18.7265625" style="144" customWidth="1"/>
    <col min="16138" max="16138" width="1.7265625" style="144" customWidth="1"/>
    <col min="16139" max="16139" width="18.7265625" style="144" customWidth="1"/>
    <col min="16140" max="16140" width="1.7265625" style="144" customWidth="1"/>
    <col min="16141" max="16141" width="18.7265625" style="144" customWidth="1"/>
    <col min="16142" max="16142" width="1.7265625" style="144" customWidth="1"/>
    <col min="16143" max="16143" width="25.1796875" style="144" customWidth="1"/>
    <col min="16144" max="16144" width="1.7265625" style="144" customWidth="1"/>
    <col min="16145" max="16145" width="18.7265625" style="144" customWidth="1"/>
    <col min="16146" max="16384" width="8.453125" style="144"/>
  </cols>
  <sheetData>
    <row r="1" spans="1:17" ht="21" customHeight="1">
      <c r="A1" s="263" t="s">
        <v>69</v>
      </c>
      <c r="B1" s="263"/>
      <c r="C1" s="263"/>
      <c r="D1" s="263"/>
      <c r="E1" s="263"/>
      <c r="F1" s="138"/>
      <c r="G1" s="112"/>
      <c r="H1" s="138"/>
      <c r="I1" s="112"/>
      <c r="J1" s="139"/>
      <c r="K1" s="112"/>
      <c r="L1" s="140"/>
      <c r="M1" s="141"/>
      <c r="N1" s="140"/>
      <c r="O1" s="141"/>
    </row>
    <row r="2" spans="1:17" ht="21" customHeight="1">
      <c r="A2" s="2" t="s">
        <v>126</v>
      </c>
      <c r="B2" s="2"/>
      <c r="C2" s="145"/>
      <c r="D2" s="2"/>
      <c r="E2" s="194"/>
      <c r="F2" s="2"/>
      <c r="G2" s="112"/>
      <c r="H2" s="2"/>
      <c r="I2" s="112"/>
      <c r="J2" s="146"/>
      <c r="K2" s="112"/>
      <c r="L2" s="147"/>
      <c r="M2" s="141"/>
      <c r="N2" s="147"/>
      <c r="O2" s="141"/>
    </row>
    <row r="3" spans="1:17" ht="21" customHeight="1">
      <c r="A3" s="264" t="s">
        <v>146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148"/>
      <c r="M3" s="149"/>
      <c r="N3" s="148"/>
      <c r="O3" s="149"/>
      <c r="P3" s="150"/>
      <c r="Q3" s="151"/>
    </row>
    <row r="4" spans="1:17" ht="19" customHeight="1">
      <c r="A4" s="152"/>
      <c r="B4" s="152"/>
      <c r="C4" s="153"/>
      <c r="D4" s="152"/>
      <c r="E4" s="195"/>
      <c r="F4" s="152"/>
      <c r="G4" s="154"/>
      <c r="H4" s="152"/>
      <c r="I4" s="154"/>
      <c r="J4" s="156"/>
      <c r="K4" s="154"/>
      <c r="L4" s="156"/>
      <c r="M4" s="154"/>
      <c r="N4" s="155"/>
      <c r="O4" s="154"/>
      <c r="P4" s="157"/>
      <c r="Q4" s="158"/>
    </row>
    <row r="5" spans="1:17" s="160" customFormat="1" ht="20.149999999999999" customHeight="1">
      <c r="A5" s="152"/>
      <c r="B5" s="152"/>
      <c r="C5" s="159"/>
      <c r="D5" s="152"/>
      <c r="E5" s="265" t="s">
        <v>100</v>
      </c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</row>
    <row r="6" spans="1:17" s="160" customFormat="1" ht="20.149999999999999" customHeight="1">
      <c r="A6" s="152"/>
      <c r="B6" s="152"/>
      <c r="C6" s="159"/>
      <c r="D6" s="152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 t="s">
        <v>141</v>
      </c>
      <c r="P6" s="196"/>
      <c r="Q6" s="196"/>
    </row>
    <row r="7" spans="1:17" s="160" customFormat="1" ht="20.149999999999999" customHeight="1">
      <c r="A7" s="152"/>
      <c r="B7" s="152"/>
      <c r="C7" s="159"/>
      <c r="D7" s="152"/>
      <c r="E7" s="154"/>
      <c r="F7" s="155"/>
      <c r="G7" s="141"/>
      <c r="H7" s="155"/>
      <c r="I7" s="154"/>
      <c r="J7" s="156"/>
      <c r="K7" s="154"/>
      <c r="L7" s="156"/>
      <c r="M7" s="154"/>
      <c r="N7" s="155"/>
      <c r="O7" s="197" t="s">
        <v>140</v>
      </c>
      <c r="P7" s="156"/>
      <c r="Q7" s="141"/>
    </row>
    <row r="8" spans="1:17" s="160" customFormat="1" ht="20.149999999999999" customHeight="1">
      <c r="A8" s="152"/>
      <c r="B8" s="152"/>
      <c r="C8" s="159"/>
      <c r="D8" s="152"/>
      <c r="E8" s="154"/>
      <c r="F8" s="155"/>
      <c r="G8" s="141"/>
      <c r="H8" s="155"/>
      <c r="I8" s="154"/>
      <c r="J8" s="156"/>
      <c r="K8" s="266" t="s">
        <v>26</v>
      </c>
      <c r="L8" s="266"/>
      <c r="M8" s="266"/>
      <c r="N8" s="155"/>
      <c r="O8" s="161" t="s">
        <v>80</v>
      </c>
      <c r="P8" s="156"/>
      <c r="Q8" s="141"/>
    </row>
    <row r="9" spans="1:17" s="160" customFormat="1" ht="20.149999999999999" customHeight="1">
      <c r="A9" s="152"/>
      <c r="B9" s="152"/>
      <c r="C9" s="159"/>
      <c r="D9" s="152"/>
      <c r="E9" s="154"/>
      <c r="F9" s="156"/>
      <c r="G9" s="141"/>
      <c r="H9" s="155"/>
      <c r="I9" s="154" t="s">
        <v>89</v>
      </c>
      <c r="J9" s="156"/>
      <c r="K9" s="141"/>
      <c r="L9" s="147"/>
      <c r="M9" s="141"/>
      <c r="N9" s="155"/>
      <c r="O9" s="163" t="s">
        <v>93</v>
      </c>
      <c r="P9" s="156"/>
      <c r="Q9" s="141"/>
    </row>
    <row r="10" spans="1:17" s="160" customFormat="1" ht="20.149999999999999" customHeight="1">
      <c r="A10" s="164"/>
      <c r="B10" s="164"/>
      <c r="C10" s="165"/>
      <c r="D10" s="164"/>
      <c r="E10" s="154"/>
      <c r="F10" s="156"/>
      <c r="G10" s="154"/>
      <c r="H10" s="156"/>
      <c r="I10" s="154" t="s">
        <v>136</v>
      </c>
      <c r="J10" s="156"/>
      <c r="K10" s="154" t="s">
        <v>40</v>
      </c>
      <c r="N10" s="156"/>
      <c r="O10" s="167" t="s">
        <v>94</v>
      </c>
      <c r="P10" s="156"/>
      <c r="Q10" s="154"/>
    </row>
    <row r="11" spans="1:17" s="169" customFormat="1" ht="20.149999999999999" customHeight="1">
      <c r="A11" s="164"/>
      <c r="B11" s="164"/>
      <c r="C11" s="165"/>
      <c r="D11" s="164"/>
      <c r="E11" s="154" t="s">
        <v>88</v>
      </c>
      <c r="F11" s="156"/>
      <c r="G11" s="154" t="s">
        <v>89</v>
      </c>
      <c r="H11" s="156"/>
      <c r="I11" s="154" t="s">
        <v>54</v>
      </c>
      <c r="J11" s="156"/>
      <c r="K11" s="147" t="s">
        <v>90</v>
      </c>
      <c r="L11" s="156"/>
      <c r="M11" s="154"/>
      <c r="N11" s="156"/>
      <c r="O11" s="166" t="s">
        <v>96</v>
      </c>
      <c r="P11" s="156"/>
      <c r="Q11" s="166" t="s">
        <v>98</v>
      </c>
    </row>
    <row r="12" spans="1:17" s="169" customFormat="1" ht="20.149999999999999" customHeight="1">
      <c r="A12" s="164"/>
      <c r="B12" s="164"/>
      <c r="D12" s="164"/>
      <c r="E12" s="154" t="s">
        <v>41</v>
      </c>
      <c r="F12" s="170"/>
      <c r="G12" s="154" t="s">
        <v>137</v>
      </c>
      <c r="H12" s="156"/>
      <c r="I12" s="154" t="s">
        <v>55</v>
      </c>
      <c r="J12" s="156"/>
      <c r="K12" s="154" t="s">
        <v>91</v>
      </c>
      <c r="L12" s="156"/>
      <c r="M12" s="154" t="s">
        <v>92</v>
      </c>
      <c r="N12" s="156"/>
      <c r="O12" s="166" t="s">
        <v>79</v>
      </c>
      <c r="P12" s="156"/>
      <c r="Q12" s="198" t="s">
        <v>99</v>
      </c>
    </row>
    <row r="13" spans="1:17" s="169" customFormat="1" ht="20.149999999999999" customHeight="1">
      <c r="A13" s="164"/>
      <c r="B13" s="164"/>
      <c r="C13" s="171" t="s">
        <v>3</v>
      </c>
      <c r="D13" s="164"/>
      <c r="E13" s="172" t="s">
        <v>44</v>
      </c>
      <c r="F13" s="170"/>
      <c r="G13" s="172" t="s">
        <v>44</v>
      </c>
      <c r="H13" s="156"/>
      <c r="I13" s="172" t="s">
        <v>44</v>
      </c>
      <c r="J13" s="156"/>
      <c r="K13" s="172" t="s">
        <v>44</v>
      </c>
      <c r="L13" s="156"/>
      <c r="M13" s="172" t="s">
        <v>44</v>
      </c>
      <c r="N13" s="156"/>
      <c r="O13" s="173" t="s">
        <v>44</v>
      </c>
      <c r="P13" s="156"/>
      <c r="Q13" s="173" t="s">
        <v>44</v>
      </c>
    </row>
    <row r="14" spans="1:17" s="169" customFormat="1" ht="20.149999999999999" customHeight="1">
      <c r="A14" s="164"/>
      <c r="B14" s="164"/>
      <c r="C14" s="174"/>
      <c r="D14" s="164"/>
      <c r="E14" s="154"/>
      <c r="F14" s="170"/>
      <c r="G14" s="154"/>
      <c r="H14" s="156"/>
      <c r="I14" s="154"/>
      <c r="J14" s="156"/>
      <c r="K14" s="154"/>
      <c r="L14" s="156"/>
      <c r="M14" s="154"/>
      <c r="N14" s="156"/>
      <c r="O14" s="154"/>
      <c r="P14" s="156"/>
      <c r="Q14" s="154"/>
    </row>
    <row r="15" spans="1:17" ht="20.149999999999999" customHeight="1">
      <c r="A15" s="175" t="s">
        <v>53</v>
      </c>
      <c r="B15" s="175"/>
      <c r="C15" s="180"/>
      <c r="D15" s="177"/>
      <c r="E15" s="158">
        <v>225000000</v>
      </c>
      <c r="F15" s="178"/>
      <c r="G15" s="158">
        <v>293184000</v>
      </c>
      <c r="H15" s="178"/>
      <c r="I15" s="158">
        <v>-10000000</v>
      </c>
      <c r="J15" s="178"/>
      <c r="K15" s="158">
        <v>14000000</v>
      </c>
      <c r="L15" s="178"/>
      <c r="M15" s="158">
        <v>120836767</v>
      </c>
      <c r="N15" s="178"/>
      <c r="O15" s="158">
        <v>-24690</v>
      </c>
      <c r="P15" s="178"/>
      <c r="Q15" s="5">
        <f>SUM(E15:O15)</f>
        <v>642996077</v>
      </c>
    </row>
    <row r="16" spans="1:17" ht="20.149999999999999" customHeight="1">
      <c r="A16" s="177" t="s">
        <v>85</v>
      </c>
      <c r="B16" s="177"/>
      <c r="C16" s="180"/>
      <c r="D16" s="177"/>
      <c r="E16" s="181">
        <v>0</v>
      </c>
      <c r="F16" s="178"/>
      <c r="G16" s="181">
        <v>0</v>
      </c>
      <c r="H16" s="178"/>
      <c r="I16" s="181">
        <v>0</v>
      </c>
      <c r="J16" s="178"/>
      <c r="K16" s="181">
        <v>0</v>
      </c>
      <c r="L16" s="178"/>
      <c r="M16" s="181">
        <v>9401687</v>
      </c>
      <c r="N16" s="178"/>
      <c r="O16" s="181">
        <v>-33751</v>
      </c>
      <c r="P16" s="178"/>
      <c r="Q16" s="6">
        <f>SUM(E16:O16)</f>
        <v>9367936</v>
      </c>
    </row>
    <row r="17" spans="1:17" ht="6" customHeight="1">
      <c r="A17" s="177"/>
      <c r="B17" s="177"/>
      <c r="C17" s="180"/>
      <c r="D17" s="177"/>
      <c r="E17" s="158"/>
      <c r="F17" s="178"/>
      <c r="G17" s="158"/>
      <c r="H17" s="178"/>
      <c r="I17" s="158"/>
      <c r="J17" s="178"/>
      <c r="K17" s="158"/>
      <c r="L17" s="178"/>
      <c r="M17" s="158"/>
      <c r="N17" s="178"/>
      <c r="O17" s="158"/>
      <c r="P17" s="178"/>
      <c r="Q17" s="5"/>
    </row>
    <row r="18" spans="1:17" ht="20.149999999999999" customHeight="1" thickBot="1">
      <c r="A18" s="175" t="s">
        <v>147</v>
      </c>
      <c r="B18" s="175"/>
      <c r="C18" s="180"/>
      <c r="D18" s="175"/>
      <c r="E18" s="183">
        <f>SUM(E15:E16)</f>
        <v>225000000</v>
      </c>
      <c r="F18" s="7"/>
      <c r="G18" s="183">
        <f>SUM(G15:G16)</f>
        <v>293184000</v>
      </c>
      <c r="H18" s="178"/>
      <c r="I18" s="183">
        <f>SUM(I15:I16)</f>
        <v>-10000000</v>
      </c>
      <c r="J18" s="8"/>
      <c r="K18" s="183">
        <f>SUM(K15:K16)</f>
        <v>14000000</v>
      </c>
      <c r="L18" s="8"/>
      <c r="M18" s="183">
        <f>SUM(M15:M16)</f>
        <v>130238454</v>
      </c>
      <c r="N18" s="8"/>
      <c r="O18" s="183">
        <f>SUM(O15:O16)</f>
        <v>-58441</v>
      </c>
      <c r="P18" s="8"/>
      <c r="Q18" s="9">
        <f>SUM(Q15:Q16)</f>
        <v>652364013</v>
      </c>
    </row>
    <row r="19" spans="1:17" ht="20.149999999999999" customHeight="1" thickTop="1">
      <c r="A19" s="184"/>
      <c r="B19" s="184"/>
      <c r="C19" s="185"/>
      <c r="D19" s="184"/>
      <c r="E19" s="158"/>
      <c r="F19" s="186"/>
      <c r="G19" s="10"/>
      <c r="H19" s="178"/>
      <c r="I19" s="158"/>
      <c r="J19" s="178"/>
      <c r="K19" s="158"/>
      <c r="L19" s="178"/>
      <c r="M19" s="158"/>
      <c r="N19" s="178"/>
      <c r="O19" s="158"/>
      <c r="P19" s="178"/>
    </row>
    <row r="20" spans="1:17" ht="20.149999999999999" customHeight="1">
      <c r="A20" s="175" t="s">
        <v>148</v>
      </c>
      <c r="B20" s="175"/>
      <c r="C20" s="180"/>
      <c r="D20" s="177"/>
      <c r="E20" s="158">
        <v>225000000</v>
      </c>
      <c r="F20" s="178"/>
      <c r="G20" s="158">
        <v>293184000</v>
      </c>
      <c r="H20" s="178"/>
      <c r="I20" s="158">
        <v>-10000000</v>
      </c>
      <c r="J20" s="178"/>
      <c r="K20" s="158">
        <v>17000000</v>
      </c>
      <c r="L20" s="178"/>
      <c r="M20" s="158">
        <v>136353534</v>
      </c>
      <c r="N20" s="178"/>
      <c r="O20" s="158">
        <v>221033</v>
      </c>
      <c r="P20" s="178"/>
      <c r="Q20" s="5">
        <f>SUM(E20:O20)</f>
        <v>661758567</v>
      </c>
    </row>
    <row r="21" spans="1:17" ht="20.149999999999999" customHeight="1">
      <c r="A21" s="177" t="s">
        <v>85</v>
      </c>
      <c r="B21" s="175"/>
      <c r="C21" s="180"/>
      <c r="D21" s="177"/>
      <c r="E21" s="181">
        <v>0</v>
      </c>
      <c r="F21" s="178"/>
      <c r="G21" s="181">
        <v>0</v>
      </c>
      <c r="H21" s="178"/>
      <c r="I21" s="181">
        <v>0</v>
      </c>
      <c r="J21" s="178"/>
      <c r="K21" s="181">
        <v>0</v>
      </c>
      <c r="L21" s="178"/>
      <c r="M21" s="181">
        <f>'4(3M)'!I36+'4(3M)'!I46</f>
        <v>5612263</v>
      </c>
      <c r="N21" s="178"/>
      <c r="O21" s="181">
        <f>'4(3M)'!I57</f>
        <v>247830</v>
      </c>
      <c r="P21" s="178"/>
      <c r="Q21" s="212">
        <f>SUM(E21:O21)</f>
        <v>5860093</v>
      </c>
    </row>
    <row r="22" spans="1:17" ht="6" customHeight="1">
      <c r="A22" s="177"/>
      <c r="B22" s="177"/>
      <c r="C22" s="180"/>
      <c r="D22" s="177"/>
      <c r="E22" s="158"/>
      <c r="F22" s="178"/>
      <c r="G22" s="158"/>
      <c r="H22" s="178"/>
      <c r="I22" s="158"/>
      <c r="J22" s="178"/>
      <c r="K22" s="158"/>
      <c r="L22" s="178"/>
      <c r="M22" s="158"/>
      <c r="N22" s="178"/>
      <c r="O22" s="158"/>
      <c r="P22" s="178"/>
      <c r="Q22" s="5"/>
    </row>
    <row r="23" spans="1:17" ht="20.149999999999999" customHeight="1" thickBot="1">
      <c r="A23" s="175" t="s">
        <v>149</v>
      </c>
      <c r="B23" s="175"/>
      <c r="C23" s="180"/>
      <c r="D23" s="175"/>
      <c r="E23" s="183">
        <f>SUM(E20:E21)</f>
        <v>225000000</v>
      </c>
      <c r="F23" s="7"/>
      <c r="G23" s="183">
        <f>SUM(G20:G21)</f>
        <v>293184000</v>
      </c>
      <c r="H23" s="178"/>
      <c r="I23" s="183">
        <f>SUM(I20:I21)</f>
        <v>-10000000</v>
      </c>
      <c r="J23" s="8"/>
      <c r="K23" s="183">
        <f>SUM(K20:K21)</f>
        <v>17000000</v>
      </c>
      <c r="L23" s="8"/>
      <c r="M23" s="183">
        <f>SUM(M20:M21)</f>
        <v>141965797</v>
      </c>
      <c r="N23" s="8"/>
      <c r="O23" s="183">
        <f>SUM(O20:O21)</f>
        <v>468863</v>
      </c>
      <c r="P23" s="8"/>
      <c r="Q23" s="9">
        <f>SUM(Q20:Q21)</f>
        <v>667618660</v>
      </c>
    </row>
    <row r="24" spans="1:17" ht="19" customHeight="1" thickTop="1"/>
    <row r="27" spans="1:17" ht="12.75" customHeight="1"/>
    <row r="28" spans="1:17" ht="21" customHeight="1">
      <c r="A28" s="190" t="s">
        <v>13</v>
      </c>
      <c r="B28" s="191"/>
      <c r="C28" s="192"/>
      <c r="D28" s="191"/>
      <c r="E28" s="200"/>
      <c r="F28" s="201"/>
      <c r="G28" s="151"/>
      <c r="H28" s="202"/>
      <c r="I28" s="151"/>
      <c r="J28" s="193"/>
      <c r="K28" s="151"/>
      <c r="L28" s="193"/>
      <c r="M28" s="151"/>
      <c r="N28" s="193"/>
      <c r="O28" s="151"/>
      <c r="P28" s="193"/>
      <c r="Q28" s="151"/>
    </row>
  </sheetData>
  <mergeCells count="4">
    <mergeCell ref="A1:E1"/>
    <mergeCell ref="A3:K3"/>
    <mergeCell ref="E5:Q5"/>
    <mergeCell ref="K8:M8"/>
  </mergeCells>
  <pageMargins left="0.51181102362204722" right="0.51181102362204722" top="0.47244094488188981" bottom="0.59055118110236227" header="0.51181102362204722" footer="0.39370078740157483"/>
  <pageSetup paperSize="9" scale="98" firstPageNumber="6" orientation="landscape" useFirstPageNumber="1" horizontalDpi="1200" verticalDpi="1200" r:id="rId1"/>
  <headerFooter>
    <oddFooter>&amp;R&amp;"Browallia New,Regular"&amp;13&amp;P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DEF78-51C0-46D9-962C-2252E1060516}">
  <sheetPr>
    <pageSetUpPr fitToPage="1"/>
  </sheetPr>
  <dimension ref="A1:P103"/>
  <sheetViews>
    <sheetView zoomScaleNormal="100" zoomScaleSheetLayoutView="91" workbookViewId="0">
      <selection activeCell="K36" sqref="K36"/>
    </sheetView>
  </sheetViews>
  <sheetFormatPr defaultColWidth="9.1796875" defaultRowHeight="21" customHeight="1"/>
  <cols>
    <col min="1" max="1" width="1.453125" style="217" customWidth="1"/>
    <col min="2" max="2" width="43" style="217" customWidth="1"/>
    <col min="3" max="3" width="7.1796875" style="217" customWidth="1"/>
    <col min="4" max="4" width="0.81640625" style="217" customWidth="1"/>
    <col min="5" max="5" width="14.26953125" style="217" customWidth="1"/>
    <col min="6" max="6" width="0.81640625" style="217" customWidth="1"/>
    <col min="7" max="7" width="14.26953125" style="217" customWidth="1"/>
    <col min="8" max="8" width="0.81640625" style="217" customWidth="1"/>
    <col min="9" max="9" width="14.26953125" style="217" customWidth="1"/>
    <col min="10" max="10" width="0.81640625" style="217" customWidth="1"/>
    <col min="11" max="11" width="14.26953125" style="217" customWidth="1"/>
    <col min="12" max="14" width="9.1796875" style="217"/>
    <col min="15" max="15" width="9.453125" style="217" bestFit="1" customWidth="1"/>
    <col min="16" max="16384" width="9.1796875" style="217"/>
  </cols>
  <sheetData>
    <row r="1" spans="1:11" ht="21" customHeight="1">
      <c r="A1" s="101" t="s">
        <v>70</v>
      </c>
      <c r="B1" s="11"/>
      <c r="C1" s="213"/>
      <c r="D1" s="214"/>
      <c r="E1" s="215"/>
      <c r="F1" s="215"/>
      <c r="G1" s="215"/>
      <c r="H1" s="216"/>
      <c r="I1" s="215"/>
      <c r="J1" s="216"/>
      <c r="K1" s="215"/>
    </row>
    <row r="2" spans="1:11" ht="21" customHeight="1">
      <c r="A2" s="12" t="s">
        <v>42</v>
      </c>
      <c r="B2" s="11"/>
      <c r="C2" s="213"/>
      <c r="D2" s="214"/>
      <c r="E2" s="215"/>
      <c r="F2" s="215"/>
      <c r="G2" s="215"/>
      <c r="H2" s="216"/>
      <c r="I2" s="215"/>
      <c r="J2" s="216"/>
      <c r="K2" s="215"/>
    </row>
    <row r="3" spans="1:11" ht="21" customHeight="1">
      <c r="A3" s="13" t="s">
        <v>146</v>
      </c>
      <c r="B3" s="14"/>
      <c r="C3" s="218"/>
      <c r="D3" s="219"/>
      <c r="E3" s="220"/>
      <c r="F3" s="220"/>
      <c r="G3" s="220"/>
      <c r="H3" s="221"/>
      <c r="I3" s="220"/>
      <c r="J3" s="221"/>
      <c r="K3" s="220"/>
    </row>
    <row r="4" spans="1:11" ht="21" customHeight="1">
      <c r="A4" s="222"/>
      <c r="B4" s="223"/>
      <c r="C4" s="213"/>
      <c r="D4" s="214"/>
      <c r="E4" s="215"/>
      <c r="F4" s="215"/>
      <c r="G4" s="215"/>
      <c r="H4" s="215"/>
      <c r="I4" s="215"/>
      <c r="J4" s="216"/>
      <c r="K4" s="215"/>
    </row>
    <row r="5" spans="1:11" ht="21" customHeight="1">
      <c r="A5" s="12"/>
      <c r="B5" s="11"/>
      <c r="C5" s="224"/>
      <c r="D5" s="11"/>
      <c r="E5" s="269" t="s">
        <v>0</v>
      </c>
      <c r="F5" s="269"/>
      <c r="G5" s="269"/>
      <c r="H5" s="216"/>
      <c r="I5" s="262" t="s">
        <v>1</v>
      </c>
      <c r="J5" s="262"/>
      <c r="K5" s="262"/>
    </row>
    <row r="6" spans="1:11" ht="21" customHeight="1">
      <c r="A6" s="12"/>
      <c r="B6" s="11"/>
      <c r="C6" s="224"/>
      <c r="D6" s="11"/>
      <c r="E6" s="225"/>
      <c r="F6" s="225"/>
      <c r="G6" s="226" t="s">
        <v>71</v>
      </c>
      <c r="H6" s="216"/>
      <c r="I6" s="208"/>
      <c r="J6" s="208"/>
      <c r="K6" s="226" t="s">
        <v>71</v>
      </c>
    </row>
    <row r="7" spans="1:11" ht="21" customHeight="1">
      <c r="A7" s="12"/>
      <c r="B7" s="11"/>
      <c r="C7" s="224"/>
      <c r="D7" s="11"/>
      <c r="E7" s="209" t="s">
        <v>67</v>
      </c>
      <c r="F7" s="208"/>
      <c r="G7" s="209" t="s">
        <v>67</v>
      </c>
      <c r="H7" s="227"/>
      <c r="I7" s="209" t="s">
        <v>67</v>
      </c>
      <c r="J7" s="208"/>
      <c r="K7" s="209" t="s">
        <v>67</v>
      </c>
    </row>
    <row r="8" spans="1:11" ht="21" customHeight="1">
      <c r="A8" s="12"/>
      <c r="B8" s="11"/>
      <c r="C8" s="224"/>
      <c r="D8" s="11"/>
      <c r="E8" s="127" t="s">
        <v>144</v>
      </c>
      <c r="F8" s="128"/>
      <c r="G8" s="127" t="s">
        <v>144</v>
      </c>
      <c r="H8" s="128"/>
      <c r="I8" s="127" t="s">
        <v>144</v>
      </c>
      <c r="J8" s="128"/>
      <c r="K8" s="127" t="s">
        <v>144</v>
      </c>
    </row>
    <row r="9" spans="1:11" ht="21" customHeight="1">
      <c r="A9" s="12"/>
      <c r="B9" s="11"/>
      <c r="C9" s="228"/>
      <c r="D9" s="129"/>
      <c r="E9" s="129" t="s">
        <v>145</v>
      </c>
      <c r="F9" s="128"/>
      <c r="G9" s="129" t="s">
        <v>43</v>
      </c>
      <c r="H9" s="128"/>
      <c r="I9" s="129" t="s">
        <v>145</v>
      </c>
      <c r="J9" s="128"/>
      <c r="K9" s="129" t="s">
        <v>43</v>
      </c>
    </row>
    <row r="10" spans="1:11" ht="21" customHeight="1">
      <c r="A10" s="229"/>
      <c r="B10" s="229"/>
      <c r="C10" s="230" t="s">
        <v>3</v>
      </c>
      <c r="D10" s="231"/>
      <c r="E10" s="232" t="s">
        <v>44</v>
      </c>
      <c r="F10" s="233"/>
      <c r="G10" s="232" t="s">
        <v>44</v>
      </c>
      <c r="H10" s="234"/>
      <c r="I10" s="232" t="s">
        <v>44</v>
      </c>
      <c r="J10" s="233"/>
      <c r="K10" s="232" t="s">
        <v>44</v>
      </c>
    </row>
    <row r="11" spans="1:11" ht="8.15" customHeight="1">
      <c r="A11" s="229"/>
      <c r="B11" s="229"/>
      <c r="C11" s="45"/>
      <c r="D11" s="231"/>
      <c r="E11" s="257"/>
      <c r="F11" s="233"/>
      <c r="G11" s="257"/>
      <c r="H11" s="234"/>
      <c r="I11" s="257"/>
      <c r="J11" s="233"/>
      <c r="K11" s="257"/>
    </row>
    <row r="12" spans="1:11" ht="21" customHeight="1">
      <c r="A12" s="235" t="s">
        <v>101</v>
      </c>
      <c r="B12" s="222"/>
      <c r="C12" s="228"/>
      <c r="D12" s="214"/>
      <c r="E12" s="215"/>
      <c r="F12" s="215"/>
      <c r="G12" s="215"/>
      <c r="H12" s="216"/>
      <c r="I12" s="215"/>
      <c r="J12" s="216"/>
      <c r="K12" s="215"/>
    </row>
    <row r="13" spans="1:11" ht="21" customHeight="1">
      <c r="A13" s="222" t="s">
        <v>102</v>
      </c>
      <c r="B13" s="223"/>
      <c r="C13" s="213"/>
      <c r="D13" s="214"/>
      <c r="E13" s="215">
        <v>18765398</v>
      </c>
      <c r="F13" s="215"/>
      <c r="G13" s="215">
        <v>16634729</v>
      </c>
      <c r="H13" s="215"/>
      <c r="I13" s="215">
        <v>11239169</v>
      </c>
      <c r="J13" s="216"/>
      <c r="K13" s="215">
        <v>14820913</v>
      </c>
    </row>
    <row r="14" spans="1:11" ht="21" customHeight="1">
      <c r="A14" s="236" t="s">
        <v>103</v>
      </c>
      <c r="B14" s="223"/>
      <c r="C14" s="213"/>
      <c r="D14" s="214"/>
      <c r="E14" s="215"/>
      <c r="F14" s="215"/>
      <c r="G14" s="215"/>
      <c r="H14" s="215"/>
      <c r="I14" s="215"/>
      <c r="J14" s="216"/>
      <c r="K14" s="215"/>
    </row>
    <row r="15" spans="1:11" ht="21" customHeight="1">
      <c r="A15" s="222"/>
      <c r="B15" s="223" t="s">
        <v>104</v>
      </c>
      <c r="C15" s="213" t="s">
        <v>165</v>
      </c>
      <c r="D15" s="214"/>
      <c r="E15" s="215">
        <v>8768864</v>
      </c>
      <c r="F15" s="215"/>
      <c r="G15" s="215">
        <v>7076162</v>
      </c>
      <c r="H15" s="214"/>
      <c r="I15" s="215">
        <v>3814010</v>
      </c>
      <c r="J15" s="223"/>
      <c r="K15" s="215">
        <v>2826177</v>
      </c>
    </row>
    <row r="16" spans="1:11" ht="21" customHeight="1">
      <c r="A16" s="222"/>
      <c r="B16" s="223" t="s">
        <v>105</v>
      </c>
      <c r="C16" s="213"/>
      <c r="D16" s="214"/>
      <c r="E16" s="215">
        <v>-102917</v>
      </c>
      <c r="F16" s="215"/>
      <c r="G16" s="215">
        <v>978003</v>
      </c>
      <c r="H16" s="214"/>
      <c r="I16" s="215">
        <v>-124922</v>
      </c>
      <c r="J16" s="223"/>
      <c r="K16" s="215">
        <v>180235</v>
      </c>
    </row>
    <row r="17" spans="1:16" ht="21" customHeight="1">
      <c r="A17" s="222"/>
      <c r="B17" s="223" t="s">
        <v>171</v>
      </c>
      <c r="C17" s="213"/>
      <c r="D17" s="214"/>
      <c r="E17" s="215">
        <v>3945</v>
      </c>
      <c r="F17" s="215"/>
      <c r="G17" s="215">
        <v>0</v>
      </c>
      <c r="H17" s="214"/>
      <c r="I17" s="215">
        <v>6438</v>
      </c>
      <c r="J17" s="223"/>
      <c r="K17" s="215">
        <v>0</v>
      </c>
    </row>
    <row r="18" spans="1:16" ht="21" customHeight="1">
      <c r="A18" s="222"/>
      <c r="B18" s="223" t="s">
        <v>167</v>
      </c>
      <c r="C18" s="213"/>
      <c r="D18" s="214"/>
      <c r="E18" s="215">
        <v>0</v>
      </c>
      <c r="F18" s="214"/>
      <c r="G18" s="214">
        <v>-15637</v>
      </c>
      <c r="H18" s="214"/>
      <c r="I18" s="214">
        <v>0</v>
      </c>
      <c r="J18" s="214"/>
      <c r="K18" s="214">
        <v>0</v>
      </c>
    </row>
    <row r="19" spans="1:16" ht="21" customHeight="1">
      <c r="A19" s="222"/>
      <c r="B19" s="223" t="s">
        <v>127</v>
      </c>
      <c r="C19" s="213"/>
      <c r="D19" s="214"/>
      <c r="E19" s="215">
        <v>255617</v>
      </c>
      <c r="F19" s="214"/>
      <c r="G19" s="215">
        <v>-853121</v>
      </c>
      <c r="H19" s="214"/>
      <c r="I19" s="214">
        <v>255617</v>
      </c>
      <c r="J19" s="214"/>
      <c r="K19" s="215">
        <v>-853121</v>
      </c>
    </row>
    <row r="20" spans="1:16" ht="21" customHeight="1">
      <c r="A20" s="222"/>
      <c r="B20" s="223" t="s">
        <v>76</v>
      </c>
      <c r="C20" s="213"/>
      <c r="D20" s="214"/>
      <c r="E20" s="215">
        <v>598834</v>
      </c>
      <c r="F20" s="214"/>
      <c r="G20" s="215">
        <v>293605</v>
      </c>
      <c r="H20" s="214"/>
      <c r="I20" s="214">
        <v>0</v>
      </c>
      <c r="J20" s="214"/>
      <c r="K20" s="215">
        <v>0</v>
      </c>
    </row>
    <row r="21" spans="1:16" ht="21" customHeight="1">
      <c r="A21" s="222"/>
      <c r="B21" s="223" t="s">
        <v>106</v>
      </c>
      <c r="C21" s="213"/>
      <c r="D21" s="214"/>
      <c r="E21" s="215">
        <v>-1596840</v>
      </c>
      <c r="F21" s="214"/>
      <c r="G21" s="214">
        <v>-1951898</v>
      </c>
      <c r="H21" s="214"/>
      <c r="I21" s="214">
        <v>-1597633</v>
      </c>
      <c r="J21" s="214"/>
      <c r="K21" s="214">
        <v>-1759256</v>
      </c>
    </row>
    <row r="22" spans="1:16" ht="21" customHeight="1">
      <c r="A22" s="222"/>
      <c r="B22" s="223" t="s">
        <v>38</v>
      </c>
      <c r="C22" s="213"/>
      <c r="D22" s="214"/>
      <c r="E22" s="215">
        <v>174715</v>
      </c>
      <c r="F22" s="215"/>
      <c r="G22" s="215">
        <v>77335</v>
      </c>
      <c r="H22" s="214"/>
      <c r="I22" s="215">
        <v>174715</v>
      </c>
      <c r="J22" s="223"/>
      <c r="K22" s="215">
        <v>63285</v>
      </c>
    </row>
    <row r="23" spans="1:16" ht="21" customHeight="1">
      <c r="A23" s="222"/>
      <c r="B23" s="223" t="s">
        <v>66</v>
      </c>
      <c r="C23" s="213"/>
      <c r="D23" s="214"/>
      <c r="E23" s="220">
        <v>3168966</v>
      </c>
      <c r="F23" s="215"/>
      <c r="G23" s="220">
        <v>1771764</v>
      </c>
      <c r="H23" s="214"/>
      <c r="I23" s="220">
        <v>1873477</v>
      </c>
      <c r="J23" s="223"/>
      <c r="K23" s="220">
        <v>661253</v>
      </c>
    </row>
    <row r="24" spans="1:16" ht="8.15" customHeight="1">
      <c r="A24" s="222"/>
      <c r="B24" s="223"/>
      <c r="C24" s="213"/>
      <c r="D24" s="214"/>
      <c r="E24" s="215"/>
      <c r="F24" s="215"/>
      <c r="G24" s="215"/>
      <c r="H24" s="214"/>
      <c r="I24" s="215"/>
      <c r="J24" s="223"/>
      <c r="K24" s="215"/>
    </row>
    <row r="25" spans="1:16" ht="21" customHeight="1">
      <c r="A25" s="222" t="s">
        <v>107</v>
      </c>
      <c r="B25" s="223"/>
      <c r="C25" s="213"/>
      <c r="D25" s="214"/>
      <c r="E25" s="215">
        <f>SUM(E13:E23)</f>
        <v>30036582</v>
      </c>
      <c r="F25" s="215"/>
      <c r="G25" s="215">
        <f>SUM(G13:G23)</f>
        <v>24010942</v>
      </c>
      <c r="H25" s="214"/>
      <c r="I25" s="215">
        <f>SUM(I13:I23)</f>
        <v>15640871</v>
      </c>
      <c r="J25" s="223"/>
      <c r="K25" s="215">
        <f>SUM(K13:K23)</f>
        <v>15939486</v>
      </c>
      <c r="M25" s="237"/>
      <c r="N25" s="237"/>
    </row>
    <row r="26" spans="1:16" ht="21" customHeight="1">
      <c r="A26" s="235" t="s">
        <v>108</v>
      </c>
      <c r="B26" s="222"/>
      <c r="C26" s="238"/>
      <c r="D26" s="214"/>
      <c r="E26" s="215"/>
      <c r="F26" s="215"/>
      <c r="G26" s="215"/>
      <c r="H26" s="215"/>
      <c r="I26" s="215"/>
      <c r="J26" s="216"/>
      <c r="K26" s="215"/>
    </row>
    <row r="27" spans="1:16" ht="21" customHeight="1">
      <c r="A27" s="223"/>
      <c r="B27" s="222" t="s">
        <v>155</v>
      </c>
      <c r="C27" s="239">
        <v>5</v>
      </c>
      <c r="D27" s="240"/>
      <c r="E27" s="215">
        <v>-20856195</v>
      </c>
      <c r="F27" s="241"/>
      <c r="G27" s="215">
        <v>-10698452</v>
      </c>
      <c r="H27" s="241"/>
      <c r="I27" s="215">
        <v>-1273747</v>
      </c>
      <c r="J27" s="242"/>
      <c r="K27" s="215">
        <v>-4168520</v>
      </c>
      <c r="N27" s="243"/>
      <c r="O27" s="243"/>
      <c r="P27" s="244"/>
    </row>
    <row r="28" spans="1:16" ht="21" customHeight="1">
      <c r="A28" s="223"/>
      <c r="B28" s="222" t="s">
        <v>73</v>
      </c>
      <c r="C28" s="239">
        <v>5</v>
      </c>
      <c r="D28" s="240"/>
      <c r="E28" s="215">
        <v>-8956665</v>
      </c>
      <c r="F28" s="241"/>
      <c r="G28" s="215">
        <v>-459312</v>
      </c>
      <c r="H28" s="241"/>
      <c r="I28" s="215">
        <v>-99637</v>
      </c>
      <c r="J28" s="242"/>
      <c r="K28" s="215">
        <v>-622680</v>
      </c>
      <c r="N28" s="243"/>
      <c r="O28" s="243"/>
      <c r="P28" s="244"/>
    </row>
    <row r="29" spans="1:16" ht="21" customHeight="1">
      <c r="A29" s="223"/>
      <c r="B29" s="222" t="s">
        <v>62</v>
      </c>
      <c r="C29" s="245"/>
      <c r="D29" s="240"/>
      <c r="E29" s="215">
        <v>-93657</v>
      </c>
      <c r="F29" s="241"/>
      <c r="G29" s="241">
        <v>423380</v>
      </c>
      <c r="H29" s="241"/>
      <c r="I29" s="215">
        <v>0</v>
      </c>
      <c r="J29" s="242"/>
      <c r="K29" s="215">
        <v>0</v>
      </c>
    </row>
    <row r="30" spans="1:16" ht="21" customHeight="1">
      <c r="A30" s="223"/>
      <c r="B30" s="222" t="s">
        <v>150</v>
      </c>
      <c r="C30" s="245"/>
      <c r="D30" s="240"/>
      <c r="E30" s="215">
        <v>9990000</v>
      </c>
      <c r="F30" s="241"/>
      <c r="G30" s="241">
        <v>0</v>
      </c>
      <c r="H30" s="241"/>
      <c r="I30" s="215">
        <v>0</v>
      </c>
      <c r="J30" s="242"/>
      <c r="K30" s="215">
        <v>0</v>
      </c>
    </row>
    <row r="31" spans="1:16" ht="21" customHeight="1">
      <c r="A31" s="223"/>
      <c r="B31" s="222" t="s">
        <v>63</v>
      </c>
      <c r="C31" s="245"/>
      <c r="D31" s="240"/>
      <c r="E31" s="215">
        <v>-18220865</v>
      </c>
      <c r="F31" s="246"/>
      <c r="G31" s="246">
        <v>-24968960</v>
      </c>
      <c r="H31" s="241"/>
      <c r="I31" s="215">
        <v>-1403386</v>
      </c>
      <c r="J31" s="242"/>
      <c r="K31" s="215">
        <v>2023064</v>
      </c>
    </row>
    <row r="32" spans="1:16" ht="21" customHeight="1">
      <c r="A32" s="223"/>
      <c r="B32" s="222" t="s">
        <v>64</v>
      </c>
      <c r="C32" s="245"/>
      <c r="D32" s="240"/>
      <c r="E32" s="215">
        <v>2260583</v>
      </c>
      <c r="F32" s="246"/>
      <c r="G32" s="246">
        <v>-105302</v>
      </c>
      <c r="H32" s="246"/>
      <c r="I32" s="215">
        <f>'2-3'!K69-'2-3'!M69</f>
        <v>-2605695</v>
      </c>
      <c r="J32" s="242"/>
      <c r="K32" s="215">
        <v>-3706786</v>
      </c>
    </row>
    <row r="33" spans="1:14" ht="21" customHeight="1">
      <c r="A33" s="223"/>
      <c r="B33" s="222" t="s">
        <v>170</v>
      </c>
      <c r="C33" s="245"/>
      <c r="D33" s="240"/>
      <c r="E33" s="220">
        <v>-2666346</v>
      </c>
      <c r="F33" s="241"/>
      <c r="G33" s="247">
        <v>0</v>
      </c>
      <c r="H33" s="241"/>
      <c r="I33" s="220">
        <v>-1371520</v>
      </c>
      <c r="J33" s="242"/>
      <c r="K33" s="220">
        <v>0</v>
      </c>
    </row>
    <row r="34" spans="1:14" ht="8.15" customHeight="1">
      <c r="A34" s="222"/>
      <c r="B34" s="222"/>
      <c r="C34" s="245"/>
      <c r="D34" s="240"/>
      <c r="E34" s="241"/>
      <c r="F34" s="241"/>
      <c r="G34" s="241"/>
      <c r="H34" s="241"/>
      <c r="I34" s="241"/>
      <c r="J34" s="216"/>
      <c r="K34" s="241"/>
    </row>
    <row r="35" spans="1:14" ht="21" customHeight="1">
      <c r="A35" s="223" t="s">
        <v>139</v>
      </c>
      <c r="B35" s="222"/>
      <c r="C35" s="213"/>
      <c r="D35" s="214"/>
      <c r="E35" s="248">
        <f>SUM(E25:E33)</f>
        <v>-8506563</v>
      </c>
      <c r="F35" s="215"/>
      <c r="G35" s="248">
        <f>SUM(G25:G33)</f>
        <v>-11797704</v>
      </c>
      <c r="H35" s="215"/>
      <c r="I35" s="248">
        <f>SUM(I25:I33)</f>
        <v>8886886</v>
      </c>
      <c r="J35" s="215"/>
      <c r="K35" s="248">
        <f>SUM(K25:K33)</f>
        <v>9464564</v>
      </c>
    </row>
    <row r="36" spans="1:14" ht="21" customHeight="1">
      <c r="A36" s="223"/>
      <c r="B36" s="222" t="s">
        <v>168</v>
      </c>
      <c r="C36" s="213"/>
      <c r="D36" s="214"/>
      <c r="E36" s="241">
        <v>7222</v>
      </c>
      <c r="F36" s="215"/>
      <c r="G36" s="241">
        <v>316661</v>
      </c>
      <c r="H36" s="215"/>
      <c r="I36" s="241">
        <v>0</v>
      </c>
      <c r="J36" s="215"/>
      <c r="K36" s="248">
        <v>316131</v>
      </c>
    </row>
    <row r="37" spans="1:14" ht="21" customHeight="1">
      <c r="A37" s="223"/>
      <c r="B37" s="222" t="s">
        <v>109</v>
      </c>
      <c r="C37" s="213"/>
      <c r="D37" s="214"/>
      <c r="E37" s="241">
        <v>-174715</v>
      </c>
      <c r="F37" s="215"/>
      <c r="G37" s="241">
        <v>-24222</v>
      </c>
      <c r="H37" s="215"/>
      <c r="I37" s="241">
        <f>'4(3M)'!I31</f>
        <v>-174715</v>
      </c>
      <c r="J37" s="215"/>
      <c r="K37" s="241">
        <v>-10172</v>
      </c>
    </row>
    <row r="38" spans="1:14" ht="21" customHeight="1">
      <c r="A38" s="235"/>
      <c r="B38" s="222" t="s">
        <v>110</v>
      </c>
      <c r="C38" s="213"/>
      <c r="D38" s="214"/>
      <c r="E38" s="215">
        <v>239849</v>
      </c>
      <c r="F38" s="215"/>
      <c r="G38" s="215">
        <v>420354</v>
      </c>
      <c r="H38" s="214"/>
      <c r="I38" s="214">
        <v>0</v>
      </c>
      <c r="J38" s="223"/>
      <c r="K38" s="214">
        <v>0</v>
      </c>
    </row>
    <row r="39" spans="1:14" ht="21" customHeight="1">
      <c r="A39" s="222"/>
      <c r="B39" s="222" t="s">
        <v>111</v>
      </c>
      <c r="C39" s="245"/>
      <c r="D39" s="240"/>
      <c r="E39" s="219">
        <v>-2159099</v>
      </c>
      <c r="F39" s="249"/>
      <c r="G39" s="250">
        <v>-2452738</v>
      </c>
      <c r="H39" s="214"/>
      <c r="I39" s="219">
        <v>-315842</v>
      </c>
      <c r="J39" s="223"/>
      <c r="K39" s="219">
        <v>-945650</v>
      </c>
    </row>
    <row r="40" spans="1:14" ht="8.15" customHeight="1">
      <c r="A40" s="223"/>
      <c r="B40" s="222"/>
      <c r="C40" s="213"/>
      <c r="D40" s="214"/>
      <c r="E40" s="215"/>
      <c r="F40" s="215"/>
      <c r="G40" s="215"/>
      <c r="H40" s="215"/>
      <c r="I40" s="215"/>
      <c r="J40" s="216"/>
      <c r="K40" s="215"/>
    </row>
    <row r="41" spans="1:14" ht="21" customHeight="1">
      <c r="A41" s="235" t="s">
        <v>112</v>
      </c>
      <c r="B41" s="223"/>
      <c r="C41" s="213"/>
      <c r="D41" s="214"/>
      <c r="E41" s="220">
        <f>SUM(E35:E39)</f>
        <v>-10593306</v>
      </c>
      <c r="F41" s="215"/>
      <c r="G41" s="220">
        <f>SUM(G35:G39)</f>
        <v>-13537649</v>
      </c>
      <c r="H41" s="215"/>
      <c r="I41" s="220">
        <f>SUM(I35:I39)</f>
        <v>8396329</v>
      </c>
      <c r="J41" s="216"/>
      <c r="K41" s="220">
        <f>SUM(K35:K39)</f>
        <v>8824873</v>
      </c>
      <c r="N41" s="237"/>
    </row>
    <row r="42" spans="1:14" ht="21" customHeight="1">
      <c r="A42" s="235"/>
      <c r="B42" s="223"/>
      <c r="C42" s="213"/>
      <c r="D42" s="214"/>
      <c r="E42" s="215"/>
      <c r="F42" s="215"/>
      <c r="G42" s="215"/>
      <c r="H42" s="215"/>
      <c r="I42" s="215"/>
      <c r="J42" s="216"/>
      <c r="K42" s="215"/>
      <c r="N42" s="237"/>
    </row>
    <row r="43" spans="1:14" ht="21" customHeight="1">
      <c r="A43" s="235"/>
      <c r="B43" s="223"/>
      <c r="C43" s="213"/>
      <c r="D43" s="214"/>
      <c r="E43" s="215"/>
      <c r="F43" s="215"/>
      <c r="G43" s="215"/>
      <c r="H43" s="215"/>
      <c r="I43" s="215"/>
      <c r="J43" s="216"/>
      <c r="K43" s="215"/>
      <c r="N43" s="237"/>
    </row>
    <row r="44" spans="1:14" ht="21" customHeight="1">
      <c r="A44" s="235"/>
      <c r="B44" s="223"/>
      <c r="C44" s="213"/>
      <c r="D44" s="214"/>
      <c r="E44" s="215"/>
      <c r="F44" s="215"/>
      <c r="G44" s="215"/>
      <c r="H44" s="215"/>
      <c r="I44" s="215"/>
      <c r="J44" s="216"/>
      <c r="K44" s="215"/>
      <c r="N44" s="237"/>
    </row>
    <row r="45" spans="1:14" ht="21" customHeight="1">
      <c r="A45" s="235"/>
      <c r="B45" s="223"/>
      <c r="C45" s="213"/>
      <c r="D45" s="214"/>
      <c r="E45" s="215"/>
      <c r="F45" s="215"/>
      <c r="G45" s="215"/>
      <c r="H45" s="215"/>
      <c r="I45" s="215"/>
      <c r="J45" s="216"/>
      <c r="K45" s="215"/>
      <c r="N45" s="237"/>
    </row>
    <row r="46" spans="1:14" ht="21" customHeight="1">
      <c r="A46" s="235"/>
      <c r="B46" s="223"/>
      <c r="C46" s="213"/>
      <c r="D46" s="214"/>
      <c r="E46" s="215"/>
      <c r="F46" s="215"/>
      <c r="G46" s="215"/>
      <c r="H46" s="215"/>
      <c r="I46" s="215"/>
      <c r="J46" s="216"/>
      <c r="K46" s="215"/>
      <c r="N46" s="237"/>
    </row>
    <row r="47" spans="1:14" ht="21" customHeight="1">
      <c r="A47" s="235"/>
      <c r="B47" s="223"/>
      <c r="C47" s="213"/>
      <c r="D47" s="214"/>
      <c r="E47" s="215"/>
      <c r="F47" s="215"/>
      <c r="G47" s="215"/>
      <c r="H47" s="215"/>
      <c r="I47" s="215"/>
      <c r="J47" s="216"/>
      <c r="K47" s="215"/>
      <c r="N47" s="237"/>
    </row>
    <row r="48" spans="1:14" ht="21" customHeight="1">
      <c r="A48" s="235"/>
      <c r="B48" s="223"/>
      <c r="C48" s="213"/>
      <c r="D48" s="214"/>
      <c r="E48" s="215"/>
      <c r="F48" s="215"/>
      <c r="G48" s="215"/>
      <c r="H48" s="215"/>
      <c r="I48" s="215"/>
      <c r="J48" s="216"/>
      <c r="K48" s="215"/>
      <c r="N48" s="237"/>
    </row>
    <row r="49" spans="1:14" ht="17.25" customHeight="1">
      <c r="A49" s="235"/>
      <c r="B49" s="223"/>
      <c r="C49" s="213"/>
      <c r="D49" s="214"/>
      <c r="E49" s="215"/>
      <c r="F49" s="215"/>
      <c r="G49" s="215"/>
      <c r="H49" s="215"/>
      <c r="I49" s="215"/>
      <c r="J49" s="216"/>
      <c r="K49" s="215"/>
      <c r="N49" s="237"/>
    </row>
    <row r="50" spans="1:14" ht="21" customHeight="1">
      <c r="A50" s="254" t="str">
        <f>'2-3'!A49</f>
        <v>หมายเหตุประกอบข้อมูลทางการเงินเป็นส่วนหนึ่งของข้อมูลทางการเงินระหว่างกาลนี้</v>
      </c>
      <c r="B50" s="254"/>
      <c r="C50" s="218"/>
      <c r="D50" s="219"/>
      <c r="E50" s="220"/>
      <c r="F50" s="220"/>
      <c r="G50" s="220"/>
      <c r="H50" s="220"/>
      <c r="I50" s="220"/>
      <c r="J50" s="221"/>
      <c r="K50" s="220"/>
      <c r="N50" s="237"/>
    </row>
    <row r="51" spans="1:14" ht="21" customHeight="1">
      <c r="A51" s="101" t="s">
        <v>70</v>
      </c>
      <c r="B51" s="11"/>
      <c r="C51" s="213"/>
      <c r="D51" s="214"/>
      <c r="E51" s="215"/>
      <c r="F51" s="215"/>
      <c r="G51" s="215"/>
      <c r="H51" s="216"/>
      <c r="I51" s="215"/>
      <c r="J51" s="216"/>
      <c r="K51" s="215"/>
    </row>
    <row r="52" spans="1:14" ht="21" customHeight="1">
      <c r="A52" s="12" t="s">
        <v>42</v>
      </c>
      <c r="B52" s="11"/>
      <c r="C52" s="213"/>
      <c r="D52" s="214"/>
      <c r="E52" s="215"/>
      <c r="F52" s="215"/>
      <c r="G52" s="215"/>
      <c r="H52" s="216"/>
      <c r="I52" s="215"/>
      <c r="J52" s="216"/>
      <c r="K52" s="215"/>
    </row>
    <row r="53" spans="1:14" ht="21" customHeight="1">
      <c r="A53" s="13" t="s">
        <v>146</v>
      </c>
      <c r="B53" s="14"/>
      <c r="C53" s="218"/>
      <c r="D53" s="219"/>
      <c r="E53" s="220"/>
      <c r="F53" s="220"/>
      <c r="G53" s="220"/>
      <c r="H53" s="221"/>
      <c r="I53" s="220"/>
      <c r="J53" s="221"/>
      <c r="K53" s="220"/>
    </row>
    <row r="54" spans="1:14" ht="21" customHeight="1">
      <c r="A54" s="222"/>
      <c r="B54" s="223"/>
      <c r="C54" s="213"/>
      <c r="D54" s="214"/>
      <c r="E54" s="215"/>
      <c r="F54" s="215"/>
      <c r="G54" s="215"/>
      <c r="H54" s="215"/>
      <c r="I54" s="215"/>
      <c r="J54" s="216"/>
      <c r="K54" s="215"/>
    </row>
    <row r="55" spans="1:14" ht="21" customHeight="1">
      <c r="A55" s="12"/>
      <c r="B55" s="11"/>
      <c r="C55" s="224"/>
      <c r="D55" s="11"/>
      <c r="E55" s="269" t="s">
        <v>0</v>
      </c>
      <c r="F55" s="269"/>
      <c r="G55" s="269"/>
      <c r="H55" s="216"/>
      <c r="I55" s="262" t="s">
        <v>1</v>
      </c>
      <c r="J55" s="262"/>
      <c r="K55" s="262"/>
    </row>
    <row r="56" spans="1:14" ht="21" customHeight="1">
      <c r="A56" s="12"/>
      <c r="B56" s="11"/>
      <c r="C56" s="224"/>
      <c r="D56" s="11"/>
      <c r="E56" s="225"/>
      <c r="F56" s="225"/>
      <c r="G56" s="226" t="s">
        <v>71</v>
      </c>
      <c r="H56" s="216"/>
      <c r="I56" s="208"/>
      <c r="J56" s="208"/>
      <c r="K56" s="226" t="s">
        <v>71</v>
      </c>
    </row>
    <row r="57" spans="1:14" ht="21" customHeight="1">
      <c r="A57" s="12"/>
      <c r="B57" s="11"/>
      <c r="C57" s="224"/>
      <c r="D57" s="11"/>
      <c r="E57" s="209" t="s">
        <v>67</v>
      </c>
      <c r="F57" s="208"/>
      <c r="G57" s="209" t="s">
        <v>67</v>
      </c>
      <c r="H57" s="227"/>
      <c r="I57" s="209" t="s">
        <v>67</v>
      </c>
      <c r="J57" s="208"/>
      <c r="K57" s="209" t="s">
        <v>67</v>
      </c>
    </row>
    <row r="58" spans="1:14" ht="21" customHeight="1">
      <c r="A58" s="12"/>
      <c r="B58" s="11"/>
      <c r="C58" s="224"/>
      <c r="D58" s="11"/>
      <c r="E58" s="127" t="s">
        <v>144</v>
      </c>
      <c r="F58" s="128"/>
      <c r="G58" s="127" t="s">
        <v>144</v>
      </c>
      <c r="H58" s="128"/>
      <c r="I58" s="127" t="s">
        <v>144</v>
      </c>
      <c r="J58" s="128"/>
      <c r="K58" s="127" t="s">
        <v>144</v>
      </c>
    </row>
    <row r="59" spans="1:14" ht="21" customHeight="1">
      <c r="A59" s="12"/>
      <c r="B59" s="11"/>
      <c r="C59" s="228"/>
      <c r="D59" s="129"/>
      <c r="E59" s="129" t="s">
        <v>145</v>
      </c>
      <c r="F59" s="128"/>
      <c r="G59" s="129" t="s">
        <v>43</v>
      </c>
      <c r="H59" s="128"/>
      <c r="I59" s="129" t="s">
        <v>145</v>
      </c>
      <c r="J59" s="128"/>
      <c r="K59" s="129" t="s">
        <v>43</v>
      </c>
    </row>
    <row r="60" spans="1:14" ht="21" customHeight="1">
      <c r="A60" s="229"/>
      <c r="B60" s="229"/>
      <c r="C60" s="230" t="s">
        <v>3</v>
      </c>
      <c r="D60" s="231"/>
      <c r="E60" s="232" t="s">
        <v>44</v>
      </c>
      <c r="F60" s="233"/>
      <c r="G60" s="232" t="s">
        <v>44</v>
      </c>
      <c r="H60" s="234"/>
      <c r="I60" s="232" t="s">
        <v>44</v>
      </c>
      <c r="J60" s="233"/>
      <c r="K60" s="232" t="s">
        <v>44</v>
      </c>
    </row>
    <row r="61" spans="1:14" ht="8.15" customHeight="1">
      <c r="A61" s="229"/>
      <c r="B61" s="229"/>
      <c r="C61" s="45"/>
      <c r="D61" s="231"/>
      <c r="E61" s="257"/>
      <c r="F61" s="233"/>
      <c r="G61" s="257"/>
      <c r="H61" s="234"/>
      <c r="I61" s="257"/>
      <c r="J61" s="233"/>
      <c r="K61" s="257"/>
    </row>
    <row r="62" spans="1:14" ht="21" customHeight="1">
      <c r="A62" s="236" t="s">
        <v>113</v>
      </c>
      <c r="B62" s="222"/>
      <c r="C62" s="213"/>
      <c r="D62" s="214"/>
      <c r="E62" s="215"/>
      <c r="F62" s="215"/>
      <c r="G62" s="215"/>
      <c r="H62" s="216"/>
      <c r="I62" s="215"/>
      <c r="J62" s="216"/>
      <c r="K62" s="215"/>
    </row>
    <row r="63" spans="1:14" ht="21" customHeight="1">
      <c r="A63" s="223" t="s">
        <v>114</v>
      </c>
      <c r="B63" s="222"/>
      <c r="C63" s="245"/>
      <c r="D63" s="240"/>
      <c r="E63" s="215">
        <v>-288976996</v>
      </c>
      <c r="F63" s="215"/>
      <c r="G63" s="215">
        <v>-323443699</v>
      </c>
      <c r="H63" s="215"/>
      <c r="I63" s="215">
        <v>-269036009</v>
      </c>
      <c r="J63" s="214"/>
      <c r="K63" s="215">
        <v>-316588482</v>
      </c>
      <c r="M63" s="244"/>
      <c r="N63" s="237"/>
    </row>
    <row r="64" spans="1:14" ht="21" customHeight="1">
      <c r="A64" s="223" t="s">
        <v>115</v>
      </c>
      <c r="B64" s="222"/>
      <c r="C64" s="245"/>
      <c r="D64" s="240"/>
      <c r="E64" s="215">
        <v>264000000</v>
      </c>
      <c r="F64" s="215"/>
      <c r="G64" s="215">
        <v>332000000</v>
      </c>
      <c r="H64" s="215"/>
      <c r="I64" s="215">
        <v>247000000</v>
      </c>
      <c r="J64" s="214"/>
      <c r="K64" s="215">
        <v>325000000</v>
      </c>
    </row>
    <row r="65" spans="1:15" ht="21" customHeight="1">
      <c r="A65" s="223" t="s">
        <v>116</v>
      </c>
      <c r="B65" s="222"/>
      <c r="C65" s="213">
        <v>11</v>
      </c>
      <c r="D65" s="214"/>
      <c r="E65" s="215">
        <v>-1592809</v>
      </c>
      <c r="F65" s="215"/>
      <c r="G65" s="215">
        <v>-1951503</v>
      </c>
      <c r="H65" s="215"/>
      <c r="I65" s="215">
        <v>-535925</v>
      </c>
      <c r="J65" s="214"/>
      <c r="K65" s="215">
        <v>-770389</v>
      </c>
    </row>
    <row r="66" spans="1:15" ht="21" customHeight="1">
      <c r="A66" s="223" t="s">
        <v>169</v>
      </c>
      <c r="B66" s="222"/>
      <c r="C66" s="213"/>
      <c r="D66" s="214"/>
      <c r="E66" s="215">
        <v>2500</v>
      </c>
      <c r="F66" s="215"/>
      <c r="G66" s="215">
        <v>0</v>
      </c>
      <c r="H66" s="215"/>
      <c r="I66" s="215">
        <v>0</v>
      </c>
      <c r="J66" s="214"/>
      <c r="K66" s="215">
        <v>0</v>
      </c>
    </row>
    <row r="67" spans="1:15" ht="21" customHeight="1">
      <c r="A67" s="223" t="s">
        <v>154</v>
      </c>
      <c r="C67" s="213">
        <v>13</v>
      </c>
      <c r="D67" s="214"/>
      <c r="E67" s="220">
        <v>-6563343</v>
      </c>
      <c r="F67" s="215"/>
      <c r="G67" s="220">
        <v>-8605462</v>
      </c>
      <c r="H67" s="215"/>
      <c r="I67" s="220">
        <v>-4359681</v>
      </c>
      <c r="J67" s="214"/>
      <c r="K67" s="220">
        <v>-5792076</v>
      </c>
    </row>
    <row r="68" spans="1:15" ht="8.15" customHeight="1">
      <c r="A68" s="223"/>
      <c r="B68" s="222"/>
      <c r="C68" s="213"/>
      <c r="D68" s="214"/>
      <c r="E68" s="215"/>
      <c r="F68" s="215"/>
      <c r="G68" s="215"/>
      <c r="H68" s="215"/>
      <c r="I68" s="215"/>
      <c r="J68" s="216"/>
      <c r="K68" s="215"/>
    </row>
    <row r="69" spans="1:15" ht="21" customHeight="1">
      <c r="A69" s="235" t="s">
        <v>117</v>
      </c>
      <c r="B69" s="222"/>
      <c r="C69" s="213"/>
      <c r="D69" s="214"/>
      <c r="E69" s="220">
        <f>SUM(E63:E67)</f>
        <v>-33130648</v>
      </c>
      <c r="F69" s="215"/>
      <c r="G69" s="220">
        <f>SUM(G63:G67)</f>
        <v>-2000664</v>
      </c>
      <c r="H69" s="215"/>
      <c r="I69" s="220">
        <f>SUM(I63:I67)</f>
        <v>-26931615</v>
      </c>
      <c r="J69" s="216"/>
      <c r="K69" s="220">
        <f>SUM(K63:K67)</f>
        <v>1849053</v>
      </c>
    </row>
    <row r="70" spans="1:15" ht="21" customHeight="1">
      <c r="A70" s="223"/>
      <c r="B70" s="222"/>
      <c r="C70" s="213"/>
      <c r="D70" s="214"/>
      <c r="E70" s="214"/>
      <c r="F70" s="214"/>
      <c r="G70" s="214"/>
      <c r="H70" s="223"/>
      <c r="I70" s="214"/>
      <c r="J70" s="223"/>
      <c r="K70" s="214"/>
    </row>
    <row r="71" spans="1:15" ht="21" customHeight="1">
      <c r="A71" s="235" t="s">
        <v>118</v>
      </c>
      <c r="B71" s="222"/>
      <c r="C71" s="213"/>
      <c r="D71" s="214"/>
      <c r="E71" s="215"/>
      <c r="F71" s="215"/>
      <c r="G71" s="215"/>
      <c r="H71" s="215"/>
      <c r="I71" s="215"/>
      <c r="J71" s="216"/>
      <c r="K71" s="215"/>
    </row>
    <row r="72" spans="1:15" ht="21" customHeight="1">
      <c r="A72" s="223" t="s">
        <v>119</v>
      </c>
      <c r="B72" s="222"/>
      <c r="C72" s="213"/>
      <c r="D72" s="214"/>
      <c r="E72" s="220">
        <v>-1057497</v>
      </c>
      <c r="F72" s="215"/>
      <c r="G72" s="220">
        <v>-474617</v>
      </c>
      <c r="H72" s="215"/>
      <c r="I72" s="220">
        <v>-1057497</v>
      </c>
      <c r="J72" s="215"/>
      <c r="K72" s="220">
        <v>-115018</v>
      </c>
      <c r="N72" s="237"/>
      <c r="O72" s="237"/>
    </row>
    <row r="73" spans="1:15" ht="8.15" customHeight="1">
      <c r="A73" s="223"/>
      <c r="B73" s="222"/>
      <c r="C73" s="213"/>
      <c r="D73" s="214"/>
      <c r="E73" s="215"/>
      <c r="F73" s="215"/>
      <c r="G73" s="215"/>
      <c r="H73" s="215"/>
      <c r="I73" s="215"/>
      <c r="J73" s="216"/>
      <c r="K73" s="215"/>
    </row>
    <row r="74" spans="1:15" ht="21" customHeight="1">
      <c r="A74" s="235" t="s">
        <v>120</v>
      </c>
      <c r="B74" s="222"/>
      <c r="C74" s="213"/>
      <c r="D74" s="214"/>
      <c r="E74" s="220">
        <f>SUM(E72:E72)</f>
        <v>-1057497</v>
      </c>
      <c r="F74" s="215"/>
      <c r="G74" s="220">
        <f>SUM(G72:G72)</f>
        <v>-474617</v>
      </c>
      <c r="H74" s="215"/>
      <c r="I74" s="220">
        <f>SUM(I72:I72)</f>
        <v>-1057497</v>
      </c>
      <c r="J74" s="215"/>
      <c r="K74" s="220">
        <f>SUM(K72:K72)</f>
        <v>-115018</v>
      </c>
    </row>
    <row r="75" spans="1:15" ht="21" customHeight="1">
      <c r="A75" s="223"/>
      <c r="B75" s="222"/>
      <c r="C75" s="213"/>
      <c r="D75" s="214"/>
      <c r="E75" s="215"/>
      <c r="F75" s="215"/>
      <c r="G75" s="215"/>
      <c r="H75" s="215"/>
      <c r="I75" s="215"/>
      <c r="J75" s="216"/>
      <c r="K75" s="215"/>
    </row>
    <row r="76" spans="1:15" ht="21" customHeight="1">
      <c r="A76" s="235" t="s">
        <v>138</v>
      </c>
      <c r="B76" s="222"/>
      <c r="C76" s="213"/>
      <c r="D76" s="214"/>
      <c r="E76" s="215">
        <f>SUM(E41+E69+E74)</f>
        <v>-44781451</v>
      </c>
      <c r="F76" s="215"/>
      <c r="G76" s="215">
        <f>SUM(G41+G69+G74)</f>
        <v>-16012930</v>
      </c>
      <c r="H76" s="215"/>
      <c r="I76" s="215">
        <f>SUM(I41+I69+I74)</f>
        <v>-19592783</v>
      </c>
      <c r="J76" s="216"/>
      <c r="K76" s="215">
        <f>SUM(K41+K69+K74)</f>
        <v>10558908</v>
      </c>
    </row>
    <row r="77" spans="1:15" ht="21" customHeight="1">
      <c r="A77" s="223" t="s">
        <v>121</v>
      </c>
      <c r="B77" s="222"/>
      <c r="C77" s="213"/>
      <c r="D77" s="214"/>
      <c r="E77" s="215">
        <v>116493699</v>
      </c>
      <c r="F77" s="215"/>
      <c r="G77" s="215">
        <v>121129953</v>
      </c>
      <c r="H77" s="215"/>
      <c r="I77" s="215">
        <f>'2-3'!M15</f>
        <v>39118404</v>
      </c>
      <c r="J77" s="216"/>
      <c r="K77" s="215">
        <v>20908238</v>
      </c>
    </row>
    <row r="78" spans="1:15" ht="21" customHeight="1">
      <c r="A78" s="251" t="s">
        <v>122</v>
      </c>
      <c r="B78" s="222"/>
      <c r="C78" s="213"/>
      <c r="D78" s="214"/>
      <c r="E78" s="220">
        <v>23627</v>
      </c>
      <c r="F78" s="215"/>
      <c r="G78" s="220">
        <v>35599</v>
      </c>
      <c r="H78" s="215"/>
      <c r="I78" s="220">
        <v>14153</v>
      </c>
      <c r="J78" s="242"/>
      <c r="K78" s="219">
        <v>-8285</v>
      </c>
    </row>
    <row r="79" spans="1:15" ht="8.15" customHeight="1">
      <c r="A79" s="223"/>
      <c r="B79" s="222"/>
      <c r="C79" s="213"/>
      <c r="D79" s="214"/>
      <c r="E79" s="215"/>
      <c r="F79" s="215"/>
      <c r="G79" s="215"/>
      <c r="H79" s="215"/>
      <c r="I79" s="215"/>
      <c r="J79" s="216"/>
      <c r="K79" s="215"/>
    </row>
    <row r="80" spans="1:15" ht="21" customHeight="1" thickBot="1">
      <c r="A80" s="235" t="s">
        <v>123</v>
      </c>
      <c r="B80" s="222"/>
      <c r="C80" s="213"/>
      <c r="D80" s="214"/>
      <c r="E80" s="252">
        <f>SUM(E76:E79)</f>
        <v>71735875</v>
      </c>
      <c r="F80" s="215"/>
      <c r="G80" s="252">
        <f>SUM(G76:G79)</f>
        <v>105152622</v>
      </c>
      <c r="H80" s="215"/>
      <c r="I80" s="252">
        <f>SUM(I76:I79)</f>
        <v>19539774</v>
      </c>
      <c r="J80" s="216"/>
      <c r="K80" s="252">
        <f>SUM(K76:K79)</f>
        <v>31458861</v>
      </c>
    </row>
    <row r="81" spans="1:11" ht="21" customHeight="1" thickTop="1">
      <c r="A81" s="235"/>
      <c r="B81" s="222"/>
      <c r="C81" s="213"/>
      <c r="D81" s="214"/>
      <c r="E81" s="215"/>
      <c r="F81" s="215"/>
      <c r="G81" s="215"/>
      <c r="H81" s="215"/>
      <c r="I81" s="215"/>
      <c r="J81" s="216"/>
      <c r="K81" s="215"/>
    </row>
    <row r="82" spans="1:11" ht="21" customHeight="1">
      <c r="A82" s="235"/>
      <c r="B82" s="222"/>
      <c r="C82" s="213"/>
      <c r="D82" s="214"/>
      <c r="E82" s="215"/>
      <c r="F82" s="215"/>
      <c r="G82" s="215"/>
      <c r="H82" s="215"/>
      <c r="I82" s="215"/>
      <c r="J82" s="216"/>
      <c r="K82" s="215"/>
    </row>
    <row r="83" spans="1:11" ht="21" customHeight="1">
      <c r="A83" s="235" t="s">
        <v>124</v>
      </c>
      <c r="B83" s="222"/>
      <c r="C83" s="213"/>
      <c r="D83" s="214"/>
      <c r="E83" s="215"/>
      <c r="F83" s="215"/>
      <c r="G83" s="215"/>
      <c r="H83" s="215"/>
      <c r="I83" s="253"/>
      <c r="J83" s="216"/>
      <c r="K83" s="215"/>
    </row>
    <row r="84" spans="1:11" ht="21" customHeight="1">
      <c r="A84" s="223" t="s">
        <v>125</v>
      </c>
      <c r="B84" s="222"/>
      <c r="C84" s="213">
        <v>12</v>
      </c>
      <c r="D84" s="214"/>
      <c r="E84" s="215">
        <v>3226486.58</v>
      </c>
      <c r="F84" s="215"/>
      <c r="G84" s="215">
        <v>10874845</v>
      </c>
      <c r="H84" s="214"/>
      <c r="I84" s="215">
        <v>3226486.58</v>
      </c>
      <c r="J84" s="223"/>
      <c r="K84" s="215">
        <v>10874845</v>
      </c>
    </row>
    <row r="85" spans="1:11" ht="21" customHeight="1">
      <c r="A85" s="223" t="s">
        <v>157</v>
      </c>
      <c r="B85" s="222"/>
      <c r="C85" s="213">
        <v>10</v>
      </c>
      <c r="D85" s="214"/>
      <c r="E85" s="215">
        <v>87475</v>
      </c>
      <c r="F85" s="215"/>
      <c r="G85" s="215">
        <v>0</v>
      </c>
      <c r="H85" s="214"/>
      <c r="I85" s="215">
        <v>87475</v>
      </c>
      <c r="J85" s="223"/>
      <c r="K85" s="215">
        <v>0</v>
      </c>
    </row>
    <row r="86" spans="1:11" ht="21" customHeight="1">
      <c r="A86" s="223"/>
      <c r="B86" s="222"/>
      <c r="C86" s="213"/>
      <c r="D86" s="214"/>
      <c r="E86" s="215"/>
      <c r="F86" s="215"/>
      <c r="G86" s="215"/>
      <c r="H86" s="214"/>
      <c r="I86" s="215"/>
      <c r="J86" s="223"/>
      <c r="K86" s="215"/>
    </row>
    <row r="87" spans="1:11" ht="21" customHeight="1">
      <c r="A87" s="223"/>
      <c r="B87" s="222"/>
      <c r="C87" s="213"/>
      <c r="D87" s="214"/>
      <c r="E87" s="215"/>
      <c r="F87" s="215"/>
      <c r="G87" s="215"/>
      <c r="H87" s="214"/>
      <c r="I87" s="215"/>
      <c r="J87" s="223"/>
      <c r="K87" s="215"/>
    </row>
    <row r="88" spans="1:11" ht="21" customHeight="1">
      <c r="A88" s="223"/>
      <c r="B88" s="222"/>
      <c r="C88" s="213"/>
      <c r="D88" s="214"/>
      <c r="E88" s="215"/>
      <c r="F88" s="215"/>
      <c r="G88" s="215"/>
      <c r="H88" s="214"/>
      <c r="I88" s="215"/>
      <c r="J88" s="223"/>
      <c r="K88" s="215"/>
    </row>
    <row r="89" spans="1:11" ht="21" customHeight="1">
      <c r="A89" s="223"/>
      <c r="B89" s="222"/>
      <c r="C89" s="213"/>
      <c r="D89" s="214"/>
      <c r="E89" s="215"/>
      <c r="F89" s="215"/>
      <c r="G89" s="215"/>
      <c r="H89" s="214"/>
      <c r="I89" s="215"/>
      <c r="J89" s="223"/>
      <c r="K89" s="215"/>
    </row>
    <row r="90" spans="1:11" ht="21" customHeight="1">
      <c r="A90" s="223"/>
      <c r="B90" s="222"/>
      <c r="C90" s="213"/>
      <c r="D90" s="214"/>
      <c r="E90" s="215"/>
      <c r="F90" s="215"/>
      <c r="G90" s="215"/>
      <c r="H90" s="214"/>
      <c r="I90" s="215"/>
      <c r="J90" s="223"/>
      <c r="K90" s="215"/>
    </row>
    <row r="91" spans="1:11" ht="21" customHeight="1">
      <c r="A91" s="223"/>
      <c r="B91" s="222"/>
      <c r="C91" s="213"/>
      <c r="D91" s="214"/>
      <c r="E91" s="215"/>
      <c r="F91" s="215"/>
      <c r="G91" s="215"/>
      <c r="H91" s="214"/>
      <c r="I91" s="215"/>
      <c r="J91" s="223"/>
      <c r="K91" s="215"/>
    </row>
    <row r="92" spans="1:11" ht="21" customHeight="1">
      <c r="A92" s="223"/>
      <c r="B92" s="222"/>
      <c r="C92" s="213"/>
      <c r="D92" s="214"/>
      <c r="E92" s="215"/>
      <c r="F92" s="215"/>
      <c r="G92" s="215"/>
      <c r="H92" s="214"/>
      <c r="I92" s="215"/>
      <c r="J92" s="223"/>
      <c r="K92" s="215"/>
    </row>
    <row r="93" spans="1:11" ht="21" customHeight="1">
      <c r="A93" s="223"/>
      <c r="B93" s="222"/>
      <c r="C93" s="213"/>
      <c r="D93" s="214"/>
      <c r="E93" s="215"/>
      <c r="F93" s="215"/>
      <c r="G93" s="215"/>
      <c r="H93" s="214"/>
      <c r="I93" s="215"/>
      <c r="J93" s="223"/>
      <c r="K93" s="215"/>
    </row>
    <row r="94" spans="1:11" ht="21" customHeight="1">
      <c r="A94" s="223"/>
      <c r="B94" s="222"/>
      <c r="C94" s="213"/>
      <c r="D94" s="214"/>
      <c r="E94" s="215"/>
      <c r="F94" s="215"/>
      <c r="G94" s="215"/>
      <c r="H94" s="214"/>
      <c r="I94" s="215"/>
      <c r="J94" s="223"/>
      <c r="K94" s="215"/>
    </row>
    <row r="95" spans="1:11" ht="21" customHeight="1">
      <c r="A95" s="223"/>
      <c r="B95" s="222"/>
      <c r="C95" s="213"/>
      <c r="D95" s="214"/>
      <c r="E95" s="215"/>
      <c r="F95" s="215"/>
      <c r="G95" s="215"/>
      <c r="H95" s="214"/>
      <c r="I95" s="215"/>
      <c r="J95" s="223"/>
      <c r="K95" s="215"/>
    </row>
    <row r="96" spans="1:11" ht="21" customHeight="1">
      <c r="A96" s="223"/>
      <c r="B96" s="222"/>
      <c r="C96" s="213"/>
      <c r="D96" s="214"/>
      <c r="E96" s="215"/>
      <c r="F96" s="215"/>
      <c r="G96" s="215"/>
      <c r="H96" s="214"/>
      <c r="I96" s="215"/>
      <c r="J96" s="223"/>
      <c r="K96" s="215"/>
    </row>
    <row r="97" spans="1:12" ht="21" customHeight="1">
      <c r="A97" s="223"/>
      <c r="B97" s="222"/>
      <c r="C97" s="213"/>
      <c r="D97" s="214"/>
      <c r="E97" s="215"/>
      <c r="F97" s="215"/>
      <c r="G97" s="215"/>
      <c r="H97" s="214"/>
      <c r="I97" s="215"/>
      <c r="J97" s="223"/>
      <c r="K97" s="215"/>
    </row>
    <row r="98" spans="1:12" ht="21" customHeight="1">
      <c r="A98" s="223"/>
      <c r="B98" s="222"/>
      <c r="C98" s="213"/>
      <c r="D98" s="214"/>
      <c r="E98" s="215"/>
      <c r="F98" s="215"/>
      <c r="G98" s="215"/>
      <c r="H98" s="214"/>
      <c r="I98" s="215"/>
      <c r="J98" s="223"/>
      <c r="K98" s="215"/>
    </row>
    <row r="99" spans="1:12" ht="20.25" customHeight="1">
      <c r="A99" s="223"/>
      <c r="B99" s="222"/>
      <c r="C99" s="213"/>
      <c r="D99" s="214"/>
      <c r="F99" s="215"/>
      <c r="G99" s="215"/>
      <c r="H99" s="214"/>
      <c r="I99" s="215"/>
      <c r="J99" s="223"/>
      <c r="K99" s="215"/>
    </row>
    <row r="100" spans="1:12" ht="21" customHeight="1">
      <c r="A100" s="30" t="s">
        <v>13</v>
      </c>
      <c r="B100" s="254"/>
      <c r="C100" s="218"/>
      <c r="D100" s="219"/>
      <c r="E100" s="220"/>
      <c r="F100" s="220"/>
      <c r="G100" s="220"/>
      <c r="H100" s="221"/>
      <c r="I100" s="220"/>
      <c r="J100" s="221"/>
      <c r="K100" s="220"/>
      <c r="L100" s="237"/>
    </row>
    <row r="101" spans="1:12" ht="21" customHeight="1">
      <c r="G101" s="255"/>
    </row>
    <row r="102" spans="1:12" ht="21" customHeight="1">
      <c r="E102" s="256"/>
      <c r="F102" s="256"/>
      <c r="G102" s="256"/>
      <c r="H102" s="256"/>
      <c r="I102" s="256"/>
      <c r="J102" s="256"/>
      <c r="K102" s="256"/>
    </row>
    <row r="103" spans="1:12" ht="21" customHeight="1">
      <c r="E103" s="237"/>
      <c r="G103" s="237"/>
      <c r="I103" s="237"/>
      <c r="K103" s="237"/>
    </row>
  </sheetData>
  <mergeCells count="4">
    <mergeCell ref="E5:G5"/>
    <mergeCell ref="I5:K5"/>
    <mergeCell ref="E55:G55"/>
    <mergeCell ref="I55:K55"/>
  </mergeCells>
  <pageMargins left="0.78740157480314965" right="0.51181102362204722" top="0.51181102362204722" bottom="0.59055118110236227" header="0.47244094488188981" footer="0.39370078740157483"/>
  <pageSetup paperSize="9" scale="77" firstPageNumber="7" fitToHeight="2" orientation="portrait" useFirstPageNumber="1" horizontalDpi="1200" verticalDpi="1200" r:id="rId1"/>
  <headerFooter>
    <oddFooter>&amp;R&amp;"Browallia New,Regular"&amp;13&amp;P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7FF5330E6F7743AF599530E847B226" ma:contentTypeVersion="9" ma:contentTypeDescription="Create a new document." ma:contentTypeScope="" ma:versionID="b4086c1eea6a2666ff5d22f908f8ee62">
  <xsd:schema xmlns:xsd="http://www.w3.org/2001/XMLSchema" xmlns:xs="http://www.w3.org/2001/XMLSchema" xmlns:p="http://schemas.microsoft.com/office/2006/metadata/properties" xmlns:ns2="cfad2635-351c-4795-90e2-734f60046ffd" xmlns:ns3="4897abe1-d253-4db0-8a01-8640f46dc2b7" targetNamespace="http://schemas.microsoft.com/office/2006/metadata/properties" ma:root="true" ma:fieldsID="856ba13865ffb6b0d6735a51b57e9817" ns2:_="" ns3:_="">
    <xsd:import namespace="cfad2635-351c-4795-90e2-734f60046ffd"/>
    <xsd:import namespace="4897abe1-d253-4db0-8a01-8640f46dc2b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d2635-351c-4795-90e2-734f60046f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7abe1-d253-4db0-8a01-8640f46dc2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462726-8E5F-476B-A127-5547C9E4106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322FC5F-F92B-48DB-AD01-6EF8AA112F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ad2635-351c-4795-90e2-734f60046ffd"/>
    <ds:schemaRef ds:uri="4897abe1-d253-4db0-8a01-8640f46dc2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D4AA0B-60EA-4D78-938E-AA732CFE69E3}">
  <ds:schemaRefs>
    <ds:schemaRef ds:uri="cfad2635-351c-4795-90e2-734f60046ffd"/>
    <ds:schemaRef ds:uri="http://purl.org/dc/terms/"/>
    <ds:schemaRef ds:uri="4897abe1-d253-4db0-8a01-8640f46dc2b7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6141DAA7-6F22-4A62-864C-EA575237D0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2-3</vt:lpstr>
      <vt:lpstr>4(3M)</vt:lpstr>
      <vt:lpstr>5</vt:lpstr>
      <vt:lpstr>6</vt:lpstr>
      <vt:lpstr>7-8</vt:lpstr>
      <vt:lpstr>'5'!Print_Area</vt:lpstr>
      <vt:lpstr>'6'!Print_Area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 (TH)</dc:creator>
  <cp:lastModifiedBy>Nutrucha Wainiphithapong (TH)</cp:lastModifiedBy>
  <cp:lastPrinted>2025-05-06T07:23:37Z</cp:lastPrinted>
  <dcterms:created xsi:type="dcterms:W3CDTF">2023-11-14T10:59:01Z</dcterms:created>
  <dcterms:modified xsi:type="dcterms:W3CDTF">2025-05-06T07:23:50Z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0x0101003A7FF5330E6F7743AF599530E847B226</vt:lpwstr>
  </property>
</Properties>
</file>