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BlueVenture Group Public Company Limited\Blue Venture Group_Dec 2025 (YE)\"/>
    </mc:Choice>
  </mc:AlternateContent>
  <xr:revisionPtr revIDLastSave="0" documentId="13_ncr:1_{0A7F3D59-FB4A-4928-90F1-2BFDDEDDE38F}" xr6:coauthVersionLast="47" xr6:coauthVersionMax="47" xr10:uidLastSave="{00000000-0000-0000-0000-000000000000}"/>
  <bookViews>
    <workbookView xWindow="-120" yWindow="-120" windowWidth="29040" windowHeight="15720" tabRatio="557" activeTab="4" xr2:uid="{D87ECB67-1C5C-47F8-B2DF-5B2A257F295D}"/>
  </bookViews>
  <sheets>
    <sheet name="6-7" sheetId="1" r:id="rId1"/>
    <sheet name="8" sheetId="3" r:id="rId2"/>
    <sheet name="9" sheetId="4" r:id="rId3"/>
    <sheet name="10" sheetId="7" r:id="rId4"/>
    <sheet name="11-12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4" l="1"/>
  <c r="K76" i="1" l="1"/>
  <c r="J27" i="7"/>
  <c r="H27" i="7"/>
  <c r="F27" i="7"/>
  <c r="D27" i="7"/>
  <c r="P25" i="7"/>
  <c r="P24" i="7"/>
  <c r="P22" i="7"/>
  <c r="P26" i="4"/>
  <c r="N26" i="4"/>
  <c r="J26" i="4"/>
  <c r="H26" i="4"/>
  <c r="F26" i="4"/>
  <c r="D26" i="4"/>
  <c r="R24" i="4"/>
  <c r="R23" i="4"/>
  <c r="R21" i="4"/>
  <c r="K75" i="6"/>
  <c r="K69" i="6"/>
  <c r="K25" i="6"/>
  <c r="K35" i="6" s="1"/>
  <c r="K41" i="6" s="1"/>
  <c r="G75" i="6"/>
  <c r="G69" i="6"/>
  <c r="G25" i="6"/>
  <c r="G35" i="6" s="1"/>
  <c r="G41" i="6" s="1"/>
  <c r="J55" i="3"/>
  <c r="J44" i="3"/>
  <c r="J25" i="3"/>
  <c r="J16" i="3"/>
  <c r="F55" i="3"/>
  <c r="F44" i="3"/>
  <c r="F25" i="3"/>
  <c r="F16" i="3"/>
  <c r="M98" i="1"/>
  <c r="M76" i="1"/>
  <c r="M68" i="1"/>
  <c r="M36" i="1"/>
  <c r="M21" i="1"/>
  <c r="I98" i="1"/>
  <c r="I76" i="1"/>
  <c r="I68" i="1"/>
  <c r="I36" i="1"/>
  <c r="I21" i="1"/>
  <c r="P18" i="7"/>
  <c r="L20" i="7"/>
  <c r="N20" i="7"/>
  <c r="G76" i="1"/>
  <c r="F57" i="3" l="1"/>
  <c r="F27" i="3"/>
  <c r="F31" i="3" s="1"/>
  <c r="F34" i="3" s="1"/>
  <c r="F59" i="3" s="1"/>
  <c r="J57" i="3"/>
  <c r="I38" i="1"/>
  <c r="M38" i="1"/>
  <c r="I78" i="1"/>
  <c r="I100" i="1" s="1"/>
  <c r="J27" i="3"/>
  <c r="J31" i="3" s="1"/>
  <c r="J34" i="3" s="1"/>
  <c r="J59" i="3" s="1"/>
  <c r="M78" i="1"/>
  <c r="M100" i="1" s="1"/>
  <c r="K81" i="6"/>
  <c r="G81" i="6"/>
  <c r="I69" i="6"/>
  <c r="E69" i="6"/>
  <c r="P15" i="7" l="1"/>
  <c r="R16" i="4"/>
  <c r="R14" i="4"/>
  <c r="H55" i="3"/>
  <c r="N27" i="7" s="1"/>
  <c r="D55" i="3"/>
  <c r="F19" i="4" l="1"/>
  <c r="P19" i="4" l="1"/>
  <c r="N19" i="4"/>
  <c r="R17" i="4"/>
  <c r="D19" i="4"/>
  <c r="H19" i="4"/>
  <c r="J19" i="4"/>
  <c r="D44" i="3" l="1"/>
  <c r="D57" i="3" s="1"/>
  <c r="D20" i="7" l="1"/>
  <c r="F20" i="7"/>
  <c r="H20" i="7"/>
  <c r="J20" i="7"/>
  <c r="A53" i="6" l="1"/>
  <c r="D25" i="3"/>
  <c r="H44" i="3"/>
  <c r="H57" i="3" s="1"/>
  <c r="I75" i="6" l="1"/>
  <c r="E75" i="6"/>
  <c r="K98" i="1" l="1"/>
  <c r="G98" i="1"/>
  <c r="H25" i="3" l="1"/>
  <c r="H16" i="3"/>
  <c r="D16" i="3"/>
  <c r="A102" i="1"/>
  <c r="K68" i="1"/>
  <c r="G68" i="1"/>
  <c r="A50" i="1"/>
  <c r="A48" i="1"/>
  <c r="K36" i="1"/>
  <c r="G36" i="1"/>
  <c r="K21" i="1"/>
  <c r="G21" i="1"/>
  <c r="A50" i="6" l="1"/>
  <c r="A31" i="7"/>
  <c r="A33" i="4"/>
  <c r="A66" i="3"/>
  <c r="D27" i="3"/>
  <c r="D31" i="3" s="1"/>
  <c r="H27" i="3"/>
  <c r="H31" i="3" s="1"/>
  <c r="G78" i="1"/>
  <c r="G100" i="1" s="1"/>
  <c r="K38" i="1"/>
  <c r="K78" i="1"/>
  <c r="K100" i="1" s="1"/>
  <c r="G38" i="1"/>
  <c r="I25" i="6" l="1"/>
  <c r="I35" i="6" s="1"/>
  <c r="D34" i="3"/>
  <c r="E25" i="6"/>
  <c r="D63" i="3" l="1"/>
  <c r="D59" i="3"/>
  <c r="R15" i="4"/>
  <c r="R19" i="4" s="1"/>
  <c r="L19" i="4"/>
  <c r="E35" i="6"/>
  <c r="H34" i="3"/>
  <c r="L26" i="4" l="1"/>
  <c r="R22" i="4"/>
  <c r="R26" i="4" s="1"/>
  <c r="H63" i="3"/>
  <c r="H59" i="3"/>
  <c r="E41" i="6"/>
  <c r="E81" i="6" s="1"/>
  <c r="P17" i="7"/>
  <c r="P23" i="7" l="1"/>
  <c r="P27" i="7" s="1"/>
  <c r="L27" i="7"/>
  <c r="P16" i="7"/>
  <c r="P20" i="7" s="1"/>
  <c r="I41" i="6"/>
  <c r="I81" i="6" l="1"/>
</calcChain>
</file>

<file path=xl/sharedStrings.xml><?xml version="1.0" encoding="utf-8"?>
<sst xmlns="http://schemas.openxmlformats.org/spreadsheetml/2006/main" count="331" uniqueCount="177">
  <si>
    <t>31 ธันวาคม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</si>
  <si>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</si>
  <si>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</si>
  <si>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</si>
  <si>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</si>
  <si>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</si>
  <si>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</si>
  <si>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</si>
  <si>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</si>
  <si>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</si>
  <si>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    </t>
  </si>
  <si>
    <t>หนี้สินและส่วนของเจ้าของ</t>
  </si>
  <si>
    <t>หนี้สินหมุนเวียน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</si>
  <si>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</si>
  <si>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</si>
  <si>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</si>
  <si>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รวมหนี้สินไม่หมุนเวียน</t>
  </si>
  <si>
    <t>รวมหนี้สิน</t>
  </si>
  <si>
    <t>ส่วนของเจ้าของ</t>
  </si>
  <si>
    <t xml:space="preserve">ทุนเรือนหุ้น </t>
  </si>
  <si>
    <t xml:space="preserve">ทุนจดทะเบียน </t>
  </si>
  <si>
    <t xml:space="preserve">   </t>
  </si>
  <si>
    <t>ทุนที่ออกและชำระแล้ว</t>
  </si>
  <si>
    <t>กำไรสะสม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</si>
  <si>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</si>
  <si>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</si>
  <si>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</si>
  <si>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</si>
  <si>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</si>
  <si>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</si>
  <si>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</si>
  <si>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</si>
  <si>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</si>
  <si>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</si>
  <si>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รวมค่าใช้จ่าย</t>
  </si>
  <si>
    <t>ต้นทุนทางการเงิน</t>
  </si>
  <si>
    <t>กำไรต่อหุ้น</t>
  </si>
  <si>
    <t>กำไรขาดทุนเบ็ดเสร็จอื่น</t>
  </si>
  <si>
    <t>จัดสรรแล้ว</t>
  </si>
  <si>
    <t>ทุนที่ออก</t>
  </si>
  <si>
    <t>ส่วนเกิน</t>
  </si>
  <si>
    <t>ด้วยมูลค่ายุติธรรมผ่าน</t>
  </si>
  <si>
    <t>และชำระแล้ว</t>
  </si>
  <si>
    <t>งบการเงิน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</si>
  <si>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</si>
  <si>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</si>
  <si>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</si>
  <si>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กระแสเงินสดจากกิจกรรมลงทุน</t>
  </si>
  <si>
    <t>เงินสดจ่ายเพื่อซื้ออุปกรณ์</t>
  </si>
  <si>
    <t>กระแสเงินสดจากกิจกรรมจัดหาเงิน</t>
  </si>
  <si>
    <t>พ.ศ. 2567</t>
  </si>
  <si>
    <t>บาท</t>
  </si>
  <si>
    <t>เงินลงทุนในบริษัทย่อย</t>
  </si>
  <si>
    <t>สินทรัพย์ภาษีเงินได้รอตัดบัญชี</t>
  </si>
  <si>
    <t>มูลค่าที่ตราไว้หุ้นละ 0.5 บาท</t>
  </si>
  <si>
    <t>ภายใต้การควบคุมเดียวกัน</t>
  </si>
  <si>
    <t>งบฐานะการเงิน</t>
  </si>
  <si>
    <r>
      <t>งบฐานะการเงิน</t>
    </r>
    <r>
      <rPr>
        <sz val="13"/>
        <rFont val="Browallia New"/>
        <family val="2"/>
      </rPr>
      <t xml:space="preserve"> (ต่อ)</t>
    </r>
  </si>
  <si>
    <t>รายได้จากสัญญาที่ทำกับลูกค้า</t>
  </si>
  <si>
    <t>งบการเปลี่ยนแปลงส่วนของเจ้าของ</t>
  </si>
  <si>
    <t>ยอดคงเหลือ ณ วันที่ 1 มกราคม พ.ศ. 2567</t>
  </si>
  <si>
    <t>การรวมธุรกิจภายใต้</t>
  </si>
  <si>
    <t>การควบคุมเดียวกัน</t>
  </si>
  <si>
    <t>การแปลงค่า</t>
  </si>
  <si>
    <t>เงินสดจ่ายเพื่อซื้อและพัฒนาสินทรัพย์ไม่มีตัวตน</t>
  </si>
  <si>
    <t>เงินสดและรายการเทียบเท่าเงินสดเพิ่มขึ้น(ลดลง)สุทธิ</t>
  </si>
  <si>
    <t>ค่าเผื่อผลขาดทุนด้านเครดิตที่คาดว่าจะเกิดขึ้น(เพิ่มขึ้น)ลดลง</t>
  </si>
  <si>
    <t>ส่วนที่ถึงกำหนดชำระภายในหนึ่งปี</t>
  </si>
  <si>
    <t>หุ้นสามัญจำนวน 450,000,000 หุ้น</t>
  </si>
  <si>
    <t>ส่วนเกินมูลค่าหุ้น</t>
  </si>
  <si>
    <t>จัดสรรแล้ว - ทุนสำรองตามกฎหมาย</t>
  </si>
  <si>
    <t>รายได้ดอกเบี้ย</t>
  </si>
  <si>
    <t>ต้นทุนการให้บริการ</t>
  </si>
  <si>
    <t>กำไรก่อนภาษีเงินได้</t>
  </si>
  <si>
    <t>กำไรจากการดำเนินงานก่อนการเปลี่ยนแปลงของเงินทุนหมุนเวียน</t>
  </si>
  <si>
    <t>เงินสดจ่ายภาษีเงินได้</t>
  </si>
  <si>
    <t>เงินสดจ่ายคืนเงินต้นตามสัญญาเช่า</t>
  </si>
  <si>
    <t>เงินสดสุทธิจากกิจกรรมดำเนินงาน</t>
  </si>
  <si>
    <t>เงินสดสุทธิจากกิจกรรมลงทุน</t>
  </si>
  <si>
    <t>เงินสดสุทธิจากกิจกรรมจัดหาเงิน</t>
  </si>
  <si>
    <t>รายการที่ไม่ใช่เงินสด</t>
  </si>
  <si>
    <t>สินทรัพย์หมุนเวียนอื่น</t>
  </si>
  <si>
    <t>เจ้าหนี้การค้าและเจ้าหนี้หมุนเวียนอื่น</t>
  </si>
  <si>
    <t>หนี้สินหมุนเวียนอื่น</t>
  </si>
  <si>
    <t>กำไรสุทธิก่อนภาษีเงินได้</t>
  </si>
  <si>
    <t>การเปลี่ยนแปลงเงินทุนหมุนเวียน</t>
  </si>
  <si>
    <t>ภาษีเงินได้นิติบุคคลค้างจ่าย</t>
  </si>
  <si>
    <t>ภาระผูกพันผลประโยชน์พนักงาน</t>
  </si>
  <si>
    <t xml:space="preserve">  ภาษีเงินได้ของรายการที่จะจัดประเภทรายการใหม่</t>
  </si>
  <si>
    <t xml:space="preserve">    ไปยังกำไรหรือขาดทุนในภายหลัง</t>
  </si>
  <si>
    <t>กำไร(ขาดทุน)เบ็ดเสร็จอื่น</t>
  </si>
  <si>
    <t xml:space="preserve">  ผลต่างของอัตราแลกเปลี่ยนจากการแปลงค่างบการเงิน</t>
  </si>
  <si>
    <t>กำไรจากการดำเนินงาน</t>
  </si>
  <si>
    <t xml:space="preserve">- ทุนสำรอง </t>
  </si>
  <si>
    <t>การวัดมูลค่า</t>
  </si>
  <si>
    <t>เงินลงทุนในตราสารหนี้</t>
  </si>
  <si>
    <t>มูลค่าหุ้นสามัญ</t>
  </si>
  <si>
    <t>ไม่ได้จัดสรร</t>
  </si>
  <si>
    <t>ตามกฎหมาย</t>
  </si>
  <si>
    <t>ค่าเสื่อมราคาและค่าตัดจำหน่าย</t>
  </si>
  <si>
    <t>การได้มาซึ่งสิทธิในการใช้สินทรัพย์</t>
  </si>
  <si>
    <t>เงินสดจ่ายเพื่อซื้อสินทรัพย์ทางการเงินอื่น</t>
  </si>
  <si>
    <t>เงินสดรับจากการขายสินทรัพย์ทางการเงินอื่น</t>
  </si>
  <si>
    <t xml:space="preserve">บริษัท บลูเวนเจอร์ กรุ๊ป จำกัด (มหาชน) </t>
  </si>
  <si>
    <t>บริษัท บลูเวนเจอร์ กรุ๊ป จำกัด (มหาชน)</t>
  </si>
  <si>
    <t xml:space="preserve">  การเปลี่ยนแปลงในมูลค่ายุติธรรมของเงินลงทุนในตราสารหนี้</t>
  </si>
  <si>
    <t xml:space="preserve">    ที่วัดด้วยมูลค่ายุติธรรมผ่านกำไรขาดทุนเบ็ดเสร็จอื่น</t>
  </si>
  <si>
    <t>เงินปันผลจ่าย</t>
  </si>
  <si>
    <t>รายได้เงินปันผล</t>
  </si>
  <si>
    <t>เงินสดรับจากการขายอุปกรณ์</t>
  </si>
  <si>
    <t>เงินปันผลรับ</t>
  </si>
  <si>
    <t>(กลับรายการ)ผลขาดทุนด้านเครดิตที่คาดว่าจะเกิดขึ้น</t>
  </si>
  <si>
    <t>(กลับรายการ)ขาดทุนจากการด้อยค่าสินทรัพย์</t>
  </si>
  <si>
    <t>รายการที่จะจัดประเภทรายการใหม่</t>
  </si>
  <si>
    <t xml:space="preserve">   ไปยังกำไรหรือขาดทุนในภายหลัง</t>
  </si>
  <si>
    <t>รวมรายการที่จะจัดประเภทรายการใหม่</t>
  </si>
  <si>
    <t>เงินสดจ่ายผลประโยชน์พนักงาน</t>
  </si>
  <si>
    <t>กำไรจากการเปลี่ยนแปลงสัญญาเช่า</t>
  </si>
  <si>
    <t>จ่ายต้นทุนทางการเงิน</t>
  </si>
  <si>
    <t>รับภาษีเงินได้</t>
  </si>
  <si>
    <t>ดอกเบี้ยรับ</t>
  </si>
  <si>
    <t>สินทรัพย์ที่เกิดจากสัญญา</t>
  </si>
  <si>
    <t>กำไรสุทธิสำหรับปี</t>
  </si>
  <si>
    <t>กำไร(ขาดทุน)เบ็ดเสร็จอื่นสำหรับปี - สุทธิจากภาษี</t>
  </si>
  <si>
    <t>กำไรเบ็ดเสร็จรวมสำหรับปี</t>
  </si>
  <si>
    <t>ยอดคงเหลือ ณ วันที่ 31 ธันวาคม พ.ศ. 2567</t>
  </si>
  <si>
    <t>เงินสดและรายการเทียบเท่าเงินสดต้นปี</t>
  </si>
  <si>
    <t>งบการเงินรวม</t>
  </si>
  <si>
    <t>งบการเงินเฉพาะกิจการ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</si>
  <si>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</si>
  <si>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</si>
  <si>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</si>
  <si>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 xml:space="preserve">  ภาษีเงินได้ของรายการที่จะไม่จัดประเภทรายการใหม่</t>
  </si>
  <si>
    <t>รวมรายการที่จะไม่จัดประเภทรายการใหม่</t>
  </si>
  <si>
    <t>ส่วนเกิน(ส่วนต่ำกว่า)ทุนจากการรวมธุรกิจ</t>
  </si>
  <si>
    <t>รายการที่จะไม่จัดประเภทรายการใหม่</t>
  </si>
  <si>
    <t>กำไรต่อหุ้นขั้นพื้นฐาน(บาทต่อหุ้น)</t>
  </si>
  <si>
    <t xml:space="preserve"> (ต่ำกว่า)ทุนจาก</t>
  </si>
  <si>
    <t>จัดสรรเป็นทุนสำรองตามกฎหมาย</t>
  </si>
  <si>
    <t xml:space="preserve">กำไรเบ็ดเสร็จรวมสำหรับปี </t>
  </si>
  <si>
    <t>องค์ประกอบอื่น</t>
  </si>
  <si>
    <t>ของส่วนของเจ้าของ</t>
  </si>
  <si>
    <t>เงินสดได้มาจากกิจกรรมดำเนินงาน</t>
  </si>
  <si>
    <t>การเพิ่มขึ้นของสินทรัพย์ทางการเงินอื่นที่เป็นหลักประกัน</t>
  </si>
  <si>
    <t>สินทรัพย์ทางการเงินหมุนเวียนอื่น</t>
  </si>
  <si>
    <t>(กำไร)ขาดทุนอื่น - สุทธิ</t>
  </si>
  <si>
    <t>สินค้าคงเหลือ</t>
  </si>
  <si>
    <t>หนี้สินไม่หมุนเวียนอื่น</t>
  </si>
  <si>
    <t>ลูกหนี้การค้าและลูกหนี้หมุนเวียนอื่น</t>
  </si>
  <si>
    <t>จ่ายชำระแล้วหุ้นละ 0.5 บาท</t>
  </si>
  <si>
    <t>ลูกหนี้ไม่หมุนเวียนอื่น</t>
  </si>
  <si>
    <t>จ่ายเงินปันผล</t>
  </si>
  <si>
    <t>ภาษีเงินได้</t>
  </si>
  <si>
    <t xml:space="preserve">  การวัดมูลค่าใหม่ของภาระผูกพันผลประโยชน์หลังออกจากงาน</t>
  </si>
  <si>
    <t>รวม</t>
  </si>
  <si>
    <t>ลูกหนี้การค้าและลูกหนี้อื่น</t>
  </si>
  <si>
    <t>เงินสดและรายการเทียบเท่าเงินสดปลายปี</t>
  </si>
  <si>
    <t>สินทรัพย์ทางการเงินไม่หมุนเวียนอื่น</t>
  </si>
  <si>
    <t xml:space="preserve">   ที่เป็นหลักประกัน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</si>
  <si>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</si>
  <si>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ตราสารอนุพันธ์ทางการเงิน</t>
  </si>
  <si>
    <t>ขาดทุนจากการจำหน่ายและตัดจำหน่าย</t>
  </si>
  <si>
    <t xml:space="preserve">  ส่วนปรับปรุงอาคาร อุปกรณ์ และสินทรัพย์ไม่มีตัวตน</t>
  </si>
  <si>
    <t>ณ วันที่ 31 ธันวาคม พ.ศ. 2568</t>
  </si>
  <si>
    <t>พ.ศ. 2568</t>
  </si>
  <si>
    <t>สำหรับปีสิ้นสุดวันที่ 31 ธันวาคม พ.ศ. 2568</t>
  </si>
  <si>
    <t>ยอดคงเหลือ ณ วันที่ 1 มกราคม พ.ศ. 2568</t>
  </si>
  <si>
    <t>ยอดคงเหลือ ณ วันที่ 31 ธันวาคม พ.ศ. 2568</t>
  </si>
  <si>
    <t>การเปลี่ยนแปลงสัญญาเช่าและการประเมินหนี้สินตามสัญญาเช่าใหม่</t>
  </si>
  <si>
    <t>เงินลงทุนในบริษัทร่วมค้างจ่าย</t>
  </si>
  <si>
    <t>-</t>
  </si>
  <si>
    <t>เงินลงทุนในบริษัทร่วมและการร่วมค้า</t>
  </si>
  <si>
    <t>12</t>
  </si>
  <si>
    <t>(กำไร)ขาดทุนจากมูลค่ายุติธรรมของสินทรัพย์ทางการเงินอื่น</t>
  </si>
  <si>
    <t>ส่วนแบ่ง(ขาดทุน)จากเงินลงทุนในบริษัทร่วมและการร่วมค้า</t>
  </si>
  <si>
    <t>ส่วนแบ่งขาดทุนจากเงินลงทุนในบริษัทร่วมและการร่วมค้า</t>
  </si>
  <si>
    <r>
      <t xml:space="preserve">งบการเปลี่ยนแปลงส่วนของเจ้าของ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</si>
</sst>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#,##0;\(#,##0\);\-"/>
    <numFmt numFmtId="168" formatCode="#,##0;\(#,##0\);\-;@"/>
    <numFmt numFmtId="169" formatCode="_(* #,##0_);_(* \(#,##0\);_(* \-_)&quot;     &quot;;_(@_)"/>
    <numFmt numFmtId="170" formatCode="#,##0;\(#,##0\)"/>
    <numFmt numFmtId="171" formatCode="_-* #,##0.00_-;\-* #,##0.00_-;_-* \-??_-;_-@_-"/>
    <numFmt numFmtId="172" formatCode="#,##0.0_);\(#,##0.0\)"/>
    <numFmt numFmtId="173" formatCode="_(* #,##0_);_(* \(#,##0\);_(* &quot;-&quot;??_);_(@_)"/>
    <numFmt numFmtId="174" formatCode="#,##0.00;\(#,##0.00\);&quot;-&quot;;@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0"/>
      <name val="ApFont"/>
    </font>
    <font>
      <b/>
      <sz val="13"/>
      <name val="Browallia New"/>
      <family val="2"/>
    </font>
    <font>
      <sz val="13"/>
      <name val="Browallia New"/>
      <family val="2"/>
    </font>
    <font>
      <sz val="16"/>
      <name val="AngsanaUPC"/>
      <family val="1"/>
    </font>
    <font>
      <sz val="13"/>
      <color theme="1"/>
      <name val="Browallia New"/>
      <family val="2"/>
    </font>
    <font>
      <sz val="10"/>
      <color theme="1"/>
      <name val="Arial"/>
      <family val="2"/>
    </font>
    <font>
      <sz val="12"/>
      <color theme="1"/>
      <name val="Browallia New"/>
      <family val="2"/>
    </font>
    <font>
      <b/>
      <sz val="13"/>
      <color theme="1"/>
      <name val="Browallia New"/>
      <family val="2"/>
    </font>
    <font>
      <b/>
      <sz val="12"/>
      <color theme="1"/>
      <name val="Browallia New"/>
      <family val="2"/>
    </font>
    <font>
      <i/>
      <sz val="12"/>
      <color theme="1"/>
      <name val="Browallia New"/>
      <family val="2"/>
    </font>
    <font>
      <u/>
      <sz val="12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3" fillId="0" borderId="0" applyFont="0" applyFill="0" applyBorder="0" applyAlignment="0" applyProtection="0"/>
    <xf numFmtId="171" fontId="2" fillId="0" borderId="0"/>
    <xf numFmtId="0" fontId="4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2" fillId="0" borderId="0"/>
    <xf numFmtId="0" fontId="4" fillId="0" borderId="0"/>
    <xf numFmtId="165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44">
    <xf numFmtId="0" fontId="0" fillId="0" borderId="0" xfId="0"/>
    <xf numFmtId="10" fontId="6" fillId="0" borderId="0" xfId="1" applyNumberFormat="1" applyFont="1" applyFill="1" applyAlignment="1">
      <alignment horizontal="right" vertical="top"/>
    </xf>
    <xf numFmtId="164" fontId="8" fillId="0" borderId="0" xfId="21" applyNumberFormat="1" applyFont="1" applyFill="1" applyBorder="1" applyAlignment="1">
      <alignment vertical="top"/>
    </xf>
    <xf numFmtId="164" fontId="8" fillId="0" borderId="0" xfId="21" applyNumberFormat="1" applyFont="1" applyFill="1" applyBorder="1" applyAlignment="1">
      <alignment horizontal="right" vertical="top"/>
    </xf>
    <xf numFmtId="164" fontId="8" fillId="0" borderId="0" xfId="21" applyNumberFormat="1" applyFont="1" applyFill="1" applyBorder="1" applyAlignment="1">
      <alignment horizontal="centerContinuous" vertical="top"/>
    </xf>
    <xf numFmtId="164" fontId="8" fillId="0" borderId="0" xfId="21" applyNumberFormat="1" applyFont="1" applyFill="1" applyBorder="1" applyAlignment="1">
      <alignment horizontal="center" vertical="top"/>
    </xf>
    <xf numFmtId="2" fontId="6" fillId="0" borderId="0" xfId="1" applyNumberFormat="1" applyFont="1" applyFill="1" applyAlignment="1">
      <alignment vertical="top"/>
    </xf>
    <xf numFmtId="3" fontId="6" fillId="0" borderId="0" xfId="15" applyNumberFormat="1" applyFont="1" applyFill="1" applyAlignment="1">
      <alignment vertical="center"/>
    </xf>
    <xf numFmtId="2" fontId="6" fillId="0" borderId="0" xfId="1" applyNumberFormat="1" applyFont="1" applyFill="1" applyAlignment="1">
      <alignment horizontal="center" vertical="center"/>
    </xf>
    <xf numFmtId="0" fontId="5" fillId="0" borderId="0" xfId="2" applyFont="1" applyFill="1" applyAlignment="1">
      <alignment vertical="top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166" fontId="6" fillId="0" borderId="0" xfId="2" applyNumberFormat="1" applyFont="1" applyFill="1" applyAlignment="1">
      <alignment horizontal="right" vertical="top"/>
    </xf>
    <xf numFmtId="0" fontId="6" fillId="0" borderId="0" xfId="2" applyFont="1" applyFill="1" applyAlignment="1">
      <alignment vertical="top"/>
    </xf>
    <xf numFmtId="37" fontId="5" fillId="0" borderId="0" xfId="2" applyNumberFormat="1" applyFont="1" applyFill="1" applyAlignment="1">
      <alignment horizontal="left" vertical="top"/>
    </xf>
    <xf numFmtId="37" fontId="5" fillId="0" borderId="1" xfId="2" quotePrefix="1" applyNumberFormat="1" applyFont="1" applyFill="1" applyBorder="1" applyAlignment="1">
      <alignment horizontal="left" vertical="top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top"/>
    </xf>
    <xf numFmtId="166" fontId="6" fillId="0" borderId="1" xfId="2" applyNumberFormat="1" applyFont="1" applyFill="1" applyBorder="1" applyAlignment="1">
      <alignment horizontal="right" vertical="top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166" fontId="5" fillId="0" borderId="0" xfId="3" applyNumberFormat="1" applyFont="1" applyFill="1" applyAlignment="1">
      <alignment horizontal="right" vertical="center"/>
    </xf>
    <xf numFmtId="0" fontId="6" fillId="0" borderId="0" xfId="2" applyFont="1" applyFill="1" applyAlignment="1">
      <alignment vertical="center"/>
    </xf>
    <xf numFmtId="0" fontId="5" fillId="0" borderId="0" xfId="3" applyFont="1" applyFill="1" applyAlignment="1">
      <alignment horizontal="center" vertical="top"/>
    </xf>
    <xf numFmtId="166" fontId="5" fillId="0" borderId="0" xfId="2" applyNumberFormat="1" applyFont="1" applyFill="1" applyAlignment="1">
      <alignment horizontal="right"/>
    </xf>
    <xf numFmtId="166" fontId="6" fillId="0" borderId="0" xfId="4" applyNumberFormat="1" applyFont="1" applyFill="1" applyAlignment="1">
      <alignment horizontal="right" vertical="center"/>
    </xf>
    <xf numFmtId="0" fontId="5" fillId="0" borderId="2" xfId="3" applyFont="1" applyFill="1" applyBorder="1" applyAlignment="1">
      <alignment horizontal="center" vertical="center"/>
    </xf>
    <xf numFmtId="166" fontId="5" fillId="0" borderId="2" xfId="3" applyNumberFormat="1" applyFont="1" applyFill="1" applyBorder="1" applyAlignment="1">
      <alignment horizontal="right" vertical="top"/>
    </xf>
    <xf numFmtId="166" fontId="5" fillId="0" borderId="0" xfId="3" applyNumberFormat="1" applyFont="1" applyFill="1" applyAlignment="1">
      <alignment horizontal="right" vertical="top"/>
    </xf>
    <xf numFmtId="166" fontId="6" fillId="0" borderId="0" xfId="3" applyNumberFormat="1" applyFont="1" applyFill="1" applyAlignment="1">
      <alignment horizontal="right" vertical="top"/>
    </xf>
    <xf numFmtId="0" fontId="5" fillId="0" borderId="0" xfId="3" applyFont="1" applyFill="1" applyAlignment="1">
      <alignment vertical="top"/>
    </xf>
    <xf numFmtId="0" fontId="6" fillId="0" borderId="0" xfId="5" applyFont="1" applyFill="1" applyAlignment="1">
      <alignment horizontal="center" vertical="top"/>
    </xf>
    <xf numFmtId="166" fontId="6" fillId="0" borderId="0" xfId="5" applyNumberFormat="1" applyFont="1" applyFill="1" applyAlignment="1">
      <alignment horizontal="right" vertical="top"/>
    </xf>
    <xf numFmtId="0" fontId="6" fillId="0" borderId="0" xfId="5" applyFont="1" applyFill="1" applyAlignment="1">
      <alignment vertical="top"/>
    </xf>
    <xf numFmtId="37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6" fontId="6" fillId="0" borderId="1" xfId="3" applyNumberFormat="1" applyFont="1" applyFill="1" applyBorder="1" applyAlignment="1">
      <alignment horizontal="right" vertical="top"/>
    </xf>
    <xf numFmtId="166" fontId="6" fillId="0" borderId="0" xfId="3" applyNumberFormat="1" applyFont="1" applyFill="1" applyAlignment="1">
      <alignment horizontal="right" vertical="center"/>
    </xf>
    <xf numFmtId="0" fontId="6" fillId="0" borderId="0" xfId="5" applyFont="1" applyFill="1" applyAlignment="1">
      <alignment horizontal="center" vertical="center"/>
    </xf>
    <xf numFmtId="166" fontId="6" fillId="0" borderId="0" xfId="5" applyNumberFormat="1" applyFont="1" applyFill="1" applyAlignment="1">
      <alignment horizontal="right" vertical="center"/>
    </xf>
    <xf numFmtId="0" fontId="6" fillId="0" borderId="0" xfId="5" applyFont="1" applyFill="1" applyAlignment="1">
      <alignment vertical="center"/>
    </xf>
    <xf numFmtId="166" fontId="5" fillId="0" borderId="5" xfId="3" applyNumberFormat="1" applyFont="1" applyFill="1" applyBorder="1" applyAlignment="1">
      <alignment horizontal="right" vertical="top"/>
    </xf>
    <xf numFmtId="170" fontId="6" fillId="0" borderId="0" xfId="3" applyNumberFormat="1" applyFont="1" applyFill="1" applyAlignment="1">
      <alignment horizontal="center" vertical="center"/>
    </xf>
    <xf numFmtId="170" fontId="6" fillId="0" borderId="0" xfId="3" applyNumberFormat="1" applyFont="1" applyFill="1" applyAlignment="1">
      <alignment horizontal="center" vertical="top"/>
    </xf>
    <xf numFmtId="166" fontId="6" fillId="0" borderId="3" xfId="3" applyNumberFormat="1" applyFont="1" applyFill="1" applyBorder="1" applyAlignment="1">
      <alignment horizontal="right" vertical="top"/>
    </xf>
    <xf numFmtId="0" fontId="6" fillId="0" borderId="1" xfId="3" applyFont="1" applyFill="1" applyBorder="1" applyAlignment="1">
      <alignment vertical="center"/>
    </xf>
    <xf numFmtId="0" fontId="6" fillId="0" borderId="1" xfId="2" applyFont="1" applyFill="1" applyBorder="1" applyAlignment="1">
      <alignment vertical="center"/>
    </xf>
    <xf numFmtId="166" fontId="6" fillId="0" borderId="1" xfId="2" applyNumberFormat="1" applyFont="1" applyFill="1" applyBorder="1" applyAlignment="1">
      <alignment horizontal="right" vertical="center"/>
    </xf>
    <xf numFmtId="37" fontId="5" fillId="0" borderId="0" xfId="2" quotePrefix="1" applyNumberFormat="1" applyFont="1" applyFill="1" applyAlignment="1">
      <alignment horizontal="left" vertical="top"/>
    </xf>
    <xf numFmtId="37" fontId="5" fillId="0" borderId="1" xfId="2" applyNumberFormat="1" applyFont="1" applyFill="1" applyBorder="1" applyAlignment="1">
      <alignment horizontal="left" vertical="top"/>
    </xf>
    <xf numFmtId="37" fontId="6" fillId="0" borderId="0" xfId="0" applyNumberFormat="1" applyFont="1" applyFill="1" applyAlignment="1">
      <alignment horizontal="center" vertical="center"/>
    </xf>
    <xf numFmtId="0" fontId="6" fillId="0" borderId="0" xfId="3" applyFont="1" applyFill="1" applyAlignment="1">
      <alignment vertical="top"/>
    </xf>
    <xf numFmtId="172" fontId="6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right"/>
    </xf>
    <xf numFmtId="0" fontId="6" fillId="0" borderId="0" xfId="5" applyFont="1" applyFill="1" applyAlignment="1">
      <alignment horizontal="left" vertical="top"/>
    </xf>
    <xf numFmtId="0" fontId="5" fillId="0" borderId="0" xfId="5" applyFont="1" applyFill="1" applyAlignment="1">
      <alignment vertical="top"/>
    </xf>
    <xf numFmtId="166" fontId="6" fillId="0" borderId="0" xfId="5" applyNumberFormat="1" applyFont="1" applyFill="1" applyAlignment="1">
      <alignment horizontal="center" vertical="center"/>
    </xf>
    <xf numFmtId="166" fontId="6" fillId="0" borderId="0" xfId="3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left" vertical="top"/>
    </xf>
    <xf numFmtId="166" fontId="6" fillId="0" borderId="0" xfId="5" applyNumberFormat="1" applyFont="1" applyFill="1" applyAlignment="1">
      <alignment horizontal="left" vertical="top"/>
    </xf>
    <xf numFmtId="0" fontId="6" fillId="0" borderId="0" xfId="6" applyFont="1" applyFill="1" applyAlignment="1">
      <alignment vertical="top"/>
    </xf>
    <xf numFmtId="0" fontId="6" fillId="0" borderId="0" xfId="6" applyFont="1" applyFill="1" applyAlignment="1">
      <alignment horizontal="left" vertical="top"/>
    </xf>
    <xf numFmtId="0" fontId="6" fillId="0" borderId="1" xfId="2" applyFont="1" applyFill="1" applyBorder="1" applyAlignment="1">
      <alignment vertical="top"/>
    </xf>
    <xf numFmtId="38" fontId="10" fillId="0" borderId="0" xfId="3" quotePrefix="1" applyNumberFormat="1" applyFont="1" applyFill="1" applyAlignment="1">
      <alignment horizontal="left" vertical="center"/>
    </xf>
    <xf numFmtId="0" fontId="8" fillId="0" borderId="0" xfId="0" applyFont="1" applyFill="1"/>
    <xf numFmtId="166" fontId="8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 vertical="center"/>
    </xf>
    <xf numFmtId="166" fontId="8" fillId="0" borderId="1" xfId="0" applyNumberFormat="1" applyFont="1" applyFill="1" applyBorder="1" applyAlignment="1">
      <alignment horizontal="right" vertical="center"/>
    </xf>
    <xf numFmtId="166" fontId="8" fillId="0" borderId="0" xfId="0" applyNumberFormat="1" applyFont="1" applyFill="1"/>
    <xf numFmtId="49" fontId="11" fillId="0" borderId="0" xfId="17" applyNumberFormat="1" applyFont="1" applyFill="1" applyAlignment="1">
      <alignment horizontal="center" vertical="center"/>
    </xf>
    <xf numFmtId="166" fontId="11" fillId="0" borderId="0" xfId="17" applyNumberFormat="1" applyFont="1" applyFill="1" applyAlignment="1">
      <alignment horizontal="center" vertical="center"/>
    </xf>
    <xf numFmtId="167" fontId="8" fillId="0" borderId="0" xfId="0" applyNumberFormat="1" applyFont="1" applyFill="1"/>
    <xf numFmtId="164" fontId="8" fillId="0" borderId="0" xfId="18" applyNumberFormat="1" applyFont="1" applyFill="1" applyAlignment="1">
      <alignment horizontal="centerContinuous" vertical="top"/>
    </xf>
    <xf numFmtId="37" fontId="11" fillId="0" borderId="0" xfId="3" applyNumberFormat="1" applyFont="1" applyFill="1" applyAlignment="1">
      <alignment vertical="top"/>
    </xf>
    <xf numFmtId="49" fontId="11" fillId="0" borderId="0" xfId="4" applyNumberFormat="1" applyFont="1" applyFill="1" applyAlignment="1">
      <alignment horizontal="left" vertical="center"/>
    </xf>
    <xf numFmtId="166" fontId="8" fillId="0" borderId="0" xfId="4" applyNumberFormat="1" applyFont="1" applyFill="1" applyAlignment="1">
      <alignment horizontal="center" vertical="center"/>
    </xf>
    <xf numFmtId="166" fontId="8" fillId="0" borderId="0" xfId="4" applyNumberFormat="1" applyFont="1" applyFill="1" applyAlignment="1">
      <alignment horizontal="right" vertical="center"/>
    </xf>
    <xf numFmtId="167" fontId="8" fillId="0" borderId="0" xfId="4" applyNumberFormat="1" applyFont="1" applyFill="1" applyAlignment="1">
      <alignment horizontal="right" vertical="center"/>
    </xf>
    <xf numFmtId="167" fontId="8" fillId="0" borderId="0" xfId="4" applyNumberFormat="1" applyFont="1" applyFill="1" applyAlignment="1">
      <alignment vertical="center"/>
    </xf>
    <xf numFmtId="0" fontId="11" fillId="0" borderId="0" xfId="4" applyFont="1" applyFill="1" applyAlignment="1">
      <alignment horizontal="left" vertical="center"/>
    </xf>
    <xf numFmtId="0" fontId="11" fillId="0" borderId="1" xfId="2" applyFont="1" applyFill="1" applyBorder="1" applyAlignment="1">
      <alignment horizontal="left" vertical="center"/>
    </xf>
    <xf numFmtId="49" fontId="11" fillId="0" borderId="1" xfId="4" applyNumberFormat="1" applyFont="1" applyFill="1" applyBorder="1" applyAlignment="1">
      <alignment horizontal="left" vertical="center"/>
    </xf>
    <xf numFmtId="166" fontId="8" fillId="0" borderId="1" xfId="4" applyNumberFormat="1" applyFont="1" applyFill="1" applyBorder="1" applyAlignment="1">
      <alignment horizontal="center" vertical="center"/>
    </xf>
    <xf numFmtId="166" fontId="8" fillId="0" borderId="1" xfId="4" applyNumberFormat="1" applyFont="1" applyFill="1" applyBorder="1" applyAlignment="1">
      <alignment horizontal="right" vertical="center"/>
    </xf>
    <xf numFmtId="167" fontId="8" fillId="0" borderId="1" xfId="4" applyNumberFormat="1" applyFont="1" applyFill="1" applyBorder="1" applyAlignment="1">
      <alignment horizontal="right" vertical="center"/>
    </xf>
    <xf numFmtId="167" fontId="8" fillId="0" borderId="1" xfId="4" applyNumberFormat="1" applyFont="1" applyFill="1" applyBorder="1" applyAlignment="1">
      <alignment vertical="center"/>
    </xf>
    <xf numFmtId="49" fontId="8" fillId="0" borderId="0" xfId="4" applyNumberFormat="1" applyFont="1" applyFill="1" applyAlignment="1">
      <alignment vertical="top"/>
    </xf>
    <xf numFmtId="0" fontId="8" fillId="0" borderId="0" xfId="4" applyFont="1" applyFill="1" applyAlignment="1">
      <alignment vertical="top"/>
    </xf>
    <xf numFmtId="166" fontId="8" fillId="0" borderId="0" xfId="4" applyNumberFormat="1" applyFont="1" applyFill="1" applyAlignment="1">
      <alignment horizontal="center" vertical="top"/>
    </xf>
    <xf numFmtId="166" fontId="8" fillId="0" borderId="0" xfId="4" applyNumberFormat="1" applyFont="1" applyFill="1" applyAlignment="1">
      <alignment horizontal="right" vertical="top"/>
    </xf>
    <xf numFmtId="167" fontId="8" fillId="0" borderId="0" xfId="4" applyNumberFormat="1" applyFont="1" applyFill="1" applyAlignment="1">
      <alignment horizontal="right" vertical="top"/>
    </xf>
    <xf numFmtId="167" fontId="8" fillId="0" borderId="0" xfId="4" applyNumberFormat="1" applyFont="1" applyFill="1" applyAlignment="1">
      <alignment vertical="top"/>
    </xf>
    <xf numFmtId="0" fontId="11" fillId="0" borderId="0" xfId="4" applyFont="1" applyFill="1" applyAlignment="1">
      <alignment horizontal="left" vertical="top"/>
    </xf>
    <xf numFmtId="49" fontId="11" fillId="0" borderId="0" xfId="4" applyNumberFormat="1" applyFont="1" applyFill="1" applyAlignment="1">
      <alignment horizontal="left" vertical="top"/>
    </xf>
    <xf numFmtId="49" fontId="11" fillId="0" borderId="0" xfId="4" applyNumberFormat="1" applyFont="1" applyFill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center"/>
    </xf>
    <xf numFmtId="3" fontId="8" fillId="0" borderId="0" xfId="15" applyNumberFormat="1" applyFont="1" applyFill="1" applyAlignment="1">
      <alignment vertical="center"/>
    </xf>
    <xf numFmtId="168" fontId="11" fillId="0" borderId="0" xfId="3" applyNumberFormat="1" applyFont="1" applyFill="1" applyAlignment="1">
      <alignment horizontal="right" vertical="center"/>
    </xf>
    <xf numFmtId="167" fontId="11" fillId="0" borderId="0" xfId="3" applyNumberFormat="1" applyFont="1" applyFill="1" applyAlignment="1">
      <alignment horizontal="right" vertical="center"/>
    </xf>
    <xf numFmtId="166" fontId="11" fillId="0" borderId="0" xfId="2" applyNumberFormat="1" applyFont="1" applyFill="1" applyAlignment="1">
      <alignment horizontal="center" vertical="top"/>
    </xf>
    <xf numFmtId="166" fontId="11" fillId="0" borderId="0" xfId="2" applyNumberFormat="1" applyFont="1" applyFill="1" applyAlignment="1">
      <alignment horizontal="right" vertical="top"/>
    </xf>
    <xf numFmtId="166" fontId="11" fillId="0" borderId="0" xfId="2" applyNumberFormat="1" applyFont="1" applyFill="1" applyAlignment="1">
      <alignment horizontal="right"/>
    </xf>
    <xf numFmtId="0" fontId="11" fillId="0" borderId="0" xfId="13" applyFont="1" applyFill="1" applyAlignment="1">
      <alignment vertical="top"/>
    </xf>
    <xf numFmtId="0" fontId="11" fillId="0" borderId="2" xfId="3" applyFont="1" applyFill="1" applyBorder="1" applyAlignment="1">
      <alignment horizontal="center" vertical="top"/>
    </xf>
    <xf numFmtId="166" fontId="11" fillId="0" borderId="0" xfId="4" applyNumberFormat="1" applyFont="1" applyFill="1" applyAlignment="1">
      <alignment horizontal="right" vertical="top"/>
    </xf>
    <xf numFmtId="168" fontId="11" fillId="0" borderId="2" xfId="3" applyNumberFormat="1" applyFont="1" applyFill="1" applyBorder="1" applyAlignment="1">
      <alignment horizontal="right" vertical="top"/>
    </xf>
    <xf numFmtId="169" fontId="11" fillId="0" borderId="0" xfId="3" applyNumberFormat="1" applyFont="1" applyFill="1" applyAlignment="1">
      <alignment horizontal="right" vertical="top"/>
    </xf>
    <xf numFmtId="167" fontId="11" fillId="0" borderId="0" xfId="13" applyNumberFormat="1" applyFont="1" applyFill="1" applyAlignment="1">
      <alignment horizontal="right" vertical="top"/>
    </xf>
    <xf numFmtId="0" fontId="11" fillId="0" borderId="0" xfId="4" applyFont="1" applyFill="1" applyAlignment="1">
      <alignment vertical="top"/>
    </xf>
    <xf numFmtId="164" fontId="8" fillId="0" borderId="0" xfId="18" applyNumberFormat="1" applyFont="1" applyFill="1" applyAlignment="1">
      <alignment vertical="top"/>
    </xf>
    <xf numFmtId="49" fontId="11" fillId="0" borderId="0" xfId="4" applyNumberFormat="1" applyFont="1" applyFill="1" applyAlignment="1">
      <alignment vertical="top"/>
    </xf>
    <xf numFmtId="167" fontId="8" fillId="0" borderId="1" xfId="4" applyNumberFormat="1" applyFont="1" applyFill="1" applyBorder="1" applyAlignment="1">
      <alignment horizontal="right" vertical="top"/>
    </xf>
    <xf numFmtId="49" fontId="8" fillId="0" borderId="0" xfId="4" applyNumberFormat="1" applyFont="1" applyFill="1" applyAlignment="1">
      <alignment vertical="center"/>
    </xf>
    <xf numFmtId="0" fontId="8" fillId="0" borderId="0" xfId="4" applyFont="1" applyFill="1" applyAlignment="1">
      <alignment horizontal="center" vertical="top"/>
    </xf>
    <xf numFmtId="166" fontId="8" fillId="0" borderId="0" xfId="10" quotePrefix="1" applyNumberFormat="1" applyFont="1" applyFill="1" applyAlignment="1">
      <alignment horizontal="center" vertical="top"/>
    </xf>
    <xf numFmtId="166" fontId="8" fillId="0" borderId="0" xfId="10" quotePrefix="1" applyNumberFormat="1" applyFont="1" applyFill="1" applyAlignment="1">
      <alignment horizontal="right" vertical="top"/>
    </xf>
    <xf numFmtId="167" fontId="8" fillId="0" borderId="0" xfId="10" quotePrefix="1" applyNumberFormat="1" applyFont="1" applyFill="1" applyAlignment="1">
      <alignment horizontal="right" vertical="top"/>
    </xf>
    <xf numFmtId="166" fontId="8" fillId="0" borderId="0" xfId="4" applyNumberFormat="1" applyFont="1" applyFill="1" applyAlignment="1">
      <alignment vertical="top"/>
    </xf>
    <xf numFmtId="167" fontId="8" fillId="0" borderId="0" xfId="10" quotePrefix="1" applyNumberFormat="1" applyFont="1" applyFill="1" applyBorder="1" applyAlignment="1">
      <alignment horizontal="right" vertical="top"/>
    </xf>
    <xf numFmtId="167" fontId="8" fillId="0" borderId="0" xfId="10" applyNumberFormat="1" applyFont="1" applyFill="1" applyAlignment="1">
      <alignment horizontal="right" vertical="top"/>
    </xf>
    <xf numFmtId="167" fontId="8" fillId="0" borderId="0" xfId="14" quotePrefix="1" applyNumberFormat="1" applyFont="1" applyFill="1" applyAlignment="1">
      <alignment horizontal="right" vertical="top"/>
    </xf>
    <xf numFmtId="38" fontId="8" fillId="0" borderId="1" xfId="4" applyNumberFormat="1" applyFont="1" applyFill="1" applyBorder="1" applyAlignment="1">
      <alignment vertical="top"/>
    </xf>
    <xf numFmtId="0" fontId="8" fillId="0" borderId="1" xfId="4" applyFont="1" applyFill="1" applyBorder="1" applyAlignment="1">
      <alignment vertical="top"/>
    </xf>
    <xf numFmtId="166" fontId="8" fillId="0" borderId="1" xfId="4" applyNumberFormat="1" applyFont="1" applyFill="1" applyBorder="1" applyAlignment="1">
      <alignment horizontal="center" vertical="top"/>
    </xf>
    <xf numFmtId="166" fontId="8" fillId="0" borderId="1" xfId="4" applyNumberFormat="1" applyFont="1" applyFill="1" applyBorder="1" applyAlignment="1">
      <alignment horizontal="right" vertical="top"/>
    </xf>
    <xf numFmtId="167" fontId="8" fillId="0" borderId="1" xfId="4" applyNumberFormat="1" applyFont="1" applyFill="1" applyBorder="1" applyAlignment="1">
      <alignment vertical="top"/>
    </xf>
    <xf numFmtId="49" fontId="11" fillId="0" borderId="0" xfId="4" applyNumberFormat="1" applyFont="1" applyFill="1" applyAlignment="1">
      <alignment vertical="center"/>
    </xf>
    <xf numFmtId="49" fontId="8" fillId="0" borderId="0" xfId="18" applyNumberFormat="1" applyFont="1" applyFill="1" applyAlignment="1">
      <alignment vertical="top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center"/>
    </xf>
    <xf numFmtId="0" fontId="8" fillId="0" borderId="0" xfId="4" applyFont="1" applyFill="1" applyAlignment="1">
      <alignment horizontal="left" vertical="center"/>
    </xf>
    <xf numFmtId="164" fontId="8" fillId="0" borderId="1" xfId="18" applyNumberFormat="1" applyFont="1" applyFill="1" applyBorder="1" applyAlignment="1">
      <alignment vertical="top"/>
    </xf>
    <xf numFmtId="167" fontId="8" fillId="0" borderId="3" xfId="4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38" fontId="8" fillId="0" borderId="1" xfId="4" applyNumberFormat="1" applyFont="1" applyFill="1" applyBorder="1" applyAlignment="1">
      <alignment vertical="center"/>
    </xf>
    <xf numFmtId="0" fontId="8" fillId="0" borderId="1" xfId="4" applyFont="1" applyFill="1" applyBorder="1" applyAlignment="1">
      <alignment vertical="center"/>
    </xf>
    <xf numFmtId="166" fontId="8" fillId="0" borderId="0" xfId="2" applyNumberFormat="1" applyFont="1" applyFill="1" applyAlignment="1">
      <alignment horizontal="center" vertical="center"/>
    </xf>
    <xf numFmtId="166" fontId="8" fillId="0" borderId="0" xfId="2" applyNumberFormat="1" applyFont="1" applyFill="1" applyAlignment="1">
      <alignment horizontal="right" vertical="center"/>
    </xf>
    <xf numFmtId="0" fontId="11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/>
    </xf>
    <xf numFmtId="166" fontId="11" fillId="0" borderId="1" xfId="2" applyNumberFormat="1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right" vertical="center"/>
    </xf>
    <xf numFmtId="0" fontId="11" fillId="0" borderId="0" xfId="2" applyFont="1" applyFill="1" applyAlignment="1">
      <alignment horizontal="left" vertical="center"/>
    </xf>
    <xf numFmtId="166" fontId="11" fillId="0" borderId="0" xfId="2" applyNumberFormat="1" applyFont="1" applyFill="1" applyAlignment="1">
      <alignment horizontal="center" vertical="center"/>
    </xf>
    <xf numFmtId="0" fontId="11" fillId="0" borderId="0" xfId="11" applyFont="1" applyFill="1" applyAlignment="1">
      <alignment horizontal="center" vertical="center"/>
    </xf>
    <xf numFmtId="166" fontId="11" fillId="0" borderId="1" xfId="11" applyNumberFormat="1" applyFont="1" applyFill="1" applyBorder="1" applyAlignment="1">
      <alignment horizontal="center" vertical="center"/>
    </xf>
    <xf numFmtId="166" fontId="11" fillId="0" borderId="0" xfId="11" applyNumberFormat="1" applyFont="1" applyFill="1" applyAlignment="1">
      <alignment horizontal="center" vertical="center"/>
    </xf>
    <xf numFmtId="166" fontId="11" fillId="0" borderId="0" xfId="5" applyNumberFormat="1" applyFont="1" applyFill="1" applyAlignment="1">
      <alignment horizontal="center" vertical="center" wrapText="1"/>
    </xf>
    <xf numFmtId="166" fontId="11" fillId="0" borderId="6" xfId="5" applyNumberFormat="1" applyFont="1" applyFill="1" applyBorder="1" applyAlignment="1">
      <alignment horizontal="center" vertical="center" wrapText="1"/>
    </xf>
    <xf numFmtId="166" fontId="11" fillId="0" borderId="0" xfId="11" applyNumberFormat="1" applyFont="1" applyFill="1" applyAlignment="1">
      <alignment horizontal="right" vertical="center"/>
    </xf>
    <xf numFmtId="167" fontId="11" fillId="0" borderId="0" xfId="5" applyNumberFormat="1" applyFont="1" applyFill="1" applyAlignment="1">
      <alignment horizontal="right" vertical="center" wrapText="1"/>
    </xf>
    <xf numFmtId="166" fontId="11" fillId="0" borderId="0" xfId="5" applyNumberFormat="1" applyFont="1" applyFill="1" applyAlignment="1">
      <alignment horizontal="right" vertical="center"/>
    </xf>
    <xf numFmtId="167" fontId="11" fillId="0" borderId="0" xfId="5" applyNumberFormat="1" applyFont="1" applyFill="1" applyAlignment="1">
      <alignment horizontal="right" vertical="center"/>
    </xf>
    <xf numFmtId="166" fontId="11" fillId="0" borderId="0" xfId="11" quotePrefix="1" applyNumberFormat="1" applyFont="1" applyFill="1" applyAlignment="1">
      <alignment horizontal="right" vertical="center"/>
    </xf>
    <xf numFmtId="167" fontId="11" fillId="0" borderId="0" xfId="11" applyNumberFormat="1" applyFont="1" applyFill="1" applyAlignment="1">
      <alignment horizontal="right" vertical="center"/>
    </xf>
    <xf numFmtId="166" fontId="11" fillId="0" borderId="0" xfId="2" applyNumberFormat="1" applyFont="1" applyFill="1" applyAlignment="1">
      <alignment horizontal="right" vertical="center"/>
    </xf>
    <xf numFmtId="166" fontId="11" fillId="0" borderId="1" xfId="11" applyNumberFormat="1" applyFont="1" applyFill="1" applyBorder="1" applyAlignment="1">
      <alignment horizontal="right" vertical="center"/>
    </xf>
    <xf numFmtId="167" fontId="11" fillId="0" borderId="1" xfId="11" applyNumberFormat="1" applyFont="1" applyFill="1" applyBorder="1" applyAlignment="1">
      <alignment horizontal="right" vertical="center"/>
    </xf>
    <xf numFmtId="0" fontId="11" fillId="0" borderId="0" xfId="3" applyFont="1" applyFill="1" applyAlignment="1">
      <alignment horizontal="center" vertical="top"/>
    </xf>
    <xf numFmtId="0" fontId="11" fillId="0" borderId="0" xfId="11" quotePrefix="1" applyFont="1" applyFill="1" applyAlignment="1">
      <alignment horizontal="left" vertical="center"/>
    </xf>
    <xf numFmtId="0" fontId="8" fillId="0" borderId="0" xfId="11" applyFont="1" applyFill="1" applyAlignment="1">
      <alignment horizontal="center" vertical="center"/>
    </xf>
    <xf numFmtId="0" fontId="8" fillId="0" borderId="0" xfId="11" applyFont="1" applyFill="1" applyAlignment="1">
      <alignment vertical="center"/>
    </xf>
    <xf numFmtId="166" fontId="8" fillId="0" borderId="0" xfId="17" applyNumberFormat="1" applyFont="1" applyFill="1" applyAlignment="1">
      <alignment horizontal="right" vertical="top"/>
    </xf>
    <xf numFmtId="166" fontId="8" fillId="0" borderId="0" xfId="12" applyNumberFormat="1" applyFont="1" applyFill="1" applyBorder="1" applyAlignment="1">
      <alignment horizontal="right" vertical="center"/>
    </xf>
    <xf numFmtId="0" fontId="8" fillId="0" borderId="0" xfId="20" applyFont="1" applyFill="1" applyAlignment="1">
      <alignment horizontal="left" vertical="top"/>
    </xf>
    <xf numFmtId="166" fontId="8" fillId="0" borderId="1" xfId="12" applyNumberFormat="1" applyFont="1" applyFill="1" applyBorder="1" applyAlignment="1">
      <alignment horizontal="right" vertical="center"/>
    </xf>
    <xf numFmtId="166" fontId="8" fillId="0" borderId="0" xfId="12" applyNumberFormat="1" applyFont="1" applyFill="1" applyAlignment="1">
      <alignment horizontal="right" vertical="center"/>
    </xf>
    <xf numFmtId="0" fontId="8" fillId="0" borderId="0" xfId="11" applyFont="1" applyFill="1" applyAlignment="1">
      <alignment horizontal="left" vertical="center"/>
    </xf>
    <xf numFmtId="166" fontId="8" fillId="0" borderId="3" xfId="12" applyNumberFormat="1" applyFont="1" applyFill="1" applyBorder="1" applyAlignment="1">
      <alignment horizontal="right" vertical="center"/>
    </xf>
    <xf numFmtId="0" fontId="8" fillId="0" borderId="1" xfId="3" applyFont="1" applyFill="1" applyBorder="1" applyAlignment="1">
      <alignment horizontal="left" vertical="center"/>
    </xf>
    <xf numFmtId="166" fontId="8" fillId="0" borderId="1" xfId="3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/>
    </xf>
    <xf numFmtId="166" fontId="8" fillId="0" borderId="0" xfId="2" applyNumberFormat="1" applyFont="1" applyFill="1" applyAlignment="1">
      <alignment vertical="center"/>
    </xf>
    <xf numFmtId="166" fontId="11" fillId="0" borderId="1" xfId="2" applyNumberFormat="1" applyFont="1" applyFill="1" applyBorder="1" applyAlignment="1">
      <alignment horizontal="left" vertical="center"/>
    </xf>
    <xf numFmtId="166" fontId="8" fillId="0" borderId="1" xfId="2" applyNumberFormat="1" applyFont="1" applyFill="1" applyBorder="1" applyAlignment="1">
      <alignment vertical="center"/>
    </xf>
    <xf numFmtId="166" fontId="11" fillId="0" borderId="0" xfId="2" applyNumberFormat="1" applyFont="1" applyFill="1" applyAlignment="1">
      <alignment horizontal="left" vertical="center"/>
    </xf>
    <xf numFmtId="166" fontId="11" fillId="0" borderId="0" xfId="11" applyNumberFormat="1" applyFont="1" applyFill="1" applyAlignment="1">
      <alignment vertical="center"/>
    </xf>
    <xf numFmtId="166" fontId="11" fillId="0" borderId="5" xfId="5" applyNumberFormat="1" applyFont="1" applyFill="1" applyBorder="1" applyAlignment="1">
      <alignment horizontal="center" vertical="center" wrapText="1"/>
    </xf>
    <xf numFmtId="166" fontId="11" fillId="0" borderId="6" xfId="5" applyNumberFormat="1" applyFont="1" applyFill="1" applyBorder="1" applyAlignment="1">
      <alignment horizontal="center" vertical="center" wrapText="1"/>
    </xf>
    <xf numFmtId="166" fontId="11" fillId="0" borderId="0" xfId="5" applyNumberFormat="1" applyFont="1" applyFill="1" applyAlignment="1">
      <alignment horizontal="right" vertical="center" wrapText="1"/>
    </xf>
    <xf numFmtId="166" fontId="8" fillId="0" borderId="1" xfId="3" applyNumberFormat="1" applyFont="1" applyFill="1" applyBorder="1" applyAlignment="1">
      <alignment horizontal="left" vertical="center"/>
    </xf>
    <xf numFmtId="0" fontId="10" fillId="0" borderId="0" xfId="3" applyFont="1" applyFill="1" applyAlignment="1">
      <alignment horizontal="center" vertical="center"/>
    </xf>
    <xf numFmtId="166" fontId="10" fillId="0" borderId="0" xfId="3" applyNumberFormat="1" applyFont="1" applyFill="1" applyAlignment="1">
      <alignment horizontal="right" vertical="center"/>
    </xf>
    <xf numFmtId="166" fontId="10" fillId="0" borderId="0" xfId="8" applyNumberFormat="1" applyFont="1" applyFill="1" applyAlignment="1">
      <alignment horizontal="right" vertical="center"/>
    </xf>
    <xf numFmtId="0" fontId="10" fillId="0" borderId="0" xfId="3" applyFont="1" applyFill="1" applyAlignment="1">
      <alignment vertical="center"/>
    </xf>
    <xf numFmtId="0" fontId="11" fillId="0" borderId="0" xfId="3" applyFont="1" applyFill="1" applyAlignment="1">
      <alignment vertical="center"/>
    </xf>
    <xf numFmtId="0" fontId="11" fillId="0" borderId="2" xfId="3" applyFont="1" applyFill="1" applyBorder="1" applyAlignment="1">
      <alignment vertical="center"/>
    </xf>
    <xf numFmtId="0" fontId="10" fillId="0" borderId="2" xfId="3" applyFont="1" applyFill="1" applyBorder="1" applyAlignment="1">
      <alignment horizontal="center" vertical="center"/>
    </xf>
    <xf numFmtId="166" fontId="10" fillId="0" borderId="2" xfId="3" applyNumberFormat="1" applyFont="1" applyFill="1" applyBorder="1" applyAlignment="1">
      <alignment horizontal="right" vertical="center"/>
    </xf>
    <xf numFmtId="166" fontId="10" fillId="0" borderId="2" xfId="8" applyNumberFormat="1" applyFont="1" applyFill="1" applyBorder="1" applyAlignment="1">
      <alignment horizontal="right" vertical="center"/>
    </xf>
    <xf numFmtId="0" fontId="12" fillId="0" borderId="0" xfId="3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3" fontId="10" fillId="0" borderId="0" xfId="15" applyNumberFormat="1" applyFont="1" applyFill="1" applyAlignment="1">
      <alignment vertical="center"/>
    </xf>
    <xf numFmtId="166" fontId="12" fillId="0" borderId="0" xfId="3" applyNumberFormat="1" applyFont="1" applyFill="1" applyAlignment="1">
      <alignment horizontal="right" vertical="center"/>
    </xf>
    <xf numFmtId="166" fontId="12" fillId="0" borderId="0" xfId="2" applyNumberFormat="1" applyFont="1" applyFill="1" applyAlignment="1">
      <alignment horizontal="right"/>
    </xf>
    <xf numFmtId="166" fontId="10" fillId="0" borderId="0" xfId="4" applyNumberFormat="1" applyFont="1" applyFill="1" applyAlignment="1">
      <alignment horizontal="right" vertical="center"/>
    </xf>
    <xf numFmtId="0" fontId="12" fillId="0" borderId="2" xfId="3" applyFont="1" applyFill="1" applyBorder="1" applyAlignment="1">
      <alignment horizontal="center" vertical="top"/>
    </xf>
    <xf numFmtId="166" fontId="12" fillId="0" borderId="2" xfId="3" applyNumberFormat="1" applyFont="1" applyFill="1" applyBorder="1" applyAlignment="1">
      <alignment horizontal="right" vertical="top"/>
    </xf>
    <xf numFmtId="166" fontId="12" fillId="0" borderId="0" xfId="3" applyNumberFormat="1" applyFont="1" applyFill="1" applyAlignment="1">
      <alignment horizontal="right" vertical="top"/>
    </xf>
    <xf numFmtId="164" fontId="10" fillId="0" borderId="0" xfId="19" applyNumberFormat="1" applyFont="1" applyFill="1" applyAlignment="1">
      <alignment vertical="top"/>
    </xf>
    <xf numFmtId="173" fontId="10" fillId="0" borderId="0" xfId="15" applyNumberFormat="1" applyFont="1" applyFill="1" applyAlignment="1">
      <alignment vertical="top"/>
    </xf>
    <xf numFmtId="0" fontId="10" fillId="0" borderId="0" xfId="3" applyFont="1" applyFill="1" applyAlignment="1">
      <alignment horizontal="left" vertical="center"/>
    </xf>
    <xf numFmtId="38" fontId="10" fillId="0" borderId="0" xfId="0" applyNumberFormat="1" applyFont="1" applyFill="1" applyAlignment="1">
      <alignment horizontal="left" vertical="center"/>
    </xf>
    <xf numFmtId="166" fontId="10" fillId="0" borderId="0" xfId="19" applyNumberFormat="1" applyFont="1" applyFill="1" applyAlignment="1">
      <alignment horizontal="right" vertical="top"/>
    </xf>
    <xf numFmtId="166" fontId="10" fillId="0" borderId="0" xfId="6" applyNumberFormat="1" applyFont="1" applyFill="1" applyAlignment="1">
      <alignment horizontal="right" vertical="top"/>
    </xf>
    <xf numFmtId="166" fontId="10" fillId="0" borderId="1" xfId="8" applyNumberFormat="1" applyFont="1" applyFill="1" applyBorder="1" applyAlignment="1">
      <alignment horizontal="right" vertical="center"/>
    </xf>
    <xf numFmtId="166" fontId="10" fillId="0" borderId="1" xfId="19" applyNumberFormat="1" applyFont="1" applyFill="1" applyBorder="1" applyAlignment="1">
      <alignment horizontal="right" vertical="top"/>
    </xf>
    <xf numFmtId="0" fontId="12" fillId="0" borderId="0" xfId="3" applyFont="1" applyFill="1" applyAlignment="1">
      <alignment horizontal="left" vertical="center"/>
    </xf>
    <xf numFmtId="166" fontId="10" fillId="0" borderId="4" xfId="3" applyNumberFormat="1" applyFont="1" applyFill="1" applyBorder="1" applyAlignment="1">
      <alignment horizontal="right" vertical="center"/>
    </xf>
    <xf numFmtId="49" fontId="10" fillId="0" borderId="0" xfId="0" applyNumberFormat="1" applyFont="1" applyFill="1" applyAlignment="1">
      <alignment vertical="center"/>
    </xf>
    <xf numFmtId="166" fontId="10" fillId="0" borderId="0" xfId="19" applyNumberFormat="1" applyFont="1" applyFill="1" applyBorder="1" applyAlignment="1">
      <alignment horizontal="right" vertical="top"/>
    </xf>
    <xf numFmtId="166" fontId="13" fillId="0" borderId="0" xfId="19" applyNumberFormat="1" applyFont="1" applyFill="1" applyBorder="1" applyAlignment="1">
      <alignment horizontal="right" vertical="top"/>
    </xf>
    <xf numFmtId="166" fontId="14" fillId="0" borderId="0" xfId="19" applyNumberFormat="1" applyFont="1" applyFill="1" applyAlignment="1">
      <alignment horizontal="right" vertical="top"/>
    </xf>
    <xf numFmtId="0" fontId="12" fillId="0" borderId="0" xfId="3" applyFont="1" applyFill="1" applyAlignment="1">
      <alignment vertical="top"/>
    </xf>
    <xf numFmtId="166" fontId="10" fillId="0" borderId="3" xfId="3" applyNumberFormat="1" applyFont="1" applyFill="1" applyBorder="1" applyAlignment="1">
      <alignment horizontal="right" vertical="center"/>
    </xf>
    <xf numFmtId="0" fontId="12" fillId="0" borderId="0" xfId="5" applyFont="1" applyFill="1" applyAlignment="1">
      <alignment vertical="top"/>
    </xf>
    <xf numFmtId="0" fontId="10" fillId="0" borderId="0" xfId="5" applyFont="1" applyFill="1" applyAlignment="1">
      <alignment horizontal="center" vertical="top"/>
    </xf>
    <xf numFmtId="166" fontId="10" fillId="0" borderId="0" xfId="5" applyNumberFormat="1" applyFont="1" applyFill="1" applyAlignment="1">
      <alignment horizontal="right" vertical="top"/>
    </xf>
    <xf numFmtId="0" fontId="10" fillId="0" borderId="0" xfId="5" applyFont="1" applyFill="1" applyAlignment="1">
      <alignment vertical="top"/>
    </xf>
    <xf numFmtId="0" fontId="13" fillId="0" borderId="0" xfId="5" applyFont="1" applyFill="1"/>
    <xf numFmtId="0" fontId="10" fillId="0" borderId="0" xfId="5" applyFont="1" applyFill="1"/>
    <xf numFmtId="166" fontId="10" fillId="0" borderId="0" xfId="5" applyNumberFormat="1" applyFont="1" applyFill="1" applyAlignment="1">
      <alignment horizontal="right" vertical="center"/>
    </xf>
    <xf numFmtId="166" fontId="10" fillId="0" borderId="5" xfId="3" applyNumberFormat="1" applyFont="1" applyFill="1" applyBorder="1" applyAlignment="1">
      <alignment horizontal="right" vertical="center"/>
    </xf>
    <xf numFmtId="166" fontId="10" fillId="0" borderId="0" xfId="16" applyNumberFormat="1" applyFont="1" applyFill="1" applyAlignment="1">
      <alignment horizontal="right" vertical="top"/>
    </xf>
    <xf numFmtId="166" fontId="10" fillId="0" borderId="1" xfId="3" applyNumberFormat="1" applyFont="1" applyFill="1" applyBorder="1" applyAlignment="1">
      <alignment horizontal="right" vertical="center"/>
    </xf>
    <xf numFmtId="166" fontId="10" fillId="0" borderId="1" xfId="16" applyNumberFormat="1" applyFont="1" applyFill="1" applyBorder="1" applyAlignment="1">
      <alignment horizontal="right" vertical="top"/>
    </xf>
    <xf numFmtId="166" fontId="10" fillId="0" borderId="1" xfId="5" applyNumberFormat="1" applyFont="1" applyFill="1" applyBorder="1" applyAlignment="1">
      <alignment horizontal="right" vertical="center"/>
    </xf>
    <xf numFmtId="38" fontId="10" fillId="0" borderId="0" xfId="6" applyNumberFormat="1" applyFont="1" applyFill="1" applyAlignment="1">
      <alignment horizontal="left" vertical="top"/>
    </xf>
    <xf numFmtId="166" fontId="10" fillId="0" borderId="3" xfId="5" applyNumberFormat="1" applyFont="1" applyFill="1" applyBorder="1" applyAlignment="1">
      <alignment horizontal="right" vertical="center"/>
    </xf>
    <xf numFmtId="38" fontId="12" fillId="0" borderId="0" xfId="9" quotePrefix="1" applyNumberFormat="1" applyFont="1" applyFill="1" applyAlignment="1">
      <alignment horizontal="left" vertical="top"/>
    </xf>
    <xf numFmtId="38" fontId="10" fillId="0" borderId="0" xfId="9" applyNumberFormat="1" applyFont="1" applyFill="1" applyAlignment="1">
      <alignment horizontal="center" vertical="top"/>
    </xf>
    <xf numFmtId="38" fontId="10" fillId="0" borderId="0" xfId="9" applyNumberFormat="1" applyFont="1" applyFill="1" applyAlignment="1">
      <alignment vertical="top"/>
    </xf>
    <xf numFmtId="38" fontId="10" fillId="0" borderId="0" xfId="9" quotePrefix="1" applyNumberFormat="1" applyFont="1" applyFill="1" applyAlignment="1">
      <alignment horizontal="left" vertical="top"/>
    </xf>
    <xf numFmtId="38" fontId="13" fillId="0" borderId="0" xfId="9" applyNumberFormat="1" applyFont="1" applyFill="1" applyAlignment="1">
      <alignment horizontal="center" vertical="top"/>
    </xf>
    <xf numFmtId="174" fontId="10" fillId="0" borderId="3" xfId="10" quotePrefix="1" applyNumberFormat="1" applyFont="1" applyFill="1" applyBorder="1" applyAlignment="1">
      <alignment horizontal="right" vertical="top"/>
    </xf>
    <xf numFmtId="166" fontId="10" fillId="0" borderId="0" xfId="9" applyNumberFormat="1" applyFont="1" applyFill="1" applyAlignment="1">
      <alignment horizontal="right" vertical="top"/>
    </xf>
    <xf numFmtId="43" fontId="10" fillId="0" borderId="3" xfId="15" quotePrefix="1" applyFont="1" applyFill="1" applyBorder="1" applyAlignment="1">
      <alignment horizontal="right" vertical="top"/>
    </xf>
    <xf numFmtId="174" fontId="10" fillId="0" borderId="0" xfId="10" quotePrefix="1" applyNumberFormat="1" applyFont="1" applyFill="1" applyBorder="1" applyAlignment="1">
      <alignment horizontal="right" vertical="top"/>
    </xf>
    <xf numFmtId="43" fontId="10" fillId="0" borderId="0" xfId="15" quotePrefix="1" applyFont="1" applyFill="1" applyBorder="1" applyAlignment="1">
      <alignment horizontal="right" vertical="top"/>
    </xf>
    <xf numFmtId="167" fontId="10" fillId="0" borderId="0" xfId="3" applyNumberFormat="1" applyFont="1" applyFill="1" applyAlignment="1">
      <alignment horizontal="center" vertical="center"/>
    </xf>
  </cellXfs>
  <cellStyles count="22">
    <cellStyle name="Comma" xfId="15" builtinId="3"/>
    <cellStyle name="Comma 2" xfId="19" xr:uid="{1B634956-56F0-45FF-92FD-6582A0840246}"/>
    <cellStyle name="Comma 2 2" xfId="21" xr:uid="{A1B74A74-DE22-41B0-A052-8A922EA43101}"/>
    <cellStyle name="Comma 2 2 2" xfId="7" xr:uid="{716E98C3-E47E-4CA9-8FD2-CBC6DAC9677E}"/>
    <cellStyle name="Comma 3 7 2" xfId="14" xr:uid="{7A79EC9E-928E-4C6E-A240-AD5BBDB97148}"/>
    <cellStyle name="Comma 62 2" xfId="10" xr:uid="{7C571ABB-2D6E-4D42-8873-9FE8966D5C7B}"/>
    <cellStyle name="Comma_CE-Thai 2" xfId="12" xr:uid="{72533BA8-296C-46E5-8E2B-A39301DBA906}"/>
    <cellStyle name="Excel Built-in Comma" xfId="8" xr:uid="{CE6E9205-3E00-415F-9820-C468FA3E9139}"/>
    <cellStyle name="Normal" xfId="0" builtinId="0"/>
    <cellStyle name="Normal 10" xfId="17" xr:uid="{E3201DB4-21D8-493B-84FD-4DC3BE6B12FB}"/>
    <cellStyle name="Normal 11 2" xfId="20" xr:uid="{BF9CD682-ACC8-462F-9D28-9A9B61D6106C}"/>
    <cellStyle name="Normal 2" xfId="16" xr:uid="{1AB8A114-927A-4E86-B93B-CC5FC91DEC0B}"/>
    <cellStyle name="Normal 2 10 4" xfId="3" xr:uid="{2E7D176B-1CBF-4495-A4DD-ABFC6FB942DE}"/>
    <cellStyle name="Normal 2 2 15" xfId="6" xr:uid="{40359BF7-D4D5-4BC5-84FC-06E7CE3866E5}"/>
    <cellStyle name="Normal 2 2 3" xfId="5" xr:uid="{179CCC82-FD86-4555-8A7A-042FFE997D12}"/>
    <cellStyle name="Normal 2 7" xfId="2" xr:uid="{9485FA78-0B85-4103-8371-EB7C6179E438}"/>
    <cellStyle name="Normal 3" xfId="18" xr:uid="{DE11AAD0-42C5-4DF2-9121-E6750A7CB5C1}"/>
    <cellStyle name="Normal 59 2 2" xfId="4" xr:uid="{1C3C35A1-E854-4477-963A-D61B3ED95753}"/>
    <cellStyle name="Normal_B185-Bs&amp;plT-Ye12'2006" xfId="9" xr:uid="{FA947040-99A6-4E5B-84EC-ADF745414422}"/>
    <cellStyle name="Normal_California Wow 310308_1" xfId="13" xr:uid="{74263D04-AACD-48B9-88B0-331EFD881249}"/>
    <cellStyle name="Normal_CE-Thai" xfId="11" xr:uid="{D9F723A9-3E30-4B70-84B1-4CEE10201C18}"/>
    <cellStyle name="Percent" xfId="1" builtinId="5"/>
  </cellStyles>
  <dxfs count="0"/>
  <tableStyles count="0" defaultTableStyle="TableStyleMedium2" defaultPivotStyle="PivotStyleLight16"/>
  <colors>
    <mruColors>
      <color rgb="FF66FFFF"/>
      <color rgb="FFFF66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2609850</xdr:colOff>
      <xdr:row>16</xdr:row>
      <xdr:rowOff>0</xdr:rowOff>
    </xdr:from>
    <xdr:to>
      <xdr:col>0</xdr:col>
      <xdr:colOff>4857750</xdr:colOff>
      <xdr:row>16</xdr:row>
      <xdr:rowOff>228600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CD462D45-A014-4614-815B-23134919D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2562225" y="3936066"/>
          <a:ext cx="0" cy="730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2609850</xdr:colOff>
      <xdr:row>23</xdr:row>
      <xdr:rowOff>0</xdr:rowOff>
    </xdr:from>
    <xdr:to>
      <xdr:col>0</xdr:col>
      <xdr:colOff>4857750</xdr:colOff>
      <xdr:row>23</xdr:row>
      <xdr:rowOff>228600</xdr:rowOff>
    </xdr:to>
    <xdr:pic>
      <xdr:nvPicPr>
        <xdr:cNvPr id="4" name="Picture 4" hidden="1">
          <a:extLst>
            <a:ext uri="{FF2B5EF4-FFF2-40B4-BE49-F238E27FC236}">
              <a16:creationId xmlns:a16="http://schemas.microsoft.com/office/drawing/2014/main" id="{DE4AB6FE-766C-4D18-BCBA-2A5215EC1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2552700" y="3693184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2305050</xdr:colOff>
      <xdr:row>16</xdr:row>
      <xdr:rowOff>0</xdr:rowOff>
    </xdr:from>
    <xdr:to>
      <xdr:col>1</xdr:col>
      <xdr:colOff>0</xdr:colOff>
      <xdr:row>18</xdr:row>
      <xdr:rowOff>276225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C07AC9E0-C6CB-4DCF-ACED-3F87E9CA0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2305050" y="6657975"/>
          <a:ext cx="75247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2305050</xdr:colOff>
      <xdr:row>23</xdr:row>
      <xdr:rowOff>0</xdr:rowOff>
    </xdr:from>
    <xdr:to>
      <xdr:col>1</xdr:col>
      <xdr:colOff>0</xdr:colOff>
      <xdr:row>25</xdr:row>
      <xdr:rowOff>276225</xdr:rowOff>
    </xdr:to>
    <xdr:pic>
      <xdr:nvPicPr>
        <xdr:cNvPr id="4" name="Picture 4" hidden="1">
          <a:extLst>
            <a:ext uri="{FF2B5EF4-FFF2-40B4-BE49-F238E27FC236}">
              <a16:creationId xmlns:a16="http://schemas.microsoft.com/office/drawing/2014/main" id="{099F0591-F0A4-4AF0-A215-36A452A02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2305050" y="3810000"/>
          <a:ext cx="1047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A465B-4932-412A-B8C2-DE72801EDD12}">
  <dimension ref="A1:M102"/>
  <sheetViews>
    <sheetView zoomScaleNormal="100" zoomScaleSheetLayoutView="80" workbookViewId="0">
      <selection activeCell="F111" sqref="F111"/>
    </sheetView>
  </sheetViews>
  <sheetFormatPr defaultColWidth="9.42578125" defaultRowHeight="19.350000000000001" customHeight="1"/>
  <cols>
    <col min="1" max="3" width="1.42578125" style="13" customWidth="1"/>
    <col min="4" max="4" width="28" style="13" customWidth="1"/>
    <col min="5" max="5" width="8.42578125" style="10" bestFit="1" customWidth="1"/>
    <col min="6" max="6" width="0.85546875" style="11" customWidth="1"/>
    <col min="7" max="7" width="12.5703125" style="12" customWidth="1"/>
    <col min="8" max="8" width="0.85546875" style="12" customWidth="1"/>
    <col min="9" max="9" width="12.5703125" style="12" customWidth="1"/>
    <col min="10" max="10" width="0.85546875" style="12" customWidth="1"/>
    <col min="11" max="11" width="12.5703125" style="12" customWidth="1"/>
    <col min="12" max="12" width="0.85546875" style="12" customWidth="1"/>
    <col min="13" max="13" width="12.5703125" style="12" customWidth="1"/>
    <col min="14" max="16384" width="9.42578125" style="13"/>
  </cols>
  <sheetData>
    <row r="1" spans="1:13" ht="19.350000000000001" customHeight="1">
      <c r="A1" s="9" t="s">
        <v>103</v>
      </c>
      <c r="B1" s="9"/>
      <c r="C1" s="9"/>
      <c r="D1" s="9"/>
    </row>
    <row r="2" spans="1:13" ht="19.350000000000001" customHeight="1">
      <c r="A2" s="14" t="s">
        <v>56</v>
      </c>
      <c r="B2" s="14"/>
      <c r="C2" s="14"/>
      <c r="D2" s="14"/>
    </row>
    <row r="3" spans="1:13" ht="19.350000000000001" customHeight="1">
      <c r="A3" s="15" t="s">
        <v>163</v>
      </c>
      <c r="B3" s="15"/>
      <c r="C3" s="15"/>
      <c r="D3" s="15"/>
      <c r="E3" s="16"/>
      <c r="F3" s="17"/>
      <c r="G3" s="18"/>
      <c r="H3" s="18"/>
      <c r="I3" s="18"/>
      <c r="J3" s="18"/>
      <c r="K3" s="18"/>
      <c r="L3" s="18"/>
      <c r="M3" s="18"/>
    </row>
    <row r="5" spans="1:13" ht="19.350000000000001" customHeight="1">
      <c r="E5" s="19"/>
      <c r="F5" s="20"/>
      <c r="G5" s="21" t="s">
        <v>127</v>
      </c>
      <c r="H5" s="21"/>
      <c r="I5" s="21"/>
      <c r="J5" s="7"/>
      <c r="K5" s="21" t="s">
        <v>128</v>
      </c>
      <c r="L5" s="21"/>
      <c r="M5" s="21"/>
    </row>
    <row r="6" spans="1:13" s="25" customFormat="1" ht="19.350000000000001" customHeight="1">
      <c r="A6" s="22"/>
      <c r="B6" s="22"/>
      <c r="C6" s="22"/>
      <c r="D6" s="22"/>
      <c r="E6" s="23"/>
      <c r="F6" s="23"/>
      <c r="G6" s="24" t="s">
        <v>0</v>
      </c>
      <c r="H6" s="24"/>
      <c r="I6" s="24" t="s">
        <v>0</v>
      </c>
      <c r="J6" s="24"/>
      <c r="K6" s="24" t="s">
        <v>0</v>
      </c>
      <c r="L6" s="24"/>
      <c r="M6" s="24" t="s">
        <v>0</v>
      </c>
    </row>
    <row r="7" spans="1:13" ht="19.350000000000001" customHeight="1">
      <c r="A7" s="9"/>
      <c r="B7" s="9"/>
      <c r="C7" s="9"/>
      <c r="D7" s="9"/>
      <c r="E7" s="23"/>
      <c r="F7" s="26"/>
      <c r="G7" s="27" t="s">
        <v>164</v>
      </c>
      <c r="H7" s="27"/>
      <c r="I7" s="27" t="s">
        <v>50</v>
      </c>
      <c r="J7" s="28"/>
      <c r="K7" s="27" t="s">
        <v>164</v>
      </c>
      <c r="L7" s="27"/>
      <c r="M7" s="27" t="s">
        <v>50</v>
      </c>
    </row>
    <row r="8" spans="1:13" ht="19.350000000000001" customHeight="1">
      <c r="A8" s="9"/>
      <c r="B8" s="9"/>
      <c r="C8" s="9"/>
      <c r="D8" s="9"/>
      <c r="E8" s="29" t="s">
        <v>1</v>
      </c>
      <c r="F8" s="26"/>
      <c r="G8" s="30" t="s">
        <v>51</v>
      </c>
      <c r="H8" s="31"/>
      <c r="I8" s="30" t="s">
        <v>51</v>
      </c>
      <c r="J8" s="32"/>
      <c r="K8" s="30" t="s">
        <v>51</v>
      </c>
      <c r="L8" s="31"/>
      <c r="M8" s="30" t="s">
        <v>51</v>
      </c>
    </row>
    <row r="9" spans="1:13" ht="19.350000000000001" customHeight="1">
      <c r="A9" s="9"/>
      <c r="B9" s="9"/>
      <c r="C9" s="9"/>
      <c r="D9" s="9"/>
      <c r="E9" s="23"/>
      <c r="F9" s="26"/>
      <c r="G9" s="31"/>
      <c r="H9" s="31"/>
      <c r="I9" s="31"/>
      <c r="J9" s="32"/>
      <c r="K9" s="31"/>
      <c r="L9" s="31"/>
      <c r="M9" s="31"/>
    </row>
    <row r="10" spans="1:13" ht="19.350000000000001" customHeight="1">
      <c r="A10" s="33" t="s">
        <v>2</v>
      </c>
      <c r="B10" s="9"/>
      <c r="C10" s="9"/>
      <c r="D10" s="9"/>
      <c r="E10" s="23"/>
      <c r="F10" s="26"/>
      <c r="G10" s="31"/>
      <c r="H10" s="31"/>
      <c r="I10" s="31"/>
      <c r="J10" s="32"/>
      <c r="K10" s="31"/>
      <c r="L10" s="31"/>
      <c r="M10" s="31"/>
    </row>
    <row r="11" spans="1:13" s="36" customFormat="1" ht="6" customHeight="1">
      <c r="A11" s="33"/>
      <c r="B11" s="34"/>
      <c r="C11" s="34"/>
      <c r="D11" s="35"/>
      <c r="E11" s="23"/>
      <c r="F11" s="26"/>
      <c r="G11" s="31"/>
      <c r="H11" s="31"/>
      <c r="I11" s="31"/>
      <c r="J11" s="32"/>
      <c r="K11" s="31"/>
      <c r="L11" s="31"/>
      <c r="M11" s="31"/>
    </row>
    <row r="12" spans="1:13" ht="19.350000000000001" customHeight="1">
      <c r="A12" s="33" t="s">
        <v>3</v>
      </c>
      <c r="B12" s="9"/>
      <c r="C12" s="9"/>
      <c r="D12" s="9"/>
      <c r="E12" s="23"/>
      <c r="F12" s="26"/>
      <c r="G12" s="31"/>
      <c r="H12" s="31"/>
      <c r="I12" s="31"/>
      <c r="J12" s="32"/>
      <c r="K12" s="31"/>
      <c r="L12" s="31"/>
      <c r="M12" s="31"/>
    </row>
    <row r="13" spans="1:13" s="36" customFormat="1" ht="6" customHeight="1">
      <c r="A13" s="33"/>
      <c r="B13" s="34"/>
      <c r="C13" s="34"/>
      <c r="D13" s="35"/>
      <c r="E13" s="23"/>
      <c r="F13" s="26"/>
      <c r="G13" s="31"/>
      <c r="H13" s="31"/>
      <c r="I13" s="31"/>
      <c r="J13" s="32"/>
      <c r="K13" s="31"/>
      <c r="L13" s="31"/>
      <c r="M13" s="31"/>
    </row>
    <row r="14" spans="1:13" s="36" customFormat="1" ht="19.350000000000001" customHeight="1">
      <c r="A14" s="37" t="s">
        <v>4</v>
      </c>
      <c r="B14" s="34"/>
      <c r="C14" s="34"/>
      <c r="D14" s="35"/>
      <c r="E14" s="38">
        <v>9</v>
      </c>
      <c r="F14" s="20"/>
      <c r="G14" s="32">
        <v>115090094</v>
      </c>
      <c r="H14" s="32"/>
      <c r="I14" s="32">
        <v>116493699</v>
      </c>
      <c r="J14" s="32"/>
      <c r="K14" s="32">
        <v>22674034</v>
      </c>
      <c r="L14" s="32"/>
      <c r="M14" s="32">
        <v>39118404</v>
      </c>
    </row>
    <row r="15" spans="1:13" s="36" customFormat="1" ht="19.350000000000001" customHeight="1">
      <c r="A15" s="37" t="s">
        <v>148</v>
      </c>
      <c r="B15" s="34"/>
      <c r="C15" s="34"/>
      <c r="D15" s="35"/>
      <c r="E15" s="38">
        <v>10</v>
      </c>
      <c r="F15" s="20"/>
      <c r="G15" s="32">
        <v>102499882</v>
      </c>
      <c r="H15" s="32"/>
      <c r="I15" s="32">
        <v>115385884</v>
      </c>
      <c r="J15" s="32"/>
      <c r="K15" s="32">
        <v>46574868</v>
      </c>
      <c r="L15" s="32"/>
      <c r="M15" s="32">
        <v>38963051</v>
      </c>
    </row>
    <row r="16" spans="1:13" s="36" customFormat="1" ht="19.350000000000001" customHeight="1">
      <c r="A16" s="37" t="s">
        <v>121</v>
      </c>
      <c r="B16" s="34"/>
      <c r="C16" s="34"/>
      <c r="D16" s="35"/>
      <c r="E16" s="38">
        <v>11</v>
      </c>
      <c r="F16" s="20"/>
      <c r="G16" s="32">
        <v>33866069</v>
      </c>
      <c r="H16" s="32"/>
      <c r="I16" s="32">
        <v>16381242</v>
      </c>
      <c r="J16" s="32"/>
      <c r="K16" s="32">
        <v>153164</v>
      </c>
      <c r="L16" s="32"/>
      <c r="M16" s="32">
        <v>4398670</v>
      </c>
    </row>
    <row r="17" spans="1:13" s="36" customFormat="1" ht="19.350000000000001" customHeight="1">
      <c r="A17" s="37" t="s">
        <v>144</v>
      </c>
      <c r="B17" s="34"/>
      <c r="C17" s="34"/>
      <c r="D17" s="35"/>
      <c r="E17" s="38">
        <v>12</v>
      </c>
      <c r="F17" s="20"/>
      <c r="G17" s="32">
        <v>387745705</v>
      </c>
      <c r="H17" s="32"/>
      <c r="I17" s="32">
        <v>346985551</v>
      </c>
      <c r="J17" s="32"/>
      <c r="K17" s="32">
        <v>365768867</v>
      </c>
      <c r="L17" s="32"/>
      <c r="M17" s="32">
        <v>339996580</v>
      </c>
    </row>
    <row r="18" spans="1:13" s="36" customFormat="1" ht="19.350000000000001" customHeight="1">
      <c r="A18" s="37" t="s">
        <v>146</v>
      </c>
      <c r="B18" s="34"/>
      <c r="C18" s="34"/>
      <c r="D18" s="35"/>
      <c r="E18" s="38">
        <v>18</v>
      </c>
      <c r="F18" s="20"/>
      <c r="G18" s="32" t="s">
        <v>170</v>
      </c>
      <c r="H18" s="32"/>
      <c r="I18" s="32">
        <v>9990000</v>
      </c>
      <c r="J18" s="32"/>
      <c r="K18" s="32" t="s">
        <v>170</v>
      </c>
      <c r="L18" s="32"/>
      <c r="M18" s="32">
        <v>0</v>
      </c>
    </row>
    <row r="19" spans="1:13" s="36" customFormat="1" ht="19.350000000000001" customHeight="1">
      <c r="A19" s="37" t="s">
        <v>81</v>
      </c>
      <c r="B19" s="34"/>
      <c r="C19" s="34"/>
      <c r="D19" s="35"/>
      <c r="E19" s="19"/>
      <c r="F19" s="20"/>
      <c r="G19" s="39">
        <v>410631</v>
      </c>
      <c r="H19" s="32"/>
      <c r="I19" s="39">
        <v>116280</v>
      </c>
      <c r="J19" s="32"/>
      <c r="K19" s="39" t="s">
        <v>170</v>
      </c>
      <c r="L19" s="32"/>
      <c r="M19" s="39">
        <v>0</v>
      </c>
    </row>
    <row r="20" spans="1:13" s="36" customFormat="1" ht="6" customHeight="1">
      <c r="A20" s="33"/>
      <c r="B20" s="34"/>
      <c r="C20" s="34"/>
      <c r="D20" s="35"/>
      <c r="E20" s="23"/>
      <c r="F20" s="26"/>
      <c r="G20" s="31"/>
      <c r="H20" s="31"/>
      <c r="I20" s="31"/>
      <c r="J20" s="32"/>
      <c r="K20" s="31"/>
      <c r="L20" s="31"/>
      <c r="M20" s="31"/>
    </row>
    <row r="21" spans="1:13" s="36" customFormat="1" ht="19.350000000000001" customHeight="1">
      <c r="A21" s="33" t="s">
        <v>5</v>
      </c>
      <c r="B21" s="34"/>
      <c r="C21" s="34"/>
      <c r="D21" s="35"/>
      <c r="E21" s="19"/>
      <c r="F21" s="20"/>
      <c r="G21" s="39">
        <f>SUM(G14:G19)</f>
        <v>639612381</v>
      </c>
      <c r="H21" s="32"/>
      <c r="I21" s="39">
        <f>SUM(I14:I19)</f>
        <v>605352656</v>
      </c>
      <c r="J21" s="32"/>
      <c r="K21" s="39">
        <f>SUM(K14:K19)</f>
        <v>435170933</v>
      </c>
      <c r="L21" s="32"/>
      <c r="M21" s="39">
        <f>SUM(M14:M19)</f>
        <v>422476705</v>
      </c>
    </row>
    <row r="22" spans="1:13" s="36" customFormat="1" ht="19.350000000000001" customHeight="1">
      <c r="A22" s="33"/>
      <c r="B22" s="34"/>
      <c r="C22" s="34"/>
      <c r="D22" s="35"/>
      <c r="E22" s="19"/>
      <c r="F22" s="20"/>
      <c r="G22" s="32"/>
      <c r="H22" s="32"/>
      <c r="I22" s="32"/>
      <c r="J22" s="32"/>
      <c r="K22" s="32"/>
      <c r="L22" s="32"/>
      <c r="M22" s="32"/>
    </row>
    <row r="23" spans="1:13" s="36" customFormat="1" ht="19.350000000000001" customHeight="1">
      <c r="A23" s="33" t="s">
        <v>6</v>
      </c>
      <c r="B23" s="34"/>
      <c r="C23" s="34"/>
      <c r="D23" s="35"/>
      <c r="E23" s="19"/>
      <c r="F23" s="20"/>
      <c r="G23" s="32"/>
      <c r="H23" s="32"/>
      <c r="I23" s="32"/>
      <c r="J23" s="32"/>
      <c r="K23" s="32"/>
      <c r="L23" s="32"/>
      <c r="M23" s="32"/>
    </row>
    <row r="24" spans="1:13" s="36" customFormat="1" ht="6" customHeight="1">
      <c r="A24" s="33"/>
      <c r="B24" s="34"/>
      <c r="C24" s="34"/>
      <c r="D24" s="35"/>
      <c r="E24" s="19"/>
      <c r="F24" s="20"/>
      <c r="G24" s="32"/>
      <c r="H24" s="32"/>
      <c r="I24" s="32"/>
      <c r="J24" s="32"/>
      <c r="K24" s="32"/>
      <c r="L24" s="32"/>
      <c r="M24" s="32"/>
    </row>
    <row r="25" spans="1:13" s="36" customFormat="1" ht="19.350000000000001" customHeight="1">
      <c r="A25" s="37" t="s">
        <v>150</v>
      </c>
      <c r="B25" s="34"/>
      <c r="C25" s="34"/>
      <c r="D25" s="35"/>
      <c r="E25" s="38">
        <v>10</v>
      </c>
      <c r="F25" s="20"/>
      <c r="G25" s="40">
        <v>0</v>
      </c>
      <c r="H25" s="32"/>
      <c r="I25" s="40">
        <v>0</v>
      </c>
      <c r="J25" s="32"/>
      <c r="K25" s="32">
        <v>500754</v>
      </c>
      <c r="L25" s="32"/>
      <c r="M25" s="32">
        <v>2299612</v>
      </c>
    </row>
    <row r="26" spans="1:13" s="36" customFormat="1" ht="19.350000000000001" customHeight="1">
      <c r="A26" s="37" t="s">
        <v>157</v>
      </c>
      <c r="B26" s="34"/>
      <c r="C26" s="34"/>
      <c r="D26" s="35"/>
      <c r="E26" s="38"/>
      <c r="F26" s="20"/>
      <c r="G26" s="40"/>
      <c r="H26" s="32"/>
      <c r="I26" s="40"/>
      <c r="J26" s="32"/>
      <c r="K26" s="32"/>
      <c r="L26" s="32"/>
      <c r="M26" s="32"/>
    </row>
    <row r="27" spans="1:13" s="36" customFormat="1" ht="19.350000000000001" customHeight="1">
      <c r="A27" s="36" t="s">
        <v>158</v>
      </c>
      <c r="B27" s="41"/>
      <c r="C27" s="41"/>
      <c r="D27" s="42"/>
      <c r="E27" s="38">
        <v>12</v>
      </c>
      <c r="F27" s="19"/>
      <c r="G27" s="40">
        <v>2087852</v>
      </c>
      <c r="H27" s="40"/>
      <c r="I27" s="40">
        <v>1910222</v>
      </c>
      <c r="J27" s="40"/>
      <c r="K27" s="40">
        <v>0</v>
      </c>
      <c r="L27" s="40"/>
      <c r="M27" s="40">
        <v>0</v>
      </c>
    </row>
    <row r="28" spans="1:13" s="36" customFormat="1" ht="19.350000000000001" customHeight="1">
      <c r="A28" s="37" t="s">
        <v>52</v>
      </c>
      <c r="B28" s="41"/>
      <c r="C28" s="41"/>
      <c r="D28" s="42"/>
      <c r="E28" s="38">
        <v>13</v>
      </c>
      <c r="F28" s="19"/>
      <c r="G28" s="40">
        <v>0</v>
      </c>
      <c r="H28" s="40"/>
      <c r="I28" s="40">
        <v>0</v>
      </c>
      <c r="J28" s="40"/>
      <c r="K28" s="40">
        <v>148999420</v>
      </c>
      <c r="L28" s="40"/>
      <c r="M28" s="40">
        <v>148999420</v>
      </c>
    </row>
    <row r="29" spans="1:13" s="36" customFormat="1" ht="19.350000000000001" customHeight="1">
      <c r="A29" s="37" t="s">
        <v>171</v>
      </c>
      <c r="B29" s="41"/>
      <c r="C29" s="41"/>
      <c r="D29" s="42"/>
      <c r="E29" s="38">
        <v>13</v>
      </c>
      <c r="F29" s="19"/>
      <c r="G29" s="40">
        <v>81649</v>
      </c>
      <c r="H29" s="40"/>
      <c r="I29" s="40">
        <v>4037087</v>
      </c>
      <c r="J29" s="40"/>
      <c r="K29" s="40">
        <v>8735975</v>
      </c>
      <c r="L29" s="40"/>
      <c r="M29" s="40">
        <v>8648500</v>
      </c>
    </row>
    <row r="30" spans="1:13" s="36" customFormat="1" ht="19.350000000000001" customHeight="1">
      <c r="A30" s="37" t="s">
        <v>129</v>
      </c>
      <c r="B30" s="43"/>
      <c r="C30" s="41"/>
      <c r="D30" s="42"/>
      <c r="E30" s="38">
        <v>14</v>
      </c>
      <c r="F30" s="19"/>
      <c r="G30" s="40">
        <v>123253821</v>
      </c>
      <c r="H30" s="40"/>
      <c r="I30" s="40">
        <v>136657423</v>
      </c>
      <c r="J30" s="40"/>
      <c r="K30" s="40">
        <v>31571408</v>
      </c>
      <c r="L30" s="40"/>
      <c r="M30" s="40">
        <v>38014886</v>
      </c>
    </row>
    <row r="31" spans="1:13" s="36" customFormat="1" ht="19.350000000000001" customHeight="1">
      <c r="A31" s="37" t="s">
        <v>130</v>
      </c>
      <c r="B31" s="34"/>
      <c r="C31" s="34"/>
      <c r="D31" s="35"/>
      <c r="E31" s="38">
        <v>15</v>
      </c>
      <c r="F31" s="20"/>
      <c r="G31" s="40">
        <v>7882760</v>
      </c>
      <c r="H31" s="32"/>
      <c r="I31" s="40">
        <v>9194075</v>
      </c>
      <c r="J31" s="32"/>
      <c r="K31" s="32">
        <v>6442217</v>
      </c>
      <c r="L31" s="32"/>
      <c r="M31" s="32">
        <v>5399271</v>
      </c>
    </row>
    <row r="32" spans="1:13" s="36" customFormat="1" ht="19.350000000000001" customHeight="1">
      <c r="A32" s="37" t="s">
        <v>131</v>
      </c>
      <c r="B32" s="34"/>
      <c r="C32" s="34"/>
      <c r="D32" s="35"/>
      <c r="E32" s="38">
        <v>16</v>
      </c>
      <c r="F32" s="20"/>
      <c r="G32" s="40">
        <v>169435116</v>
      </c>
      <c r="H32" s="32"/>
      <c r="I32" s="40">
        <v>156835240</v>
      </c>
      <c r="J32" s="32"/>
      <c r="K32" s="32">
        <v>109707650</v>
      </c>
      <c r="L32" s="32"/>
      <c r="M32" s="32">
        <v>99974992</v>
      </c>
    </row>
    <row r="33" spans="1:13" s="36" customFormat="1" ht="19.350000000000001" customHeight="1">
      <c r="A33" s="37" t="s">
        <v>53</v>
      </c>
      <c r="B33" s="34"/>
      <c r="C33" s="34"/>
      <c r="D33" s="35"/>
      <c r="E33" s="38">
        <v>17</v>
      </c>
      <c r="F33" s="20"/>
      <c r="G33" s="40">
        <v>13174253</v>
      </c>
      <c r="H33" s="32"/>
      <c r="I33" s="40">
        <v>11963444</v>
      </c>
      <c r="J33" s="32"/>
      <c r="K33" s="32">
        <v>6586656</v>
      </c>
      <c r="L33" s="32"/>
      <c r="M33" s="32">
        <v>6785917</v>
      </c>
    </row>
    <row r="34" spans="1:13" s="36" customFormat="1" ht="19.350000000000001" customHeight="1">
      <c r="A34" s="37" t="s">
        <v>7</v>
      </c>
      <c r="B34" s="34"/>
      <c r="C34" s="34"/>
      <c r="D34" s="35"/>
      <c r="E34" s="19"/>
      <c r="F34" s="20"/>
      <c r="G34" s="32" t="s">
        <v>170</v>
      </c>
      <c r="H34" s="32"/>
      <c r="I34" s="32">
        <v>7522249</v>
      </c>
      <c r="J34" s="32"/>
      <c r="K34" s="32" t="s">
        <v>170</v>
      </c>
      <c r="L34" s="32"/>
      <c r="M34" s="32">
        <v>0</v>
      </c>
    </row>
    <row r="35" spans="1:13" s="36" customFormat="1" ht="6" customHeight="1">
      <c r="A35" s="33"/>
      <c r="B35" s="34"/>
      <c r="C35" s="34"/>
      <c r="D35" s="35"/>
      <c r="E35" s="23"/>
      <c r="F35" s="26"/>
      <c r="G35" s="44"/>
      <c r="H35" s="31"/>
      <c r="I35" s="44"/>
      <c r="J35" s="32"/>
      <c r="K35" s="44"/>
      <c r="L35" s="31"/>
      <c r="M35" s="44"/>
    </row>
    <row r="36" spans="1:13" s="36" customFormat="1" ht="19.350000000000001" customHeight="1">
      <c r="A36" s="33" t="s">
        <v>8</v>
      </c>
      <c r="B36" s="34"/>
      <c r="C36" s="34"/>
      <c r="D36" s="35"/>
      <c r="E36" s="19"/>
      <c r="F36" s="20"/>
      <c r="G36" s="39">
        <f>SUM(G25:G34)</f>
        <v>315915451</v>
      </c>
      <c r="H36" s="32"/>
      <c r="I36" s="39">
        <f>SUM(I25:I34)</f>
        <v>328119740</v>
      </c>
      <c r="J36" s="32"/>
      <c r="K36" s="39">
        <f>SUM(K25:K34)</f>
        <v>312544080</v>
      </c>
      <c r="L36" s="32"/>
      <c r="M36" s="39">
        <f>SUM(M25:M34)</f>
        <v>310122598</v>
      </c>
    </row>
    <row r="37" spans="1:13" s="36" customFormat="1" ht="6" customHeight="1">
      <c r="A37" s="33"/>
      <c r="B37" s="34"/>
      <c r="C37" s="34"/>
      <c r="D37" s="35"/>
      <c r="E37" s="23"/>
      <c r="F37" s="26"/>
      <c r="G37" s="31"/>
      <c r="H37" s="31"/>
      <c r="I37" s="31"/>
      <c r="J37" s="32"/>
      <c r="K37" s="31"/>
      <c r="L37" s="31"/>
      <c r="M37" s="31"/>
    </row>
    <row r="38" spans="1:13" s="36" customFormat="1" ht="19.350000000000001" customHeight="1" thickBot="1">
      <c r="A38" s="33" t="s">
        <v>9</v>
      </c>
      <c r="B38" s="34"/>
      <c r="C38" s="34"/>
      <c r="D38" s="35"/>
      <c r="E38" s="45"/>
      <c r="F38" s="46"/>
      <c r="G38" s="47">
        <f>G21+G36</f>
        <v>955527832</v>
      </c>
      <c r="H38" s="32"/>
      <c r="I38" s="47">
        <f>I21+I36</f>
        <v>933472396</v>
      </c>
      <c r="J38" s="32"/>
      <c r="K38" s="47">
        <f>K21+K36</f>
        <v>747715013</v>
      </c>
      <c r="L38" s="32"/>
      <c r="M38" s="47">
        <f>M21+M36</f>
        <v>732599303</v>
      </c>
    </row>
    <row r="39" spans="1:13" s="36" customFormat="1" ht="19.350000000000001" customHeight="1" thickTop="1">
      <c r="A39" s="33"/>
      <c r="B39" s="34"/>
      <c r="C39" s="34"/>
      <c r="D39" s="1"/>
      <c r="E39" s="45"/>
      <c r="F39" s="46"/>
      <c r="G39" s="32" t="s">
        <v>10</v>
      </c>
      <c r="H39" s="32"/>
      <c r="I39" s="32" t="s">
        <v>10</v>
      </c>
      <c r="J39" s="32"/>
      <c r="K39" s="32"/>
      <c r="L39" s="32"/>
      <c r="M39" s="32"/>
    </row>
    <row r="40" spans="1:13" s="36" customFormat="1" ht="19.350000000000001" customHeight="1">
      <c r="A40" s="33"/>
      <c r="B40" s="34"/>
      <c r="C40" s="34"/>
      <c r="D40" s="1"/>
      <c r="E40" s="45"/>
      <c r="F40" s="46"/>
      <c r="G40" s="32"/>
      <c r="H40" s="32"/>
      <c r="I40" s="32"/>
      <c r="J40" s="32"/>
      <c r="K40" s="32"/>
      <c r="L40" s="32"/>
      <c r="M40" s="32"/>
    </row>
    <row r="41" spans="1:13" s="36" customFormat="1" ht="19.350000000000001" customHeight="1">
      <c r="A41" s="33"/>
      <c r="B41" s="34"/>
      <c r="C41" s="34"/>
      <c r="D41" s="1"/>
      <c r="E41" s="45"/>
      <c r="F41" s="46"/>
      <c r="G41" s="32"/>
      <c r="H41" s="32"/>
      <c r="I41" s="32"/>
      <c r="J41" s="32"/>
      <c r="K41" s="32"/>
      <c r="L41" s="32"/>
      <c r="M41" s="32"/>
    </row>
    <row r="42" spans="1:13" s="36" customFormat="1" ht="19.350000000000001" customHeight="1">
      <c r="A42" s="33"/>
      <c r="B42" s="34"/>
      <c r="C42" s="34"/>
      <c r="D42" s="1"/>
      <c r="E42" s="45"/>
      <c r="F42" s="46"/>
      <c r="G42" s="32"/>
      <c r="H42" s="32"/>
      <c r="I42" s="32"/>
      <c r="J42" s="32"/>
      <c r="K42" s="32"/>
      <c r="L42" s="32"/>
      <c r="M42" s="32"/>
    </row>
    <row r="43" spans="1:13" s="36" customFormat="1" ht="19.350000000000001" customHeight="1">
      <c r="A43" s="33"/>
      <c r="B43" s="34"/>
      <c r="C43" s="34"/>
      <c r="D43" s="1"/>
      <c r="E43" s="45"/>
      <c r="F43" s="46"/>
      <c r="G43" s="32"/>
      <c r="H43" s="32"/>
      <c r="I43" s="32"/>
      <c r="J43" s="32"/>
      <c r="K43" s="32"/>
      <c r="L43" s="32"/>
      <c r="M43" s="32"/>
    </row>
    <row r="44" spans="1:13" s="36" customFormat="1" ht="19.350000000000001" customHeight="1">
      <c r="A44" s="33"/>
      <c r="B44" s="34"/>
      <c r="C44" s="34"/>
      <c r="D44" s="1"/>
      <c r="E44" s="45"/>
      <c r="F44" s="46"/>
      <c r="G44" s="32"/>
      <c r="H44" s="32"/>
      <c r="I44" s="32"/>
      <c r="J44" s="32"/>
      <c r="K44" s="32"/>
      <c r="L44" s="32"/>
      <c r="M44" s="32"/>
    </row>
    <row r="45" spans="1:13" s="36" customFormat="1" ht="19.350000000000001" customHeight="1">
      <c r="A45" s="33"/>
      <c r="B45" s="34"/>
      <c r="C45" s="34"/>
      <c r="D45" s="1"/>
      <c r="E45" s="45"/>
      <c r="F45" s="46"/>
      <c r="G45" s="32"/>
      <c r="H45" s="32"/>
      <c r="I45" s="32"/>
      <c r="J45" s="32"/>
      <c r="K45" s="32"/>
      <c r="L45" s="32"/>
      <c r="M45" s="32"/>
    </row>
    <row r="46" spans="1:13" s="36" customFormat="1" ht="24" customHeight="1">
      <c r="A46" s="33"/>
      <c r="B46" s="34"/>
      <c r="C46" s="34"/>
      <c r="D46" s="1"/>
      <c r="E46" s="45"/>
      <c r="F46" s="46"/>
      <c r="G46" s="32"/>
      <c r="H46" s="32"/>
      <c r="I46" s="32"/>
      <c r="J46" s="32"/>
      <c r="K46" s="32"/>
      <c r="L46" s="32"/>
      <c r="M46" s="32"/>
    </row>
    <row r="47" spans="1:13" s="25" customFormat="1" ht="22.35" customHeight="1">
      <c r="A47" s="48" t="s">
        <v>159</v>
      </c>
      <c r="B47" s="49"/>
      <c r="C47" s="49"/>
      <c r="D47" s="49"/>
      <c r="E47" s="49"/>
      <c r="F47" s="49"/>
      <c r="G47" s="50"/>
      <c r="H47" s="50"/>
      <c r="I47" s="50"/>
      <c r="J47" s="50"/>
      <c r="K47" s="50"/>
      <c r="L47" s="50"/>
      <c r="M47" s="50"/>
    </row>
    <row r="48" spans="1:13" ht="18.600000000000001" customHeight="1">
      <c r="A48" s="9" t="str">
        <f>A1</f>
        <v xml:space="preserve">บริษัท บลูเวนเจอร์ กรุ๊ป จำกัด (มหาชน) </v>
      </c>
      <c r="B48" s="9"/>
      <c r="C48" s="9"/>
      <c r="D48" s="9"/>
    </row>
    <row r="49" spans="1:13" ht="18.600000000000001" customHeight="1">
      <c r="A49" s="51" t="s">
        <v>57</v>
      </c>
      <c r="B49" s="51"/>
      <c r="C49" s="51"/>
      <c r="D49" s="51"/>
    </row>
    <row r="50" spans="1:13" ht="18.600000000000001" customHeight="1">
      <c r="A50" s="52" t="str">
        <f>+A3</f>
        <v>ณ วันที่ 31 ธันวาคม พ.ศ. 2568</v>
      </c>
      <c r="B50" s="52"/>
      <c r="C50" s="52"/>
      <c r="D50" s="52"/>
      <c r="E50" s="16"/>
      <c r="F50" s="17"/>
      <c r="G50" s="18"/>
      <c r="H50" s="18"/>
      <c r="I50" s="18"/>
      <c r="J50" s="18"/>
      <c r="K50" s="18"/>
      <c r="L50" s="18"/>
      <c r="M50" s="18"/>
    </row>
    <row r="51" spans="1:13" ht="12.75" customHeight="1">
      <c r="D51" s="6"/>
      <c r="E51" s="8"/>
    </row>
    <row r="52" spans="1:13" ht="18.600000000000001" customHeight="1">
      <c r="E52" s="19"/>
      <c r="F52" s="20"/>
      <c r="G52" s="21" t="s">
        <v>127</v>
      </c>
      <c r="H52" s="21"/>
      <c r="I52" s="21"/>
      <c r="J52" s="7"/>
      <c r="K52" s="21" t="s">
        <v>128</v>
      </c>
      <c r="L52" s="21"/>
      <c r="M52" s="21"/>
    </row>
    <row r="53" spans="1:13" s="25" customFormat="1" ht="18.600000000000001" customHeight="1">
      <c r="A53" s="22"/>
      <c r="B53" s="22"/>
      <c r="C53" s="22"/>
      <c r="D53" s="22"/>
      <c r="E53" s="23"/>
      <c r="F53" s="23"/>
      <c r="G53" s="24" t="s">
        <v>0</v>
      </c>
      <c r="H53" s="24"/>
      <c r="I53" s="24" t="s">
        <v>0</v>
      </c>
      <c r="J53" s="24"/>
      <c r="K53" s="24" t="s">
        <v>0</v>
      </c>
      <c r="L53" s="24"/>
      <c r="M53" s="24" t="s">
        <v>0</v>
      </c>
    </row>
    <row r="54" spans="1:13" ht="18.600000000000001" customHeight="1">
      <c r="A54" s="9"/>
      <c r="B54" s="9"/>
      <c r="C54" s="9"/>
      <c r="D54" s="9"/>
      <c r="E54" s="23"/>
      <c r="F54" s="26"/>
      <c r="G54" s="27" t="s">
        <v>164</v>
      </c>
      <c r="H54" s="27"/>
      <c r="I54" s="27" t="s">
        <v>50</v>
      </c>
      <c r="J54" s="28"/>
      <c r="K54" s="27" t="s">
        <v>164</v>
      </c>
      <c r="L54" s="27"/>
      <c r="M54" s="27" t="s">
        <v>50</v>
      </c>
    </row>
    <row r="55" spans="1:13" ht="18.600000000000001" customHeight="1">
      <c r="A55" s="9"/>
      <c r="B55" s="9"/>
      <c r="C55" s="9"/>
      <c r="D55" s="9"/>
      <c r="E55" s="29" t="s">
        <v>1</v>
      </c>
      <c r="F55" s="26"/>
      <c r="G55" s="30" t="s">
        <v>51</v>
      </c>
      <c r="H55" s="31"/>
      <c r="I55" s="30" t="s">
        <v>51</v>
      </c>
      <c r="J55" s="32"/>
      <c r="K55" s="30" t="s">
        <v>51</v>
      </c>
      <c r="L55" s="31"/>
      <c r="M55" s="30" t="s">
        <v>51</v>
      </c>
    </row>
    <row r="56" spans="1:13" s="25" customFormat="1" ht="4.3499999999999996" customHeight="1">
      <c r="E56" s="23"/>
      <c r="F56" s="26"/>
      <c r="G56" s="31"/>
      <c r="H56" s="31"/>
      <c r="I56" s="31"/>
      <c r="J56" s="32"/>
      <c r="K56" s="31"/>
      <c r="L56" s="31"/>
      <c r="M56" s="31"/>
    </row>
    <row r="57" spans="1:13" ht="18.600000000000001" customHeight="1">
      <c r="A57" s="33" t="s">
        <v>11</v>
      </c>
      <c r="B57" s="9"/>
      <c r="C57" s="9"/>
      <c r="D57" s="9"/>
      <c r="E57" s="19"/>
      <c r="F57" s="20"/>
      <c r="G57" s="32"/>
      <c r="H57" s="32"/>
      <c r="I57" s="32"/>
      <c r="J57" s="32"/>
      <c r="K57" s="32"/>
      <c r="L57" s="32"/>
      <c r="M57" s="32"/>
    </row>
    <row r="58" spans="1:13" ht="4.3499999999999996" customHeight="1">
      <c r="A58" s="33"/>
      <c r="B58" s="9"/>
      <c r="C58" s="9"/>
      <c r="D58" s="9"/>
      <c r="E58" s="19"/>
      <c r="F58" s="20"/>
      <c r="G58" s="32"/>
      <c r="H58" s="32"/>
      <c r="I58" s="32"/>
      <c r="J58" s="32"/>
      <c r="K58" s="32"/>
      <c r="L58" s="32"/>
      <c r="M58" s="32"/>
    </row>
    <row r="59" spans="1:13" ht="18.600000000000001" customHeight="1">
      <c r="A59" s="33" t="s">
        <v>12</v>
      </c>
      <c r="B59" s="9"/>
      <c r="C59" s="9"/>
      <c r="D59" s="9"/>
      <c r="E59" s="19"/>
      <c r="F59" s="20"/>
      <c r="G59" s="32"/>
      <c r="H59" s="32"/>
      <c r="I59" s="32"/>
      <c r="J59" s="32"/>
      <c r="K59" s="32"/>
      <c r="L59" s="32"/>
      <c r="M59" s="32"/>
    </row>
    <row r="60" spans="1:13" ht="4.3499999999999996" customHeight="1">
      <c r="A60" s="33"/>
      <c r="B60" s="9"/>
      <c r="C60" s="9"/>
      <c r="D60" s="9"/>
      <c r="E60" s="19"/>
      <c r="F60" s="20"/>
      <c r="G60" s="32"/>
      <c r="H60" s="32"/>
      <c r="I60" s="32"/>
      <c r="J60" s="32"/>
      <c r="K60" s="32"/>
      <c r="L60" s="32"/>
      <c r="M60" s="32"/>
    </row>
    <row r="61" spans="1:13" ht="18.600000000000001" customHeight="1">
      <c r="A61" s="37" t="s">
        <v>82</v>
      </c>
      <c r="B61" s="9"/>
      <c r="C61" s="9"/>
      <c r="D61" s="9"/>
      <c r="E61" s="53">
        <v>18</v>
      </c>
      <c r="F61" s="20"/>
      <c r="G61" s="32">
        <v>105063252</v>
      </c>
      <c r="H61" s="32"/>
      <c r="I61" s="32">
        <v>101834334</v>
      </c>
      <c r="J61" s="32"/>
      <c r="K61" s="32">
        <v>24349002</v>
      </c>
      <c r="L61" s="32"/>
      <c r="M61" s="32">
        <v>16614834</v>
      </c>
    </row>
    <row r="62" spans="1:13" s="36" customFormat="1" ht="18.600000000000001" customHeight="1">
      <c r="A62" s="37" t="s">
        <v>15</v>
      </c>
      <c r="B62" s="34"/>
      <c r="C62" s="34"/>
      <c r="D62" s="35"/>
      <c r="E62" s="53"/>
      <c r="F62" s="20"/>
      <c r="G62" s="32"/>
      <c r="H62" s="32"/>
      <c r="I62" s="32"/>
      <c r="J62" s="32"/>
      <c r="K62" s="32"/>
      <c r="L62" s="32"/>
      <c r="M62" s="32"/>
    </row>
    <row r="63" spans="1:13" s="36" customFormat="1" ht="18.600000000000001" customHeight="1">
      <c r="B63" s="54" t="s">
        <v>67</v>
      </c>
      <c r="C63" s="34"/>
      <c r="D63" s="35"/>
      <c r="E63" s="55"/>
      <c r="F63" s="20"/>
      <c r="G63" s="32">
        <v>4279065</v>
      </c>
      <c r="H63" s="32"/>
      <c r="I63" s="32">
        <v>4036582</v>
      </c>
      <c r="J63" s="32"/>
      <c r="K63" s="32">
        <v>4279065</v>
      </c>
      <c r="L63" s="32"/>
      <c r="M63" s="32">
        <v>4036582</v>
      </c>
    </row>
    <row r="64" spans="1:13" s="36" customFormat="1" ht="18.600000000000001" customHeight="1">
      <c r="A64" s="37" t="s">
        <v>86</v>
      </c>
      <c r="B64" s="34"/>
      <c r="C64" s="34"/>
      <c r="D64" s="35"/>
      <c r="E64" s="53"/>
      <c r="F64" s="20"/>
      <c r="G64" s="32">
        <v>3506420</v>
      </c>
      <c r="H64" s="32"/>
      <c r="I64" s="32">
        <v>4893514</v>
      </c>
      <c r="J64" s="32"/>
      <c r="K64" s="32">
        <v>2359911</v>
      </c>
      <c r="L64" s="32"/>
      <c r="M64" s="32">
        <v>4893514</v>
      </c>
    </row>
    <row r="65" spans="1:13" s="36" customFormat="1" ht="18.600000000000001" customHeight="1">
      <c r="A65" s="37" t="s">
        <v>160</v>
      </c>
      <c r="B65" s="34"/>
      <c r="C65" s="34"/>
      <c r="D65" s="35"/>
      <c r="E65" s="53">
        <v>19</v>
      </c>
      <c r="F65" s="20"/>
      <c r="G65" s="32">
        <v>232490</v>
      </c>
      <c r="H65" s="32"/>
      <c r="I65" s="32">
        <v>59711</v>
      </c>
      <c r="J65" s="32"/>
      <c r="K65" s="32">
        <v>232490</v>
      </c>
      <c r="L65" s="32"/>
      <c r="M65" s="32">
        <v>59711</v>
      </c>
    </row>
    <row r="66" spans="1:13" s="36" customFormat="1" ht="18.600000000000001" customHeight="1">
      <c r="A66" s="37" t="s">
        <v>83</v>
      </c>
      <c r="B66" s="34"/>
      <c r="C66" s="34"/>
      <c r="D66" s="35"/>
      <c r="E66" s="19"/>
      <c r="F66" s="20"/>
      <c r="G66" s="39">
        <v>8376443</v>
      </c>
      <c r="H66" s="32"/>
      <c r="I66" s="39">
        <v>19697365</v>
      </c>
      <c r="J66" s="32"/>
      <c r="K66" s="39">
        <v>2082655</v>
      </c>
      <c r="L66" s="32"/>
      <c r="M66" s="39">
        <v>13872906</v>
      </c>
    </row>
    <row r="67" spans="1:13" s="36" customFormat="1" ht="4.3499999999999996" customHeight="1">
      <c r="A67" s="33"/>
      <c r="B67" s="34"/>
      <c r="C67" s="34"/>
      <c r="D67" s="35"/>
      <c r="E67" s="23"/>
      <c r="F67" s="26"/>
      <c r="G67" s="31"/>
      <c r="H67" s="31"/>
      <c r="I67" s="31"/>
      <c r="J67" s="32"/>
      <c r="K67" s="31"/>
      <c r="L67" s="31"/>
      <c r="M67" s="31"/>
    </row>
    <row r="68" spans="1:13" s="36" customFormat="1" ht="18.600000000000001" customHeight="1">
      <c r="A68" s="33" t="s">
        <v>13</v>
      </c>
      <c r="B68" s="34"/>
      <c r="C68" s="34"/>
      <c r="D68" s="35"/>
      <c r="E68" s="19"/>
      <c r="F68" s="20"/>
      <c r="G68" s="39">
        <f>SUM(G60:G66)</f>
        <v>121457670</v>
      </c>
      <c r="H68" s="56"/>
      <c r="I68" s="39">
        <f>SUM(I60:I66)</f>
        <v>130521506</v>
      </c>
      <c r="J68" s="56"/>
      <c r="K68" s="39">
        <f>SUM(K61:K66)</f>
        <v>33303123</v>
      </c>
      <c r="L68" s="56"/>
      <c r="M68" s="39">
        <f>SUM(M61:M66)</f>
        <v>39477547</v>
      </c>
    </row>
    <row r="69" spans="1:13" s="36" customFormat="1" ht="6.75" customHeight="1">
      <c r="A69" s="33"/>
      <c r="B69" s="34"/>
      <c r="C69" s="34"/>
      <c r="D69" s="35"/>
      <c r="E69" s="19"/>
      <c r="F69" s="20"/>
      <c r="G69" s="32"/>
      <c r="H69" s="32"/>
      <c r="I69" s="32"/>
      <c r="J69" s="32"/>
      <c r="K69" s="32"/>
      <c r="L69" s="32"/>
      <c r="M69" s="32"/>
    </row>
    <row r="70" spans="1:13" s="36" customFormat="1" ht="18.600000000000001" customHeight="1">
      <c r="A70" s="33" t="s">
        <v>14</v>
      </c>
      <c r="B70" s="34"/>
      <c r="C70" s="34"/>
      <c r="D70" s="35"/>
      <c r="E70" s="19"/>
      <c r="F70" s="20"/>
      <c r="G70" s="32"/>
      <c r="H70" s="32"/>
      <c r="I70" s="32"/>
      <c r="J70" s="32"/>
      <c r="K70" s="32"/>
      <c r="L70" s="32"/>
      <c r="M70" s="32"/>
    </row>
    <row r="71" spans="1:13" s="36" customFormat="1" ht="4.3499999999999996" customHeight="1">
      <c r="A71" s="33"/>
      <c r="B71" s="34"/>
      <c r="C71" s="34"/>
      <c r="D71" s="35"/>
      <c r="E71" s="23"/>
      <c r="F71" s="26"/>
      <c r="G71" s="31"/>
      <c r="H71" s="31"/>
      <c r="I71" s="31"/>
      <c r="J71" s="32"/>
      <c r="K71" s="31"/>
      <c r="L71" s="31"/>
      <c r="M71" s="31"/>
    </row>
    <row r="72" spans="1:13" s="36" customFormat="1" ht="18.600000000000001" customHeight="1">
      <c r="A72" s="37" t="s">
        <v>15</v>
      </c>
      <c r="B72" s="34"/>
      <c r="C72" s="34"/>
      <c r="D72" s="35"/>
      <c r="E72" s="55"/>
      <c r="F72" s="20"/>
      <c r="G72" s="32">
        <v>3972029</v>
      </c>
      <c r="H72" s="32"/>
      <c r="I72" s="32">
        <v>5432121</v>
      </c>
      <c r="J72" s="32"/>
      <c r="K72" s="32">
        <v>3972029</v>
      </c>
      <c r="L72" s="32"/>
      <c r="M72" s="32">
        <v>5432121</v>
      </c>
    </row>
    <row r="73" spans="1:13" s="36" customFormat="1" ht="18.600000000000001" customHeight="1">
      <c r="A73" s="37" t="s">
        <v>87</v>
      </c>
      <c r="B73" s="57"/>
      <c r="C73" s="34"/>
      <c r="D73" s="35"/>
      <c r="E73" s="19">
        <v>20</v>
      </c>
      <c r="F73" s="20"/>
      <c r="G73" s="32">
        <v>53347396</v>
      </c>
      <c r="H73" s="32"/>
      <c r="I73" s="32">
        <v>45080085</v>
      </c>
      <c r="J73" s="32"/>
      <c r="K73" s="32">
        <v>31454476</v>
      </c>
      <c r="L73" s="32"/>
      <c r="M73" s="32">
        <v>25189954</v>
      </c>
    </row>
    <row r="74" spans="1:13" s="36" customFormat="1" ht="18.600000000000001" customHeight="1">
      <c r="A74" s="37" t="s">
        <v>147</v>
      </c>
      <c r="B74" s="57"/>
      <c r="C74" s="34"/>
      <c r="D74" s="35"/>
      <c r="E74" s="19"/>
      <c r="F74" s="20"/>
      <c r="G74" s="39">
        <v>741114</v>
      </c>
      <c r="H74" s="32"/>
      <c r="I74" s="39">
        <v>741114</v>
      </c>
      <c r="J74" s="32"/>
      <c r="K74" s="39">
        <v>741114</v>
      </c>
      <c r="L74" s="32"/>
      <c r="M74" s="39">
        <v>741114</v>
      </c>
    </row>
    <row r="75" spans="1:13" s="36" customFormat="1" ht="4.3499999999999996" customHeight="1">
      <c r="A75" s="54"/>
      <c r="B75" s="34"/>
      <c r="C75" s="34"/>
      <c r="D75" s="35"/>
      <c r="E75" s="19"/>
      <c r="F75" s="20"/>
      <c r="G75" s="32"/>
      <c r="H75" s="32"/>
      <c r="I75" s="32"/>
      <c r="J75" s="32"/>
      <c r="K75" s="32"/>
      <c r="L75" s="32"/>
      <c r="M75" s="32"/>
    </row>
    <row r="76" spans="1:13" s="36" customFormat="1" ht="18.600000000000001" customHeight="1">
      <c r="A76" s="33" t="s">
        <v>16</v>
      </c>
      <c r="B76" s="34"/>
      <c r="C76" s="34"/>
      <c r="D76" s="35"/>
      <c r="E76" s="19"/>
      <c r="F76" s="20"/>
      <c r="G76" s="39">
        <f>SUM(G72:G74)</f>
        <v>58060539</v>
      </c>
      <c r="H76" s="32"/>
      <c r="I76" s="39">
        <f>SUM(I72:I74)</f>
        <v>51253320</v>
      </c>
      <c r="J76" s="32"/>
      <c r="K76" s="39">
        <f>SUM(K72:K74)</f>
        <v>36167619</v>
      </c>
      <c r="L76" s="32"/>
      <c r="M76" s="39">
        <f>SUM(M72:M74)</f>
        <v>31363189</v>
      </c>
    </row>
    <row r="77" spans="1:13" s="36" customFormat="1" ht="4.3499999999999996" customHeight="1">
      <c r="A77" s="33"/>
      <c r="B77" s="34"/>
      <c r="C77" s="34"/>
      <c r="D77" s="35"/>
      <c r="E77" s="23"/>
      <c r="F77" s="26"/>
      <c r="G77" s="31"/>
      <c r="H77" s="31"/>
      <c r="I77" s="31"/>
      <c r="J77" s="32"/>
      <c r="K77" s="31"/>
      <c r="L77" s="31"/>
      <c r="M77" s="31"/>
    </row>
    <row r="78" spans="1:13" s="36" customFormat="1" ht="18.600000000000001" customHeight="1">
      <c r="A78" s="33" t="s">
        <v>17</v>
      </c>
      <c r="B78" s="34"/>
      <c r="C78" s="34"/>
      <c r="D78" s="35"/>
      <c r="E78" s="19"/>
      <c r="F78" s="20"/>
      <c r="G78" s="39">
        <f>SUM(G68+G76)</f>
        <v>179518209</v>
      </c>
      <c r="H78" s="32"/>
      <c r="I78" s="39">
        <f>SUM(I68+I76)</f>
        <v>181774826</v>
      </c>
      <c r="J78" s="32"/>
      <c r="K78" s="39">
        <f>K68+K76</f>
        <v>69470742</v>
      </c>
      <c r="L78" s="32"/>
      <c r="M78" s="39">
        <f>M68+M76</f>
        <v>70840736</v>
      </c>
    </row>
    <row r="79" spans="1:13" s="36" customFormat="1" ht="10.35" customHeight="1">
      <c r="A79" s="58"/>
      <c r="B79" s="34"/>
      <c r="C79" s="34"/>
      <c r="D79" s="35"/>
      <c r="E79" s="59"/>
      <c r="F79" s="35"/>
      <c r="G79" s="35"/>
      <c r="H79" s="35"/>
      <c r="I79" s="35"/>
      <c r="J79" s="35"/>
      <c r="K79" s="35"/>
      <c r="L79" s="35"/>
      <c r="M79" s="35"/>
    </row>
    <row r="80" spans="1:13" ht="18.600000000000001" customHeight="1">
      <c r="A80" s="33" t="s">
        <v>18</v>
      </c>
      <c r="B80" s="9"/>
      <c r="C80" s="9"/>
      <c r="D80" s="9"/>
      <c r="E80" s="60"/>
      <c r="F80" s="20"/>
      <c r="G80" s="32"/>
      <c r="H80" s="32"/>
      <c r="I80" s="32"/>
      <c r="J80" s="32"/>
      <c r="K80" s="32"/>
      <c r="L80" s="32"/>
      <c r="M80" s="32"/>
    </row>
    <row r="81" spans="1:13" ht="4.3499999999999996" customHeight="1">
      <c r="A81" s="33"/>
      <c r="B81" s="9"/>
      <c r="C81" s="9"/>
      <c r="D81" s="9"/>
      <c r="E81" s="19"/>
      <c r="F81" s="20"/>
      <c r="G81" s="32"/>
      <c r="H81" s="32"/>
      <c r="I81" s="32"/>
      <c r="J81" s="32"/>
      <c r="K81" s="32"/>
      <c r="L81" s="32"/>
      <c r="M81" s="32"/>
    </row>
    <row r="82" spans="1:13" s="36" customFormat="1" ht="18.600000000000001" customHeight="1">
      <c r="A82" s="54" t="s">
        <v>19</v>
      </c>
      <c r="B82" s="34"/>
      <c r="C82" s="34"/>
      <c r="D82" s="35"/>
      <c r="E82" s="53"/>
      <c r="F82" s="20"/>
      <c r="G82" s="32"/>
      <c r="H82" s="32"/>
      <c r="I82" s="32"/>
      <c r="J82" s="32"/>
      <c r="K82" s="32"/>
      <c r="L82" s="32"/>
      <c r="M82" s="32"/>
    </row>
    <row r="83" spans="1:13" s="36" customFormat="1" ht="18.600000000000001" customHeight="1">
      <c r="B83" s="54" t="s">
        <v>20</v>
      </c>
      <c r="C83" s="34"/>
      <c r="D83" s="35"/>
      <c r="E83" s="19"/>
      <c r="F83" s="20"/>
      <c r="G83" s="32"/>
      <c r="H83" s="32"/>
      <c r="I83" s="32"/>
      <c r="J83" s="32"/>
      <c r="K83" s="32"/>
      <c r="L83" s="32"/>
      <c r="M83" s="32"/>
    </row>
    <row r="84" spans="1:13" s="36" customFormat="1" ht="18.600000000000001" customHeight="1">
      <c r="C84" s="54" t="s">
        <v>68</v>
      </c>
      <c r="D84" s="35"/>
      <c r="E84" s="19"/>
      <c r="F84" s="20"/>
      <c r="G84" s="32"/>
      <c r="H84" s="32"/>
      <c r="I84" s="32"/>
      <c r="J84" s="32"/>
      <c r="K84" s="32"/>
      <c r="L84" s="32"/>
      <c r="M84" s="32"/>
    </row>
    <row r="85" spans="1:13" s="36" customFormat="1" ht="18.600000000000001" customHeight="1" thickBot="1">
      <c r="C85" s="34"/>
      <c r="D85" s="54" t="s">
        <v>54</v>
      </c>
      <c r="E85" s="41">
        <v>21</v>
      </c>
      <c r="G85" s="47">
        <v>225000000</v>
      </c>
      <c r="H85" s="35"/>
      <c r="I85" s="47">
        <v>225000000</v>
      </c>
      <c r="J85" s="35"/>
      <c r="K85" s="47">
        <v>225000000</v>
      </c>
      <c r="L85" s="35"/>
      <c r="M85" s="47">
        <v>225000000</v>
      </c>
    </row>
    <row r="86" spans="1:13" s="36" customFormat="1" ht="6" customHeight="1" thickTop="1">
      <c r="A86" s="33"/>
      <c r="B86" s="34"/>
      <c r="C86" s="34"/>
      <c r="D86" s="35"/>
      <c r="E86" s="23"/>
      <c r="F86" s="26"/>
      <c r="G86" s="31"/>
      <c r="H86" s="31"/>
      <c r="I86" s="31"/>
      <c r="J86" s="32"/>
      <c r="K86" s="31"/>
      <c r="L86" s="31"/>
      <c r="M86" s="31"/>
    </row>
    <row r="87" spans="1:13" s="36" customFormat="1" ht="18.600000000000001" customHeight="1">
      <c r="A87" s="54" t="s">
        <v>21</v>
      </c>
      <c r="B87" s="57" t="s">
        <v>22</v>
      </c>
      <c r="C87" s="34"/>
      <c r="D87" s="35"/>
      <c r="E87" s="41"/>
      <c r="F87" s="20"/>
      <c r="G87" s="32"/>
      <c r="H87" s="32"/>
      <c r="I87" s="32"/>
      <c r="J87" s="32"/>
      <c r="K87" s="32"/>
      <c r="L87" s="32"/>
      <c r="M87" s="32"/>
    </row>
    <row r="88" spans="1:13" s="36" customFormat="1" ht="18.600000000000001" customHeight="1">
      <c r="A88" s="61"/>
      <c r="B88" s="57"/>
      <c r="C88" s="57" t="s">
        <v>68</v>
      </c>
      <c r="D88" s="62"/>
      <c r="E88" s="19"/>
      <c r="F88" s="20"/>
      <c r="G88" s="32"/>
      <c r="H88" s="32"/>
      <c r="I88" s="32"/>
      <c r="J88" s="32"/>
      <c r="K88" s="32"/>
      <c r="L88" s="32"/>
      <c r="M88" s="32"/>
    </row>
    <row r="89" spans="1:13" s="36" customFormat="1" ht="18.600000000000001" customHeight="1">
      <c r="A89" s="61"/>
      <c r="B89" s="57"/>
      <c r="C89" s="57"/>
      <c r="D89" s="54" t="s">
        <v>149</v>
      </c>
      <c r="E89" s="41">
        <v>21</v>
      </c>
      <c r="F89" s="20"/>
      <c r="G89" s="32">
        <v>225000000</v>
      </c>
      <c r="H89" s="32"/>
      <c r="I89" s="32">
        <v>225000000</v>
      </c>
      <c r="J89" s="32"/>
      <c r="K89" s="32">
        <v>225000000</v>
      </c>
      <c r="L89" s="32"/>
      <c r="M89" s="32">
        <v>225000000</v>
      </c>
    </row>
    <row r="90" spans="1:13" s="36" customFormat="1" ht="18.600000000000001" customHeight="1">
      <c r="A90" s="54" t="s">
        <v>69</v>
      </c>
      <c r="B90" s="34"/>
      <c r="C90" s="34"/>
      <c r="D90" s="35"/>
      <c r="E90" s="41">
        <v>21</v>
      </c>
      <c r="F90" s="20"/>
      <c r="G90" s="32">
        <v>293184000</v>
      </c>
      <c r="H90" s="32"/>
      <c r="I90" s="32">
        <v>293184000</v>
      </c>
      <c r="J90" s="32"/>
      <c r="K90" s="40">
        <v>293184000</v>
      </c>
      <c r="L90" s="32"/>
      <c r="M90" s="40">
        <v>293184000</v>
      </c>
    </row>
    <row r="91" spans="1:13" s="36" customFormat="1" ht="18.600000000000001" customHeight="1">
      <c r="A91" s="63" t="s">
        <v>134</v>
      </c>
      <c r="B91" s="34"/>
      <c r="C91" s="34"/>
      <c r="D91" s="35"/>
      <c r="E91" s="19"/>
      <c r="F91" s="20"/>
      <c r="G91" s="32"/>
      <c r="H91" s="32"/>
      <c r="I91" s="32"/>
      <c r="J91" s="32"/>
      <c r="K91" s="32"/>
      <c r="L91" s="32"/>
      <c r="M91" s="32"/>
    </row>
    <row r="92" spans="1:13" s="36" customFormat="1" ht="18.600000000000001" customHeight="1">
      <c r="A92" s="64"/>
      <c r="B92" s="57" t="s">
        <v>55</v>
      </c>
      <c r="C92" s="34"/>
      <c r="D92" s="35"/>
      <c r="E92" s="19"/>
      <c r="F92" s="20"/>
      <c r="G92" s="32">
        <v>88669082</v>
      </c>
      <c r="H92" s="32"/>
      <c r="I92" s="32">
        <v>88669082</v>
      </c>
      <c r="J92" s="32"/>
      <c r="K92" s="32">
        <v>-10000000</v>
      </c>
      <c r="L92" s="32"/>
      <c r="M92" s="32">
        <v>-10000000</v>
      </c>
    </row>
    <row r="93" spans="1:13" s="36" customFormat="1" ht="18.600000000000001" customHeight="1">
      <c r="A93" s="54" t="s">
        <v>23</v>
      </c>
      <c r="B93" s="34"/>
      <c r="C93" s="34"/>
      <c r="D93" s="35"/>
      <c r="E93" s="19"/>
      <c r="F93" s="20"/>
      <c r="G93" s="32"/>
      <c r="H93" s="32"/>
      <c r="I93" s="32"/>
      <c r="J93" s="32"/>
      <c r="K93" s="32"/>
      <c r="L93" s="32"/>
      <c r="M93" s="32"/>
    </row>
    <row r="94" spans="1:13" s="36" customFormat="1" ht="18.600000000000001" customHeight="1">
      <c r="B94" s="54" t="s">
        <v>70</v>
      </c>
      <c r="C94" s="34"/>
      <c r="D94" s="35"/>
      <c r="E94" s="41">
        <v>22</v>
      </c>
      <c r="F94" s="20"/>
      <c r="G94" s="32">
        <v>20000000</v>
      </c>
      <c r="H94" s="32"/>
      <c r="I94" s="32">
        <v>17000000</v>
      </c>
      <c r="J94" s="32"/>
      <c r="K94" s="32">
        <v>20000000</v>
      </c>
      <c r="L94" s="32"/>
      <c r="M94" s="32">
        <v>17000000</v>
      </c>
    </row>
    <row r="95" spans="1:13" s="36" customFormat="1" ht="18.600000000000001" customHeight="1">
      <c r="B95" s="54" t="s">
        <v>24</v>
      </c>
      <c r="C95" s="34"/>
      <c r="D95" s="35"/>
      <c r="E95" s="19"/>
      <c r="F95" s="20"/>
      <c r="G95" s="32">
        <v>149071641</v>
      </c>
      <c r="H95" s="32"/>
      <c r="I95" s="32">
        <v>127782268</v>
      </c>
      <c r="J95" s="32"/>
      <c r="K95" s="32">
        <v>149814530</v>
      </c>
      <c r="L95" s="32"/>
      <c r="M95" s="32">
        <v>136353534</v>
      </c>
    </row>
    <row r="96" spans="1:13" s="36" customFormat="1" ht="18.600000000000001" customHeight="1">
      <c r="A96" s="63" t="s">
        <v>25</v>
      </c>
      <c r="B96" s="34"/>
      <c r="C96" s="34"/>
      <c r="D96" s="35"/>
      <c r="E96" s="19"/>
      <c r="F96" s="20"/>
      <c r="G96" s="39">
        <v>84900</v>
      </c>
      <c r="H96" s="32"/>
      <c r="I96" s="39">
        <v>62220</v>
      </c>
      <c r="J96" s="32"/>
      <c r="K96" s="39">
        <v>245741</v>
      </c>
      <c r="L96" s="32"/>
      <c r="M96" s="39">
        <v>221033</v>
      </c>
    </row>
    <row r="97" spans="1:13" s="36" customFormat="1" ht="4.3499999999999996" customHeight="1">
      <c r="A97" s="33"/>
      <c r="B97" s="34"/>
      <c r="C97" s="34"/>
      <c r="D97" s="35"/>
      <c r="E97" s="23"/>
      <c r="F97" s="26"/>
      <c r="G97" s="31"/>
      <c r="H97" s="31"/>
      <c r="I97" s="31"/>
      <c r="J97" s="32"/>
      <c r="K97" s="31"/>
      <c r="L97" s="31"/>
      <c r="M97" s="31"/>
    </row>
    <row r="98" spans="1:13" s="36" customFormat="1" ht="18.600000000000001" customHeight="1">
      <c r="A98" s="9" t="s">
        <v>26</v>
      </c>
      <c r="B98" s="34"/>
      <c r="C98" s="34"/>
      <c r="D98" s="35"/>
      <c r="E98" s="19"/>
      <c r="F98" s="20"/>
      <c r="G98" s="39">
        <f>SUM(G88:G96)</f>
        <v>776009623</v>
      </c>
      <c r="H98" s="32"/>
      <c r="I98" s="39">
        <f>SUM(I88:I96)</f>
        <v>751697570</v>
      </c>
      <c r="J98" s="32"/>
      <c r="K98" s="39">
        <f>SUM(K88:K96)</f>
        <v>678244271</v>
      </c>
      <c r="L98" s="32"/>
      <c r="M98" s="39">
        <f>SUM(M88:M96)</f>
        <v>661758567</v>
      </c>
    </row>
    <row r="99" spans="1:13" s="36" customFormat="1" ht="4.3499999999999996" customHeight="1">
      <c r="A99" s="33"/>
      <c r="B99" s="34"/>
      <c r="C99" s="34"/>
      <c r="D99" s="35"/>
      <c r="E99" s="23"/>
      <c r="F99" s="26"/>
      <c r="G99" s="31"/>
      <c r="H99" s="31"/>
      <c r="I99" s="31"/>
      <c r="J99" s="32"/>
      <c r="K99" s="31"/>
      <c r="L99" s="31"/>
      <c r="M99" s="31"/>
    </row>
    <row r="100" spans="1:13" ht="18.600000000000001" customHeight="1" thickBot="1">
      <c r="A100" s="9" t="s">
        <v>27</v>
      </c>
      <c r="B100" s="9"/>
      <c r="C100" s="9"/>
      <c r="D100" s="9"/>
      <c r="E100" s="19"/>
      <c r="F100" s="20"/>
      <c r="G100" s="47">
        <f>+G98+G78</f>
        <v>955527832</v>
      </c>
      <c r="H100" s="32"/>
      <c r="I100" s="47">
        <f>+I98+I78</f>
        <v>933472396</v>
      </c>
      <c r="J100" s="32"/>
      <c r="K100" s="47">
        <f>+K98+K78</f>
        <v>747715013</v>
      </c>
      <c r="L100" s="32"/>
      <c r="M100" s="47">
        <f>+M98+M78</f>
        <v>732599303</v>
      </c>
    </row>
    <row r="101" spans="1:13" ht="13.5" customHeight="1" thickTop="1">
      <c r="A101" s="9"/>
      <c r="B101" s="9"/>
      <c r="C101" s="9"/>
      <c r="D101" s="9"/>
      <c r="E101" s="19"/>
      <c r="F101" s="20"/>
      <c r="G101" s="32"/>
      <c r="H101" s="32"/>
      <c r="I101" s="32"/>
      <c r="J101" s="32"/>
      <c r="K101" s="32"/>
      <c r="L101" s="32"/>
      <c r="M101" s="32"/>
    </row>
    <row r="102" spans="1:13" ht="22.35" customHeight="1">
      <c r="A102" s="65" t="str">
        <f>A47</f>
        <v>หมายเหตุประกอบงบการเงินรวมและงบการเงินเฉพาะกิจการเป็นส่วนหนึ่งของงบการเงินนี้</v>
      </c>
      <c r="B102" s="65"/>
      <c r="C102" s="65"/>
      <c r="D102" s="65"/>
      <c r="E102" s="16"/>
      <c r="F102" s="17"/>
      <c r="G102" s="18"/>
      <c r="H102" s="18"/>
      <c r="I102" s="18"/>
      <c r="J102" s="18"/>
      <c r="K102" s="18"/>
      <c r="L102" s="18"/>
      <c r="M102" s="18"/>
    </row>
  </sheetData>
  <mergeCells count="4">
    <mergeCell ref="G5:I5"/>
    <mergeCell ref="K5:M5"/>
    <mergeCell ref="G52:I52"/>
    <mergeCell ref="K52:M52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99A24-9C9B-4168-84BD-768818367E29}">
  <dimension ref="A1:Q79"/>
  <sheetViews>
    <sheetView topLeftCell="A5" zoomScaleNormal="100" zoomScaleSheetLayoutView="80" workbookViewId="0">
      <selection activeCell="A21" sqref="A21"/>
    </sheetView>
  </sheetViews>
  <sheetFormatPr defaultColWidth="8.42578125" defaultRowHeight="18" customHeight="1"/>
  <cols>
    <col min="1" max="1" width="39.7109375" style="187" customWidth="1"/>
    <col min="2" max="2" width="8.5703125" style="184" bestFit="1" customWidth="1"/>
    <col min="3" max="3" width="1" style="184" customWidth="1"/>
    <col min="4" max="4" width="13.85546875" style="185" customWidth="1"/>
    <col min="5" max="5" width="1" style="185" customWidth="1"/>
    <col min="6" max="6" width="13.85546875" style="185" customWidth="1"/>
    <col min="7" max="7" width="1" style="185" customWidth="1"/>
    <col min="8" max="8" width="13.85546875" style="186" customWidth="1"/>
    <col min="9" max="9" width="1" style="185" customWidth="1"/>
    <col min="10" max="10" width="13.85546875" style="186" customWidth="1"/>
    <col min="11" max="16384" width="8.42578125" style="187"/>
  </cols>
  <sheetData>
    <row r="1" spans="1:17" s="187" customFormat="1" ht="17.45" customHeight="1">
      <c r="A1" s="76" t="s">
        <v>104</v>
      </c>
      <c r="B1" s="184"/>
      <c r="C1" s="184"/>
      <c r="D1" s="185"/>
      <c r="E1" s="185"/>
      <c r="F1" s="185"/>
      <c r="G1" s="185"/>
      <c r="H1" s="186"/>
      <c r="I1" s="185"/>
      <c r="J1" s="186"/>
    </row>
    <row r="2" spans="1:17" s="187" customFormat="1" ht="17.45" customHeight="1">
      <c r="A2" s="188" t="s">
        <v>28</v>
      </c>
      <c r="B2" s="184"/>
      <c r="C2" s="184"/>
      <c r="D2" s="185"/>
      <c r="E2" s="185"/>
      <c r="F2" s="185"/>
      <c r="G2" s="185"/>
      <c r="H2" s="186"/>
      <c r="I2" s="185"/>
      <c r="J2" s="186"/>
    </row>
    <row r="3" spans="1:17" s="187" customFormat="1" ht="17.45" customHeight="1">
      <c r="A3" s="189" t="s">
        <v>165</v>
      </c>
      <c r="B3" s="190"/>
      <c r="C3" s="190"/>
      <c r="D3" s="191"/>
      <c r="E3" s="191"/>
      <c r="F3" s="191"/>
      <c r="G3" s="191"/>
      <c r="H3" s="192"/>
      <c r="I3" s="191"/>
      <c r="J3" s="192"/>
    </row>
    <row r="4" spans="1:17" s="187" customFormat="1" ht="20.100000000000001" customHeight="1">
      <c r="B4" s="184"/>
      <c r="C4" s="184"/>
      <c r="D4" s="185"/>
      <c r="E4" s="185"/>
      <c r="F4" s="185"/>
      <c r="G4" s="185"/>
      <c r="H4" s="186"/>
      <c r="I4" s="185"/>
      <c r="J4" s="186"/>
    </row>
    <row r="5" spans="1:17" s="187" customFormat="1" ht="17.45" customHeight="1">
      <c r="A5" s="193"/>
      <c r="B5" s="184"/>
      <c r="C5" s="194"/>
      <c r="D5" s="195" t="s">
        <v>127</v>
      </c>
      <c r="E5" s="195"/>
      <c r="F5" s="195"/>
      <c r="G5" s="196"/>
      <c r="H5" s="195" t="s">
        <v>128</v>
      </c>
      <c r="I5" s="195"/>
      <c r="J5" s="195"/>
    </row>
    <row r="6" spans="1:17" s="187" customFormat="1" ht="17.45" customHeight="1">
      <c r="A6" s="193"/>
      <c r="B6" s="184"/>
      <c r="C6" s="194"/>
      <c r="D6" s="197" t="s">
        <v>0</v>
      </c>
      <c r="E6" s="197"/>
      <c r="F6" s="197" t="s">
        <v>0</v>
      </c>
      <c r="G6" s="197"/>
      <c r="H6" s="197" t="s">
        <v>0</v>
      </c>
      <c r="I6" s="197"/>
      <c r="J6" s="197" t="s">
        <v>0</v>
      </c>
    </row>
    <row r="7" spans="1:17" s="187" customFormat="1" ht="17.45" customHeight="1">
      <c r="A7" s="193"/>
      <c r="B7" s="194"/>
      <c r="C7" s="194"/>
      <c r="D7" s="198" t="s">
        <v>164</v>
      </c>
      <c r="E7" s="198"/>
      <c r="F7" s="198" t="s">
        <v>50</v>
      </c>
      <c r="G7" s="199"/>
      <c r="H7" s="198" t="s">
        <v>164</v>
      </c>
      <c r="I7" s="198"/>
      <c r="J7" s="198" t="s">
        <v>50</v>
      </c>
    </row>
    <row r="8" spans="1:17" s="187" customFormat="1" ht="17.45" customHeight="1">
      <c r="A8" s="193"/>
      <c r="B8" s="200" t="s">
        <v>1</v>
      </c>
      <c r="C8" s="194"/>
      <c r="D8" s="201" t="s">
        <v>51</v>
      </c>
      <c r="E8" s="202"/>
      <c r="F8" s="201" t="s">
        <v>51</v>
      </c>
      <c r="G8" s="197"/>
      <c r="H8" s="201" t="s">
        <v>51</v>
      </c>
      <c r="I8" s="202"/>
      <c r="J8" s="201" t="s">
        <v>51</v>
      </c>
      <c r="M8" s="203"/>
      <c r="N8" s="203"/>
      <c r="O8" s="203"/>
      <c r="P8" s="203"/>
      <c r="Q8" s="204"/>
    </row>
    <row r="9" spans="1:17" s="187" customFormat="1" ht="17.45" customHeight="1">
      <c r="A9" s="193" t="s">
        <v>29</v>
      </c>
      <c r="B9" s="194"/>
      <c r="C9" s="184"/>
      <c r="D9" s="185"/>
      <c r="E9" s="185"/>
      <c r="F9" s="185"/>
      <c r="G9" s="185"/>
      <c r="H9" s="186"/>
      <c r="I9" s="185"/>
      <c r="J9" s="186"/>
    </row>
    <row r="10" spans="1:17" s="187" customFormat="1" ht="5.0999999999999996" customHeight="1">
      <c r="A10" s="205"/>
      <c r="B10" s="194"/>
      <c r="C10" s="184"/>
      <c r="D10" s="185"/>
      <c r="E10" s="185"/>
      <c r="F10" s="185"/>
      <c r="G10" s="185"/>
      <c r="H10" s="186"/>
      <c r="I10" s="185"/>
      <c r="J10" s="186"/>
    </row>
    <row r="11" spans="1:17" s="187" customFormat="1" ht="17.45" customHeight="1">
      <c r="A11" s="206" t="s">
        <v>58</v>
      </c>
      <c r="B11" s="184"/>
      <c r="C11" s="184"/>
      <c r="D11" s="186">
        <v>593856365</v>
      </c>
      <c r="E11" s="186"/>
      <c r="F11" s="186">
        <v>517551928</v>
      </c>
      <c r="G11" s="207"/>
      <c r="H11" s="207">
        <v>255381639</v>
      </c>
      <c r="I11" s="207"/>
      <c r="J11" s="207">
        <v>251549979</v>
      </c>
    </row>
    <row r="12" spans="1:17" s="187" customFormat="1" ht="17.45" customHeight="1">
      <c r="A12" s="206" t="s">
        <v>71</v>
      </c>
      <c r="B12" s="184"/>
      <c r="C12" s="184"/>
      <c r="D12" s="186">
        <v>6855513</v>
      </c>
      <c r="E12" s="186"/>
      <c r="F12" s="186">
        <v>8155683</v>
      </c>
      <c r="G12" s="186"/>
      <c r="H12" s="186">
        <v>6619195</v>
      </c>
      <c r="I12" s="186"/>
      <c r="J12" s="186">
        <v>7248269</v>
      </c>
    </row>
    <row r="13" spans="1:17" s="187" customFormat="1" ht="17.45" customHeight="1">
      <c r="A13" s="206" t="s">
        <v>108</v>
      </c>
      <c r="B13" s="184"/>
      <c r="C13" s="184"/>
      <c r="D13" s="186">
        <v>0</v>
      </c>
      <c r="E13" s="186"/>
      <c r="F13" s="186">
        <v>0</v>
      </c>
      <c r="G13" s="207"/>
      <c r="H13" s="207">
        <v>16169948</v>
      </c>
      <c r="I13" s="208"/>
      <c r="J13" s="207">
        <v>9429958</v>
      </c>
    </row>
    <row r="14" spans="1:17" s="187" customFormat="1" ht="17.45" customHeight="1">
      <c r="A14" s="206" t="s">
        <v>30</v>
      </c>
      <c r="B14" s="184"/>
      <c r="C14" s="184"/>
      <c r="D14" s="209">
        <v>3606313</v>
      </c>
      <c r="E14" s="186"/>
      <c r="F14" s="209">
        <v>2705161</v>
      </c>
      <c r="G14" s="207"/>
      <c r="H14" s="210">
        <v>404302</v>
      </c>
      <c r="I14" s="207"/>
      <c r="J14" s="210">
        <v>636573</v>
      </c>
    </row>
    <row r="15" spans="1:17" s="187" customFormat="1" ht="5.0999999999999996" customHeight="1">
      <c r="A15" s="205"/>
      <c r="B15" s="194"/>
      <c r="C15" s="184"/>
      <c r="D15" s="186"/>
      <c r="E15" s="185"/>
      <c r="F15" s="186"/>
      <c r="G15" s="185"/>
      <c r="H15" s="186"/>
      <c r="I15" s="185"/>
      <c r="J15" s="186"/>
    </row>
    <row r="16" spans="1:17" s="187" customFormat="1" ht="17.45" customHeight="1">
      <c r="A16" s="211" t="s">
        <v>31</v>
      </c>
      <c r="B16" s="194"/>
      <c r="C16" s="184"/>
      <c r="D16" s="212">
        <f>SUM(D11:D14)</f>
        <v>604318191</v>
      </c>
      <c r="E16" s="185"/>
      <c r="F16" s="212">
        <f>SUM(F11:F14)</f>
        <v>528412772</v>
      </c>
      <c r="G16" s="185"/>
      <c r="H16" s="212">
        <f>SUM(H11:H14)</f>
        <v>278575084</v>
      </c>
      <c r="I16" s="185"/>
      <c r="J16" s="212">
        <f>SUM(J11:J14)</f>
        <v>268864779</v>
      </c>
    </row>
    <row r="17" spans="1:10" s="187" customFormat="1" ht="6.95" customHeight="1">
      <c r="A17" s="211"/>
      <c r="B17" s="184"/>
      <c r="C17" s="184"/>
      <c r="D17" s="186"/>
      <c r="E17" s="185"/>
      <c r="F17" s="186"/>
      <c r="G17" s="185"/>
      <c r="H17" s="186"/>
      <c r="I17" s="185"/>
      <c r="J17" s="186"/>
    </row>
    <row r="18" spans="1:10" s="187" customFormat="1" ht="17.45" customHeight="1">
      <c r="A18" s="211" t="s">
        <v>32</v>
      </c>
      <c r="B18" s="184"/>
      <c r="C18" s="184"/>
      <c r="D18" s="186"/>
      <c r="E18" s="185"/>
      <c r="F18" s="186"/>
      <c r="G18" s="185"/>
      <c r="H18" s="186"/>
      <c r="I18" s="185"/>
      <c r="J18" s="186"/>
    </row>
    <row r="19" spans="1:10" s="187" customFormat="1" ht="5.0999999999999996" customHeight="1">
      <c r="A19" s="211"/>
      <c r="B19" s="184"/>
      <c r="C19" s="184"/>
      <c r="D19" s="186"/>
      <c r="E19" s="185"/>
      <c r="F19" s="186"/>
      <c r="G19" s="185"/>
      <c r="H19" s="186"/>
      <c r="I19" s="185"/>
      <c r="J19" s="186"/>
    </row>
    <row r="20" spans="1:10" s="187" customFormat="1" ht="17.45" customHeight="1">
      <c r="A20" s="206" t="s">
        <v>72</v>
      </c>
      <c r="B20" s="184">
        <v>23</v>
      </c>
      <c r="C20" s="184"/>
      <c r="D20" s="186">
        <v>332122725</v>
      </c>
      <c r="E20" s="186"/>
      <c r="F20" s="186">
        <v>286067052</v>
      </c>
      <c r="G20" s="207"/>
      <c r="H20" s="207">
        <v>158595607</v>
      </c>
      <c r="I20" s="207"/>
      <c r="J20" s="207">
        <v>141979324</v>
      </c>
    </row>
    <row r="21" spans="1:10" s="187" customFormat="1" ht="17.45" customHeight="1">
      <c r="A21" s="206" t="s">
        <v>33</v>
      </c>
      <c r="B21" s="184">
        <v>23</v>
      </c>
      <c r="C21" s="184"/>
      <c r="D21" s="186">
        <v>187150971</v>
      </c>
      <c r="E21" s="186"/>
      <c r="F21" s="186">
        <v>172130554</v>
      </c>
      <c r="G21" s="207"/>
      <c r="H21" s="207">
        <v>54362258</v>
      </c>
      <c r="I21" s="207"/>
      <c r="J21" s="207">
        <v>53177451</v>
      </c>
    </row>
    <row r="22" spans="1:10" s="187" customFormat="1" ht="17.45" customHeight="1">
      <c r="A22" s="213" t="s">
        <v>111</v>
      </c>
      <c r="B22" s="184"/>
      <c r="C22" s="184"/>
      <c r="D22" s="186">
        <v>-165799</v>
      </c>
      <c r="E22" s="186"/>
      <c r="F22" s="186">
        <v>-504424</v>
      </c>
      <c r="G22" s="207"/>
      <c r="H22" s="207">
        <v>-327356</v>
      </c>
      <c r="I22" s="207"/>
      <c r="J22" s="207">
        <v>-26801</v>
      </c>
    </row>
    <row r="23" spans="1:10" s="187" customFormat="1" ht="17.45" customHeight="1">
      <c r="A23" s="213" t="s">
        <v>145</v>
      </c>
      <c r="B23" s="184"/>
      <c r="C23" s="184"/>
      <c r="D23" s="209">
        <v>244082</v>
      </c>
      <c r="E23" s="186"/>
      <c r="F23" s="209">
        <v>-462963</v>
      </c>
      <c r="G23" s="207"/>
      <c r="H23" s="210">
        <v>-3407</v>
      </c>
      <c r="I23" s="207"/>
      <c r="J23" s="210">
        <v>1842326</v>
      </c>
    </row>
    <row r="24" spans="1:10" s="187" customFormat="1" ht="5.0999999999999996" customHeight="1">
      <c r="A24" s="193"/>
      <c r="B24" s="184"/>
      <c r="C24" s="184"/>
      <c r="D24" s="186"/>
      <c r="E24" s="185"/>
      <c r="F24" s="186"/>
      <c r="G24" s="185"/>
      <c r="H24" s="186"/>
      <c r="I24" s="185"/>
      <c r="J24" s="186"/>
    </row>
    <row r="25" spans="1:10" s="187" customFormat="1" ht="17.45" customHeight="1">
      <c r="A25" s="193" t="s">
        <v>34</v>
      </c>
      <c r="B25" s="184"/>
      <c r="C25" s="184"/>
      <c r="D25" s="212">
        <f>SUM(D20:D23)</f>
        <v>519351979</v>
      </c>
      <c r="E25" s="185"/>
      <c r="F25" s="212">
        <f>SUM(F20:F23)</f>
        <v>457230219</v>
      </c>
      <c r="G25" s="185"/>
      <c r="H25" s="212">
        <f>SUM(H20:H23)</f>
        <v>212627102</v>
      </c>
      <c r="I25" s="185"/>
      <c r="J25" s="212">
        <f>SUM(J20:J23)</f>
        <v>196972300</v>
      </c>
    </row>
    <row r="26" spans="1:10" s="187" customFormat="1" ht="6.95" customHeight="1">
      <c r="A26" s="193"/>
      <c r="B26" s="184"/>
      <c r="C26" s="184"/>
      <c r="D26" s="186"/>
      <c r="E26" s="185"/>
      <c r="F26" s="186"/>
      <c r="G26" s="185"/>
      <c r="H26" s="186"/>
      <c r="I26" s="185"/>
      <c r="J26" s="186"/>
    </row>
    <row r="27" spans="1:10" s="187" customFormat="1" ht="17.45" customHeight="1">
      <c r="A27" s="193" t="s">
        <v>92</v>
      </c>
      <c r="B27" s="184"/>
      <c r="C27" s="184"/>
      <c r="D27" s="186">
        <f>D16-D25</f>
        <v>84966212</v>
      </c>
      <c r="E27" s="185"/>
      <c r="F27" s="186">
        <f>F16-F25</f>
        <v>71182553</v>
      </c>
      <c r="G27" s="185"/>
      <c r="H27" s="186">
        <f>H16-H25</f>
        <v>65947982</v>
      </c>
      <c r="I27" s="185"/>
      <c r="J27" s="186">
        <f>J16-J25</f>
        <v>71892479</v>
      </c>
    </row>
    <row r="28" spans="1:10" s="187" customFormat="1" ht="17.45" customHeight="1">
      <c r="A28" s="187" t="s">
        <v>174</v>
      </c>
      <c r="B28" s="184">
        <v>13</v>
      </c>
      <c r="C28" s="184"/>
      <c r="D28" s="186">
        <v>-4042913</v>
      </c>
      <c r="E28" s="185"/>
      <c r="F28" s="186">
        <v>-4362854</v>
      </c>
      <c r="G28" s="207"/>
      <c r="H28" s="207">
        <v>0</v>
      </c>
      <c r="I28" s="208"/>
      <c r="J28" s="207">
        <v>0</v>
      </c>
    </row>
    <row r="29" spans="1:10" s="187" customFormat="1" ht="17.45" customHeight="1">
      <c r="A29" s="187" t="s">
        <v>35</v>
      </c>
      <c r="B29" s="184"/>
      <c r="C29" s="184"/>
      <c r="D29" s="210">
        <v>-647324</v>
      </c>
      <c r="E29" s="185"/>
      <c r="F29" s="209">
        <v>-542342</v>
      </c>
      <c r="G29" s="214"/>
      <c r="H29" s="210">
        <v>-647324</v>
      </c>
      <c r="I29" s="215"/>
      <c r="J29" s="210">
        <v>-523476</v>
      </c>
    </row>
    <row r="30" spans="1:10" s="187" customFormat="1" ht="5.0999999999999996" customHeight="1">
      <c r="A30" s="193"/>
      <c r="B30" s="184"/>
      <c r="C30" s="184"/>
      <c r="D30" s="186"/>
      <c r="E30" s="185"/>
      <c r="F30" s="186"/>
      <c r="G30" s="185"/>
      <c r="H30" s="186"/>
      <c r="I30" s="185"/>
      <c r="J30" s="186"/>
    </row>
    <row r="31" spans="1:10" s="187" customFormat="1" ht="17.45" customHeight="1">
      <c r="A31" s="193" t="s">
        <v>73</v>
      </c>
      <c r="B31" s="184"/>
      <c r="C31" s="184"/>
      <c r="D31" s="185">
        <f>D27+D29+D28</f>
        <v>80275975</v>
      </c>
      <c r="E31" s="185"/>
      <c r="F31" s="185">
        <f>F27+F29+F28</f>
        <v>66277357</v>
      </c>
      <c r="G31" s="185"/>
      <c r="H31" s="185">
        <f>H27+H29+H28</f>
        <v>65300658</v>
      </c>
      <c r="I31" s="185"/>
      <c r="J31" s="185">
        <f>J27+J29+J28</f>
        <v>71369003</v>
      </c>
    </row>
    <row r="32" spans="1:10" s="187" customFormat="1" ht="17.45" customHeight="1">
      <c r="A32" s="187" t="s">
        <v>152</v>
      </c>
      <c r="B32" s="184">
        <v>24</v>
      </c>
      <c r="C32" s="184"/>
      <c r="D32" s="209">
        <v>-17583407</v>
      </c>
      <c r="E32" s="185"/>
      <c r="F32" s="209">
        <v>-14148197</v>
      </c>
      <c r="G32" s="207"/>
      <c r="H32" s="210">
        <v>-10321576</v>
      </c>
      <c r="I32" s="216"/>
      <c r="J32" s="210">
        <v>-12695823</v>
      </c>
    </row>
    <row r="33" spans="1:10" s="187" customFormat="1" ht="5.0999999999999996" customHeight="1">
      <c r="B33" s="184"/>
      <c r="C33" s="184"/>
      <c r="D33" s="186"/>
      <c r="E33" s="185"/>
      <c r="F33" s="186"/>
      <c r="G33" s="185"/>
      <c r="H33" s="186"/>
      <c r="I33" s="185"/>
      <c r="J33" s="186"/>
    </row>
    <row r="34" spans="1:10" s="187" customFormat="1" ht="17.45" customHeight="1" thickBot="1">
      <c r="A34" s="217" t="s">
        <v>122</v>
      </c>
      <c r="B34" s="184"/>
      <c r="C34" s="184"/>
      <c r="D34" s="218">
        <f>SUM(D31:D32)</f>
        <v>62692568</v>
      </c>
      <c r="E34" s="185"/>
      <c r="F34" s="218">
        <f>SUM(F31:F32)</f>
        <v>52129160</v>
      </c>
      <c r="G34" s="185"/>
      <c r="H34" s="218">
        <f>SUM(H31:H32)</f>
        <v>54979082</v>
      </c>
      <c r="I34" s="185"/>
      <c r="J34" s="218">
        <f>SUM(J31:J32)</f>
        <v>58673180</v>
      </c>
    </row>
    <row r="35" spans="1:10" s="187" customFormat="1" ht="6.95" customHeight="1" thickTop="1">
      <c r="A35" s="211"/>
      <c r="B35" s="184"/>
      <c r="C35" s="184"/>
      <c r="D35" s="185"/>
      <c r="E35" s="185"/>
      <c r="F35" s="185"/>
      <c r="G35" s="185"/>
      <c r="H35" s="185"/>
      <c r="I35" s="185"/>
      <c r="J35" s="185"/>
    </row>
    <row r="36" spans="1:10" s="222" customFormat="1" ht="17.45" customHeight="1">
      <c r="A36" s="219" t="s">
        <v>90</v>
      </c>
      <c r="B36" s="220"/>
      <c r="C36" s="220"/>
      <c r="D36" s="221"/>
      <c r="E36" s="221"/>
      <c r="F36" s="221"/>
      <c r="G36" s="221"/>
      <c r="H36" s="221"/>
      <c r="I36" s="221"/>
      <c r="J36" s="221"/>
    </row>
    <row r="37" spans="1:10" s="222" customFormat="1" ht="17.45" customHeight="1">
      <c r="A37" s="223" t="s">
        <v>135</v>
      </c>
      <c r="B37" s="220"/>
      <c r="C37" s="220"/>
      <c r="D37" s="186"/>
      <c r="E37" s="186"/>
      <c r="F37" s="186"/>
      <c r="G37" s="186"/>
      <c r="H37" s="186"/>
      <c r="I37" s="186"/>
      <c r="J37" s="186"/>
    </row>
    <row r="38" spans="1:10" s="222" customFormat="1" ht="17.45" customHeight="1">
      <c r="A38" s="223" t="s">
        <v>114</v>
      </c>
      <c r="B38" s="220"/>
      <c r="C38" s="220"/>
      <c r="D38" s="186"/>
      <c r="E38" s="221"/>
      <c r="F38" s="186"/>
      <c r="G38" s="221"/>
      <c r="H38" s="186"/>
      <c r="I38" s="221"/>
      <c r="J38" s="186"/>
    </row>
    <row r="39" spans="1:10" s="222" customFormat="1" ht="17.45" customHeight="1">
      <c r="A39" s="224" t="s">
        <v>153</v>
      </c>
      <c r="B39" s="220">
        <v>20</v>
      </c>
      <c r="C39" s="220"/>
      <c r="D39" s="186">
        <v>-2442123</v>
      </c>
      <c r="E39" s="221"/>
      <c r="F39" s="186">
        <v>-4896489</v>
      </c>
      <c r="G39" s="207"/>
      <c r="H39" s="207">
        <v>-2585737</v>
      </c>
      <c r="I39" s="207"/>
      <c r="J39" s="207">
        <v>-3508422</v>
      </c>
    </row>
    <row r="40" spans="1:10" s="222" customFormat="1" ht="17.45" customHeight="1">
      <c r="A40" s="224" t="s">
        <v>132</v>
      </c>
      <c r="B40" s="220"/>
      <c r="C40" s="220"/>
      <c r="D40" s="221"/>
      <c r="E40" s="221"/>
      <c r="F40" s="221"/>
      <c r="G40" s="221"/>
      <c r="H40" s="221"/>
      <c r="I40" s="221"/>
      <c r="J40" s="221"/>
    </row>
    <row r="41" spans="1:10" s="222" customFormat="1" ht="17.45" customHeight="1">
      <c r="A41" s="224" t="s">
        <v>89</v>
      </c>
      <c r="B41" s="220"/>
      <c r="C41" s="220"/>
      <c r="D41" s="221">
        <v>488424</v>
      </c>
      <c r="E41" s="225"/>
      <c r="F41" s="186">
        <v>979298</v>
      </c>
      <c r="G41" s="214"/>
      <c r="H41" s="221">
        <v>517147</v>
      </c>
      <c r="I41" s="207"/>
      <c r="J41" s="210">
        <v>701684</v>
      </c>
    </row>
    <row r="42" spans="1:10" s="187" customFormat="1" ht="5.0999999999999996" customHeight="1">
      <c r="B42" s="220"/>
      <c r="C42" s="184"/>
      <c r="D42" s="226"/>
      <c r="E42" s="185"/>
      <c r="F42" s="226"/>
      <c r="G42" s="185"/>
      <c r="H42" s="226"/>
      <c r="I42" s="185"/>
      <c r="J42" s="226"/>
    </row>
    <row r="43" spans="1:10" s="187" customFormat="1" ht="17.45" customHeight="1">
      <c r="A43" s="187" t="s">
        <v>133</v>
      </c>
      <c r="B43" s="220"/>
      <c r="C43" s="184"/>
      <c r="D43" s="185"/>
      <c r="E43" s="185"/>
      <c r="F43" s="185"/>
      <c r="G43" s="185"/>
      <c r="H43" s="185"/>
      <c r="I43" s="185"/>
      <c r="J43" s="185"/>
    </row>
    <row r="44" spans="1:10" s="222" customFormat="1" ht="17.45" customHeight="1">
      <c r="A44" s="222" t="s">
        <v>114</v>
      </c>
      <c r="B44" s="220"/>
      <c r="C44" s="220"/>
      <c r="D44" s="225">
        <f>SUM(D39:D41)</f>
        <v>-1953699</v>
      </c>
      <c r="E44" s="225"/>
      <c r="F44" s="225">
        <f>SUM(F39:F41)</f>
        <v>-3917191</v>
      </c>
      <c r="G44" s="225"/>
      <c r="H44" s="225">
        <f>SUM(H39:H41)</f>
        <v>-2068590</v>
      </c>
      <c r="I44" s="225"/>
      <c r="J44" s="225">
        <f>SUM(J39:J41)</f>
        <v>-2806738</v>
      </c>
    </row>
    <row r="45" spans="1:10" s="187" customFormat="1" ht="5.0999999999999996" customHeight="1">
      <c r="B45" s="220"/>
      <c r="C45" s="184"/>
      <c r="D45" s="226"/>
      <c r="E45" s="185"/>
      <c r="F45" s="226"/>
      <c r="G45" s="185"/>
      <c r="H45" s="226"/>
      <c r="I45" s="185"/>
      <c r="J45" s="226"/>
    </row>
    <row r="46" spans="1:10" s="187" customFormat="1" ht="17.45" customHeight="1">
      <c r="A46" s="223" t="s">
        <v>113</v>
      </c>
      <c r="B46" s="220"/>
      <c r="C46" s="184"/>
      <c r="D46" s="185"/>
      <c r="E46" s="185"/>
      <c r="F46" s="185"/>
      <c r="G46" s="185"/>
      <c r="H46" s="185"/>
      <c r="I46" s="185"/>
      <c r="J46" s="185"/>
    </row>
    <row r="47" spans="1:10" s="187" customFormat="1" ht="17.45" customHeight="1">
      <c r="A47" s="223" t="s">
        <v>114</v>
      </c>
      <c r="B47" s="220"/>
      <c r="C47" s="184"/>
      <c r="D47" s="185"/>
      <c r="E47" s="185"/>
      <c r="F47" s="185"/>
      <c r="G47" s="214"/>
      <c r="H47" s="214"/>
      <c r="I47" s="214"/>
      <c r="J47" s="214"/>
    </row>
    <row r="48" spans="1:10" s="187" customFormat="1" ht="17.45" customHeight="1">
      <c r="A48" s="224" t="s">
        <v>91</v>
      </c>
      <c r="B48" s="220"/>
      <c r="C48" s="184"/>
      <c r="D48" s="185">
        <v>0</v>
      </c>
      <c r="E48" s="185"/>
      <c r="F48" s="185">
        <v>100818</v>
      </c>
      <c r="G48" s="227"/>
      <c r="H48" s="227">
        <v>0</v>
      </c>
      <c r="I48" s="227"/>
      <c r="J48" s="227">
        <v>0</v>
      </c>
    </row>
    <row r="49" spans="1:10" s="187" customFormat="1" ht="17.45" customHeight="1">
      <c r="A49" s="224" t="s">
        <v>105</v>
      </c>
      <c r="B49" s="220"/>
      <c r="C49" s="184"/>
      <c r="D49" s="185"/>
      <c r="E49" s="185"/>
      <c r="F49" s="185"/>
      <c r="G49" s="185"/>
      <c r="H49" s="185"/>
      <c r="I49" s="185"/>
      <c r="J49" s="185"/>
    </row>
    <row r="50" spans="1:10" s="187" customFormat="1" ht="17.45" customHeight="1">
      <c r="A50" s="224" t="s">
        <v>106</v>
      </c>
      <c r="B50" s="220"/>
      <c r="C50" s="184"/>
      <c r="D50" s="185">
        <v>28350</v>
      </c>
      <c r="E50" s="185"/>
      <c r="F50" s="185">
        <v>324287</v>
      </c>
      <c r="G50" s="185"/>
      <c r="H50" s="185">
        <v>30885</v>
      </c>
      <c r="I50" s="185"/>
      <c r="J50" s="185">
        <v>307153</v>
      </c>
    </row>
    <row r="51" spans="1:10" s="187" customFormat="1" ht="17.45" customHeight="1">
      <c r="A51" s="224" t="s">
        <v>88</v>
      </c>
      <c r="B51" s="220"/>
      <c r="C51" s="184"/>
      <c r="D51" s="185"/>
      <c r="E51" s="185"/>
      <c r="F51" s="185"/>
      <c r="G51" s="185"/>
      <c r="H51" s="185"/>
      <c r="I51" s="185"/>
      <c r="J51" s="185"/>
    </row>
    <row r="52" spans="1:10" s="187" customFormat="1" ht="17.45" customHeight="1">
      <c r="A52" s="224" t="s">
        <v>89</v>
      </c>
      <c r="B52" s="220"/>
      <c r="C52" s="184"/>
      <c r="D52" s="228">
        <v>-5670</v>
      </c>
      <c r="E52" s="185"/>
      <c r="F52" s="228">
        <v>-64857</v>
      </c>
      <c r="G52" s="227"/>
      <c r="H52" s="229">
        <v>-6177</v>
      </c>
      <c r="I52" s="227"/>
      <c r="J52" s="229">
        <v>-61430</v>
      </c>
    </row>
    <row r="53" spans="1:10" s="187" customFormat="1" ht="4.3499999999999996" customHeight="1">
      <c r="A53" s="66"/>
      <c r="B53" s="220"/>
      <c r="C53" s="184"/>
      <c r="D53" s="185"/>
      <c r="E53" s="185"/>
      <c r="F53" s="185"/>
      <c r="G53" s="185"/>
      <c r="H53" s="185"/>
      <c r="I53" s="185"/>
      <c r="J53" s="185"/>
    </row>
    <row r="54" spans="1:10" s="187" customFormat="1" ht="17.45" customHeight="1">
      <c r="A54" s="187" t="s">
        <v>115</v>
      </c>
      <c r="B54" s="220"/>
      <c r="C54" s="184"/>
      <c r="D54" s="185"/>
      <c r="E54" s="185"/>
      <c r="F54" s="185"/>
      <c r="G54" s="185"/>
      <c r="H54" s="185"/>
      <c r="I54" s="185"/>
      <c r="J54" s="185"/>
    </row>
    <row r="55" spans="1:10" s="187" customFormat="1" ht="17.45" customHeight="1">
      <c r="A55" s="222" t="s">
        <v>114</v>
      </c>
      <c r="B55" s="220"/>
      <c r="C55" s="184"/>
      <c r="D55" s="230">
        <f>SUM(D48:D52)</f>
        <v>22680</v>
      </c>
      <c r="E55" s="225"/>
      <c r="F55" s="230">
        <f>SUM(F48:F52)</f>
        <v>360248</v>
      </c>
      <c r="G55" s="225"/>
      <c r="H55" s="230">
        <f>SUM(H48:H52)</f>
        <v>24708</v>
      </c>
      <c r="I55" s="225"/>
      <c r="J55" s="230">
        <f>SUM(J48:J52)</f>
        <v>245723</v>
      </c>
    </row>
    <row r="56" spans="1:10" s="187" customFormat="1" ht="4.3499999999999996" customHeight="1">
      <c r="A56" s="231"/>
      <c r="B56" s="220"/>
      <c r="C56" s="184"/>
      <c r="D56" s="185"/>
      <c r="E56" s="185"/>
      <c r="F56" s="185"/>
      <c r="G56" s="185"/>
      <c r="H56" s="185"/>
      <c r="I56" s="185"/>
      <c r="J56" s="185"/>
    </row>
    <row r="57" spans="1:10" s="187" customFormat="1" ht="17.45" customHeight="1">
      <c r="A57" s="219" t="s">
        <v>123</v>
      </c>
      <c r="B57" s="220"/>
      <c r="C57" s="184"/>
      <c r="D57" s="225">
        <f>+D44+D55</f>
        <v>-1931019</v>
      </c>
      <c r="E57" s="225"/>
      <c r="F57" s="225">
        <f>+F44+F55</f>
        <v>-3556943</v>
      </c>
      <c r="G57" s="225"/>
      <c r="H57" s="225">
        <f>+H44+H55</f>
        <v>-2043882</v>
      </c>
      <c r="I57" s="225"/>
      <c r="J57" s="225">
        <f>+J44+J55</f>
        <v>-2561015</v>
      </c>
    </row>
    <row r="58" spans="1:10" s="187" customFormat="1" ht="5.0999999999999996" customHeight="1">
      <c r="B58" s="220"/>
      <c r="C58" s="184"/>
      <c r="D58" s="226"/>
      <c r="E58" s="185"/>
      <c r="F58" s="226"/>
      <c r="G58" s="185"/>
      <c r="H58" s="226"/>
      <c r="I58" s="185"/>
      <c r="J58" s="226"/>
    </row>
    <row r="59" spans="1:10" s="222" customFormat="1" ht="17.45" customHeight="1" thickBot="1">
      <c r="A59" s="219" t="s">
        <v>124</v>
      </c>
      <c r="B59" s="220"/>
      <c r="C59" s="220"/>
      <c r="D59" s="232">
        <f>+D34+D57</f>
        <v>60761549</v>
      </c>
      <c r="E59" s="225"/>
      <c r="F59" s="232">
        <f>+F34+F57</f>
        <v>48572217</v>
      </c>
      <c r="G59" s="225"/>
      <c r="H59" s="232">
        <f>+H34+H57</f>
        <v>52935200</v>
      </c>
      <c r="I59" s="225"/>
      <c r="J59" s="232">
        <f>+J34+J57</f>
        <v>56112165</v>
      </c>
    </row>
    <row r="60" spans="1:10" s="222" customFormat="1" ht="5.0999999999999996" customHeight="1" thickTop="1">
      <c r="A60" s="219"/>
      <c r="B60" s="220"/>
      <c r="C60" s="220"/>
      <c r="D60" s="221"/>
      <c r="E60" s="221"/>
      <c r="F60" s="221"/>
      <c r="G60" s="221"/>
      <c r="H60" s="221"/>
      <c r="I60" s="221"/>
      <c r="J60" s="221"/>
    </row>
    <row r="61" spans="1:10" s="187" customFormat="1" ht="17.45" customHeight="1">
      <c r="A61" s="233" t="s">
        <v>36</v>
      </c>
      <c r="B61" s="234"/>
      <c r="C61" s="235"/>
      <c r="D61" s="221"/>
      <c r="E61" s="221"/>
      <c r="F61" s="221"/>
      <c r="G61" s="221"/>
      <c r="H61" s="221"/>
      <c r="I61" s="221"/>
      <c r="J61" s="221"/>
    </row>
    <row r="62" spans="1:10" s="187" customFormat="1" ht="5.0999999999999996" customHeight="1">
      <c r="A62" s="193"/>
      <c r="B62" s="184"/>
      <c r="C62" s="194"/>
      <c r="D62" s="197"/>
      <c r="E62" s="197"/>
      <c r="F62" s="197"/>
      <c r="G62" s="197"/>
      <c r="H62" s="197"/>
      <c r="I62" s="197"/>
      <c r="J62" s="197"/>
    </row>
    <row r="63" spans="1:10" s="187" customFormat="1" ht="17.45" customHeight="1" thickBot="1">
      <c r="A63" s="236" t="s">
        <v>136</v>
      </c>
      <c r="B63" s="234">
        <v>25</v>
      </c>
      <c r="C63" s="237"/>
      <c r="D63" s="238">
        <f>D34/450000000</f>
        <v>0.13931681777777777</v>
      </c>
      <c r="E63" s="239"/>
      <c r="F63" s="240">
        <v>0.11584257777777777</v>
      </c>
      <c r="G63" s="239"/>
      <c r="H63" s="238">
        <f>H34/450000000</f>
        <v>0.12217573777777778</v>
      </c>
      <c r="I63" s="239"/>
      <c r="J63" s="238">
        <v>0.13038484444444445</v>
      </c>
    </row>
    <row r="64" spans="1:10" s="187" customFormat="1" ht="19.5" customHeight="1" thickTop="1">
      <c r="A64" s="236"/>
      <c r="B64" s="234"/>
      <c r="C64" s="237"/>
      <c r="D64" s="241"/>
      <c r="E64" s="239"/>
      <c r="F64" s="242"/>
      <c r="G64" s="239"/>
      <c r="H64" s="241"/>
      <c r="I64" s="239"/>
      <c r="J64" s="241"/>
    </row>
    <row r="65" spans="1:10" s="222" customFormat="1" ht="22.7" customHeight="1">
      <c r="B65" s="220"/>
      <c r="C65" s="220"/>
      <c r="D65" s="221"/>
      <c r="E65" s="221"/>
      <c r="F65" s="221"/>
      <c r="G65" s="221"/>
      <c r="H65" s="221"/>
      <c r="I65" s="221"/>
      <c r="J65" s="221"/>
    </row>
    <row r="66" spans="1:10" s="187" customFormat="1" ht="22.35" customHeight="1">
      <c r="A66" s="172" t="str">
        <f>+'6-7'!A102</f>
        <v>หมายเหตุประกอบงบการเงินรวมและงบการเงินเฉพาะกิจการเป็นส่วนหนึ่งของงบการเงินนี้</v>
      </c>
      <c r="B66" s="172"/>
      <c r="C66" s="172"/>
      <c r="D66" s="172"/>
      <c r="E66" s="172"/>
      <c r="F66" s="172"/>
      <c r="G66" s="172"/>
      <c r="H66" s="172"/>
      <c r="I66" s="172"/>
      <c r="J66" s="172"/>
    </row>
    <row r="67" spans="1:10" s="243" customFormat="1" ht="18" customHeight="1">
      <c r="B67" s="184"/>
      <c r="C67" s="184"/>
      <c r="D67" s="185"/>
      <c r="E67" s="185"/>
      <c r="F67" s="185"/>
      <c r="G67" s="185"/>
      <c r="H67" s="185"/>
      <c r="I67" s="185"/>
      <c r="J67" s="185"/>
    </row>
    <row r="68" spans="1:10" s="243" customFormat="1" ht="18" customHeight="1">
      <c r="B68" s="184"/>
      <c r="C68" s="184"/>
      <c r="D68" s="185"/>
      <c r="E68" s="185"/>
      <c r="F68" s="185"/>
      <c r="G68" s="185"/>
      <c r="H68" s="186"/>
      <c r="I68" s="185"/>
      <c r="J68" s="186"/>
    </row>
    <row r="69" spans="1:10" s="243" customFormat="1" ht="18" customHeight="1">
      <c r="B69" s="184"/>
      <c r="C69" s="184"/>
      <c r="D69" s="185"/>
      <c r="E69" s="185"/>
      <c r="F69" s="185"/>
      <c r="G69" s="185"/>
      <c r="H69" s="186"/>
      <c r="I69" s="185"/>
      <c r="J69" s="186"/>
    </row>
    <row r="70" spans="1:10" s="243" customFormat="1" ht="18" customHeight="1">
      <c r="B70" s="184"/>
      <c r="C70" s="184"/>
      <c r="D70" s="185"/>
      <c r="E70" s="185"/>
      <c r="F70" s="185"/>
      <c r="G70" s="185"/>
      <c r="H70" s="186"/>
      <c r="I70" s="185"/>
      <c r="J70" s="186"/>
    </row>
    <row r="71" spans="1:10" s="243" customFormat="1" ht="18" customHeight="1">
      <c r="B71" s="184"/>
      <c r="C71" s="184"/>
      <c r="D71" s="185"/>
      <c r="E71" s="185"/>
      <c r="F71" s="185"/>
      <c r="G71" s="185"/>
      <c r="H71" s="186"/>
      <c r="I71" s="185"/>
      <c r="J71" s="186"/>
    </row>
    <row r="72" spans="1:10" s="243" customFormat="1" ht="18" customHeight="1">
      <c r="B72" s="184"/>
      <c r="C72" s="184"/>
      <c r="D72" s="185"/>
      <c r="E72" s="185"/>
      <c r="F72" s="185"/>
      <c r="G72" s="185"/>
      <c r="H72" s="186"/>
      <c r="I72" s="185"/>
      <c r="J72" s="186"/>
    </row>
    <row r="73" spans="1:10" s="243" customFormat="1" ht="18" customHeight="1">
      <c r="B73" s="184"/>
      <c r="C73" s="184"/>
      <c r="D73" s="185"/>
      <c r="E73" s="185"/>
      <c r="F73" s="185"/>
      <c r="G73" s="185"/>
      <c r="H73" s="186"/>
      <c r="I73" s="185"/>
      <c r="J73" s="186"/>
    </row>
    <row r="74" spans="1:10" s="243" customFormat="1" ht="18" customHeight="1">
      <c r="B74" s="184"/>
      <c r="C74" s="184"/>
      <c r="D74" s="185"/>
      <c r="E74" s="185"/>
      <c r="F74" s="185"/>
      <c r="G74" s="185"/>
      <c r="H74" s="186"/>
      <c r="I74" s="185"/>
      <c r="J74" s="186"/>
    </row>
    <row r="75" spans="1:10" s="243" customFormat="1" ht="18" customHeight="1">
      <c r="B75" s="184"/>
      <c r="C75" s="184"/>
      <c r="D75" s="185"/>
      <c r="E75" s="185"/>
      <c r="F75" s="185"/>
      <c r="G75" s="185"/>
      <c r="H75" s="186"/>
      <c r="I75" s="185"/>
      <c r="J75" s="186"/>
    </row>
    <row r="76" spans="1:10" s="243" customFormat="1" ht="18" customHeight="1">
      <c r="B76" s="184"/>
      <c r="C76" s="184"/>
      <c r="D76" s="185"/>
      <c r="E76" s="185"/>
      <c r="F76" s="185"/>
      <c r="G76" s="185"/>
      <c r="H76" s="186"/>
      <c r="I76" s="185"/>
      <c r="J76" s="186"/>
    </row>
    <row r="77" spans="1:10" s="243" customFormat="1" ht="18" customHeight="1">
      <c r="B77" s="184"/>
      <c r="C77" s="184"/>
      <c r="D77" s="185"/>
      <c r="E77" s="185"/>
      <c r="F77" s="185"/>
      <c r="G77" s="185"/>
      <c r="H77" s="186"/>
      <c r="I77" s="185"/>
      <c r="J77" s="186"/>
    </row>
    <row r="78" spans="1:10" s="243" customFormat="1" ht="18" customHeight="1">
      <c r="B78" s="184"/>
      <c r="C78" s="184"/>
      <c r="D78" s="185"/>
      <c r="E78" s="185"/>
      <c r="F78" s="185"/>
      <c r="G78" s="185"/>
      <c r="H78" s="186"/>
      <c r="I78" s="185"/>
      <c r="J78" s="186"/>
    </row>
    <row r="79" spans="1:10" s="243" customFormat="1" ht="18" customHeight="1">
      <c r="B79" s="184"/>
      <c r="C79" s="184"/>
      <c r="D79" s="185"/>
      <c r="E79" s="185"/>
      <c r="F79" s="185"/>
      <c r="G79" s="185"/>
      <c r="H79" s="186"/>
      <c r="I79" s="185"/>
      <c r="J79" s="186"/>
    </row>
  </sheetData>
  <mergeCells count="3">
    <mergeCell ref="D5:F5"/>
    <mergeCell ref="H5:J5"/>
    <mergeCell ref="A66:J66"/>
  </mergeCells>
  <pageMargins left="0.9" right="0.5" top="0.5" bottom="0.6" header="0.49" footer="0.4"/>
  <pageSetup paperSize="9" scale="82" firstPageNumber="8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7AAF7-2A2E-4B87-A4CD-BC3244F01FE1}">
  <dimension ref="A1:R33"/>
  <sheetViews>
    <sheetView topLeftCell="A4" zoomScale="115" zoomScaleNormal="115" zoomScaleSheetLayoutView="80" workbookViewId="0">
      <selection activeCell="A13" sqref="A13"/>
    </sheetView>
  </sheetViews>
  <sheetFormatPr defaultColWidth="9.140625" defaultRowHeight="19.350000000000001" customHeight="1"/>
  <cols>
    <col min="1" max="1" width="37" style="67" customWidth="1"/>
    <col min="2" max="2" width="8.42578125" style="67" bestFit="1" customWidth="1"/>
    <col min="3" max="3" width="0.85546875" style="67" customWidth="1"/>
    <col min="4" max="4" width="11.85546875" style="71" customWidth="1"/>
    <col min="5" max="5" width="0.85546875" style="71" customWidth="1"/>
    <col min="6" max="6" width="11.85546875" style="71" customWidth="1"/>
    <col min="7" max="7" width="0.85546875" style="71" customWidth="1"/>
    <col min="8" max="8" width="16.42578125" style="71" bestFit="1" customWidth="1"/>
    <col min="9" max="9" width="0.85546875" style="71" customWidth="1"/>
    <col min="10" max="10" width="11.85546875" style="71" customWidth="1"/>
    <col min="11" max="11" width="0.85546875" style="71" customWidth="1"/>
    <col min="12" max="12" width="11.85546875" style="71" customWidth="1"/>
    <col min="13" max="13" width="0.85546875" style="71" customWidth="1"/>
    <col min="14" max="14" width="10.85546875" style="71" bestFit="1" customWidth="1"/>
    <col min="15" max="15" width="0.85546875" style="71" customWidth="1"/>
    <col min="16" max="16" width="19.85546875" style="71" customWidth="1"/>
    <col min="17" max="17" width="0.85546875" style="71" customWidth="1"/>
    <col min="18" max="18" width="11.85546875" style="71" customWidth="1"/>
    <col min="19" max="16384" width="9.140625" style="67"/>
  </cols>
  <sheetData>
    <row r="1" spans="1:18" ht="19.350000000000001" customHeight="1">
      <c r="A1" s="76" t="s">
        <v>103</v>
      </c>
      <c r="B1" s="140"/>
      <c r="C1" s="140"/>
      <c r="D1" s="140"/>
      <c r="E1" s="140"/>
      <c r="F1" s="140"/>
      <c r="G1" s="175"/>
      <c r="H1" s="175"/>
      <c r="I1" s="140"/>
      <c r="J1" s="175"/>
      <c r="K1" s="175"/>
      <c r="L1" s="175"/>
      <c r="M1" s="175"/>
      <c r="N1" s="175"/>
      <c r="O1" s="175"/>
      <c r="P1" s="175"/>
      <c r="Q1" s="175"/>
      <c r="R1" s="175"/>
    </row>
    <row r="2" spans="1:18" ht="19.350000000000001" customHeight="1">
      <c r="A2" s="141" t="s">
        <v>59</v>
      </c>
      <c r="B2" s="145"/>
      <c r="C2" s="140"/>
      <c r="D2" s="140"/>
      <c r="E2" s="140"/>
      <c r="F2" s="140"/>
      <c r="G2" s="175"/>
      <c r="H2" s="175"/>
      <c r="I2" s="140"/>
      <c r="J2" s="175"/>
      <c r="K2" s="175"/>
      <c r="L2" s="175"/>
      <c r="M2" s="175"/>
      <c r="N2" s="175"/>
      <c r="O2" s="175"/>
      <c r="P2" s="175"/>
      <c r="Q2" s="175"/>
      <c r="R2" s="175"/>
    </row>
    <row r="3" spans="1:18" ht="19.350000000000001" customHeight="1">
      <c r="A3" s="83" t="s">
        <v>165</v>
      </c>
      <c r="B3" s="176"/>
      <c r="C3" s="144"/>
      <c r="D3" s="144"/>
      <c r="E3" s="144"/>
      <c r="F3" s="144"/>
      <c r="G3" s="177"/>
      <c r="H3" s="177"/>
      <c r="I3" s="144"/>
      <c r="J3" s="177"/>
      <c r="K3" s="177"/>
      <c r="L3" s="177"/>
      <c r="M3" s="177"/>
      <c r="N3" s="177"/>
      <c r="O3" s="177"/>
      <c r="P3" s="177"/>
      <c r="Q3" s="177"/>
      <c r="R3" s="177"/>
    </row>
    <row r="4" spans="1:18" ht="19.350000000000001" customHeight="1">
      <c r="A4" s="145"/>
      <c r="B4" s="178"/>
      <c r="C4" s="140"/>
      <c r="D4" s="140"/>
      <c r="E4" s="140"/>
      <c r="F4" s="140"/>
      <c r="G4" s="175"/>
      <c r="H4" s="175"/>
      <c r="I4" s="140"/>
      <c r="J4" s="175"/>
      <c r="K4" s="175"/>
      <c r="L4" s="175"/>
      <c r="M4" s="175"/>
      <c r="N4" s="175"/>
      <c r="O4" s="175"/>
      <c r="P4" s="175"/>
      <c r="Q4" s="175"/>
      <c r="R4" s="175"/>
    </row>
    <row r="5" spans="1:18" ht="19.350000000000001" customHeight="1">
      <c r="A5" s="147"/>
      <c r="B5" s="147"/>
      <c r="C5" s="147"/>
      <c r="D5" s="148" t="s">
        <v>127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</row>
    <row r="6" spans="1:18" ht="19.350000000000001" customHeight="1">
      <c r="A6" s="147"/>
      <c r="B6" s="147"/>
      <c r="C6" s="147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80" t="s">
        <v>25</v>
      </c>
      <c r="O6" s="180"/>
      <c r="P6" s="180"/>
      <c r="Q6" s="150"/>
      <c r="R6" s="179"/>
    </row>
    <row r="7" spans="1:18" ht="19.350000000000001" customHeight="1">
      <c r="A7" s="147"/>
      <c r="B7" s="147"/>
      <c r="C7" s="147"/>
      <c r="D7" s="179"/>
      <c r="E7" s="179"/>
      <c r="F7" s="179"/>
      <c r="G7" s="179"/>
      <c r="H7" s="179"/>
      <c r="I7" s="179"/>
      <c r="J7" s="148" t="s">
        <v>23</v>
      </c>
      <c r="K7" s="148"/>
      <c r="L7" s="148"/>
      <c r="M7" s="179"/>
      <c r="N7" s="181" t="s">
        <v>90</v>
      </c>
      <c r="O7" s="181"/>
      <c r="P7" s="181"/>
      <c r="Q7" s="150"/>
      <c r="R7" s="179"/>
    </row>
    <row r="8" spans="1:18" ht="19.350000000000001" customHeight="1">
      <c r="A8" s="147"/>
      <c r="B8" s="147"/>
      <c r="C8" s="147"/>
      <c r="D8" s="152"/>
      <c r="E8" s="152"/>
      <c r="F8" s="152"/>
      <c r="G8" s="152"/>
      <c r="H8" s="152" t="s">
        <v>40</v>
      </c>
      <c r="I8" s="152"/>
      <c r="J8" s="152"/>
      <c r="K8" s="152"/>
      <c r="L8" s="152"/>
      <c r="M8" s="152"/>
      <c r="N8" s="68"/>
      <c r="O8" s="154"/>
      <c r="P8" s="182" t="s">
        <v>94</v>
      </c>
      <c r="Q8" s="154"/>
      <c r="R8" s="152"/>
    </row>
    <row r="9" spans="1:18" ht="19.350000000000001" customHeight="1">
      <c r="A9" s="147"/>
      <c r="B9" s="147"/>
      <c r="C9" s="147"/>
      <c r="D9" s="152"/>
      <c r="E9" s="152"/>
      <c r="F9" s="152"/>
      <c r="G9" s="152"/>
      <c r="H9" s="152" t="s">
        <v>137</v>
      </c>
      <c r="I9" s="152"/>
      <c r="J9" s="152" t="s">
        <v>38</v>
      </c>
      <c r="K9" s="152"/>
      <c r="L9" s="152"/>
      <c r="M9" s="152"/>
      <c r="N9" s="68"/>
      <c r="O9" s="152"/>
      <c r="P9" s="154" t="s">
        <v>95</v>
      </c>
      <c r="Q9" s="152"/>
      <c r="R9" s="140"/>
    </row>
    <row r="10" spans="1:18" ht="19.350000000000001" customHeight="1">
      <c r="A10" s="147"/>
      <c r="B10" s="147"/>
      <c r="C10" s="147"/>
      <c r="D10" s="152" t="s">
        <v>39</v>
      </c>
      <c r="E10" s="152"/>
      <c r="F10" s="152" t="s">
        <v>40</v>
      </c>
      <c r="G10" s="152"/>
      <c r="H10" s="152" t="s">
        <v>61</v>
      </c>
      <c r="I10" s="152"/>
      <c r="J10" s="156" t="s">
        <v>93</v>
      </c>
      <c r="K10" s="152"/>
      <c r="L10" s="152"/>
      <c r="M10" s="152"/>
      <c r="N10" s="152" t="s">
        <v>63</v>
      </c>
      <c r="O10" s="152"/>
      <c r="P10" s="152" t="s">
        <v>41</v>
      </c>
      <c r="Q10" s="152"/>
      <c r="R10" s="152"/>
    </row>
    <row r="11" spans="1:18" ht="19.350000000000001" customHeight="1">
      <c r="A11" s="147"/>
      <c r="B11" s="147"/>
      <c r="C11" s="147"/>
      <c r="D11" s="152" t="s">
        <v>42</v>
      </c>
      <c r="E11" s="152"/>
      <c r="F11" s="152" t="s">
        <v>96</v>
      </c>
      <c r="G11" s="152"/>
      <c r="H11" s="152" t="s">
        <v>62</v>
      </c>
      <c r="I11" s="152"/>
      <c r="J11" s="152" t="s">
        <v>98</v>
      </c>
      <c r="K11" s="152"/>
      <c r="L11" s="152" t="s">
        <v>97</v>
      </c>
      <c r="M11" s="152"/>
      <c r="N11" s="152" t="s">
        <v>43</v>
      </c>
      <c r="O11" s="152"/>
      <c r="P11" s="152" t="s">
        <v>37</v>
      </c>
      <c r="Q11" s="152"/>
      <c r="R11" s="158" t="s">
        <v>154</v>
      </c>
    </row>
    <row r="12" spans="1:18" ht="19.350000000000001" customHeight="1">
      <c r="A12" s="147"/>
      <c r="B12" s="106" t="s">
        <v>1</v>
      </c>
      <c r="C12" s="147"/>
      <c r="D12" s="159" t="s">
        <v>51</v>
      </c>
      <c r="E12" s="152"/>
      <c r="F12" s="159" t="s">
        <v>51</v>
      </c>
      <c r="G12" s="152"/>
      <c r="H12" s="159" t="s">
        <v>51</v>
      </c>
      <c r="I12" s="152"/>
      <c r="J12" s="159" t="s">
        <v>51</v>
      </c>
      <c r="K12" s="152"/>
      <c r="L12" s="159" t="s">
        <v>51</v>
      </c>
      <c r="M12" s="152"/>
      <c r="N12" s="159" t="s">
        <v>51</v>
      </c>
      <c r="O12" s="152"/>
      <c r="P12" s="159" t="s">
        <v>51</v>
      </c>
      <c r="Q12" s="152"/>
      <c r="R12" s="159" t="s">
        <v>51</v>
      </c>
    </row>
    <row r="13" spans="1:18" ht="5.0999999999999996" customHeight="1">
      <c r="A13" s="147"/>
      <c r="B13" s="161"/>
      <c r="C13" s="147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</row>
    <row r="14" spans="1:18" ht="19.350000000000001" customHeight="1">
      <c r="A14" s="162" t="s">
        <v>60</v>
      </c>
      <c r="B14" s="163"/>
      <c r="C14" s="164"/>
      <c r="D14" s="165">
        <v>225000000</v>
      </c>
      <c r="E14" s="165"/>
      <c r="F14" s="165">
        <v>293184000</v>
      </c>
      <c r="G14" s="165"/>
      <c r="H14" s="165">
        <v>88669082</v>
      </c>
      <c r="I14" s="165"/>
      <c r="J14" s="165">
        <v>14000000</v>
      </c>
      <c r="K14" s="165"/>
      <c r="L14" s="165">
        <v>119919974</v>
      </c>
      <c r="M14" s="166"/>
      <c r="N14" s="165">
        <v>-261797</v>
      </c>
      <c r="O14" s="165"/>
      <c r="P14" s="165">
        <v>-36231</v>
      </c>
      <c r="Q14" s="166"/>
      <c r="R14" s="69">
        <f>SUM(D14:P14)</f>
        <v>740475028</v>
      </c>
    </row>
    <row r="15" spans="1:18" ht="19.350000000000001" customHeight="1">
      <c r="A15" s="167" t="s">
        <v>139</v>
      </c>
      <c r="B15" s="163"/>
      <c r="C15" s="164"/>
      <c r="D15" s="165">
        <v>0</v>
      </c>
      <c r="E15" s="165"/>
      <c r="F15" s="165">
        <v>0</v>
      </c>
      <c r="G15" s="165"/>
      <c r="H15" s="165">
        <v>0</v>
      </c>
      <c r="I15" s="165"/>
      <c r="J15" s="165">
        <v>0</v>
      </c>
      <c r="K15" s="165"/>
      <c r="L15" s="165">
        <v>48211969</v>
      </c>
      <c r="M15" s="166"/>
      <c r="N15" s="165">
        <v>100818</v>
      </c>
      <c r="O15" s="165"/>
      <c r="P15" s="165">
        <v>259430</v>
      </c>
      <c r="Q15" s="166"/>
      <c r="R15" s="69">
        <f t="shared" ref="R15:R16" si="0">SUM(D15:P15)</f>
        <v>48572217</v>
      </c>
    </row>
    <row r="16" spans="1:18" ht="19.350000000000001" customHeight="1">
      <c r="A16" s="167" t="s">
        <v>138</v>
      </c>
      <c r="B16" s="163">
        <v>22</v>
      </c>
      <c r="C16" s="164"/>
      <c r="D16" s="165">
        <v>0</v>
      </c>
      <c r="E16" s="165"/>
      <c r="F16" s="165">
        <v>0</v>
      </c>
      <c r="G16" s="165"/>
      <c r="H16" s="165">
        <v>0</v>
      </c>
      <c r="I16" s="165"/>
      <c r="J16" s="165">
        <v>3000000</v>
      </c>
      <c r="K16" s="165"/>
      <c r="L16" s="165">
        <v>-3000000</v>
      </c>
      <c r="M16" s="166"/>
      <c r="N16" s="165">
        <v>0</v>
      </c>
      <c r="O16" s="165"/>
      <c r="P16" s="165">
        <v>0</v>
      </c>
      <c r="Q16" s="166"/>
      <c r="R16" s="69">
        <f t="shared" si="0"/>
        <v>0</v>
      </c>
    </row>
    <row r="17" spans="1:18" ht="19.350000000000001" customHeight="1">
      <c r="A17" s="167" t="s">
        <v>151</v>
      </c>
      <c r="B17" s="163">
        <v>22</v>
      </c>
      <c r="C17" s="164"/>
      <c r="D17" s="168">
        <v>0</v>
      </c>
      <c r="E17" s="166"/>
      <c r="F17" s="168">
        <v>0</v>
      </c>
      <c r="G17" s="166"/>
      <c r="H17" s="168">
        <v>0</v>
      </c>
      <c r="I17" s="166"/>
      <c r="J17" s="168">
        <v>0</v>
      </c>
      <c r="K17" s="166"/>
      <c r="L17" s="168">
        <v>-37349675</v>
      </c>
      <c r="M17" s="166"/>
      <c r="N17" s="168">
        <v>0</v>
      </c>
      <c r="O17" s="166"/>
      <c r="P17" s="168">
        <v>0</v>
      </c>
      <c r="Q17" s="166"/>
      <c r="R17" s="70">
        <f>SUM(D17:P17)</f>
        <v>-37349675</v>
      </c>
    </row>
    <row r="18" spans="1:18" ht="5.0999999999999996" customHeight="1">
      <c r="A18" s="170"/>
      <c r="B18" s="163"/>
      <c r="C18" s="164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</row>
    <row r="19" spans="1:18" ht="19.350000000000001" customHeight="1" thickBot="1">
      <c r="A19" s="162" t="s">
        <v>125</v>
      </c>
      <c r="B19" s="163"/>
      <c r="C19" s="164"/>
      <c r="D19" s="171">
        <f>SUM(D14:D18)</f>
        <v>225000000</v>
      </c>
      <c r="E19" s="169"/>
      <c r="F19" s="171">
        <f>SUM(F14:F18)</f>
        <v>293184000</v>
      </c>
      <c r="G19" s="169"/>
      <c r="H19" s="171">
        <f>SUM(H14:H18)</f>
        <v>88669082</v>
      </c>
      <c r="I19" s="169"/>
      <c r="J19" s="171">
        <f>SUM(J14:J18)</f>
        <v>17000000</v>
      </c>
      <c r="K19" s="169"/>
      <c r="L19" s="171">
        <f>SUM(L14:L18)</f>
        <v>127782268</v>
      </c>
      <c r="M19" s="169"/>
      <c r="N19" s="171">
        <f>SUM(N14:N18)</f>
        <v>-160979</v>
      </c>
      <c r="O19" s="166"/>
      <c r="P19" s="171">
        <f>SUM(P14:P18)</f>
        <v>223199</v>
      </c>
      <c r="Q19" s="166"/>
      <c r="R19" s="171">
        <f>SUM(R14:R18)</f>
        <v>751697570</v>
      </c>
    </row>
    <row r="20" spans="1:18" ht="19.350000000000001" customHeight="1" thickTop="1">
      <c r="A20" s="162"/>
      <c r="B20" s="164"/>
      <c r="C20" s="164"/>
      <c r="D20" s="166"/>
      <c r="E20" s="169"/>
      <c r="F20" s="166"/>
      <c r="G20" s="169"/>
      <c r="H20" s="166"/>
      <c r="I20" s="169"/>
      <c r="J20" s="166"/>
      <c r="K20" s="169"/>
      <c r="L20" s="166"/>
      <c r="M20" s="169"/>
      <c r="N20" s="166"/>
      <c r="O20" s="166"/>
      <c r="P20" s="166"/>
      <c r="Q20" s="166"/>
      <c r="R20" s="166"/>
    </row>
    <row r="21" spans="1:18" ht="19.350000000000001" customHeight="1">
      <c r="A21" s="162" t="s">
        <v>166</v>
      </c>
      <c r="B21" s="163"/>
      <c r="C21" s="164"/>
      <c r="D21" s="165">
        <v>225000000</v>
      </c>
      <c r="E21" s="165"/>
      <c r="F21" s="165">
        <v>293184000</v>
      </c>
      <c r="G21" s="165"/>
      <c r="H21" s="165">
        <v>88669082</v>
      </c>
      <c r="I21" s="165"/>
      <c r="J21" s="165">
        <v>17000000</v>
      </c>
      <c r="K21" s="165"/>
      <c r="L21" s="165">
        <v>127782268</v>
      </c>
      <c r="M21" s="166"/>
      <c r="N21" s="165">
        <v>-160979</v>
      </c>
      <c r="O21" s="165"/>
      <c r="P21" s="165">
        <v>223199</v>
      </c>
      <c r="Q21" s="166"/>
      <c r="R21" s="69">
        <f>SUM(D21:P21)</f>
        <v>751697570</v>
      </c>
    </row>
    <row r="22" spans="1:18" ht="19.350000000000001" customHeight="1">
      <c r="A22" s="167" t="s">
        <v>139</v>
      </c>
      <c r="B22" s="163"/>
      <c r="C22" s="164"/>
      <c r="D22" s="165">
        <v>0</v>
      </c>
      <c r="E22" s="165"/>
      <c r="F22" s="165">
        <v>0</v>
      </c>
      <c r="G22" s="165"/>
      <c r="H22" s="165">
        <v>0</v>
      </c>
      <c r="I22" s="165"/>
      <c r="J22" s="165">
        <v>0</v>
      </c>
      <c r="K22" s="165"/>
      <c r="L22" s="165">
        <v>60738869</v>
      </c>
      <c r="M22" s="166"/>
      <c r="N22" s="165">
        <f>'8'!D48</f>
        <v>0</v>
      </c>
      <c r="O22" s="165"/>
      <c r="P22" s="165">
        <v>22680</v>
      </c>
      <c r="Q22" s="166"/>
      <c r="R22" s="69">
        <f t="shared" ref="R22:R23" si="1">SUM(D22:P22)</f>
        <v>60761549</v>
      </c>
    </row>
    <row r="23" spans="1:18" ht="19.350000000000001" customHeight="1">
      <c r="A23" s="167" t="s">
        <v>138</v>
      </c>
      <c r="B23" s="163">
        <v>22</v>
      </c>
      <c r="C23" s="164"/>
      <c r="D23" s="165">
        <v>0</v>
      </c>
      <c r="E23" s="165"/>
      <c r="F23" s="165">
        <v>0</v>
      </c>
      <c r="G23" s="165"/>
      <c r="H23" s="165">
        <v>0</v>
      </c>
      <c r="I23" s="165"/>
      <c r="J23" s="165">
        <v>3000000</v>
      </c>
      <c r="K23" s="165"/>
      <c r="L23" s="165">
        <v>-3000000</v>
      </c>
      <c r="M23" s="166"/>
      <c r="N23" s="165">
        <v>0</v>
      </c>
      <c r="O23" s="165"/>
      <c r="P23" s="165">
        <v>0</v>
      </c>
      <c r="Q23" s="166"/>
      <c r="R23" s="69">
        <f t="shared" si="1"/>
        <v>0</v>
      </c>
    </row>
    <row r="24" spans="1:18" ht="19.350000000000001" customHeight="1">
      <c r="A24" s="167" t="s">
        <v>151</v>
      </c>
      <c r="B24" s="163">
        <v>22</v>
      </c>
      <c r="C24" s="164"/>
      <c r="D24" s="168">
        <v>0</v>
      </c>
      <c r="E24" s="166"/>
      <c r="F24" s="168">
        <v>0</v>
      </c>
      <c r="G24" s="166"/>
      <c r="H24" s="168">
        <v>0</v>
      </c>
      <c r="I24" s="166"/>
      <c r="J24" s="168">
        <v>0</v>
      </c>
      <c r="K24" s="166"/>
      <c r="L24" s="168">
        <v>-36449496</v>
      </c>
      <c r="M24" s="166"/>
      <c r="N24" s="168">
        <v>0</v>
      </c>
      <c r="O24" s="166"/>
      <c r="P24" s="168">
        <v>0</v>
      </c>
      <c r="Q24" s="166"/>
      <c r="R24" s="70">
        <f>SUM(D24:P24)</f>
        <v>-36449496</v>
      </c>
    </row>
    <row r="25" spans="1:18" ht="5.0999999999999996" customHeight="1">
      <c r="A25" s="170"/>
      <c r="B25" s="163"/>
      <c r="C25" s="164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</row>
    <row r="26" spans="1:18" ht="19.350000000000001" customHeight="1" thickBot="1">
      <c r="A26" s="162" t="s">
        <v>167</v>
      </c>
      <c r="B26" s="163"/>
      <c r="C26" s="164"/>
      <c r="D26" s="171">
        <f>SUM(D21:D25)</f>
        <v>225000000</v>
      </c>
      <c r="E26" s="169"/>
      <c r="F26" s="171">
        <f>SUM(F21:F25)</f>
        <v>293184000</v>
      </c>
      <c r="G26" s="169"/>
      <c r="H26" s="171">
        <f>SUM(H21:H25)</f>
        <v>88669082</v>
      </c>
      <c r="I26" s="169"/>
      <c r="J26" s="171">
        <f>SUM(J21:J25)</f>
        <v>20000000</v>
      </c>
      <c r="K26" s="169"/>
      <c r="L26" s="171">
        <f>SUM(L21:L25)</f>
        <v>149071641</v>
      </c>
      <c r="M26" s="169"/>
      <c r="N26" s="171">
        <f>SUM(N21:N25)</f>
        <v>-160979</v>
      </c>
      <c r="O26" s="166"/>
      <c r="P26" s="171">
        <f>SUM(P21:P25)</f>
        <v>245879</v>
      </c>
      <c r="Q26" s="166"/>
      <c r="R26" s="171">
        <f>SUM(R21:R25)</f>
        <v>776009623</v>
      </c>
    </row>
    <row r="27" spans="1:18" ht="19.350000000000001" customHeight="1" thickTop="1">
      <c r="A27" s="162"/>
      <c r="B27" s="164"/>
      <c r="C27" s="164"/>
      <c r="D27" s="166"/>
      <c r="E27" s="169"/>
      <c r="F27" s="166"/>
      <c r="G27" s="169"/>
      <c r="H27" s="166"/>
      <c r="I27" s="169"/>
      <c r="J27" s="166"/>
      <c r="K27" s="169"/>
      <c r="L27" s="166"/>
      <c r="M27" s="169"/>
      <c r="N27" s="166"/>
      <c r="O27" s="166"/>
      <c r="P27" s="166"/>
      <c r="Q27" s="166"/>
      <c r="R27" s="166"/>
    </row>
    <row r="28" spans="1:18" ht="19.350000000000001" customHeight="1">
      <c r="A28" s="162"/>
      <c r="B28" s="164"/>
      <c r="C28" s="164"/>
      <c r="D28" s="166"/>
      <c r="E28" s="169"/>
      <c r="F28" s="166"/>
      <c r="G28" s="169"/>
      <c r="H28" s="166"/>
      <c r="I28" s="169"/>
      <c r="J28" s="166"/>
      <c r="K28" s="169"/>
      <c r="L28" s="166"/>
      <c r="M28" s="169"/>
      <c r="N28" s="166"/>
      <c r="O28" s="166"/>
      <c r="P28" s="166"/>
      <c r="Q28" s="166"/>
      <c r="R28" s="166"/>
    </row>
    <row r="29" spans="1:18" ht="19.350000000000001" customHeight="1">
      <c r="A29" s="162"/>
      <c r="B29" s="164"/>
      <c r="C29" s="164"/>
      <c r="D29" s="166"/>
      <c r="E29" s="169"/>
      <c r="F29" s="166"/>
      <c r="G29" s="169"/>
      <c r="H29" s="166"/>
      <c r="I29" s="169"/>
      <c r="J29" s="166"/>
      <c r="K29" s="169"/>
      <c r="L29" s="166"/>
      <c r="M29" s="169"/>
      <c r="N29" s="166"/>
      <c r="O29" s="166"/>
      <c r="P29" s="166"/>
      <c r="Q29" s="166"/>
      <c r="R29" s="166"/>
    </row>
    <row r="30" spans="1:18" ht="19.350000000000001" customHeight="1">
      <c r="A30" s="162"/>
      <c r="B30" s="164"/>
      <c r="C30" s="164"/>
      <c r="D30" s="166"/>
      <c r="E30" s="169"/>
      <c r="F30" s="166"/>
      <c r="G30" s="169"/>
      <c r="H30" s="166"/>
      <c r="I30" s="169"/>
      <c r="J30" s="166"/>
      <c r="K30" s="169"/>
      <c r="L30" s="166"/>
      <c r="M30" s="169"/>
      <c r="N30" s="166"/>
      <c r="O30" s="166"/>
      <c r="P30" s="166"/>
      <c r="Q30" s="166"/>
      <c r="R30" s="166"/>
    </row>
    <row r="31" spans="1:18" ht="19.350000000000001" customHeight="1">
      <c r="A31" s="162"/>
      <c r="B31" s="164"/>
      <c r="C31" s="164"/>
      <c r="D31" s="166"/>
      <c r="E31" s="169"/>
      <c r="F31" s="166"/>
      <c r="G31" s="169"/>
      <c r="H31" s="166"/>
      <c r="I31" s="169"/>
      <c r="J31" s="166"/>
      <c r="K31" s="169"/>
      <c r="L31" s="166"/>
      <c r="M31" s="169"/>
      <c r="N31" s="166"/>
      <c r="O31" s="166"/>
      <c r="P31" s="166"/>
      <c r="Q31" s="166"/>
      <c r="R31" s="166"/>
    </row>
    <row r="32" spans="1:18" ht="18.75" customHeight="1">
      <c r="A32" s="162"/>
      <c r="B32" s="164"/>
      <c r="C32" s="164"/>
      <c r="D32" s="166"/>
      <c r="E32" s="169"/>
      <c r="F32" s="166"/>
      <c r="G32" s="169"/>
      <c r="H32" s="166"/>
      <c r="I32" s="169"/>
      <c r="J32" s="166"/>
      <c r="K32" s="169"/>
      <c r="L32" s="166"/>
      <c r="M32" s="169"/>
      <c r="N32" s="166"/>
      <c r="O32" s="166"/>
      <c r="P32" s="166"/>
      <c r="Q32" s="166"/>
      <c r="R32" s="166"/>
    </row>
    <row r="33" spans="1:18" ht="22.35" customHeight="1">
      <c r="A33" s="172" t="str">
        <f>+'6-7'!A102</f>
        <v>หมายเหตุประกอบงบการเงินรวมและงบการเงินเฉพาะกิจการเป็นส่วนหนึ่งของงบการเงินนี้</v>
      </c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83"/>
      <c r="P33" s="183"/>
      <c r="Q33" s="183"/>
      <c r="R33" s="168"/>
    </row>
  </sheetData>
  <mergeCells count="5">
    <mergeCell ref="D5:R5"/>
    <mergeCell ref="A33:N33"/>
    <mergeCell ref="N6:P6"/>
    <mergeCell ref="N7:P7"/>
    <mergeCell ref="J7:L7"/>
  </mergeCells>
  <pageMargins left="0.3" right="0.3" top="0.5" bottom="0.6" header="0.49" footer="0.4"/>
  <pageSetup paperSize="9" scale="90" firstPageNumber="9" orientation="landscape" useFirstPageNumber="1" horizontalDpi="1200" verticalDpi="1200" r:id="rId1"/>
  <headerFooter>
    <oddFooter>&amp;R&amp;"Browallia New,Regular"&amp;13&amp;P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9BC7F-81FA-40B4-A293-B559075B6417}">
  <dimension ref="A1:P31"/>
  <sheetViews>
    <sheetView topLeftCell="A10" zoomScaleNormal="100" zoomScaleSheetLayoutView="80" workbookViewId="0">
      <selection activeCell="D37" sqref="D37"/>
    </sheetView>
  </sheetViews>
  <sheetFormatPr defaultColWidth="9.140625" defaultRowHeight="19.350000000000001" customHeight="1"/>
  <cols>
    <col min="1" max="1" width="33.85546875" style="67" customWidth="1"/>
    <col min="2" max="2" width="8.140625" style="174" customWidth="1"/>
    <col min="3" max="3" width="0.85546875" style="67" customWidth="1"/>
    <col min="4" max="4" width="12.85546875" style="68" customWidth="1"/>
    <col min="5" max="5" width="0.85546875" style="68" customWidth="1"/>
    <col min="6" max="6" width="13.85546875" style="68" customWidth="1"/>
    <col min="7" max="7" width="0.85546875" style="68" customWidth="1"/>
    <col min="8" max="8" width="16.42578125" style="68" bestFit="1" customWidth="1"/>
    <col min="9" max="9" width="0.85546875" style="68" customWidth="1"/>
    <col min="10" max="10" width="12.85546875" style="68" customWidth="1"/>
    <col min="11" max="11" width="0.85546875" style="68" customWidth="1"/>
    <col min="12" max="12" width="13.140625" style="68" customWidth="1"/>
    <col min="13" max="13" width="0.85546875" style="68" customWidth="1"/>
    <col min="14" max="14" width="20.42578125" style="68" customWidth="1"/>
    <col min="15" max="15" width="0.85546875" style="68" customWidth="1"/>
    <col min="16" max="16" width="12.85546875" style="68" customWidth="1"/>
    <col min="17" max="16384" width="9.140625" style="67"/>
  </cols>
  <sheetData>
    <row r="1" spans="1:16" s="67" customFormat="1" ht="19.350000000000001" customHeight="1">
      <c r="A1" s="76" t="s">
        <v>104</v>
      </c>
      <c r="B1" s="139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</row>
    <row r="2" spans="1:16" s="67" customFormat="1" ht="19.350000000000001" customHeight="1">
      <c r="A2" s="141" t="s">
        <v>176</v>
      </c>
      <c r="B2" s="142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</row>
    <row r="3" spans="1:16" s="67" customFormat="1" ht="19.350000000000001" customHeight="1">
      <c r="A3" s="83" t="s">
        <v>165</v>
      </c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</row>
    <row r="4" spans="1:16" s="67" customFormat="1" ht="19.350000000000001" customHeight="1">
      <c r="A4" s="145"/>
      <c r="B4" s="146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</row>
    <row r="5" spans="1:16" s="67" customFormat="1" ht="19.350000000000001" customHeight="1">
      <c r="A5" s="147"/>
      <c r="B5" s="147"/>
      <c r="C5" s="147"/>
      <c r="D5" s="148" t="s">
        <v>128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</row>
    <row r="6" spans="1:16" s="67" customFormat="1" ht="19.350000000000001" customHeight="1">
      <c r="A6" s="147"/>
      <c r="B6" s="147"/>
      <c r="C6" s="147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72" t="s">
        <v>140</v>
      </c>
      <c r="O6" s="149"/>
      <c r="P6" s="149"/>
    </row>
    <row r="7" spans="1:16" s="67" customFormat="1" ht="19.350000000000001" customHeight="1">
      <c r="A7" s="147"/>
      <c r="B7" s="147"/>
      <c r="C7" s="147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73" t="s">
        <v>141</v>
      </c>
      <c r="O7" s="150"/>
      <c r="P7" s="149"/>
    </row>
    <row r="8" spans="1:16" s="67" customFormat="1" ht="19.350000000000001" customHeight="1">
      <c r="A8" s="147"/>
      <c r="B8" s="147"/>
      <c r="C8" s="147"/>
      <c r="D8" s="149"/>
      <c r="E8" s="149"/>
      <c r="F8" s="149"/>
      <c r="G8" s="149"/>
      <c r="H8" s="149"/>
      <c r="I8" s="149"/>
      <c r="J8" s="148" t="s">
        <v>23</v>
      </c>
      <c r="K8" s="148"/>
      <c r="L8" s="148"/>
      <c r="M8" s="149"/>
      <c r="N8" s="151" t="s">
        <v>90</v>
      </c>
      <c r="O8" s="150"/>
      <c r="P8" s="149"/>
    </row>
    <row r="9" spans="1:16" s="67" customFormat="1" ht="19.350000000000001" customHeight="1">
      <c r="A9" s="147"/>
      <c r="B9" s="147"/>
      <c r="C9" s="147"/>
      <c r="D9" s="152"/>
      <c r="E9" s="152"/>
      <c r="F9" s="152"/>
      <c r="G9" s="152"/>
      <c r="H9" s="152" t="s">
        <v>40</v>
      </c>
      <c r="I9" s="152"/>
      <c r="J9" s="152"/>
      <c r="K9" s="152"/>
      <c r="L9" s="152"/>
      <c r="M9" s="152"/>
      <c r="N9" s="153" t="s">
        <v>94</v>
      </c>
      <c r="O9" s="154"/>
      <c r="P9" s="152"/>
    </row>
    <row r="10" spans="1:16" s="67" customFormat="1" ht="19.350000000000001" customHeight="1">
      <c r="A10" s="147"/>
      <c r="B10" s="147"/>
      <c r="C10" s="147"/>
      <c r="D10" s="152"/>
      <c r="E10" s="152"/>
      <c r="F10" s="152"/>
      <c r="G10" s="152"/>
      <c r="H10" s="152" t="s">
        <v>137</v>
      </c>
      <c r="I10" s="152"/>
      <c r="J10" s="152" t="s">
        <v>38</v>
      </c>
      <c r="K10" s="152"/>
      <c r="L10" s="152"/>
      <c r="M10" s="152"/>
      <c r="N10" s="155" t="s">
        <v>95</v>
      </c>
      <c r="O10" s="152"/>
      <c r="P10" s="140"/>
    </row>
    <row r="11" spans="1:16" s="67" customFormat="1" ht="19.350000000000001" customHeight="1">
      <c r="A11" s="147"/>
      <c r="B11" s="147"/>
      <c r="C11" s="147"/>
      <c r="D11" s="152" t="s">
        <v>39</v>
      </c>
      <c r="E11" s="152"/>
      <c r="F11" s="152" t="s">
        <v>40</v>
      </c>
      <c r="G11" s="152"/>
      <c r="H11" s="152" t="s">
        <v>61</v>
      </c>
      <c r="I11" s="152"/>
      <c r="J11" s="156" t="s">
        <v>93</v>
      </c>
      <c r="K11" s="152"/>
      <c r="L11" s="152"/>
      <c r="M11" s="152"/>
      <c r="N11" s="157" t="s">
        <v>41</v>
      </c>
      <c r="O11" s="152"/>
      <c r="P11" s="152"/>
    </row>
    <row r="12" spans="1:16" s="67" customFormat="1" ht="19.350000000000001" customHeight="1">
      <c r="A12" s="147"/>
      <c r="B12" s="147"/>
      <c r="C12" s="147"/>
      <c r="D12" s="152" t="s">
        <v>42</v>
      </c>
      <c r="E12" s="152"/>
      <c r="F12" s="152" t="s">
        <v>96</v>
      </c>
      <c r="G12" s="152"/>
      <c r="H12" s="152" t="s">
        <v>62</v>
      </c>
      <c r="I12" s="152"/>
      <c r="J12" s="152" t="s">
        <v>98</v>
      </c>
      <c r="K12" s="152"/>
      <c r="L12" s="152" t="s">
        <v>97</v>
      </c>
      <c r="M12" s="152"/>
      <c r="N12" s="157" t="s">
        <v>37</v>
      </c>
      <c r="O12" s="152"/>
      <c r="P12" s="158" t="s">
        <v>154</v>
      </c>
    </row>
    <row r="13" spans="1:16" s="67" customFormat="1" ht="19.350000000000001" customHeight="1">
      <c r="A13" s="147"/>
      <c r="B13" s="106" t="s">
        <v>1</v>
      </c>
      <c r="C13" s="147"/>
      <c r="D13" s="159" t="s">
        <v>51</v>
      </c>
      <c r="E13" s="152"/>
      <c r="F13" s="159" t="s">
        <v>51</v>
      </c>
      <c r="G13" s="152"/>
      <c r="H13" s="159" t="s">
        <v>51</v>
      </c>
      <c r="I13" s="152"/>
      <c r="J13" s="159" t="s">
        <v>51</v>
      </c>
      <c r="K13" s="152"/>
      <c r="L13" s="159" t="s">
        <v>51</v>
      </c>
      <c r="M13" s="152"/>
      <c r="N13" s="160" t="s">
        <v>51</v>
      </c>
      <c r="O13" s="152"/>
      <c r="P13" s="159" t="s">
        <v>51</v>
      </c>
    </row>
    <row r="14" spans="1:16" s="67" customFormat="1" ht="19.350000000000001" customHeight="1">
      <c r="A14" s="147"/>
      <c r="B14" s="161"/>
      <c r="C14" s="147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</row>
    <row r="15" spans="1:16" s="67" customFormat="1" ht="19.350000000000001" customHeight="1">
      <c r="A15" s="162" t="s">
        <v>60</v>
      </c>
      <c r="B15" s="163"/>
      <c r="C15" s="164"/>
      <c r="D15" s="165">
        <v>225000000</v>
      </c>
      <c r="E15" s="165"/>
      <c r="F15" s="165">
        <v>293184000</v>
      </c>
      <c r="G15" s="165"/>
      <c r="H15" s="165">
        <v>-10000000</v>
      </c>
      <c r="I15" s="165"/>
      <c r="J15" s="165">
        <v>14000000</v>
      </c>
      <c r="K15" s="165"/>
      <c r="L15" s="165">
        <v>120836767</v>
      </c>
      <c r="M15" s="166"/>
      <c r="N15" s="165">
        <v>-24690</v>
      </c>
      <c r="O15" s="166"/>
      <c r="P15" s="69">
        <f>SUM(D15:N15)</f>
        <v>642996077</v>
      </c>
    </row>
    <row r="16" spans="1:16" s="67" customFormat="1" ht="19.350000000000001" customHeight="1">
      <c r="A16" s="167" t="s">
        <v>139</v>
      </c>
      <c r="B16" s="163"/>
      <c r="C16" s="164"/>
      <c r="D16" s="165">
        <v>0</v>
      </c>
      <c r="E16" s="165"/>
      <c r="F16" s="165">
        <v>0</v>
      </c>
      <c r="G16" s="165"/>
      <c r="H16" s="165">
        <v>0</v>
      </c>
      <c r="I16" s="165"/>
      <c r="J16" s="165">
        <v>0</v>
      </c>
      <c r="K16" s="165"/>
      <c r="L16" s="165">
        <v>55866442</v>
      </c>
      <c r="M16" s="166"/>
      <c r="N16" s="165">
        <v>245723</v>
      </c>
      <c r="O16" s="166"/>
      <c r="P16" s="69">
        <f>SUM(D16:N16)</f>
        <v>56112165</v>
      </c>
    </row>
    <row r="17" spans="1:16" s="67" customFormat="1" ht="19.350000000000001" customHeight="1">
      <c r="A17" s="167" t="s">
        <v>138</v>
      </c>
      <c r="B17" s="163">
        <v>22</v>
      </c>
      <c r="C17" s="164"/>
      <c r="D17" s="166">
        <v>0</v>
      </c>
      <c r="E17" s="166"/>
      <c r="F17" s="166">
        <v>0</v>
      </c>
      <c r="G17" s="166"/>
      <c r="H17" s="166">
        <v>0</v>
      </c>
      <c r="I17" s="166"/>
      <c r="J17" s="166">
        <v>3000000</v>
      </c>
      <c r="K17" s="166"/>
      <c r="L17" s="166">
        <v>-3000000</v>
      </c>
      <c r="M17" s="166"/>
      <c r="N17" s="166">
        <v>0</v>
      </c>
      <c r="O17" s="166"/>
      <c r="P17" s="166">
        <f>SUM(D17:N17)</f>
        <v>0</v>
      </c>
    </row>
    <row r="18" spans="1:16" s="67" customFormat="1" ht="19.350000000000001" customHeight="1">
      <c r="A18" s="167" t="s">
        <v>151</v>
      </c>
      <c r="B18" s="163">
        <v>22</v>
      </c>
      <c r="C18" s="164"/>
      <c r="D18" s="168">
        <v>0</v>
      </c>
      <c r="E18" s="169"/>
      <c r="F18" s="168">
        <v>0</v>
      </c>
      <c r="G18" s="169"/>
      <c r="H18" s="168">
        <v>0</v>
      </c>
      <c r="I18" s="169"/>
      <c r="J18" s="168">
        <v>0</v>
      </c>
      <c r="K18" s="169"/>
      <c r="L18" s="168">
        <v>-37349675</v>
      </c>
      <c r="M18" s="169"/>
      <c r="N18" s="168">
        <v>0</v>
      </c>
      <c r="O18" s="166"/>
      <c r="P18" s="168">
        <f>SUM(D18:N18)</f>
        <v>-37349675</v>
      </c>
    </row>
    <row r="19" spans="1:16" s="67" customFormat="1" ht="6" customHeight="1">
      <c r="A19" s="170"/>
      <c r="B19" s="163"/>
      <c r="C19" s="164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6"/>
      <c r="P19" s="169"/>
    </row>
    <row r="20" spans="1:16" s="67" customFormat="1" ht="19.350000000000001" customHeight="1" thickBot="1">
      <c r="A20" s="162" t="s">
        <v>125</v>
      </c>
      <c r="B20" s="163"/>
      <c r="C20" s="164"/>
      <c r="D20" s="171">
        <f>SUM(D15:D19)</f>
        <v>225000000</v>
      </c>
      <c r="E20" s="169"/>
      <c r="F20" s="171">
        <f>SUM(F15:F19)</f>
        <v>293184000</v>
      </c>
      <c r="G20" s="169"/>
      <c r="H20" s="171">
        <f>SUM(H15:H19)</f>
        <v>-10000000</v>
      </c>
      <c r="I20" s="169"/>
      <c r="J20" s="171">
        <f>SUM(J15:J19)</f>
        <v>17000000</v>
      </c>
      <c r="K20" s="169"/>
      <c r="L20" s="171">
        <f>SUM(L15:L19)</f>
        <v>136353534</v>
      </c>
      <c r="M20" s="169"/>
      <c r="N20" s="171">
        <f>SUM(N15:N19)</f>
        <v>221033</v>
      </c>
      <c r="O20" s="166"/>
      <c r="P20" s="171">
        <f>SUM(P15:P19)</f>
        <v>661758567</v>
      </c>
    </row>
    <row r="21" spans="1:16" s="67" customFormat="1" ht="19.350000000000001" customHeight="1" thickTop="1">
      <c r="A21" s="162"/>
      <c r="B21" s="163"/>
      <c r="C21" s="164"/>
      <c r="D21" s="166"/>
      <c r="E21" s="169"/>
      <c r="F21" s="166"/>
      <c r="G21" s="169"/>
      <c r="H21" s="166"/>
      <c r="I21" s="169"/>
      <c r="J21" s="166"/>
      <c r="K21" s="169"/>
      <c r="L21" s="166"/>
      <c r="M21" s="169"/>
      <c r="N21" s="166"/>
      <c r="O21" s="166"/>
      <c r="P21" s="166"/>
    </row>
    <row r="22" spans="1:16" s="67" customFormat="1" ht="19.350000000000001" customHeight="1">
      <c r="A22" s="162" t="s">
        <v>166</v>
      </c>
      <c r="B22" s="163"/>
      <c r="C22" s="164"/>
      <c r="D22" s="165">
        <v>225000000</v>
      </c>
      <c r="E22" s="165"/>
      <c r="F22" s="165">
        <v>293184000</v>
      </c>
      <c r="G22" s="165"/>
      <c r="H22" s="165">
        <v>-10000000</v>
      </c>
      <c r="I22" s="165"/>
      <c r="J22" s="165">
        <v>17000000</v>
      </c>
      <c r="K22" s="165"/>
      <c r="L22" s="165">
        <v>136353534</v>
      </c>
      <c r="M22" s="166"/>
      <c r="N22" s="165">
        <v>221033</v>
      </c>
      <c r="O22" s="166"/>
      <c r="P22" s="69">
        <f>SUM(D22:N22)</f>
        <v>661758567</v>
      </c>
    </row>
    <row r="23" spans="1:16" s="67" customFormat="1" ht="19.350000000000001" customHeight="1">
      <c r="A23" s="167" t="s">
        <v>139</v>
      </c>
      <c r="B23" s="163"/>
      <c r="C23" s="164"/>
      <c r="D23" s="165">
        <v>0</v>
      </c>
      <c r="E23" s="165"/>
      <c r="F23" s="165">
        <v>0</v>
      </c>
      <c r="G23" s="165"/>
      <c r="H23" s="165">
        <v>0</v>
      </c>
      <c r="I23" s="165"/>
      <c r="J23" s="165">
        <v>0</v>
      </c>
      <c r="K23" s="165"/>
      <c r="L23" s="165">
        <v>52910492</v>
      </c>
      <c r="M23" s="166"/>
      <c r="N23" s="165">
        <v>24708</v>
      </c>
      <c r="O23" s="166"/>
      <c r="P23" s="69">
        <f>SUM(D23:N23)</f>
        <v>52935200</v>
      </c>
    </row>
    <row r="24" spans="1:16" s="67" customFormat="1" ht="19.350000000000001" customHeight="1">
      <c r="A24" s="167" t="s">
        <v>138</v>
      </c>
      <c r="B24" s="163">
        <v>22</v>
      </c>
      <c r="C24" s="164"/>
      <c r="D24" s="166">
        <v>0</v>
      </c>
      <c r="E24" s="166"/>
      <c r="F24" s="166">
        <v>0</v>
      </c>
      <c r="G24" s="166"/>
      <c r="H24" s="166">
        <v>0</v>
      </c>
      <c r="I24" s="166"/>
      <c r="J24" s="166">
        <v>3000000</v>
      </c>
      <c r="K24" s="166"/>
      <c r="L24" s="166">
        <v>-3000000</v>
      </c>
      <c r="M24" s="166"/>
      <c r="N24" s="166">
        <v>0</v>
      </c>
      <c r="O24" s="166"/>
      <c r="P24" s="166">
        <f>SUM(D24:N24)</f>
        <v>0</v>
      </c>
    </row>
    <row r="25" spans="1:16" s="67" customFormat="1" ht="19.350000000000001" customHeight="1">
      <c r="A25" s="167" t="s">
        <v>151</v>
      </c>
      <c r="B25" s="163">
        <v>22</v>
      </c>
      <c r="C25" s="164"/>
      <c r="D25" s="168">
        <v>0</v>
      </c>
      <c r="E25" s="169"/>
      <c r="F25" s="168">
        <v>0</v>
      </c>
      <c r="G25" s="169"/>
      <c r="H25" s="168">
        <v>0</v>
      </c>
      <c r="I25" s="169"/>
      <c r="J25" s="168">
        <v>0</v>
      </c>
      <c r="K25" s="169"/>
      <c r="L25" s="168">
        <v>-36449496</v>
      </c>
      <c r="M25" s="169"/>
      <c r="N25" s="168">
        <v>0</v>
      </c>
      <c r="O25" s="166"/>
      <c r="P25" s="168">
        <f>SUM(D25:N25)</f>
        <v>-36449496</v>
      </c>
    </row>
    <row r="26" spans="1:16" s="67" customFormat="1" ht="6" customHeight="1">
      <c r="A26" s="170"/>
      <c r="B26" s="163"/>
      <c r="C26" s="164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6"/>
      <c r="P26" s="169"/>
    </row>
    <row r="27" spans="1:16" s="67" customFormat="1" ht="19.350000000000001" customHeight="1" thickBot="1">
      <c r="A27" s="162" t="s">
        <v>167</v>
      </c>
      <c r="B27" s="163"/>
      <c r="C27" s="164"/>
      <c r="D27" s="171">
        <f>SUM(D22:D26)</f>
        <v>225000000</v>
      </c>
      <c r="E27" s="169"/>
      <c r="F27" s="171">
        <f>SUM(F22:F26)</f>
        <v>293184000</v>
      </c>
      <c r="G27" s="169"/>
      <c r="H27" s="171">
        <f>SUM(H22:H26)</f>
        <v>-10000000</v>
      </c>
      <c r="I27" s="169"/>
      <c r="J27" s="171">
        <f>SUM(J22:J26)</f>
        <v>20000000</v>
      </c>
      <c r="K27" s="169"/>
      <c r="L27" s="171">
        <f>SUM(L22:L26)</f>
        <v>149814530</v>
      </c>
      <c r="M27" s="169"/>
      <c r="N27" s="171">
        <f>SUM(N22:N26)</f>
        <v>245741</v>
      </c>
      <c r="O27" s="166"/>
      <c r="P27" s="171">
        <f>SUM(P22:P26)</f>
        <v>678244271</v>
      </c>
    </row>
    <row r="28" spans="1:16" s="67" customFormat="1" ht="19.350000000000001" customHeight="1" thickTop="1">
      <c r="A28" s="162"/>
      <c r="B28" s="163"/>
      <c r="C28" s="164"/>
      <c r="D28" s="166"/>
      <c r="E28" s="169"/>
      <c r="F28" s="166"/>
      <c r="G28" s="169"/>
      <c r="H28" s="166"/>
      <c r="I28" s="169"/>
      <c r="J28" s="166"/>
      <c r="K28" s="169"/>
      <c r="L28" s="166"/>
      <c r="M28" s="169"/>
      <c r="N28" s="166"/>
      <c r="O28" s="166"/>
      <c r="P28" s="166"/>
    </row>
    <row r="29" spans="1:16" s="67" customFormat="1" ht="19.350000000000001" customHeight="1">
      <c r="A29" s="162"/>
      <c r="B29" s="163"/>
      <c r="C29" s="164"/>
      <c r="D29" s="166"/>
      <c r="E29" s="169"/>
      <c r="F29" s="166"/>
      <c r="G29" s="169"/>
      <c r="H29" s="166"/>
      <c r="I29" s="169"/>
      <c r="J29" s="166"/>
      <c r="K29" s="169"/>
      <c r="L29" s="166"/>
      <c r="M29" s="169"/>
      <c r="N29" s="166"/>
      <c r="O29" s="166"/>
      <c r="P29" s="166"/>
    </row>
    <row r="30" spans="1:16" s="67" customFormat="1" ht="9.75" customHeight="1">
      <c r="A30" s="162"/>
      <c r="B30" s="163"/>
      <c r="C30" s="164"/>
      <c r="D30" s="166"/>
      <c r="E30" s="169"/>
      <c r="F30" s="166"/>
      <c r="G30" s="169"/>
      <c r="H30" s="166"/>
      <c r="I30" s="169"/>
      <c r="J30" s="166"/>
      <c r="K30" s="169"/>
      <c r="L30" s="166"/>
      <c r="M30" s="169"/>
      <c r="N30" s="166"/>
      <c r="O30" s="166"/>
      <c r="P30" s="166"/>
    </row>
    <row r="31" spans="1:16" s="67" customFormat="1" ht="22.35" customHeight="1">
      <c r="A31" s="172" t="str">
        <f>+'6-7'!A102</f>
        <v>หมายเหตุประกอบงบการเงินรวมและงบการเงินเฉพาะกิจการเป็นส่วนหนึ่งของงบการเงินนี้</v>
      </c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3"/>
      <c r="O31" s="173"/>
      <c r="P31" s="168"/>
    </row>
  </sheetData>
  <mergeCells count="3">
    <mergeCell ref="D5:P5"/>
    <mergeCell ref="A31:M31"/>
    <mergeCell ref="J8:L8"/>
  </mergeCells>
  <pageMargins left="0.3" right="0.3" top="0.5" bottom="0.6" header="0.49" footer="0.4"/>
  <pageSetup paperSize="9" scale="95" firstPageNumber="10" orientation="landscape" useFirstPageNumber="1" horizontalDpi="1200" verticalDpi="1200" r:id="rId1"/>
  <headerFooter>
    <oddFooter>&amp;R&amp;"Browallia New,Regular"&amp;13&amp;P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DE09B-DA91-4298-A1E0-AF1042D8C939}">
  <dimension ref="A1:K101"/>
  <sheetViews>
    <sheetView tabSelected="1" topLeftCell="A91" zoomScaleNormal="100" zoomScaleSheetLayoutView="100" workbookViewId="0">
      <selection activeCell="C110" sqref="C110"/>
    </sheetView>
  </sheetViews>
  <sheetFormatPr defaultColWidth="9.140625" defaultRowHeight="20.100000000000001" customHeight="1"/>
  <cols>
    <col min="1" max="1" width="1.42578125" style="67" customWidth="1"/>
    <col min="2" max="2" width="44.5703125" style="67" customWidth="1"/>
    <col min="3" max="3" width="8.42578125" style="67" bestFit="1" customWidth="1"/>
    <col min="4" max="4" width="0.85546875" style="67" customWidth="1"/>
    <col min="5" max="5" width="12.85546875" style="67" customWidth="1"/>
    <col min="6" max="6" width="0.85546875" style="67" customWidth="1"/>
    <col min="7" max="7" width="12.85546875" style="67" customWidth="1"/>
    <col min="8" max="8" width="0.85546875" style="67" customWidth="1"/>
    <col min="9" max="9" width="12.85546875" style="67" customWidth="1"/>
    <col min="10" max="10" width="0.85546875" style="67" customWidth="1"/>
    <col min="11" max="11" width="12.85546875" style="67" customWidth="1"/>
    <col min="12" max="16384" width="9.140625" style="67"/>
  </cols>
  <sheetData>
    <row r="1" spans="1:11" ht="20.100000000000001" customHeight="1">
      <c r="A1" s="76" t="s">
        <v>104</v>
      </c>
      <c r="B1" s="77"/>
      <c r="C1" s="78"/>
      <c r="D1" s="79"/>
      <c r="E1" s="80"/>
      <c r="F1" s="80"/>
      <c r="G1" s="80"/>
      <c r="H1" s="81"/>
      <c r="I1" s="80"/>
      <c r="J1" s="81"/>
      <c r="K1" s="80"/>
    </row>
    <row r="2" spans="1:11" ht="20.100000000000001" customHeight="1">
      <c r="A2" s="82" t="s">
        <v>44</v>
      </c>
      <c r="B2" s="77"/>
      <c r="C2" s="78"/>
      <c r="D2" s="79"/>
      <c r="E2" s="80"/>
      <c r="F2" s="80"/>
      <c r="G2" s="80"/>
      <c r="H2" s="81"/>
      <c r="I2" s="80"/>
      <c r="J2" s="81"/>
      <c r="K2" s="80"/>
    </row>
    <row r="3" spans="1:11" ht="20.100000000000001" customHeight="1">
      <c r="A3" s="83" t="s">
        <v>165</v>
      </c>
      <c r="B3" s="84"/>
      <c r="C3" s="85"/>
      <c r="D3" s="86"/>
      <c r="E3" s="87"/>
      <c r="F3" s="87"/>
      <c r="G3" s="87"/>
      <c r="H3" s="88"/>
      <c r="I3" s="87"/>
      <c r="J3" s="88"/>
      <c r="K3" s="87"/>
    </row>
    <row r="4" spans="1:11" ht="20.100000000000001" customHeight="1">
      <c r="A4" s="89"/>
      <c r="B4" s="90"/>
      <c r="C4" s="91"/>
      <c r="D4" s="92"/>
      <c r="E4" s="93"/>
      <c r="F4" s="93"/>
      <c r="G4" s="93"/>
      <c r="H4" s="93"/>
      <c r="I4" s="93"/>
      <c r="J4" s="94"/>
      <c r="K4" s="93"/>
    </row>
    <row r="5" spans="1:11" ht="20.100000000000001" customHeight="1">
      <c r="A5" s="95"/>
      <c r="B5" s="96"/>
      <c r="C5" s="97"/>
      <c r="D5" s="96"/>
      <c r="E5" s="98" t="s">
        <v>127</v>
      </c>
      <c r="F5" s="98"/>
      <c r="G5" s="98"/>
      <c r="H5" s="99"/>
      <c r="I5" s="98" t="s">
        <v>128</v>
      </c>
      <c r="J5" s="98"/>
      <c r="K5" s="98"/>
    </row>
    <row r="6" spans="1:11" ht="20.100000000000001" customHeight="1">
      <c r="A6" s="95"/>
      <c r="B6" s="96"/>
      <c r="C6" s="97"/>
      <c r="D6" s="96"/>
      <c r="E6" s="100" t="s">
        <v>0</v>
      </c>
      <c r="F6" s="101"/>
      <c r="G6" s="100" t="s">
        <v>0</v>
      </c>
      <c r="H6" s="101"/>
      <c r="I6" s="100" t="s">
        <v>0</v>
      </c>
      <c r="J6" s="101"/>
      <c r="K6" s="100" t="s">
        <v>0</v>
      </c>
    </row>
    <row r="7" spans="1:11" ht="20.100000000000001" customHeight="1">
      <c r="A7" s="95"/>
      <c r="B7" s="96"/>
      <c r="C7" s="102"/>
      <c r="D7" s="103"/>
      <c r="E7" s="104" t="s">
        <v>164</v>
      </c>
      <c r="F7" s="104"/>
      <c r="G7" s="104" t="s">
        <v>50</v>
      </c>
      <c r="H7" s="93"/>
      <c r="I7" s="104" t="s">
        <v>164</v>
      </c>
      <c r="J7" s="104"/>
      <c r="K7" s="104" t="s">
        <v>50</v>
      </c>
    </row>
    <row r="8" spans="1:11" ht="20.100000000000001" customHeight="1">
      <c r="A8" s="105"/>
      <c r="B8" s="105"/>
      <c r="C8" s="106" t="s">
        <v>1</v>
      </c>
      <c r="D8" s="107"/>
      <c r="E8" s="108" t="s">
        <v>51</v>
      </c>
      <c r="F8" s="109"/>
      <c r="G8" s="108" t="s">
        <v>51</v>
      </c>
      <c r="H8" s="110"/>
      <c r="I8" s="108" t="s">
        <v>51</v>
      </c>
      <c r="J8" s="109"/>
      <c r="K8" s="108" t="s">
        <v>51</v>
      </c>
    </row>
    <row r="9" spans="1:11" ht="20.100000000000001" customHeight="1">
      <c r="A9" s="111" t="s">
        <v>45</v>
      </c>
      <c r="B9" s="89"/>
      <c r="C9" s="102"/>
      <c r="D9" s="92"/>
      <c r="E9" s="93"/>
      <c r="F9" s="93"/>
      <c r="G9" s="93"/>
      <c r="H9" s="94"/>
      <c r="I9" s="93"/>
      <c r="J9" s="94"/>
      <c r="K9" s="93"/>
    </row>
    <row r="10" spans="1:11" ht="20.100000000000001" customHeight="1">
      <c r="A10" s="89" t="s">
        <v>84</v>
      </c>
      <c r="B10" s="90"/>
      <c r="C10" s="91"/>
      <c r="D10" s="92"/>
      <c r="E10" s="93">
        <v>80275975</v>
      </c>
      <c r="F10" s="93"/>
      <c r="G10" s="93">
        <v>66277357</v>
      </c>
      <c r="H10" s="2"/>
      <c r="I10" s="93">
        <v>65300658</v>
      </c>
      <c r="J10" s="112"/>
      <c r="K10" s="93">
        <v>71369003</v>
      </c>
    </row>
    <row r="11" spans="1:11" ht="20.100000000000001" customHeight="1">
      <c r="A11" s="113" t="s">
        <v>46</v>
      </c>
      <c r="B11" s="90"/>
      <c r="C11" s="91"/>
      <c r="D11" s="92"/>
      <c r="E11" s="93"/>
      <c r="F11" s="93"/>
      <c r="G11" s="93"/>
      <c r="H11" s="3"/>
      <c r="I11" s="112"/>
      <c r="J11" s="112"/>
      <c r="K11" s="112"/>
    </row>
    <row r="12" spans="1:11" ht="20.100000000000001" customHeight="1">
      <c r="A12" s="89"/>
      <c r="B12" s="90" t="s">
        <v>99</v>
      </c>
      <c r="C12" s="91">
        <v>23</v>
      </c>
      <c r="D12" s="92"/>
      <c r="E12" s="93">
        <v>36322256</v>
      </c>
      <c r="F12" s="93"/>
      <c r="G12" s="93">
        <v>39206270</v>
      </c>
      <c r="H12" s="3"/>
      <c r="I12" s="93">
        <v>16283656</v>
      </c>
      <c r="J12" s="112"/>
      <c r="K12" s="93">
        <v>13224654</v>
      </c>
    </row>
    <row r="13" spans="1:11" ht="20.100000000000001" customHeight="1">
      <c r="A13" s="89"/>
      <c r="B13" s="90" t="s">
        <v>111</v>
      </c>
      <c r="C13" s="91"/>
      <c r="D13" s="92"/>
      <c r="E13" s="93">
        <v>-165799</v>
      </c>
      <c r="F13" s="93"/>
      <c r="G13" s="93">
        <v>-504424</v>
      </c>
      <c r="H13" s="3"/>
      <c r="I13" s="112">
        <v>-327356</v>
      </c>
      <c r="J13" s="112"/>
      <c r="K13" s="112">
        <v>-26801</v>
      </c>
    </row>
    <row r="14" spans="1:11" ht="20.100000000000001" customHeight="1">
      <c r="A14" s="89"/>
      <c r="B14" s="90" t="s">
        <v>161</v>
      </c>
      <c r="C14" s="91"/>
      <c r="D14" s="92"/>
      <c r="E14" s="93"/>
      <c r="F14" s="93"/>
      <c r="G14" s="93"/>
      <c r="H14" s="3"/>
      <c r="I14" s="112"/>
      <c r="J14" s="112"/>
      <c r="K14" s="112"/>
    </row>
    <row r="15" spans="1:11" ht="20.100000000000001" customHeight="1">
      <c r="A15" s="89"/>
      <c r="B15" s="90" t="s">
        <v>162</v>
      </c>
      <c r="C15" s="91"/>
      <c r="D15" s="92"/>
      <c r="E15" s="93">
        <v>-321739</v>
      </c>
      <c r="F15" s="93"/>
      <c r="G15" s="93">
        <v>534656</v>
      </c>
      <c r="H15" s="3"/>
      <c r="I15" s="93">
        <v>-328738</v>
      </c>
      <c r="J15" s="112"/>
      <c r="K15" s="93">
        <v>2812741</v>
      </c>
    </row>
    <row r="16" spans="1:11" ht="20.100000000000001" customHeight="1">
      <c r="A16" s="89"/>
      <c r="B16" s="90" t="s">
        <v>112</v>
      </c>
      <c r="C16" s="91">
        <v>14</v>
      </c>
      <c r="D16" s="92"/>
      <c r="E16" s="93">
        <v>761094</v>
      </c>
      <c r="F16" s="93"/>
      <c r="G16" s="93">
        <v>-17763661</v>
      </c>
      <c r="H16" s="3"/>
      <c r="I16" s="112">
        <v>0</v>
      </c>
      <c r="J16" s="112"/>
      <c r="K16" s="112">
        <v>-2200000</v>
      </c>
    </row>
    <row r="17" spans="1:11" ht="20.100000000000001" customHeight="1">
      <c r="A17" s="89"/>
      <c r="B17" s="90" t="s">
        <v>117</v>
      </c>
      <c r="C17" s="91"/>
      <c r="D17" s="92"/>
      <c r="E17" s="93">
        <v>0</v>
      </c>
      <c r="F17" s="92"/>
      <c r="G17" s="93">
        <v>-43404</v>
      </c>
      <c r="H17" s="3"/>
      <c r="I17" s="93">
        <v>-233201</v>
      </c>
      <c r="J17" s="112"/>
      <c r="K17" s="93">
        <v>0</v>
      </c>
    </row>
    <row r="18" spans="1:11" ht="20.100000000000001" customHeight="1">
      <c r="A18" s="89"/>
      <c r="B18" s="90" t="s">
        <v>173</v>
      </c>
      <c r="C18" s="91"/>
      <c r="D18" s="92"/>
      <c r="E18" s="112">
        <v>18063</v>
      </c>
      <c r="F18" s="92"/>
      <c r="G18" s="93">
        <v>-701179</v>
      </c>
      <c r="H18" s="3"/>
      <c r="I18" s="112">
        <v>18063</v>
      </c>
      <c r="J18" s="112"/>
      <c r="K18" s="112">
        <v>-701179</v>
      </c>
    </row>
    <row r="19" spans="1:11" ht="20.100000000000001" customHeight="1">
      <c r="A19" s="89"/>
      <c r="B19" s="90" t="s">
        <v>175</v>
      </c>
      <c r="C19" s="91">
        <v>13</v>
      </c>
      <c r="D19" s="92"/>
      <c r="E19" s="93">
        <v>4042913</v>
      </c>
      <c r="F19" s="93"/>
      <c r="G19" s="93">
        <v>4362854</v>
      </c>
      <c r="H19" s="3"/>
      <c r="I19" s="93">
        <v>0</v>
      </c>
      <c r="J19" s="112"/>
      <c r="K19" s="93">
        <v>0</v>
      </c>
    </row>
    <row r="20" spans="1:11" ht="20.100000000000001" customHeight="1">
      <c r="A20" s="89"/>
      <c r="B20" s="90" t="s">
        <v>71</v>
      </c>
      <c r="C20" s="91"/>
      <c r="D20" s="92"/>
      <c r="E20" s="93">
        <v>-6855513</v>
      </c>
      <c r="F20" s="93"/>
      <c r="G20" s="93">
        <v>-8155683</v>
      </c>
      <c r="H20" s="3"/>
      <c r="I20" s="112">
        <v>-6619195</v>
      </c>
      <c r="J20" s="112"/>
      <c r="K20" s="112">
        <v>-7248269</v>
      </c>
    </row>
    <row r="21" spans="1:11" ht="20.100000000000001" customHeight="1">
      <c r="A21" s="89"/>
      <c r="B21" s="90" t="s">
        <v>108</v>
      </c>
      <c r="C21" s="91"/>
      <c r="D21" s="92"/>
      <c r="E21" s="93">
        <v>0</v>
      </c>
      <c r="F21" s="93"/>
      <c r="G21" s="93">
        <v>0</v>
      </c>
      <c r="H21" s="3"/>
      <c r="I21" s="112">
        <v>-16169948</v>
      </c>
      <c r="J21" s="112"/>
      <c r="K21" s="112">
        <v>-9429958</v>
      </c>
    </row>
    <row r="22" spans="1:11" ht="20.100000000000001" customHeight="1">
      <c r="A22" s="89"/>
      <c r="B22" s="90" t="s">
        <v>35</v>
      </c>
      <c r="C22" s="91"/>
      <c r="D22" s="92"/>
      <c r="E22" s="93">
        <v>647324</v>
      </c>
      <c r="F22" s="93"/>
      <c r="G22" s="93">
        <v>542342</v>
      </c>
      <c r="H22" s="3"/>
      <c r="I22" s="93">
        <v>647324</v>
      </c>
      <c r="J22" s="112"/>
      <c r="K22" s="93">
        <v>523476</v>
      </c>
    </row>
    <row r="23" spans="1:11" ht="20.100000000000001" customHeight="1">
      <c r="A23" s="89"/>
      <c r="B23" s="90" t="s">
        <v>87</v>
      </c>
      <c r="C23" s="91">
        <v>20</v>
      </c>
      <c r="D23" s="92"/>
      <c r="E23" s="114">
        <v>8014580</v>
      </c>
      <c r="F23" s="93"/>
      <c r="G23" s="114">
        <v>7087054</v>
      </c>
      <c r="H23" s="3"/>
      <c r="I23" s="114">
        <v>3340901</v>
      </c>
      <c r="J23" s="112"/>
      <c r="K23" s="114">
        <v>2645009</v>
      </c>
    </row>
    <row r="24" spans="1:11" ht="8.25" customHeight="1">
      <c r="A24" s="89"/>
      <c r="B24" s="90"/>
      <c r="C24" s="91"/>
      <c r="D24" s="92"/>
      <c r="E24" s="93"/>
      <c r="F24" s="93"/>
      <c r="G24" s="93"/>
      <c r="H24" s="92"/>
      <c r="I24" s="93"/>
      <c r="J24" s="90"/>
      <c r="K24" s="93"/>
    </row>
    <row r="25" spans="1:11" ht="20.100000000000001" customHeight="1">
      <c r="A25" s="115" t="s">
        <v>74</v>
      </c>
      <c r="B25" s="90"/>
      <c r="C25" s="91"/>
      <c r="D25" s="92"/>
      <c r="E25" s="93">
        <f>SUM(E10:E23)</f>
        <v>122739154</v>
      </c>
      <c r="F25" s="93"/>
      <c r="G25" s="93">
        <f>SUM(G10:G23)</f>
        <v>90842182</v>
      </c>
      <c r="H25" s="92"/>
      <c r="I25" s="93">
        <f>SUM(I10:I23)</f>
        <v>61912164</v>
      </c>
      <c r="J25" s="90"/>
      <c r="K25" s="93">
        <f>SUM(K10:K23)</f>
        <v>70968676</v>
      </c>
    </row>
    <row r="26" spans="1:11" ht="20.100000000000001" customHeight="1">
      <c r="A26" s="111" t="s">
        <v>85</v>
      </c>
      <c r="B26" s="89"/>
      <c r="C26" s="116"/>
      <c r="D26" s="92"/>
      <c r="E26" s="93"/>
      <c r="F26" s="93"/>
      <c r="G26" s="93"/>
      <c r="H26" s="93"/>
      <c r="I26" s="93"/>
      <c r="J26" s="94"/>
      <c r="K26" s="93"/>
    </row>
    <row r="27" spans="1:11" ht="20.100000000000001" customHeight="1">
      <c r="A27" s="90"/>
      <c r="B27" s="89" t="s">
        <v>155</v>
      </c>
      <c r="C27" s="117"/>
      <c r="D27" s="118"/>
      <c r="E27" s="93">
        <v>17893044</v>
      </c>
      <c r="F27" s="119"/>
      <c r="G27" s="93">
        <v>-8940559</v>
      </c>
      <c r="H27" s="119"/>
      <c r="I27" s="93">
        <v>3682755</v>
      </c>
      <c r="J27" s="120"/>
      <c r="K27" s="93">
        <v>-6913122</v>
      </c>
    </row>
    <row r="28" spans="1:11" ht="20.100000000000001" customHeight="1">
      <c r="A28" s="90"/>
      <c r="B28" s="89" t="s">
        <v>121</v>
      </c>
      <c r="C28" s="117"/>
      <c r="D28" s="118"/>
      <c r="E28" s="93">
        <v>-17484827</v>
      </c>
      <c r="F28" s="119"/>
      <c r="G28" s="93">
        <v>-4706409</v>
      </c>
      <c r="H28" s="119"/>
      <c r="I28" s="93">
        <v>4245506</v>
      </c>
      <c r="J28" s="120"/>
      <c r="K28" s="93">
        <v>-116270</v>
      </c>
    </row>
    <row r="29" spans="1:11" ht="20.100000000000001" customHeight="1">
      <c r="A29" s="90"/>
      <c r="B29" s="89" t="s">
        <v>81</v>
      </c>
      <c r="C29" s="117"/>
      <c r="D29" s="118"/>
      <c r="E29" s="93">
        <v>-294351</v>
      </c>
      <c r="F29" s="119"/>
      <c r="G29" s="93">
        <v>543622</v>
      </c>
      <c r="H29" s="119"/>
      <c r="I29" s="93">
        <v>0</v>
      </c>
      <c r="J29" s="120"/>
      <c r="K29" s="93">
        <v>0</v>
      </c>
    </row>
    <row r="30" spans="1:11" ht="20.100000000000001" customHeight="1">
      <c r="A30" s="90"/>
      <c r="B30" s="89" t="s">
        <v>146</v>
      </c>
      <c r="C30" s="117"/>
      <c r="D30" s="118"/>
      <c r="E30" s="93">
        <v>9990000</v>
      </c>
      <c r="F30" s="119"/>
      <c r="G30" s="93">
        <v>-9990000</v>
      </c>
      <c r="H30" s="119"/>
      <c r="I30" s="93">
        <v>0</v>
      </c>
      <c r="J30" s="120"/>
      <c r="K30" s="93">
        <v>0</v>
      </c>
    </row>
    <row r="31" spans="1:11" ht="20.100000000000001" customHeight="1">
      <c r="A31" s="90"/>
      <c r="B31" s="89" t="s">
        <v>82</v>
      </c>
      <c r="C31" s="117"/>
      <c r="D31" s="118"/>
      <c r="E31" s="93">
        <v>5420403</v>
      </c>
      <c r="F31" s="121"/>
      <c r="G31" s="93">
        <v>-3806862</v>
      </c>
      <c r="H31" s="119"/>
      <c r="I31" s="93">
        <v>8491893</v>
      </c>
      <c r="J31" s="120"/>
      <c r="K31" s="93">
        <v>3701982</v>
      </c>
    </row>
    <row r="32" spans="1:11" ht="20.100000000000001" customHeight="1">
      <c r="A32" s="90"/>
      <c r="B32" s="89" t="s">
        <v>83</v>
      </c>
      <c r="C32" s="117"/>
      <c r="D32" s="118"/>
      <c r="E32" s="93">
        <v>-11320922</v>
      </c>
      <c r="F32" s="121"/>
      <c r="G32" s="93">
        <v>-4623845</v>
      </c>
      <c r="H32" s="121"/>
      <c r="I32" s="93">
        <v>-11790251</v>
      </c>
      <c r="J32" s="120"/>
      <c r="K32" s="93">
        <v>276476</v>
      </c>
    </row>
    <row r="33" spans="1:11" ht="20.100000000000001" customHeight="1">
      <c r="A33" s="90"/>
      <c r="B33" s="89" t="s">
        <v>116</v>
      </c>
      <c r="C33" s="117">
        <v>20</v>
      </c>
      <c r="D33" s="118"/>
      <c r="E33" s="114">
        <v>-4468352</v>
      </c>
      <c r="F33" s="119"/>
      <c r="G33" s="114">
        <v>-1707660</v>
      </c>
      <c r="H33" s="119"/>
      <c r="I33" s="114">
        <v>-507316</v>
      </c>
      <c r="J33" s="120"/>
      <c r="K33" s="114">
        <v>0</v>
      </c>
    </row>
    <row r="34" spans="1:11" ht="8.25" customHeight="1">
      <c r="A34" s="89"/>
      <c r="B34" s="89"/>
      <c r="C34" s="117"/>
      <c r="D34" s="118"/>
      <c r="E34" s="119"/>
      <c r="F34" s="119"/>
      <c r="G34" s="119"/>
      <c r="H34" s="119"/>
      <c r="I34" s="119"/>
      <c r="J34" s="94"/>
      <c r="K34" s="119"/>
    </row>
    <row r="35" spans="1:11" ht="20.100000000000001" customHeight="1">
      <c r="A35" s="90" t="s">
        <v>142</v>
      </c>
      <c r="B35" s="89"/>
      <c r="C35" s="91"/>
      <c r="D35" s="92"/>
      <c r="E35" s="119">
        <f>SUM(E25:E33)</f>
        <v>122474149</v>
      </c>
      <c r="F35" s="93"/>
      <c r="G35" s="119">
        <f>SUM(G25:G33)</f>
        <v>57610469</v>
      </c>
      <c r="H35" s="93"/>
      <c r="I35" s="119">
        <f>SUM(I25:I33)</f>
        <v>66034751</v>
      </c>
      <c r="J35" s="93"/>
      <c r="K35" s="119">
        <f>SUM(K25:K33)</f>
        <v>67917742</v>
      </c>
    </row>
    <row r="36" spans="1:11" ht="20.100000000000001" customHeight="1">
      <c r="A36" s="90"/>
      <c r="B36" s="89" t="s">
        <v>120</v>
      </c>
      <c r="C36" s="91"/>
      <c r="D36" s="92"/>
      <c r="E36" s="93">
        <v>413609</v>
      </c>
      <c r="F36" s="93"/>
      <c r="G36" s="93">
        <v>1513698</v>
      </c>
      <c r="H36" s="3"/>
      <c r="I36" s="93">
        <v>310125</v>
      </c>
      <c r="J36" s="112"/>
      <c r="K36" s="93">
        <v>1111751</v>
      </c>
    </row>
    <row r="37" spans="1:11" ht="20.100000000000001" customHeight="1">
      <c r="A37" s="90"/>
      <c r="B37" s="89" t="s">
        <v>118</v>
      </c>
      <c r="C37" s="91"/>
      <c r="D37" s="92"/>
      <c r="E37" s="122">
        <v>-647324</v>
      </c>
      <c r="F37" s="93"/>
      <c r="G37" s="119">
        <v>-542342</v>
      </c>
      <c r="H37" s="3"/>
      <c r="I37" s="112">
        <v>-647324</v>
      </c>
      <c r="J37" s="112"/>
      <c r="K37" s="112">
        <v>-523476</v>
      </c>
    </row>
    <row r="38" spans="1:11" ht="20.100000000000001" customHeight="1">
      <c r="A38" s="111"/>
      <c r="B38" s="89" t="s">
        <v>119</v>
      </c>
      <c r="C38" s="91"/>
      <c r="D38" s="92"/>
      <c r="E38" s="93">
        <v>6367620</v>
      </c>
      <c r="F38" s="93"/>
      <c r="G38" s="93">
        <v>420354</v>
      </c>
      <c r="H38" s="92"/>
      <c r="I38" s="79">
        <v>0</v>
      </c>
      <c r="J38" s="90"/>
      <c r="K38" s="79">
        <v>0</v>
      </c>
    </row>
    <row r="39" spans="1:11" ht="20.100000000000001" customHeight="1">
      <c r="A39" s="89"/>
      <c r="B39" s="89" t="s">
        <v>75</v>
      </c>
      <c r="C39" s="117"/>
      <c r="D39" s="118"/>
      <c r="E39" s="86">
        <v>-23393339</v>
      </c>
      <c r="F39" s="123"/>
      <c r="G39" s="86">
        <v>-17370707</v>
      </c>
      <c r="H39" s="92"/>
      <c r="I39" s="86">
        <v>-12144948</v>
      </c>
      <c r="J39" s="90"/>
      <c r="K39" s="86">
        <v>-13074620</v>
      </c>
    </row>
    <row r="40" spans="1:11" ht="8.25" customHeight="1">
      <c r="A40" s="90"/>
      <c r="B40" s="89"/>
      <c r="C40" s="91"/>
      <c r="D40" s="92"/>
      <c r="E40" s="93"/>
      <c r="F40" s="93"/>
      <c r="G40" s="93"/>
      <c r="H40" s="93"/>
      <c r="I40" s="93"/>
      <c r="J40" s="94"/>
      <c r="K40" s="93"/>
    </row>
    <row r="41" spans="1:11" ht="20.100000000000001" customHeight="1">
      <c r="A41" s="111" t="s">
        <v>77</v>
      </c>
      <c r="B41" s="90"/>
      <c r="C41" s="91"/>
      <c r="D41" s="92"/>
      <c r="E41" s="114">
        <f>SUM(E35:E39)</f>
        <v>105214715</v>
      </c>
      <c r="F41" s="93"/>
      <c r="G41" s="114">
        <f>SUM(G35:G39)</f>
        <v>41631472</v>
      </c>
      <c r="H41" s="93"/>
      <c r="I41" s="114">
        <f>SUM(I35:I39)</f>
        <v>53552604</v>
      </c>
      <c r="J41" s="94"/>
      <c r="K41" s="114">
        <f>SUM(K35:K39)</f>
        <v>55431397</v>
      </c>
    </row>
    <row r="42" spans="1:11" ht="20.100000000000001" customHeight="1">
      <c r="A42" s="111"/>
      <c r="B42" s="90"/>
      <c r="C42" s="91"/>
      <c r="D42" s="92"/>
      <c r="E42" s="93"/>
      <c r="F42" s="93"/>
      <c r="G42" s="93"/>
      <c r="H42" s="93"/>
      <c r="I42" s="93"/>
      <c r="J42" s="94"/>
      <c r="K42" s="93"/>
    </row>
    <row r="43" spans="1:11" ht="20.100000000000001" customHeight="1">
      <c r="A43" s="111"/>
      <c r="B43" s="90"/>
      <c r="C43" s="91"/>
      <c r="D43" s="92"/>
      <c r="E43" s="93"/>
      <c r="F43" s="93"/>
      <c r="G43" s="93"/>
      <c r="H43" s="93"/>
      <c r="I43" s="93"/>
      <c r="J43" s="94"/>
      <c r="K43" s="93"/>
    </row>
    <row r="44" spans="1:11" ht="20.100000000000001" customHeight="1">
      <c r="A44" s="111"/>
      <c r="B44" s="90"/>
      <c r="C44" s="91"/>
      <c r="D44" s="92"/>
      <c r="E44" s="93"/>
      <c r="F44" s="93"/>
      <c r="G44" s="93"/>
      <c r="H44" s="93"/>
      <c r="I44" s="93"/>
      <c r="J44" s="94"/>
      <c r="K44" s="93"/>
    </row>
    <row r="45" spans="1:11" ht="20.100000000000001" customHeight="1">
      <c r="A45" s="111"/>
      <c r="B45" s="90"/>
      <c r="C45" s="91"/>
      <c r="D45" s="92"/>
      <c r="E45" s="93"/>
      <c r="F45" s="93"/>
      <c r="G45" s="93"/>
      <c r="H45" s="93"/>
      <c r="I45" s="93"/>
      <c r="J45" s="94"/>
      <c r="K45" s="93"/>
    </row>
    <row r="46" spans="1:11" ht="20.100000000000001" customHeight="1">
      <c r="A46" s="111"/>
      <c r="B46" s="90"/>
      <c r="C46" s="91"/>
      <c r="D46" s="92"/>
      <c r="E46" s="93"/>
      <c r="F46" s="93"/>
      <c r="G46" s="93"/>
      <c r="H46" s="93"/>
      <c r="I46" s="93"/>
      <c r="J46" s="94"/>
      <c r="K46" s="93"/>
    </row>
    <row r="47" spans="1:11" ht="20.100000000000001" customHeight="1">
      <c r="A47" s="111"/>
      <c r="B47" s="90"/>
      <c r="C47" s="91"/>
      <c r="D47" s="92"/>
      <c r="E47" s="93"/>
      <c r="F47" s="93"/>
      <c r="G47" s="93"/>
      <c r="H47" s="93"/>
      <c r="I47" s="93"/>
      <c r="J47" s="94"/>
      <c r="K47" s="93"/>
    </row>
    <row r="48" spans="1:11" ht="20.100000000000001" customHeight="1">
      <c r="A48" s="111"/>
      <c r="B48" s="90"/>
      <c r="C48" s="91"/>
      <c r="D48" s="92"/>
      <c r="E48" s="93"/>
      <c r="F48" s="93"/>
      <c r="G48" s="93"/>
      <c r="H48" s="93"/>
      <c r="I48" s="93"/>
      <c r="J48" s="94"/>
      <c r="K48" s="93"/>
    </row>
    <row r="49" spans="1:11" ht="20.100000000000001" customHeight="1">
      <c r="A49" s="111"/>
      <c r="B49" s="90"/>
      <c r="C49" s="91"/>
      <c r="D49" s="92"/>
      <c r="E49" s="93"/>
      <c r="F49" s="93"/>
      <c r="G49" s="93"/>
      <c r="H49" s="93"/>
      <c r="I49" s="93"/>
      <c r="J49" s="94"/>
      <c r="K49" s="93"/>
    </row>
    <row r="50" spans="1:11" ht="22.35" customHeight="1">
      <c r="A50" s="124" t="str">
        <f>+'6-7'!A102</f>
        <v>หมายเหตุประกอบงบการเงินรวมและงบการเงินเฉพาะกิจการเป็นส่วนหนึ่งของงบการเงินนี้</v>
      </c>
      <c r="B50" s="125"/>
      <c r="C50" s="126"/>
      <c r="D50" s="127"/>
      <c r="E50" s="114"/>
      <c r="F50" s="114"/>
      <c r="G50" s="114"/>
      <c r="H50" s="114"/>
      <c r="I50" s="114"/>
      <c r="J50" s="128"/>
      <c r="K50" s="114"/>
    </row>
    <row r="51" spans="1:11" ht="20.100000000000001" customHeight="1">
      <c r="A51" s="76" t="s">
        <v>104</v>
      </c>
      <c r="B51" s="77"/>
      <c r="C51" s="78"/>
      <c r="D51" s="79"/>
      <c r="E51" s="80"/>
      <c r="F51" s="80"/>
      <c r="G51" s="80"/>
      <c r="H51" s="81"/>
      <c r="I51" s="80"/>
      <c r="J51" s="81"/>
      <c r="K51" s="80"/>
    </row>
    <row r="52" spans="1:11" ht="20.100000000000001" customHeight="1">
      <c r="A52" s="82" t="s">
        <v>44</v>
      </c>
      <c r="B52" s="77"/>
      <c r="C52" s="78"/>
      <c r="D52" s="79"/>
      <c r="E52" s="80"/>
      <c r="F52" s="80"/>
      <c r="G52" s="80"/>
      <c r="H52" s="81"/>
      <c r="I52" s="80"/>
      <c r="J52" s="81"/>
      <c r="K52" s="80"/>
    </row>
    <row r="53" spans="1:11" ht="20.100000000000001" customHeight="1">
      <c r="A53" s="83" t="str">
        <f>+'10'!A3</f>
        <v>สำหรับปีสิ้นสุดวันที่ 31 ธันวาคม พ.ศ. 2568</v>
      </c>
      <c r="B53" s="84"/>
      <c r="C53" s="85"/>
      <c r="D53" s="86"/>
      <c r="E53" s="87"/>
      <c r="F53" s="87"/>
      <c r="G53" s="87"/>
      <c r="H53" s="88"/>
      <c r="I53" s="87"/>
      <c r="J53" s="88"/>
      <c r="K53" s="87"/>
    </row>
    <row r="54" spans="1:11" ht="20.100000000000001" customHeight="1">
      <c r="A54" s="89"/>
      <c r="B54" s="90"/>
      <c r="C54" s="91"/>
      <c r="D54" s="92"/>
      <c r="E54" s="93"/>
      <c r="F54" s="93"/>
      <c r="G54" s="93"/>
      <c r="H54" s="93"/>
      <c r="I54" s="93"/>
      <c r="J54" s="94"/>
      <c r="K54" s="93"/>
    </row>
    <row r="55" spans="1:11" ht="20.100000000000001" customHeight="1">
      <c r="A55" s="95"/>
      <c r="B55" s="96"/>
      <c r="C55" s="97"/>
      <c r="D55" s="96"/>
      <c r="E55" s="98" t="s">
        <v>127</v>
      </c>
      <c r="F55" s="98"/>
      <c r="G55" s="98"/>
      <c r="H55" s="99"/>
      <c r="I55" s="98" t="s">
        <v>128</v>
      </c>
      <c r="J55" s="98"/>
      <c r="K55" s="98"/>
    </row>
    <row r="56" spans="1:11" ht="20.100000000000001" customHeight="1">
      <c r="A56" s="95"/>
      <c r="B56" s="96"/>
      <c r="C56" s="97"/>
      <c r="D56" s="96"/>
      <c r="E56" s="100" t="s">
        <v>0</v>
      </c>
      <c r="F56" s="101"/>
      <c r="G56" s="100" t="s">
        <v>0</v>
      </c>
      <c r="H56" s="101"/>
      <c r="I56" s="100" t="s">
        <v>0</v>
      </c>
      <c r="J56" s="101"/>
      <c r="K56" s="100" t="s">
        <v>0</v>
      </c>
    </row>
    <row r="57" spans="1:11" ht="20.100000000000001" customHeight="1">
      <c r="A57" s="95"/>
      <c r="B57" s="96"/>
      <c r="C57" s="102"/>
      <c r="D57" s="103"/>
      <c r="E57" s="104" t="s">
        <v>164</v>
      </c>
      <c r="F57" s="104"/>
      <c r="G57" s="104" t="s">
        <v>50</v>
      </c>
      <c r="H57" s="93"/>
      <c r="I57" s="104" t="s">
        <v>164</v>
      </c>
      <c r="J57" s="104"/>
      <c r="K57" s="104" t="s">
        <v>50</v>
      </c>
    </row>
    <row r="58" spans="1:11" ht="20.100000000000001" customHeight="1">
      <c r="A58" s="105"/>
      <c r="B58" s="105"/>
      <c r="C58" s="106" t="s">
        <v>1</v>
      </c>
      <c r="D58" s="107"/>
      <c r="E58" s="108" t="s">
        <v>51</v>
      </c>
      <c r="F58" s="109"/>
      <c r="G58" s="108" t="s">
        <v>51</v>
      </c>
      <c r="H58" s="110"/>
      <c r="I58" s="108" t="s">
        <v>51</v>
      </c>
      <c r="J58" s="109"/>
      <c r="K58" s="108" t="s">
        <v>51</v>
      </c>
    </row>
    <row r="59" spans="1:11" ht="20.100000000000001" customHeight="1">
      <c r="A59" s="111"/>
      <c r="B59" s="90"/>
      <c r="C59" s="91"/>
      <c r="D59" s="92"/>
      <c r="E59" s="93"/>
      <c r="F59" s="93"/>
      <c r="G59" s="93"/>
      <c r="H59" s="93"/>
      <c r="I59" s="93"/>
      <c r="J59" s="94"/>
      <c r="K59" s="93"/>
    </row>
    <row r="60" spans="1:11" ht="20.100000000000001" customHeight="1">
      <c r="A60" s="129" t="s">
        <v>47</v>
      </c>
      <c r="B60" s="115"/>
      <c r="C60" s="78"/>
      <c r="D60" s="79"/>
      <c r="E60" s="80"/>
      <c r="F60" s="80"/>
      <c r="G60" s="80"/>
      <c r="H60" s="81"/>
      <c r="I60" s="80"/>
      <c r="J60" s="81"/>
      <c r="K60" s="80"/>
    </row>
    <row r="61" spans="1:11" ht="20.100000000000001" customHeight="1">
      <c r="A61" s="115" t="s">
        <v>143</v>
      </c>
      <c r="B61" s="115"/>
      <c r="C61" s="78"/>
      <c r="D61" s="79"/>
      <c r="E61" s="80">
        <v>-150000</v>
      </c>
      <c r="F61" s="80"/>
      <c r="G61" s="80">
        <v>-1810000</v>
      </c>
      <c r="H61" s="81"/>
      <c r="I61" s="80">
        <v>0</v>
      </c>
      <c r="J61" s="81"/>
      <c r="K61" s="80">
        <v>0</v>
      </c>
    </row>
    <row r="62" spans="1:11" ht="20.100000000000001" customHeight="1">
      <c r="A62" s="130" t="s">
        <v>101</v>
      </c>
      <c r="B62" s="115"/>
      <c r="C62" s="78" t="s">
        <v>172</v>
      </c>
      <c r="D62" s="79"/>
      <c r="E62" s="80">
        <v>-427162814</v>
      </c>
      <c r="F62" s="80"/>
      <c r="G62" s="80">
        <v>-847838625</v>
      </c>
      <c r="H62" s="81"/>
      <c r="I62" s="80">
        <v>-375277616</v>
      </c>
      <c r="J62" s="81"/>
      <c r="K62" s="80">
        <v>-826060015</v>
      </c>
    </row>
    <row r="63" spans="1:11" ht="20.100000000000001" customHeight="1">
      <c r="A63" s="90" t="s">
        <v>102</v>
      </c>
      <c r="B63" s="89"/>
      <c r="C63" s="117" t="s">
        <v>172</v>
      </c>
      <c r="D63" s="118"/>
      <c r="E63" s="80">
        <v>393000000</v>
      </c>
      <c r="F63" s="80"/>
      <c r="G63" s="80">
        <v>923000000</v>
      </c>
      <c r="H63" s="80"/>
      <c r="I63" s="80">
        <v>356000000</v>
      </c>
      <c r="J63" s="79"/>
      <c r="K63" s="80">
        <v>871000000</v>
      </c>
    </row>
    <row r="64" spans="1:11" ht="20.100000000000001" customHeight="1">
      <c r="A64" s="131" t="s">
        <v>48</v>
      </c>
      <c r="B64" s="115"/>
      <c r="C64" s="78">
        <v>14</v>
      </c>
      <c r="D64" s="79"/>
      <c r="E64" s="80">
        <v>-4768214</v>
      </c>
      <c r="F64" s="80"/>
      <c r="G64" s="80">
        <v>-39457918</v>
      </c>
      <c r="H64" s="80"/>
      <c r="I64" s="80">
        <v>-917273</v>
      </c>
      <c r="J64" s="79"/>
      <c r="K64" s="80">
        <v>-33238770</v>
      </c>
    </row>
    <row r="65" spans="1:11" ht="20.100000000000001" customHeight="1">
      <c r="A65" s="131" t="s">
        <v>109</v>
      </c>
      <c r="B65" s="115"/>
      <c r="C65" s="78"/>
      <c r="D65" s="79"/>
      <c r="E65" s="80">
        <v>416753</v>
      </c>
      <c r="F65" s="80"/>
      <c r="G65" s="80">
        <v>114192</v>
      </c>
      <c r="H65" s="80"/>
      <c r="I65" s="80">
        <v>402403</v>
      </c>
      <c r="J65" s="79"/>
      <c r="K65" s="80">
        <v>708467</v>
      </c>
    </row>
    <row r="66" spans="1:11" ht="20.100000000000001" customHeight="1">
      <c r="A66" s="131" t="s">
        <v>64</v>
      </c>
      <c r="B66" s="115"/>
      <c r="C66" s="78">
        <v>16</v>
      </c>
      <c r="D66" s="79"/>
      <c r="E66" s="80">
        <v>-27068622</v>
      </c>
      <c r="F66" s="80"/>
      <c r="G66" s="80">
        <v>-40007015</v>
      </c>
      <c r="H66" s="80"/>
      <c r="I66" s="80">
        <v>-15346822</v>
      </c>
      <c r="J66" s="79"/>
      <c r="K66" s="80">
        <v>-19389939</v>
      </c>
    </row>
    <row r="67" spans="1:11" ht="20.100000000000001" customHeight="1">
      <c r="A67" s="131" t="s">
        <v>110</v>
      </c>
      <c r="B67" s="115"/>
      <c r="C67" s="78"/>
      <c r="D67" s="79"/>
      <c r="E67" s="87">
        <v>0</v>
      </c>
      <c r="F67" s="80"/>
      <c r="G67" s="87">
        <v>0</v>
      </c>
      <c r="H67" s="80"/>
      <c r="I67" s="87">
        <v>6019948</v>
      </c>
      <c r="J67" s="79"/>
      <c r="K67" s="87">
        <v>9429958</v>
      </c>
    </row>
    <row r="68" spans="1:11" ht="8.25" customHeight="1">
      <c r="A68" s="131"/>
      <c r="B68" s="115"/>
      <c r="C68" s="78"/>
      <c r="D68" s="79"/>
      <c r="E68" s="80"/>
      <c r="F68" s="80"/>
      <c r="G68" s="80"/>
      <c r="H68" s="80"/>
      <c r="I68" s="80"/>
      <c r="J68" s="81"/>
      <c r="K68" s="80"/>
    </row>
    <row r="69" spans="1:11" ht="20.100000000000001" customHeight="1">
      <c r="A69" s="132" t="s">
        <v>78</v>
      </c>
      <c r="B69" s="115"/>
      <c r="C69" s="78"/>
      <c r="D69" s="79"/>
      <c r="E69" s="87">
        <f>SUM(E61:E68)</f>
        <v>-65732897</v>
      </c>
      <c r="F69" s="80"/>
      <c r="G69" s="87">
        <f>SUM(G61:G68)</f>
        <v>-5999366</v>
      </c>
      <c r="H69" s="80"/>
      <c r="I69" s="87">
        <f>SUM(I61:I68)</f>
        <v>-29119360</v>
      </c>
      <c r="J69" s="81"/>
      <c r="K69" s="87">
        <f>SUM(K61:K68)</f>
        <v>2449701</v>
      </c>
    </row>
    <row r="70" spans="1:11" ht="20.100000000000001" customHeight="1">
      <c r="A70" s="131"/>
      <c r="B70" s="115"/>
      <c r="C70" s="78"/>
      <c r="D70" s="79"/>
      <c r="E70" s="79"/>
      <c r="F70" s="79"/>
      <c r="G70" s="79"/>
      <c r="H70" s="131"/>
      <c r="I70" s="79"/>
      <c r="J70" s="131"/>
      <c r="K70" s="79"/>
    </row>
    <row r="71" spans="1:11" ht="20.100000000000001" customHeight="1">
      <c r="A71" s="132" t="s">
        <v>49</v>
      </c>
      <c r="B71" s="115"/>
      <c r="C71" s="78"/>
      <c r="D71" s="79"/>
      <c r="E71" s="80"/>
      <c r="F71" s="80"/>
      <c r="G71" s="80"/>
      <c r="H71" s="80"/>
      <c r="I71" s="80"/>
      <c r="J71" s="81"/>
      <c r="K71" s="80"/>
    </row>
    <row r="72" spans="1:11" ht="20.100000000000001" customHeight="1">
      <c r="A72" s="131" t="s">
        <v>76</v>
      </c>
      <c r="B72" s="115"/>
      <c r="C72" s="78"/>
      <c r="D72" s="79"/>
      <c r="E72" s="80">
        <v>-4444096</v>
      </c>
      <c r="F72" s="80"/>
      <c r="G72" s="80">
        <v>-2945243</v>
      </c>
      <c r="H72" s="80"/>
      <c r="I72" s="80">
        <v>-4444096</v>
      </c>
      <c r="J72" s="81"/>
      <c r="K72" s="80">
        <v>-2307444</v>
      </c>
    </row>
    <row r="73" spans="1:11" ht="20.100000000000001" customHeight="1">
      <c r="A73" s="131" t="s">
        <v>107</v>
      </c>
      <c r="B73" s="115"/>
      <c r="C73" s="78">
        <v>22</v>
      </c>
      <c r="D73" s="79"/>
      <c r="E73" s="87">
        <v>-36449496</v>
      </c>
      <c r="F73" s="80"/>
      <c r="G73" s="87">
        <v>-37349675</v>
      </c>
      <c r="H73" s="80"/>
      <c r="I73" s="87">
        <v>-36449496</v>
      </c>
      <c r="J73" s="81"/>
      <c r="K73" s="87">
        <v>-37349675</v>
      </c>
    </row>
    <row r="74" spans="1:11" ht="8.25" customHeight="1">
      <c r="A74" s="131"/>
      <c r="B74" s="115"/>
      <c r="C74" s="78"/>
      <c r="D74" s="79"/>
      <c r="E74" s="80"/>
      <c r="F74" s="80"/>
      <c r="G74" s="80"/>
      <c r="H74" s="80"/>
      <c r="I74" s="80"/>
      <c r="J74" s="81"/>
      <c r="K74" s="80"/>
    </row>
    <row r="75" spans="1:11" ht="20.100000000000001" customHeight="1">
      <c r="A75" s="132" t="s">
        <v>79</v>
      </c>
      <c r="B75" s="115"/>
      <c r="C75" s="78"/>
      <c r="D75" s="79"/>
      <c r="E75" s="87">
        <f>SUM(E72:E73)</f>
        <v>-40893592</v>
      </c>
      <c r="F75" s="80"/>
      <c r="G75" s="87">
        <f>SUM(G72:G73)</f>
        <v>-40294918</v>
      </c>
      <c r="H75" s="80"/>
      <c r="I75" s="87">
        <f>SUM(I72:I73)</f>
        <v>-40893592</v>
      </c>
      <c r="J75" s="80"/>
      <c r="K75" s="87">
        <f>SUM(K72:K73)</f>
        <v>-39657119</v>
      </c>
    </row>
    <row r="76" spans="1:11" ht="20.100000000000001" customHeight="1">
      <c r="A76" s="131"/>
      <c r="B76" s="115"/>
      <c r="C76" s="78"/>
      <c r="D76" s="79"/>
      <c r="E76" s="80"/>
      <c r="F76" s="80"/>
      <c r="G76" s="80"/>
      <c r="H76" s="80"/>
      <c r="I76" s="80"/>
      <c r="J76" s="81"/>
      <c r="K76" s="80"/>
    </row>
    <row r="77" spans="1:11" ht="20.100000000000001" customHeight="1">
      <c r="A77" s="132" t="s">
        <v>65</v>
      </c>
      <c r="B77" s="115"/>
      <c r="C77" s="78"/>
      <c r="D77" s="79"/>
      <c r="E77" s="80">
        <v>-1411774</v>
      </c>
      <c r="F77" s="80"/>
      <c r="G77" s="80">
        <v>-4662812</v>
      </c>
      <c r="H77" s="80"/>
      <c r="I77" s="80">
        <v>-16460348</v>
      </c>
      <c r="J77" s="81"/>
      <c r="K77" s="80">
        <v>18223979</v>
      </c>
    </row>
    <row r="78" spans="1:11" ht="20.100000000000001" customHeight="1">
      <c r="A78" s="131" t="s">
        <v>126</v>
      </c>
      <c r="B78" s="115"/>
      <c r="C78" s="78"/>
      <c r="D78" s="79"/>
      <c r="E78" s="80">
        <v>116493699</v>
      </c>
      <c r="F78" s="80"/>
      <c r="G78" s="80">
        <v>121129953</v>
      </c>
      <c r="H78" s="4"/>
      <c r="I78" s="80">
        <v>39118404</v>
      </c>
      <c r="J78" s="112"/>
      <c r="K78" s="80">
        <v>20908238</v>
      </c>
    </row>
    <row r="79" spans="1:11" ht="20.100000000000001" customHeight="1">
      <c r="A79" s="133" t="s">
        <v>66</v>
      </c>
      <c r="B79" s="115"/>
      <c r="C79" s="78"/>
      <c r="D79" s="79"/>
      <c r="E79" s="87">
        <v>8169</v>
      </c>
      <c r="F79" s="80"/>
      <c r="G79" s="87">
        <v>26558</v>
      </c>
      <c r="H79" s="5"/>
      <c r="I79" s="87">
        <v>15978</v>
      </c>
      <c r="J79" s="112"/>
      <c r="K79" s="134">
        <v>-13813</v>
      </c>
    </row>
    <row r="80" spans="1:11" ht="8.25" customHeight="1">
      <c r="A80" s="131"/>
      <c r="B80" s="115"/>
      <c r="C80" s="78"/>
      <c r="D80" s="79"/>
      <c r="E80" s="80"/>
      <c r="F80" s="80"/>
      <c r="G80" s="80"/>
      <c r="H80" s="80"/>
      <c r="I80" s="80"/>
      <c r="J80" s="81"/>
      <c r="K80" s="80"/>
    </row>
    <row r="81" spans="1:11" ht="20.100000000000001" customHeight="1" thickBot="1">
      <c r="A81" s="132" t="s">
        <v>156</v>
      </c>
      <c r="B81" s="115"/>
      <c r="C81" s="78"/>
      <c r="D81" s="79"/>
      <c r="E81" s="135">
        <f>SUM(E77:E80)</f>
        <v>115090094</v>
      </c>
      <c r="F81" s="80"/>
      <c r="G81" s="135">
        <f>SUM(G77:G80)</f>
        <v>116493699</v>
      </c>
      <c r="H81" s="80"/>
      <c r="I81" s="135">
        <f>SUM(I77:I80)</f>
        <v>22674034</v>
      </c>
      <c r="J81" s="81"/>
      <c r="K81" s="135">
        <f>SUM(K77:K80)</f>
        <v>39118404</v>
      </c>
    </row>
    <row r="82" spans="1:11" ht="20.100000000000001" customHeight="1" thickTop="1">
      <c r="A82" s="132"/>
      <c r="B82" s="115"/>
      <c r="C82" s="78"/>
      <c r="D82" s="79"/>
      <c r="E82" s="80"/>
      <c r="F82" s="80"/>
      <c r="G82" s="80"/>
      <c r="H82" s="80"/>
      <c r="I82" s="80"/>
      <c r="J82" s="81"/>
      <c r="K82" s="80"/>
    </row>
    <row r="83" spans="1:11" ht="20.100000000000001" customHeight="1">
      <c r="A83" s="132" t="s">
        <v>80</v>
      </c>
      <c r="B83" s="115"/>
      <c r="C83" s="78"/>
      <c r="D83" s="79"/>
      <c r="E83" s="80"/>
      <c r="F83" s="80"/>
      <c r="G83" s="80"/>
      <c r="H83" s="80"/>
      <c r="I83" s="80"/>
      <c r="J83" s="81"/>
      <c r="K83" s="80"/>
    </row>
    <row r="84" spans="1:11" ht="20.100000000000001" customHeight="1">
      <c r="A84" s="131" t="s">
        <v>100</v>
      </c>
      <c r="B84" s="115"/>
      <c r="C84" s="78">
        <v>15</v>
      </c>
      <c r="D84" s="79"/>
      <c r="E84" s="80">
        <v>3226487</v>
      </c>
      <c r="F84" s="80"/>
      <c r="G84" s="80">
        <v>11520498</v>
      </c>
      <c r="H84" s="75"/>
      <c r="I84" s="80">
        <v>3226487</v>
      </c>
      <c r="J84" s="112"/>
      <c r="K84" s="80">
        <v>11520498</v>
      </c>
    </row>
    <row r="85" spans="1:11" ht="18" customHeight="1">
      <c r="A85" s="131" t="s">
        <v>168</v>
      </c>
      <c r="B85" s="115"/>
      <c r="C85" s="78">
        <v>15</v>
      </c>
      <c r="D85" s="79"/>
      <c r="E85" s="80">
        <v>0</v>
      </c>
      <c r="F85" s="80"/>
      <c r="G85" s="80">
        <v>0</v>
      </c>
      <c r="H85" s="79"/>
      <c r="I85" s="80">
        <v>1198865</v>
      </c>
      <c r="J85" s="131"/>
      <c r="K85" s="80">
        <v>0</v>
      </c>
    </row>
    <row r="86" spans="1:11" s="136" customFormat="1" ht="18" customHeight="1">
      <c r="A86" s="131" t="s">
        <v>169</v>
      </c>
      <c r="B86" s="115"/>
      <c r="C86" s="78">
        <v>13</v>
      </c>
      <c r="D86" s="79"/>
      <c r="E86" s="80">
        <v>87475</v>
      </c>
      <c r="F86" s="80"/>
      <c r="G86" s="80">
        <v>0</v>
      </c>
      <c r="H86" s="79"/>
      <c r="I86" s="80">
        <v>87475</v>
      </c>
      <c r="J86" s="131"/>
      <c r="K86" s="80">
        <v>0</v>
      </c>
    </row>
    <row r="87" spans="1:11" ht="18.75" customHeight="1">
      <c r="E87" s="74"/>
      <c r="G87" s="74"/>
      <c r="I87" s="74"/>
      <c r="K87" s="74"/>
    </row>
    <row r="88" spans="1:11" ht="20.100000000000001" customHeight="1">
      <c r="E88" s="74"/>
      <c r="G88" s="74"/>
      <c r="I88" s="74"/>
      <c r="K88" s="74"/>
    </row>
    <row r="96" spans="1:11" ht="20.25" customHeight="1"/>
    <row r="97" spans="1:11" ht="20.25" customHeight="1"/>
    <row r="98" spans="1:11" ht="20.25" customHeight="1"/>
    <row r="100" spans="1:11" ht="4.5" customHeight="1"/>
    <row r="101" spans="1:11" ht="22.35" customHeight="1">
      <c r="A101" s="137" t="s">
        <v>159</v>
      </c>
      <c r="B101" s="138"/>
      <c r="C101" s="85"/>
      <c r="D101" s="86"/>
      <c r="E101" s="87"/>
      <c r="F101" s="87"/>
      <c r="G101" s="87"/>
      <c r="H101" s="88"/>
      <c r="I101" s="87"/>
      <c r="J101" s="88"/>
      <c r="K101" s="87"/>
    </row>
  </sheetData>
  <mergeCells count="4">
    <mergeCell ref="E5:G5"/>
    <mergeCell ref="I5:K5"/>
    <mergeCell ref="E55:G55"/>
    <mergeCell ref="I55:K55"/>
  </mergeCells>
  <pageMargins left="0.8" right="0.5" top="0.5" bottom="0.6" header="0.49" footer="0.4"/>
  <pageSetup paperSize="9" scale="82" firstPageNumber="11" orientation="portrait" useFirstPageNumber="1" horizontalDpi="1200" verticalDpi="1200" r:id="rId1"/>
  <headerFooter>
    <oddFooter>&amp;R&amp;"Browallia New,Regular"&amp;13&amp;P</oddFooter>
  </headerFooter>
  <rowBreaks count="1" manualBreakCount="1">
    <brk id="50" max="16383" man="1"/>
  </rowBreaks>
  <ignoredErrors>
    <ignoredError sqref="C62:C6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7FF5330E6F7743AF599530E847B226" ma:contentTypeVersion="13" ma:contentTypeDescription="Create a new document." ma:contentTypeScope="" ma:versionID="a31e0bc2fb6691baed4ad9fe81bb0c47">
  <xsd:schema xmlns:xsd="http://www.w3.org/2001/XMLSchema" xmlns:xs="http://www.w3.org/2001/XMLSchema" xmlns:p="http://schemas.microsoft.com/office/2006/metadata/properties" xmlns:ns2="cfad2635-351c-4795-90e2-734f60046ffd" xmlns:ns3="4897abe1-d253-4db0-8a01-8640f46dc2b7" targetNamespace="http://schemas.microsoft.com/office/2006/metadata/properties" ma:root="true" ma:fieldsID="05ac374daa49d78752fe5464378b62f7" ns2:_="" ns3:_="">
    <xsd:import namespace="cfad2635-351c-4795-90e2-734f60046ffd"/>
    <xsd:import namespace="4897abe1-d253-4db0-8a01-8640f46dc2b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ad2635-351c-4795-90e2-734f60046f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2d61eb9b-08a8-49dd-bedb-6459cd0fb40f}" ma:internalName="TaxCatchAll" ma:showField="CatchAllData" ma:web="cfad2635-351c-4795-90e2-734f60046f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7abe1-d253-4db0-8a01-8640f46dc2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ad2635-351c-4795-90e2-734f60046ffd" xsi:nil="true"/>
    <lcf76f155ced4ddcb4097134ff3c332f xmlns="4897abe1-d253-4db0-8a01-8640f46dc2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5A7868-D05E-44B7-B904-754FD3E5AA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ad2635-351c-4795-90e2-734f60046ffd"/>
    <ds:schemaRef ds:uri="4897abe1-d253-4db0-8a01-8640f46dc2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9BCE7D-91BE-40FC-A9C4-A327FDF625B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54A8CA1-AD9D-4CD2-92B3-C6AE0BD374A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5781A04-EB9C-4111-992C-8780AA92DEAE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4897abe1-d253-4db0-8a01-8640f46dc2b7"/>
    <ds:schemaRef ds:uri="cfad2635-351c-4795-90e2-734f60046f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6-7</vt:lpstr>
      <vt:lpstr>8</vt:lpstr>
      <vt:lpstr>9</vt:lpstr>
      <vt:lpstr>10</vt:lpstr>
      <vt:lpstr>11-12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 (TH)</dc:creator>
  <cp:lastModifiedBy>Duangporn Pongvitayakorn (TH)</cp:lastModifiedBy>
  <cp:lastPrinted>2026-02-20T03:33:12Z</cp:lastPrinted>
  <dcterms:created xsi:type="dcterms:W3CDTF">2023-11-14T10:59:01Z</dcterms:created>
  <dcterms:modified xsi:type="dcterms:W3CDTF">2026-02-20T03:33:14Z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0x0101003A7FF5330E6F7743AF599530E847B226</vt:lpwstr>
  </property>
  <property fmtid="{D5CDD505-2E9C-101B-9397-08002B2CF9AE}" pid="3" name="MediaServiceImageTags">
    <vt:lpwstr/>
  </property>
</Properties>
</file>