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wcapac.sharepoint.com/sites/TH-SD-0ALmAb4_dgckHUk9PVA/Shared Documents/2025/Q2'25/FS/FS BVG/FS BVG 04.08.2025/"/>
    </mc:Choice>
  </mc:AlternateContent>
  <xr:revisionPtr revIDLastSave="103" documentId="13_ncr:1_{0BBC33B0-749E-4449-B7B9-20CA2AFB64EB}" xr6:coauthVersionLast="47" xr6:coauthVersionMax="47" xr10:uidLastSave="{67D13B94-1999-41B1-9F78-9AEF4F292A7C}"/>
  <bookViews>
    <workbookView xWindow="-105" yWindow="0" windowWidth="14610" windowHeight="15585" tabRatio="808" xr2:uid="{23E71DF0-3836-4C92-AB79-71970F8B9DC8}"/>
  </bookViews>
  <sheets>
    <sheet name="2-3" sheetId="1" r:id="rId1"/>
    <sheet name="4" sheetId="12" r:id="rId2"/>
    <sheet name="5(6M)" sheetId="13" r:id="rId3"/>
    <sheet name="6" sheetId="14" r:id="rId4"/>
    <sheet name="7" sheetId="15" r:id="rId5"/>
    <sheet name="8" sheetId="16" r:id="rId6"/>
  </sheets>
  <definedNames>
    <definedName name="_xlnm.Print_Area" localSheetId="0">'2-3'!$A$1:$J$114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9" i="12" l="1"/>
  <c r="H59" i="12"/>
  <c r="H61" i="12" s="1"/>
  <c r="F59" i="12"/>
  <c r="D59" i="12"/>
  <c r="J61" i="12"/>
  <c r="F61" i="12"/>
  <c r="D49" i="12"/>
  <c r="J49" i="12"/>
  <c r="H49" i="12"/>
  <c r="F49" i="12"/>
  <c r="P19" i="14"/>
  <c r="N19" i="14"/>
  <c r="L19" i="14"/>
  <c r="J19" i="14"/>
  <c r="H19" i="14"/>
  <c r="F19" i="14"/>
  <c r="D19" i="14"/>
  <c r="R17" i="14"/>
  <c r="R16" i="14"/>
  <c r="R15" i="14"/>
  <c r="R19" i="14" s="1"/>
  <c r="N19" i="15"/>
  <c r="L19" i="15"/>
  <c r="J19" i="15"/>
  <c r="H19" i="15"/>
  <c r="F19" i="15"/>
  <c r="D19" i="15"/>
  <c r="P17" i="15"/>
  <c r="P16" i="15"/>
  <c r="P15" i="15"/>
  <c r="P19" i="15" s="1"/>
  <c r="D61" i="12" l="1"/>
  <c r="A70" i="12"/>
  <c r="A69" i="13"/>
  <c r="F49" i="13" l="1"/>
  <c r="J59" i="13"/>
  <c r="F59" i="13"/>
  <c r="J29" i="13"/>
  <c r="H29" i="13"/>
  <c r="F29" i="13"/>
  <c r="D29" i="13"/>
  <c r="J20" i="13"/>
  <c r="H20" i="13"/>
  <c r="F20" i="13"/>
  <c r="D20" i="13"/>
  <c r="K59" i="16"/>
  <c r="K53" i="16"/>
  <c r="K27" i="16"/>
  <c r="K37" i="16" s="1"/>
  <c r="K43" i="16" s="1"/>
  <c r="G59" i="16"/>
  <c r="G53" i="16"/>
  <c r="G27" i="16"/>
  <c r="G37" i="16" s="1"/>
  <c r="G43" i="16" s="1"/>
  <c r="D29" i="12"/>
  <c r="H29" i="12"/>
  <c r="F29" i="12"/>
  <c r="J29" i="12"/>
  <c r="H20" i="12"/>
  <c r="D20" i="12"/>
  <c r="F20" i="12"/>
  <c r="J20" i="12"/>
  <c r="A74" i="16"/>
  <c r="I59" i="16"/>
  <c r="E59" i="16"/>
  <c r="I53" i="16"/>
  <c r="E53" i="16"/>
  <c r="I27" i="16"/>
  <c r="I37" i="16" s="1"/>
  <c r="I43" i="16" s="1"/>
  <c r="E27" i="16"/>
  <c r="E37" i="16" s="1"/>
  <c r="E43" i="16" s="1"/>
  <c r="N26" i="15"/>
  <c r="L26" i="15"/>
  <c r="J26" i="15"/>
  <c r="H26" i="15"/>
  <c r="F26" i="15"/>
  <c r="D26" i="15"/>
  <c r="P24" i="15"/>
  <c r="P23" i="15"/>
  <c r="P22" i="15"/>
  <c r="P26" i="14"/>
  <c r="N26" i="14"/>
  <c r="L26" i="14"/>
  <c r="J26" i="14"/>
  <c r="H26" i="14"/>
  <c r="F26" i="14"/>
  <c r="D26" i="14"/>
  <c r="R24" i="14"/>
  <c r="R23" i="14"/>
  <c r="R22" i="14"/>
  <c r="A3" i="14"/>
  <c r="A3" i="15" s="1"/>
  <c r="H59" i="13"/>
  <c r="D59" i="13"/>
  <c r="J49" i="13"/>
  <c r="H49" i="13"/>
  <c r="D49" i="13"/>
  <c r="H31" i="12" l="1"/>
  <c r="H36" i="12" s="1"/>
  <c r="H39" i="12" s="1"/>
  <c r="H63" i="12" s="1"/>
  <c r="F31" i="13"/>
  <c r="F36" i="13" s="1"/>
  <c r="F39" i="13" s="1"/>
  <c r="F67" i="13" s="1"/>
  <c r="D31" i="13"/>
  <c r="D36" i="13" s="1"/>
  <c r="D39" i="13" s="1"/>
  <c r="D31" i="12"/>
  <c r="D36" i="12" s="1"/>
  <c r="D39" i="12" s="1"/>
  <c r="D63" i="12" s="1"/>
  <c r="F61" i="13"/>
  <c r="H31" i="13"/>
  <c r="H36" i="13" s="1"/>
  <c r="H39" i="13" s="1"/>
  <c r="H67" i="13" s="1"/>
  <c r="J31" i="13"/>
  <c r="J36" i="13" s="1"/>
  <c r="J39" i="13" s="1"/>
  <c r="J67" i="13" s="1"/>
  <c r="R26" i="14"/>
  <c r="H61" i="13"/>
  <c r="J61" i="13"/>
  <c r="D61" i="13"/>
  <c r="G61" i="16"/>
  <c r="G65" i="16" s="1"/>
  <c r="I61" i="16"/>
  <c r="I65" i="16" s="1"/>
  <c r="K61" i="16"/>
  <c r="K65" i="16" s="1"/>
  <c r="F31" i="12"/>
  <c r="F36" i="12" s="1"/>
  <c r="F39" i="12" s="1"/>
  <c r="F63" i="12" s="1"/>
  <c r="E61" i="16"/>
  <c r="E65" i="16" s="1"/>
  <c r="P26" i="15"/>
  <c r="J31" i="12"/>
  <c r="J36" i="12" s="1"/>
  <c r="J39" i="12" s="1"/>
  <c r="J63" i="12" s="1"/>
  <c r="D63" i="13" l="1"/>
  <c r="D67" i="13"/>
  <c r="F63" i="13"/>
  <c r="H63" i="13"/>
  <c r="J63" i="13"/>
  <c r="D78" i="1"/>
  <c r="D23" i="1"/>
  <c r="D38" i="1"/>
  <c r="F78" i="1" l="1"/>
  <c r="J38" i="1"/>
  <c r="H38" i="1"/>
  <c r="F38" i="1"/>
  <c r="H78" i="1" l="1"/>
  <c r="H23" i="1"/>
  <c r="J23" i="1"/>
  <c r="D40" i="1" l="1"/>
  <c r="H40" i="1"/>
  <c r="D109" i="1" l="1"/>
  <c r="J109" i="1"/>
  <c r="H109" i="1"/>
  <c r="F109" i="1"/>
  <c r="A114" i="1"/>
  <c r="J86" i="1"/>
  <c r="H86" i="1"/>
  <c r="F86" i="1"/>
  <c r="D86" i="1"/>
  <c r="J78" i="1"/>
  <c r="A59" i="1"/>
  <c r="A57" i="1"/>
  <c r="F23" i="1"/>
  <c r="F40" i="1" s="1"/>
  <c r="H88" i="1" l="1"/>
  <c r="H111" i="1" s="1"/>
  <c r="J88" i="1"/>
  <c r="J111" i="1" s="1"/>
  <c r="J40" i="1"/>
  <c r="D88" i="1"/>
  <c r="D111" i="1" s="1"/>
  <c r="F88" i="1"/>
  <c r="F111" i="1" s="1"/>
</calcChain>
</file>

<file path=xl/sharedStrings.xml><?xml version="1.0" encoding="utf-8"?>
<sst xmlns="http://schemas.openxmlformats.org/spreadsheetml/2006/main" count="383" uniqueCount="181">
  <si>
    <t>Statement of Financial Position</t>
  </si>
  <si>
    <t>Consolidated</t>
  </si>
  <si>
    <t>Separate</t>
  </si>
  <si>
    <t xml:space="preserve"> financial information</t>
  </si>
  <si>
    <t>31 December</t>
  </si>
  <si>
    <t>Notes</t>
  </si>
  <si>
    <t>Assets</t>
  </si>
  <si>
    <t>Current assets</t>
  </si>
  <si>
    <t>Cash and cash equivalents</t>
  </si>
  <si>
    <t>Total current assets</t>
  </si>
  <si>
    <t>Non-current assets</t>
  </si>
  <si>
    <t>Deferred tax assets</t>
  </si>
  <si>
    <t>Other non-current assets</t>
  </si>
  <si>
    <t>Total non-current assets</t>
  </si>
  <si>
    <t>Total assets</t>
  </si>
  <si>
    <t>The accompanying notes form part of this interim financial information.</t>
  </si>
  <si>
    <r>
      <t>Statement of Financial Position</t>
    </r>
    <r>
      <rPr>
        <sz val="9"/>
        <rFont val="Arial"/>
        <family val="2"/>
      </rPr>
      <t xml:space="preserve"> (Cont’d)</t>
    </r>
  </si>
  <si>
    <t>Liabilities and equity</t>
  </si>
  <si>
    <t>Current liabilities</t>
  </si>
  <si>
    <t>Current portion of lease liabilities</t>
  </si>
  <si>
    <t>Total current liabilities</t>
  </si>
  <si>
    <t>Non-current liabilities</t>
  </si>
  <si>
    <t>Lease liabilities</t>
  </si>
  <si>
    <t>Employee benefit obligations</t>
  </si>
  <si>
    <t>Total non-current liabilities</t>
  </si>
  <si>
    <t>Total liabilities</t>
  </si>
  <si>
    <t>Equity</t>
  </si>
  <si>
    <t>Share capital</t>
  </si>
  <si>
    <t xml:space="preserve">   Authorised share capital</t>
  </si>
  <si>
    <t xml:space="preserve">   Issued and paid-up share capital</t>
  </si>
  <si>
    <t>Share premium</t>
  </si>
  <si>
    <t>Retained earnings</t>
  </si>
  <si>
    <t xml:space="preserve">   Appropriated - Legal reserve</t>
  </si>
  <si>
    <t xml:space="preserve">   Unappropriated</t>
  </si>
  <si>
    <t>Other components of equity</t>
  </si>
  <si>
    <t>Total equity</t>
  </si>
  <si>
    <t>Total liabilities and equity</t>
  </si>
  <si>
    <t>Statement of Comprehensive Income</t>
  </si>
  <si>
    <t>Revenues</t>
  </si>
  <si>
    <t>Other income</t>
  </si>
  <si>
    <t>Total revenues</t>
  </si>
  <si>
    <t>Expenses</t>
  </si>
  <si>
    <t>Administrative expenses</t>
  </si>
  <si>
    <t>Total expenses</t>
  </si>
  <si>
    <t>Profit before income tax</t>
  </si>
  <si>
    <t>Net profit for the period</t>
  </si>
  <si>
    <t>Total comprehensive income for the period</t>
  </si>
  <si>
    <t>Earnings per share</t>
  </si>
  <si>
    <t>Basic earnings per share (Baht per share)</t>
  </si>
  <si>
    <t>Items that will be reclassified subsequently to profit or loss</t>
  </si>
  <si>
    <t>Statement of Changes in Equity</t>
  </si>
  <si>
    <t>Consolidated financial information (Unaudited)</t>
  </si>
  <si>
    <t>Share</t>
  </si>
  <si>
    <t>Issued and</t>
  </si>
  <si>
    <t>Appropriated</t>
  </si>
  <si>
    <t>Currency</t>
  </si>
  <si>
    <t>paid-up</t>
  </si>
  <si>
    <t>fair value through other</t>
  </si>
  <si>
    <t>transaction</t>
  </si>
  <si>
    <t>share capital</t>
  </si>
  <si>
    <t>premium</t>
  </si>
  <si>
    <t>Unappropriated</t>
  </si>
  <si>
    <t>comprehensive income</t>
  </si>
  <si>
    <t>differences</t>
  </si>
  <si>
    <t>Separate financial information (Unaudited)</t>
  </si>
  <si>
    <t>Statement of Cash Flows</t>
  </si>
  <si>
    <t>Cash flows from operating activities</t>
  </si>
  <si>
    <t>Depreciation and amortisation</t>
  </si>
  <si>
    <t>Cash flows from investing activities</t>
  </si>
  <si>
    <t>Cash flows from financing activities</t>
  </si>
  <si>
    <t>2024</t>
  </si>
  <si>
    <t>Baht</t>
  </si>
  <si>
    <t>Investment in subsidiaries</t>
  </si>
  <si>
    <t>Investment in joint venture</t>
  </si>
  <si>
    <t xml:space="preserve">          at par value of Baht 0.5 each</t>
  </si>
  <si>
    <t>Revenue from contracts with customers</t>
  </si>
  <si>
    <t>Costs of services</t>
  </si>
  <si>
    <t>Finance costs</t>
  </si>
  <si>
    <t>Opening balance as at 1 January 2024</t>
  </si>
  <si>
    <t xml:space="preserve">Total comprehensive income for the period </t>
  </si>
  <si>
    <t>Financial costs</t>
  </si>
  <si>
    <t>Other financial assets</t>
  </si>
  <si>
    <t xml:space="preserve">     Ordinary shares, 450,000,000 shares</t>
  </si>
  <si>
    <t xml:space="preserve">          paid-up at Baht 0.5 each</t>
  </si>
  <si>
    <t>Interest income</t>
  </si>
  <si>
    <t>common control</t>
  </si>
  <si>
    <t>Other comprehensive income (expense)</t>
  </si>
  <si>
    <t>Net cash from operating activities</t>
  </si>
  <si>
    <t>Net cash from investing activities</t>
  </si>
  <si>
    <t>Net cash from financing activities</t>
  </si>
  <si>
    <t>Non-cash items</t>
  </si>
  <si>
    <t>Other current assets</t>
  </si>
  <si>
    <t>Trade and other current payables</t>
  </si>
  <si>
    <t>Other current liabilities</t>
  </si>
  <si>
    <t>(Unaudited)</t>
  </si>
  <si>
    <t>(Audited)</t>
  </si>
  <si>
    <t xml:space="preserve">BlueVenture Group Public Company Limited </t>
  </si>
  <si>
    <t>BlueVenture Group Public Company Limited</t>
  </si>
  <si>
    <t>Corporate income tax payable</t>
  </si>
  <si>
    <t>Operating profit</t>
  </si>
  <si>
    <t xml:space="preserve">   accounted for using the equity method</t>
  </si>
  <si>
    <t>Share of (loss) of joint ventures</t>
  </si>
  <si>
    <t xml:space="preserve">Income tax </t>
  </si>
  <si>
    <t>debt instruments at</t>
  </si>
  <si>
    <t>- Legal reserve</t>
  </si>
  <si>
    <t>(deficits) on business</t>
  </si>
  <si>
    <t xml:space="preserve">Share premium (deficits) on </t>
  </si>
  <si>
    <t xml:space="preserve">   business combination under common control</t>
  </si>
  <si>
    <t>Adjustments for</t>
  </si>
  <si>
    <t>Other financial assets that held as collateral</t>
  </si>
  <si>
    <t>Contract assets</t>
  </si>
  <si>
    <t xml:space="preserve">  Currency translation differences</t>
  </si>
  <si>
    <t xml:space="preserve">  Changes in fair value of debt instruments at fair value</t>
  </si>
  <si>
    <t xml:space="preserve">     through other comprehensive income</t>
  </si>
  <si>
    <t xml:space="preserve">  Income tax on items that will be reclassified </t>
  </si>
  <si>
    <t xml:space="preserve">    subsequently to profit or loss</t>
  </si>
  <si>
    <t>Total items that will be reclassified</t>
  </si>
  <si>
    <t xml:space="preserve">  subsequently to profit or loss</t>
  </si>
  <si>
    <t>(Reversal) Expected credit losses</t>
  </si>
  <si>
    <t xml:space="preserve">  Remeasurements of post-employment benefit obligations</t>
  </si>
  <si>
    <r>
      <t xml:space="preserve">Statement of Changes in Equity </t>
    </r>
    <r>
      <rPr>
        <sz val="9"/>
        <rFont val="Arial"/>
        <family val="2"/>
      </rPr>
      <t>(Cont'd)</t>
    </r>
  </si>
  <si>
    <t xml:space="preserve">(Reversal) Expected credit losses </t>
  </si>
  <si>
    <t>Profits from operating activities before changes in working capital</t>
  </si>
  <si>
    <t xml:space="preserve">Changes in working capital </t>
  </si>
  <si>
    <t>Trade and other current receivables</t>
  </si>
  <si>
    <t>Cash used in operating activities</t>
  </si>
  <si>
    <t>Cash paid for other financial assets</t>
  </si>
  <si>
    <t>Cash received from disposals of other financial assets</t>
  </si>
  <si>
    <t>Cash paid for purchase of equipment</t>
  </si>
  <si>
    <t>Cash paid for principal elements of lease payments</t>
  </si>
  <si>
    <t>Cash and cash equivalents at the beginning of the period</t>
  </si>
  <si>
    <t>(Increase) decrease in allowance for expected credit loss</t>
  </si>
  <si>
    <t>Cash and cash equivalents at the end of the period</t>
  </si>
  <si>
    <t>Acquisition of right-of-use assets</t>
  </si>
  <si>
    <t>2025</t>
  </si>
  <si>
    <t>Opening balance as at 1 January 2025</t>
  </si>
  <si>
    <t>Inventory</t>
  </si>
  <si>
    <t>Other non-current receivables</t>
  </si>
  <si>
    <t>Financial derivatives</t>
  </si>
  <si>
    <t>Other non-current liabilities</t>
  </si>
  <si>
    <t>Investment in associate</t>
  </si>
  <si>
    <t>Items that will not be reclassified subsequently to profit or loss</t>
  </si>
  <si>
    <t xml:space="preserve">  Income tax on items that will not be reclassified </t>
  </si>
  <si>
    <t>Plant, property and equipment</t>
  </si>
  <si>
    <t>Right-of-use assets</t>
  </si>
  <si>
    <t>Intangible assets</t>
  </si>
  <si>
    <t>As at 30 June 2025</t>
  </si>
  <si>
    <t>30 June</t>
  </si>
  <si>
    <t>Dividend income</t>
  </si>
  <si>
    <t>Other comprehensive (expense) for the period, net of tax</t>
  </si>
  <si>
    <t xml:space="preserve">Total items that will not be reclassified </t>
  </si>
  <si>
    <t>Dividend payment</t>
  </si>
  <si>
    <t>Closing balance as at 30 June 2024</t>
  </si>
  <si>
    <t>(Reversal) Losses on impairment of assets</t>
  </si>
  <si>
    <t>Gain from changes in finance lease agreements</t>
  </si>
  <si>
    <t>(Gain) loss from changes in fair value of financial assets</t>
  </si>
  <si>
    <t>Share of loss of joint ventures</t>
  </si>
  <si>
    <t>Cash paid for employee benefit</t>
  </si>
  <si>
    <t>Cash paid for interest income</t>
  </si>
  <si>
    <t>Cash paid for finance cost</t>
  </si>
  <si>
    <t xml:space="preserve">Cash received from income tax refund </t>
  </si>
  <si>
    <t>Cash paid for income tax</t>
  </si>
  <si>
    <t>Cash received from disposal of equipment</t>
  </si>
  <si>
    <t>Dividend received</t>
  </si>
  <si>
    <t>Dividend paid</t>
  </si>
  <si>
    <t>Net increase (decrease) in cash and cash equivalents</t>
  </si>
  <si>
    <t>For the three-month period ended 30 June 2025</t>
  </si>
  <si>
    <t>Closing balance as at 30 June 2025</t>
  </si>
  <si>
    <t>For the six-month period ended 30 June 2025</t>
  </si>
  <si>
    <t>combination under</t>
  </si>
  <si>
    <t>Measurement of</t>
  </si>
  <si>
    <t>Other losses (gains) - net</t>
  </si>
  <si>
    <t>Investment in associates payable</t>
  </si>
  <si>
    <t>Dividend receivables</t>
  </si>
  <si>
    <t>Other comprehensive for the period, net of tax</t>
  </si>
  <si>
    <t>Expected credit losses (Reversal)</t>
  </si>
  <si>
    <t>on business</t>
  </si>
  <si>
    <t>Cash paid for purchase and develop of intangible assets</t>
  </si>
  <si>
    <t>Loss (gain) on assets disposal and written-off</t>
  </si>
  <si>
    <t>Lease modifications and reassessments</t>
  </si>
  <si>
    <t>10, 11, 12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</si>
</sst>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;&quot;-&quot;;@"/>
    <numFmt numFmtId="167" formatCode="#,##0;\(#,##0\)"/>
    <numFmt numFmtId="168" formatCode="#,##0;\(#,##0\);\-"/>
    <numFmt numFmtId="169" formatCode="_-* #,##0.00_-;\-* #,##0.00_-;_-* \-??_-;_-@_-"/>
    <numFmt numFmtId="170" formatCode="#,##0.00;\(#,##0.00\);\-"/>
    <numFmt numFmtId="171" formatCode="_(* #,##0_);_(* \(#,##0\);_(* &quot;-&quot;??_);_(@_)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pFont"/>
    </font>
    <font>
      <i/>
      <sz val="9"/>
      <name val="Arial"/>
      <family val="2"/>
    </font>
    <font>
      <sz val="9"/>
      <color theme="1"/>
      <name val="Arial"/>
      <family val="2"/>
    </font>
    <font>
      <sz val="12"/>
      <name val="CordiaUPC"/>
      <family val="2"/>
      <charset val="22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6"/>
      <name val="AngsanaUPC"/>
      <family val="1"/>
      <charset val="22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5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2" fillId="0" borderId="0"/>
    <xf numFmtId="165" fontId="2" fillId="0" borderId="0" applyFont="0" applyFill="0" applyBorder="0" applyAlignment="0" applyProtection="0"/>
    <xf numFmtId="0" fontId="8" fillId="0" borderId="0"/>
    <xf numFmtId="43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" fontId="11" fillId="0" borderId="0" applyFont="0" applyFill="0" applyBorder="0" applyAlignment="0" applyProtection="0"/>
    <xf numFmtId="0" fontId="2" fillId="0" borderId="0"/>
    <xf numFmtId="165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1" applyFont="1" applyAlignment="1">
      <alignment vertical="center"/>
    </xf>
    <xf numFmtId="0" fontId="4" fillId="0" borderId="0" xfId="2" applyFont="1" applyAlignment="1">
      <alignment horizontal="center" vertical="center"/>
    </xf>
    <xf numFmtId="166" fontId="4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3" fillId="0" borderId="1" xfId="2" applyFont="1" applyBorder="1" applyAlignment="1">
      <alignment horizontal="left" vertical="center"/>
    </xf>
    <xf numFmtId="0" fontId="4" fillId="0" borderId="1" xfId="2" applyFont="1" applyBorder="1" applyAlignment="1">
      <alignment horizontal="center" vertical="center"/>
    </xf>
    <xf numFmtId="166" fontId="4" fillId="0" borderId="1" xfId="2" applyNumberFormat="1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4" fillId="0" borderId="0" xfId="4" applyFont="1" applyAlignment="1">
      <alignment horizontal="center" vertical="center"/>
    </xf>
    <xf numFmtId="167" fontId="4" fillId="0" borderId="0" xfId="2" applyNumberFormat="1" applyFont="1" applyAlignment="1">
      <alignment horizontal="center" vertical="center"/>
    </xf>
    <xf numFmtId="0" fontId="4" fillId="0" borderId="1" xfId="2" applyFont="1" applyBorder="1" applyAlignment="1">
      <alignment vertical="center"/>
    </xf>
    <xf numFmtId="0" fontId="3" fillId="0" borderId="0" xfId="2" quotePrefix="1" applyFont="1" applyAlignment="1">
      <alignment horizontal="left" vertical="center"/>
    </xf>
    <xf numFmtId="166" fontId="4" fillId="0" borderId="1" xfId="6" applyNumberFormat="1" applyFont="1" applyFill="1" applyBorder="1" applyAlignment="1">
      <alignment vertical="center"/>
    </xf>
    <xf numFmtId="168" fontId="7" fillId="0" borderId="0" xfId="15" applyNumberFormat="1" applyFont="1" applyFill="1" applyAlignment="1">
      <alignment horizontal="right" vertical="center"/>
    </xf>
    <xf numFmtId="37" fontId="4" fillId="0" borderId="0" xfId="20" applyNumberFormat="1" applyFont="1" applyAlignment="1">
      <alignment vertical="center"/>
    </xf>
    <xf numFmtId="37" fontId="4" fillId="0" borderId="0" xfId="20" applyNumberFormat="1" applyFont="1" applyAlignment="1">
      <alignment horizontal="left" vertical="center"/>
    </xf>
    <xf numFmtId="0" fontId="3" fillId="0" borderId="1" xfId="2" applyFont="1" applyBorder="1" applyAlignment="1">
      <alignment horizontal="center" vertical="center"/>
    </xf>
    <xf numFmtId="166" fontId="6" fillId="0" borderId="1" xfId="15" applyNumberFormat="1" applyFont="1" applyFill="1" applyBorder="1" applyAlignment="1">
      <alignment horizontal="center" vertical="center"/>
    </xf>
    <xf numFmtId="166" fontId="6" fillId="0" borderId="0" xfId="15" applyNumberFormat="1" applyFont="1" applyFill="1" applyAlignment="1">
      <alignment horizontal="center" vertical="center"/>
    </xf>
    <xf numFmtId="168" fontId="6" fillId="0" borderId="0" xfId="15" applyNumberFormat="1" applyFont="1" applyFill="1" applyAlignment="1">
      <alignment horizontal="right" vertical="center"/>
    </xf>
    <xf numFmtId="168" fontId="7" fillId="0" borderId="0" xfId="17" applyNumberFormat="1" applyFont="1" applyFill="1" applyBorder="1" applyAlignment="1">
      <alignment horizontal="right" vertical="center"/>
    </xf>
    <xf numFmtId="168" fontId="6" fillId="0" borderId="1" xfId="15" applyNumberFormat="1" applyFont="1" applyFill="1" applyBorder="1" applyAlignment="1">
      <alignment horizontal="right" vertical="center"/>
    </xf>
    <xf numFmtId="168" fontId="7" fillId="0" borderId="0" xfId="15" applyNumberFormat="1" applyFont="1" applyFill="1" applyBorder="1" applyAlignment="1">
      <alignment horizontal="right" vertical="center"/>
    </xf>
    <xf numFmtId="168" fontId="7" fillId="0" borderId="1" xfId="15" applyNumberFormat="1" applyFont="1" applyFill="1" applyBorder="1" applyAlignment="1">
      <alignment horizontal="right" vertical="center"/>
    </xf>
    <xf numFmtId="168" fontId="7" fillId="0" borderId="2" xfId="15" applyNumberFormat="1" applyFont="1" applyFill="1" applyBorder="1" applyAlignment="1">
      <alignment horizontal="right" vertical="center"/>
    </xf>
    <xf numFmtId="168" fontId="4" fillId="0" borderId="0" xfId="15" applyNumberFormat="1" applyFont="1" applyFill="1" applyAlignment="1">
      <alignment horizontal="right" vertical="center"/>
    </xf>
    <xf numFmtId="168" fontId="6" fillId="0" borderId="1" xfId="17" applyNumberFormat="1" applyFont="1" applyFill="1" applyBorder="1" applyAlignment="1">
      <alignment horizontal="right" vertical="center"/>
    </xf>
    <xf numFmtId="166" fontId="7" fillId="0" borderId="0" xfId="19" quotePrefix="1" applyNumberFormat="1" applyFont="1" applyFill="1" applyAlignment="1">
      <alignment horizontal="right" vertical="center"/>
    </xf>
    <xf numFmtId="168" fontId="7" fillId="0" borderId="0" xfId="13" quotePrefix="1" applyNumberFormat="1" applyFont="1" applyFill="1" applyAlignment="1">
      <alignment horizontal="right" vertical="center"/>
    </xf>
    <xf numFmtId="166" fontId="7" fillId="0" borderId="0" xfId="19" quotePrefix="1" applyNumberFormat="1" applyFont="1" applyFill="1" applyAlignment="1">
      <alignment horizontal="center" vertical="center"/>
    </xf>
    <xf numFmtId="168" fontId="7" fillId="0" borderId="0" xfId="19" quotePrefix="1" applyNumberFormat="1" applyFont="1" applyFill="1" applyAlignment="1">
      <alignment horizontal="right" vertical="center"/>
    </xf>
    <xf numFmtId="49" fontId="7" fillId="0" borderId="0" xfId="21" quotePrefix="1" applyNumberFormat="1" applyFont="1" applyFill="1" applyBorder="1" applyAlignment="1">
      <alignment horizontal="left" vertical="center"/>
    </xf>
    <xf numFmtId="166" fontId="4" fillId="0" borderId="0" xfId="2" applyNumberFormat="1" applyFont="1" applyAlignment="1">
      <alignment horizontal="right" vertical="center"/>
    </xf>
    <xf numFmtId="166" fontId="4" fillId="0" borderId="0" xfId="2" applyNumberFormat="1" applyFont="1" applyAlignment="1">
      <alignment vertical="center"/>
    </xf>
    <xf numFmtId="166" fontId="4" fillId="0" borderId="1" xfId="2" applyNumberFormat="1" applyFont="1" applyBorder="1" applyAlignment="1">
      <alignment horizontal="right" vertical="center"/>
    </xf>
    <xf numFmtId="166" fontId="4" fillId="0" borderId="1" xfId="2" applyNumberFormat="1" applyFont="1" applyBorder="1" applyAlignment="1">
      <alignment vertical="center"/>
    </xf>
    <xf numFmtId="166" fontId="3" fillId="0" borderId="0" xfId="2" applyNumberFormat="1" applyFont="1" applyAlignment="1">
      <alignment horizontal="center" vertical="center"/>
    </xf>
    <xf numFmtId="166" fontId="3" fillId="0" borderId="0" xfId="2" applyNumberFormat="1" applyFont="1" applyAlignment="1">
      <alignment horizontal="right" vertical="center"/>
    </xf>
    <xf numFmtId="166" fontId="3" fillId="0" borderId="0" xfId="2" quotePrefix="1" applyNumberFormat="1" applyFont="1" applyAlignment="1">
      <alignment horizontal="right" vertical="center"/>
    </xf>
    <xf numFmtId="49" fontId="3" fillId="0" borderId="0" xfId="2" applyNumberFormat="1" applyFont="1" applyAlignment="1">
      <alignment horizontal="right" vertical="center"/>
    </xf>
    <xf numFmtId="166" fontId="3" fillId="0" borderId="1" xfId="2" applyNumberFormat="1" applyFont="1" applyBorder="1" applyAlignment="1">
      <alignment horizontal="right" vertical="center"/>
    </xf>
    <xf numFmtId="166" fontId="4" fillId="0" borderId="0" xfId="3" applyNumberFormat="1" applyFont="1" applyAlignment="1">
      <alignment horizontal="right" vertical="center"/>
    </xf>
    <xf numFmtId="166" fontId="4" fillId="0" borderId="0" xfId="3" applyNumberFormat="1" applyFont="1" applyAlignment="1">
      <alignment horizontal="center" vertical="center"/>
    </xf>
    <xf numFmtId="166" fontId="4" fillId="0" borderId="1" xfId="3" applyNumberFormat="1" applyFont="1" applyBorder="1" applyAlignment="1">
      <alignment horizontal="right" vertical="center"/>
    </xf>
    <xf numFmtId="166" fontId="4" fillId="0" borderId="2" xfId="2" applyNumberFormat="1" applyFont="1" applyBorder="1" applyAlignment="1">
      <alignment horizontal="right" vertical="center"/>
    </xf>
    <xf numFmtId="166" fontId="4" fillId="0" borderId="0" xfId="4" applyNumberFormat="1" applyFont="1" applyAlignment="1">
      <alignment horizontal="right" vertical="center"/>
    </xf>
    <xf numFmtId="166" fontId="4" fillId="0" borderId="2" xfId="4" applyNumberFormat="1" applyFont="1" applyBorder="1" applyAlignment="1">
      <alignment horizontal="right" vertical="center"/>
    </xf>
    <xf numFmtId="166" fontId="4" fillId="0" borderId="1" xfId="5" applyNumberFormat="1" applyFont="1" applyBorder="1" applyAlignment="1">
      <alignment horizontal="right" vertical="center"/>
    </xf>
    <xf numFmtId="168" fontId="7" fillId="0" borderId="1" xfId="17" applyNumberFormat="1" applyFont="1" applyFill="1" applyBorder="1" applyAlignment="1">
      <alignment horizontal="right" vertical="center"/>
    </xf>
    <xf numFmtId="168" fontId="4" fillId="0" borderId="1" xfId="15" applyNumberFormat="1" applyFont="1" applyFill="1" applyBorder="1" applyAlignment="1">
      <alignment horizontal="right" vertical="center"/>
    </xf>
    <xf numFmtId="168" fontId="7" fillId="0" borderId="0" xfId="17" applyNumberFormat="1" applyFont="1" applyFill="1" applyAlignment="1">
      <alignment horizontal="right" vertical="center"/>
    </xf>
    <xf numFmtId="168" fontId="7" fillId="0" borderId="2" xfId="17" applyNumberFormat="1" applyFont="1" applyFill="1" applyBorder="1" applyAlignment="1">
      <alignment horizontal="right" vertical="center"/>
    </xf>
    <xf numFmtId="168" fontId="7" fillId="0" borderId="0" xfId="13" quotePrefix="1" applyNumberFormat="1" applyFont="1" applyFill="1" applyBorder="1" applyAlignment="1">
      <alignment horizontal="right" vertical="center"/>
    </xf>
    <xf numFmtId="0" fontId="4" fillId="0" borderId="0" xfId="0" applyFont="1"/>
    <xf numFmtId="168" fontId="4" fillId="0" borderId="0" xfId="8" applyNumberFormat="1" applyFont="1" applyFill="1" applyAlignment="1">
      <alignment horizontal="center" vertical="center"/>
    </xf>
    <xf numFmtId="168" fontId="4" fillId="0" borderId="1" xfId="8" applyNumberFormat="1" applyFont="1" applyFill="1" applyBorder="1" applyAlignment="1">
      <alignment horizontal="center" vertical="center"/>
    </xf>
    <xf numFmtId="168" fontId="4" fillId="0" borderId="0" xfId="9" applyNumberFormat="1" applyFont="1" applyFill="1" applyAlignment="1">
      <alignment horizontal="right" vertical="center"/>
    </xf>
    <xf numFmtId="168" fontId="4" fillId="0" borderId="2" xfId="11" applyNumberFormat="1" applyFont="1" applyFill="1" applyBorder="1" applyAlignment="1">
      <alignment horizontal="right" vertical="center"/>
    </xf>
    <xf numFmtId="168" fontId="4" fillId="0" borderId="0" xfId="11" applyNumberFormat="1" applyFont="1" applyFill="1" applyBorder="1" applyAlignment="1">
      <alignment horizontal="right" vertical="center"/>
    </xf>
    <xf numFmtId="170" fontId="4" fillId="0" borderId="2" xfId="11" applyNumberFormat="1" applyFont="1" applyFill="1" applyBorder="1" applyAlignment="1">
      <alignment horizontal="right" vertical="center"/>
    </xf>
    <xf numFmtId="170" fontId="4" fillId="0" borderId="2" xfId="11" quotePrefix="1" applyNumberFormat="1" applyFont="1" applyFill="1" applyBorder="1" applyAlignment="1">
      <alignment horizontal="right" vertical="center"/>
    </xf>
    <xf numFmtId="168" fontId="4" fillId="0" borderId="0" xfId="11" applyNumberFormat="1" applyFont="1" applyFill="1" applyAlignment="1">
      <alignment horizontal="right" vertical="center"/>
    </xf>
    <xf numFmtId="166" fontId="7" fillId="0" borderId="0" xfId="17" applyNumberFormat="1" applyFont="1" applyFill="1" applyBorder="1" applyAlignment="1">
      <alignment horizontal="right" vertical="center"/>
    </xf>
    <xf numFmtId="168" fontId="7" fillId="0" borderId="1" xfId="13" quotePrefix="1" applyNumberFormat="1" applyFont="1" applyFill="1" applyBorder="1" applyAlignment="1">
      <alignment horizontal="right" vertical="center"/>
    </xf>
    <xf numFmtId="0" fontId="3" fillId="0" borderId="0" xfId="7" applyFont="1" applyAlignment="1">
      <alignment vertical="center"/>
    </xf>
    <xf numFmtId="168" fontId="4" fillId="0" borderId="0" xfId="2" applyNumberFormat="1" applyFont="1" applyAlignment="1">
      <alignment horizontal="center" vertical="center"/>
    </xf>
    <xf numFmtId="0" fontId="10" fillId="0" borderId="0" xfId="0" applyFont="1"/>
    <xf numFmtId="0" fontId="3" fillId="0" borderId="1" xfId="2" applyFont="1" applyBorder="1" applyAlignment="1">
      <alignment vertical="center"/>
    </xf>
    <xf numFmtId="168" fontId="4" fillId="0" borderId="1" xfId="2" applyNumberFormat="1" applyFont="1" applyBorder="1" applyAlignment="1">
      <alignment horizontal="center" vertical="center"/>
    </xf>
    <xf numFmtId="168" fontId="3" fillId="0" borderId="0" xfId="2" applyNumberFormat="1" applyFont="1" applyAlignment="1">
      <alignment horizontal="center" vertical="center"/>
    </xf>
    <xf numFmtId="168" fontId="3" fillId="0" borderId="0" xfId="2" applyNumberFormat="1" applyFont="1" applyAlignment="1">
      <alignment horizontal="right" vertical="center"/>
    </xf>
    <xf numFmtId="168" fontId="4" fillId="0" borderId="0" xfId="2" applyNumberFormat="1" applyFont="1" applyAlignment="1">
      <alignment vertical="center"/>
    </xf>
    <xf numFmtId="168" fontId="3" fillId="0" borderId="1" xfId="2" applyNumberFormat="1" applyFont="1" applyBorder="1" applyAlignment="1">
      <alignment horizontal="right" vertical="center"/>
    </xf>
    <xf numFmtId="38" fontId="4" fillId="0" borderId="0" xfId="2" applyNumberFormat="1" applyFont="1" applyAlignment="1">
      <alignment horizontal="left" vertical="center"/>
    </xf>
    <xf numFmtId="168" fontId="4" fillId="0" borderId="0" xfId="2" applyNumberFormat="1" applyFont="1" applyAlignment="1">
      <alignment horizontal="right" vertical="center"/>
    </xf>
    <xf numFmtId="168" fontId="4" fillId="0" borderId="0" xfId="10" applyNumberFormat="1" applyFont="1" applyAlignment="1">
      <alignment horizontal="right" vertical="center"/>
    </xf>
    <xf numFmtId="168" fontId="4" fillId="0" borderId="1" xfId="10" applyNumberFormat="1" applyFont="1" applyBorder="1" applyAlignment="1">
      <alignment horizontal="right" vertical="center"/>
    </xf>
    <xf numFmtId="0" fontId="4" fillId="0" borderId="0" xfId="2" applyFont="1" applyAlignment="1">
      <alignment horizontal="left" vertical="center"/>
    </xf>
    <xf numFmtId="168" fontId="4" fillId="0" borderId="3" xfId="2" applyNumberFormat="1" applyFont="1" applyBorder="1" applyAlignment="1">
      <alignment horizontal="right" vertical="center"/>
    </xf>
    <xf numFmtId="49" fontId="4" fillId="0" borderId="0" xfId="2" applyNumberFormat="1" applyFont="1" applyAlignment="1">
      <alignment vertical="center"/>
    </xf>
    <xf numFmtId="168" fontId="4" fillId="0" borderId="1" xfId="2" applyNumberFormat="1" applyFont="1" applyBorder="1" applyAlignment="1">
      <alignment horizontal="right" vertical="center"/>
    </xf>
    <xf numFmtId="168" fontId="4" fillId="0" borderId="2" xfId="2" applyNumberFormat="1" applyFont="1" applyBorder="1" applyAlignment="1">
      <alignment horizontal="right" vertical="center"/>
    </xf>
    <xf numFmtId="0" fontId="9" fillId="0" borderId="0" xfId="2" applyFont="1" applyAlignment="1">
      <alignment vertical="center"/>
    </xf>
    <xf numFmtId="168" fontId="4" fillId="0" borderId="0" xfId="4" applyNumberFormat="1" applyFont="1" applyAlignment="1">
      <alignment horizontal="right" vertical="center"/>
    </xf>
    <xf numFmtId="168" fontId="4" fillId="0" borderId="1" xfId="4" applyNumberFormat="1" applyFont="1" applyBorder="1" applyAlignment="1">
      <alignment horizontal="right" vertical="center"/>
    </xf>
    <xf numFmtId="38" fontId="4" fillId="0" borderId="0" xfId="12" applyNumberFormat="1" applyFont="1" applyAlignment="1">
      <alignment horizontal="center" vertical="center"/>
    </xf>
    <xf numFmtId="38" fontId="4" fillId="0" borderId="0" xfId="12" applyNumberFormat="1" applyFont="1" applyAlignment="1">
      <alignment vertical="center"/>
    </xf>
    <xf numFmtId="38" fontId="4" fillId="0" borderId="0" xfId="2" applyNumberFormat="1" applyFont="1" applyAlignment="1">
      <alignment vertical="center"/>
    </xf>
    <xf numFmtId="0" fontId="4" fillId="0" borderId="0" xfId="2" applyFont="1" applyAlignment="1">
      <alignment horizontal="left" vertical="center" wrapText="1"/>
    </xf>
    <xf numFmtId="38" fontId="9" fillId="0" borderId="0" xfId="12" applyNumberFormat="1" applyFont="1" applyAlignment="1">
      <alignment horizontal="center" vertical="center"/>
    </xf>
    <xf numFmtId="170" fontId="4" fillId="0" borderId="0" xfId="12" applyNumberFormat="1" applyFont="1" applyAlignment="1">
      <alignment horizontal="right" vertical="center"/>
    </xf>
    <xf numFmtId="168" fontId="4" fillId="0" borderId="0" xfId="12" applyNumberFormat="1" applyFont="1" applyAlignment="1">
      <alignment horizontal="right" vertical="center"/>
    </xf>
    <xf numFmtId="166" fontId="7" fillId="0" borderId="0" xfId="2" applyNumberFormat="1" applyFont="1" applyAlignment="1">
      <alignment horizontal="right" vertical="center"/>
    </xf>
    <xf numFmtId="0" fontId="7" fillId="0" borderId="0" xfId="2" applyFont="1" applyAlignment="1">
      <alignment vertical="center"/>
    </xf>
    <xf numFmtId="168" fontId="7" fillId="0" borderId="0" xfId="2" applyNumberFormat="1" applyFont="1" applyAlignment="1">
      <alignment horizontal="right" vertical="center"/>
    </xf>
    <xf numFmtId="168" fontId="7" fillId="0" borderId="0" xfId="2" applyNumberFormat="1" applyFont="1" applyAlignment="1">
      <alignment vertical="center"/>
    </xf>
    <xf numFmtId="0" fontId="12" fillId="0" borderId="0" xfId="0" applyFont="1" applyAlignment="1">
      <alignment vertical="center"/>
    </xf>
    <xf numFmtId="49" fontId="3" fillId="0" borderId="0" xfId="2" applyNumberFormat="1" applyFont="1" applyAlignment="1">
      <alignment horizontal="left" vertical="center"/>
    </xf>
    <xf numFmtId="49" fontId="3" fillId="0" borderId="1" xfId="2" applyNumberFormat="1" applyFont="1" applyBorder="1" applyAlignment="1">
      <alignment horizontal="left" vertical="center"/>
    </xf>
    <xf numFmtId="166" fontId="7" fillId="0" borderId="1" xfId="2" applyNumberFormat="1" applyFont="1" applyBorder="1" applyAlignment="1">
      <alignment horizontal="right" vertical="center"/>
    </xf>
    <xf numFmtId="0" fontId="7" fillId="0" borderId="1" xfId="2" applyFont="1" applyBorder="1" applyAlignment="1">
      <alignment vertical="center"/>
    </xf>
    <xf numFmtId="168" fontId="7" fillId="0" borderId="1" xfId="2" applyNumberFormat="1" applyFont="1" applyBorder="1" applyAlignment="1">
      <alignment horizontal="right" vertical="center"/>
    </xf>
    <xf numFmtId="168" fontId="7" fillId="0" borderId="1" xfId="2" applyNumberFormat="1" applyFont="1" applyBorder="1" applyAlignment="1">
      <alignment vertical="center"/>
    </xf>
    <xf numFmtId="0" fontId="6" fillId="0" borderId="0" xfId="2" applyFont="1" applyAlignment="1">
      <alignment horizontal="left" vertical="center"/>
    </xf>
    <xf numFmtId="49" fontId="6" fillId="0" borderId="0" xfId="2" applyNumberFormat="1" applyFont="1" applyAlignment="1">
      <alignment horizontal="left" vertical="center"/>
    </xf>
    <xf numFmtId="168" fontId="6" fillId="0" borderId="0" xfId="2" applyNumberFormat="1" applyFont="1" applyAlignment="1">
      <alignment horizontal="center" vertical="center"/>
    </xf>
    <xf numFmtId="168" fontId="6" fillId="0" borderId="0" xfId="2" applyNumberFormat="1" applyFont="1" applyAlignment="1">
      <alignment horizontal="right" vertical="center"/>
    </xf>
    <xf numFmtId="168" fontId="6" fillId="0" borderId="0" xfId="2" quotePrefix="1" applyNumberFormat="1" applyFont="1" applyAlignment="1">
      <alignment horizontal="right" vertical="center"/>
    </xf>
    <xf numFmtId="49" fontId="6" fillId="0" borderId="0" xfId="2" applyNumberFormat="1" applyFont="1" applyAlignment="1">
      <alignment horizontal="right" vertical="center"/>
    </xf>
    <xf numFmtId="0" fontId="6" fillId="0" borderId="0" xfId="16" applyFont="1" applyAlignment="1">
      <alignment vertical="center"/>
    </xf>
    <xf numFmtId="0" fontId="6" fillId="0" borderId="0" xfId="16" applyFont="1" applyAlignment="1">
      <alignment horizontal="center" vertical="center"/>
    </xf>
    <xf numFmtId="168" fontId="6" fillId="0" borderId="0" xfId="16" applyNumberFormat="1" applyFont="1" applyAlignment="1">
      <alignment horizontal="center" vertical="center"/>
    </xf>
    <xf numFmtId="0" fontId="6" fillId="0" borderId="0" xfId="2" applyFont="1" applyAlignment="1">
      <alignment vertical="center"/>
    </xf>
    <xf numFmtId="49" fontId="7" fillId="0" borderId="0" xfId="2" applyNumberFormat="1" applyFont="1" applyAlignment="1">
      <alignment vertical="center"/>
    </xf>
    <xf numFmtId="168" fontId="7" fillId="0" borderId="0" xfId="18" applyNumberFormat="1" applyFont="1" applyAlignment="1">
      <alignment horizontal="right" vertical="center"/>
    </xf>
    <xf numFmtId="49" fontId="6" fillId="0" borderId="0" xfId="2" applyNumberFormat="1" applyFont="1" applyAlignment="1">
      <alignment vertical="center"/>
    </xf>
    <xf numFmtId="49" fontId="7" fillId="0" borderId="0" xfId="2" applyNumberFormat="1" applyFont="1" applyAlignment="1">
      <alignment horizontal="right" vertical="center"/>
    </xf>
    <xf numFmtId="166" fontId="7" fillId="0" borderId="0" xfId="18" applyNumberFormat="1" applyFont="1" applyAlignment="1">
      <alignment horizontal="right" vertical="center"/>
    </xf>
    <xf numFmtId="0" fontId="7" fillId="0" borderId="0" xfId="2" applyFont="1" applyAlignment="1">
      <alignment horizontal="center" vertical="center"/>
    </xf>
    <xf numFmtId="168" fontId="7" fillId="0" borderId="1" xfId="18" applyNumberFormat="1" applyFont="1" applyBorder="1" applyAlignment="1">
      <alignment horizontal="right" vertical="center"/>
    </xf>
    <xf numFmtId="166" fontId="7" fillId="0" borderId="0" xfId="2" applyNumberFormat="1" applyFont="1" applyAlignment="1">
      <alignment horizontal="center" vertical="center"/>
    </xf>
    <xf numFmtId="166" fontId="7" fillId="0" borderId="1" xfId="18" applyNumberFormat="1" applyFont="1" applyBorder="1" applyAlignment="1">
      <alignment horizontal="right" vertical="center"/>
    </xf>
    <xf numFmtId="49" fontId="7" fillId="0" borderId="0" xfId="2" applyNumberFormat="1" applyFont="1" applyAlignment="1">
      <alignment horizontal="center" vertical="center"/>
    </xf>
    <xf numFmtId="0" fontId="7" fillId="0" borderId="0" xfId="20" applyFont="1" applyAlignment="1">
      <alignment vertical="center"/>
    </xf>
    <xf numFmtId="168" fontId="7" fillId="0" borderId="2" xfId="2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168" fontId="4" fillId="0" borderId="1" xfId="2" applyNumberFormat="1" applyFont="1" applyBorder="1" applyAlignment="1">
      <alignment vertical="center"/>
    </xf>
    <xf numFmtId="0" fontId="6" fillId="0" borderId="0" xfId="14" applyFont="1" applyAlignment="1">
      <alignment horizontal="center" vertical="center"/>
    </xf>
    <xf numFmtId="168" fontId="6" fillId="0" borderId="0" xfId="14" applyNumberFormat="1" applyFont="1" applyAlignment="1">
      <alignment vertical="center"/>
    </xf>
    <xf numFmtId="168" fontId="6" fillId="0" borderId="0" xfId="14" applyNumberFormat="1" applyFont="1" applyAlignment="1">
      <alignment horizontal="right" vertical="center"/>
    </xf>
    <xf numFmtId="168" fontId="6" fillId="0" borderId="4" xfId="14" applyNumberFormat="1" applyFont="1" applyBorder="1" applyAlignment="1">
      <alignment horizontal="center" vertical="center" wrapText="1"/>
    </xf>
    <xf numFmtId="168" fontId="6" fillId="0" borderId="4" xfId="14" applyNumberFormat="1" applyFont="1" applyBorder="1" applyAlignment="1">
      <alignment horizontal="center" vertical="center"/>
    </xf>
    <xf numFmtId="168" fontId="6" fillId="0" borderId="0" xfId="14" applyNumberFormat="1" applyFont="1" applyAlignment="1">
      <alignment horizontal="center" vertical="center"/>
    </xf>
    <xf numFmtId="168" fontId="6" fillId="0" borderId="0" xfId="14" quotePrefix="1" applyNumberFormat="1" applyFont="1" applyAlignment="1">
      <alignment horizontal="right" vertical="center"/>
    </xf>
    <xf numFmtId="0" fontId="6" fillId="0" borderId="0" xfId="14" applyFont="1" applyAlignment="1">
      <alignment horizontal="left" vertical="center"/>
    </xf>
    <xf numFmtId="164" fontId="7" fillId="0" borderId="0" xfId="22" applyNumberFormat="1" applyFont="1" applyAlignment="1">
      <alignment horizontal="center" vertical="center"/>
    </xf>
    <xf numFmtId="164" fontId="12" fillId="0" borderId="0" xfId="0" applyNumberFormat="1" applyFont="1" applyAlignment="1">
      <alignment horizontal="right" vertical="center"/>
    </xf>
    <xf numFmtId="0" fontId="7" fillId="0" borderId="0" xfId="14" applyFont="1" applyAlignment="1">
      <alignment horizontal="left" vertical="center"/>
    </xf>
    <xf numFmtId="0" fontId="7" fillId="0" borderId="0" xfId="14" applyFont="1" applyAlignment="1">
      <alignment horizontal="center" vertical="center"/>
    </xf>
    <xf numFmtId="0" fontId="3" fillId="0" borderId="0" xfId="14" applyFont="1" applyAlignment="1">
      <alignment horizontal="left" vertical="center"/>
    </xf>
    <xf numFmtId="0" fontId="4" fillId="0" borderId="0" xfId="14" applyFont="1" applyAlignment="1">
      <alignment horizontal="center" vertical="center"/>
    </xf>
    <xf numFmtId="0" fontId="4" fillId="0" borderId="1" xfId="14" quotePrefix="1" applyFont="1" applyBorder="1" applyAlignment="1">
      <alignment horizontal="left" vertical="center"/>
    </xf>
    <xf numFmtId="0" fontId="4" fillId="0" borderId="1" xfId="14" applyFont="1" applyBorder="1" applyAlignment="1">
      <alignment horizontal="center" vertical="center"/>
    </xf>
    <xf numFmtId="0" fontId="12" fillId="0" borderId="0" xfId="0" applyFont="1"/>
    <xf numFmtId="168" fontId="6" fillId="0" borderId="0" xfId="14" applyNumberFormat="1" applyFont="1" applyAlignment="1">
      <alignment horizontal="center" vertical="center" wrapText="1"/>
    </xf>
    <xf numFmtId="168" fontId="6" fillId="0" borderId="0" xfId="14" applyNumberFormat="1" applyFont="1" applyAlignment="1">
      <alignment horizontal="center" vertical="top"/>
    </xf>
    <xf numFmtId="0" fontId="4" fillId="0" borderId="0" xfId="14" applyFont="1" applyAlignment="1">
      <alignment horizontal="center" vertical="top"/>
    </xf>
    <xf numFmtId="0" fontId="4" fillId="0" borderId="0" xfId="14" applyFont="1" applyAlignment="1">
      <alignment vertical="top"/>
    </xf>
    <xf numFmtId="168" fontId="4" fillId="0" borderId="0" xfId="14" applyNumberFormat="1" applyFont="1" applyAlignment="1">
      <alignment horizontal="right" vertical="top"/>
    </xf>
    <xf numFmtId="0" fontId="12" fillId="0" borderId="0" xfId="0" applyFont="1" applyAlignment="1">
      <alignment horizontal="center" vertical="center"/>
    </xf>
    <xf numFmtId="166" fontId="4" fillId="0" borderId="0" xfId="3" applyNumberFormat="1" applyFont="1" applyAlignment="1">
      <alignment vertical="center"/>
    </xf>
    <xf numFmtId="171" fontId="4" fillId="0" borderId="0" xfId="3" applyNumberFormat="1" applyFont="1" applyAlignment="1">
      <alignment horizontal="right" vertical="center"/>
    </xf>
    <xf numFmtId="164" fontId="7" fillId="0" borderId="0" xfId="15" applyNumberFormat="1" applyFont="1" applyFill="1" applyAlignment="1">
      <alignment horizontal="right" vertical="center"/>
    </xf>
    <xf numFmtId="164" fontId="7" fillId="0" borderId="0" xfId="2" applyNumberFormat="1" applyFont="1" applyAlignment="1">
      <alignment horizontal="right" vertical="center"/>
    </xf>
    <xf numFmtId="166" fontId="7" fillId="0" borderId="0" xfId="15" applyNumberFormat="1" applyFont="1" applyFill="1" applyAlignment="1">
      <alignment horizontal="right" vertical="center"/>
    </xf>
    <xf numFmtId="0" fontId="7" fillId="0" borderId="0" xfId="18" applyFont="1" applyAlignment="1">
      <alignment horizontal="right" vertical="center"/>
    </xf>
    <xf numFmtId="166" fontId="7" fillId="0" borderId="0" xfId="2" applyNumberFormat="1" applyFont="1" applyAlignment="1">
      <alignment vertical="center"/>
    </xf>
    <xf numFmtId="166" fontId="7" fillId="0" borderId="0" xfId="18" applyNumberFormat="1" applyFont="1" applyAlignment="1">
      <alignment vertical="center"/>
    </xf>
    <xf numFmtId="166" fontId="7" fillId="0" borderId="1" xfId="19" quotePrefix="1" applyNumberFormat="1" applyFont="1" applyFill="1" applyBorder="1" applyAlignment="1">
      <alignment horizontal="right" vertical="center"/>
    </xf>
    <xf numFmtId="168" fontId="15" fillId="0" borderId="0" xfId="13" quotePrefix="1" applyNumberFormat="1" applyFont="1" applyFill="1" applyAlignment="1">
      <alignment horizontal="right" vertical="top"/>
    </xf>
    <xf numFmtId="166" fontId="15" fillId="0" borderId="0" xfId="18" applyNumberFormat="1" applyFont="1" applyAlignment="1">
      <alignment vertical="top"/>
    </xf>
    <xf numFmtId="3" fontId="10" fillId="0" borderId="0" xfId="0" applyNumberFormat="1" applyFont="1"/>
    <xf numFmtId="0" fontId="6" fillId="0" borderId="0" xfId="2" applyFont="1" applyAlignment="1">
      <alignment horizontal="center" vertical="center"/>
    </xf>
    <xf numFmtId="166" fontId="7" fillId="0" borderId="1" xfId="19" applyNumberFormat="1" applyFont="1" applyFill="1" applyBorder="1" applyAlignment="1">
      <alignment horizontal="right" vertical="center"/>
    </xf>
    <xf numFmtId="166" fontId="3" fillId="0" borderId="1" xfId="2" applyNumberFormat="1" applyFont="1" applyBorder="1" applyAlignment="1">
      <alignment horizontal="center" vertical="center"/>
    </xf>
    <xf numFmtId="166" fontId="3" fillId="0" borderId="0" xfId="2" applyNumberFormat="1" applyFont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168" fontId="6" fillId="0" borderId="1" xfId="14" applyNumberFormat="1" applyFont="1" applyBorder="1" applyAlignment="1">
      <alignment horizontal="center" vertical="center"/>
    </xf>
    <xf numFmtId="168" fontId="6" fillId="0" borderId="4" xfId="14" applyNumberFormat="1" applyFont="1" applyBorder="1" applyAlignment="1">
      <alignment horizontal="center" vertical="center" wrapText="1"/>
    </xf>
    <xf numFmtId="168" fontId="6" fillId="0" borderId="4" xfId="14" applyNumberFormat="1" applyFont="1" applyBorder="1" applyAlignment="1">
      <alignment horizontal="center" vertical="center"/>
    </xf>
    <xf numFmtId="168" fontId="6" fillId="0" borderId="0" xfId="2" applyNumberFormat="1" applyFont="1" applyAlignment="1">
      <alignment horizontal="center" vertical="center"/>
    </xf>
    <xf numFmtId="168" fontId="6" fillId="0" borderId="1" xfId="2" applyNumberFormat="1" applyFont="1" applyBorder="1" applyAlignment="1">
      <alignment horizontal="center" vertical="center"/>
    </xf>
    <xf numFmtId="38" fontId="4" fillId="0" borderId="1" xfId="2" applyNumberFormat="1" applyFont="1" applyBorder="1" applyAlignment="1">
      <alignment horizontal="left" vertical="center"/>
    </xf>
    <xf numFmtId="166" fontId="4" fillId="0" borderId="0" xfId="2" applyNumberFormat="1" applyFont="1" applyFill="1" applyAlignment="1">
      <alignment horizontal="right" vertical="center"/>
    </xf>
  </cellXfs>
  <cellStyles count="27">
    <cellStyle name="Comma 2" xfId="23" xr:uid="{AA982D47-D4A5-4BFF-B985-AF5BD0DCA4DF}"/>
    <cellStyle name="Comma 2 2" xfId="25" xr:uid="{B6E84CD9-5ECD-47E8-B418-F36A0A558B52}"/>
    <cellStyle name="Comma 3" xfId="26" xr:uid="{DEC767A3-D339-416A-A39D-FEA85E54DA11}"/>
    <cellStyle name="Comma 3 2 2 2" xfId="8" xr:uid="{A96DD9B1-39F2-4069-9BE6-F240B8D95BAA}"/>
    <cellStyle name="Comma 3 7" xfId="19" xr:uid="{30D76793-24C8-404F-8525-B25F2D2D8977}"/>
    <cellStyle name="Comma 4 2 2 3" xfId="6" xr:uid="{9AE2B43A-EC06-4516-9403-4452B5678224}"/>
    <cellStyle name="Comma 4 2 3" xfId="9" xr:uid="{42FD6FFD-AF08-4E64-9E6E-E803B8948E29}"/>
    <cellStyle name="Comma 62 2" xfId="13" xr:uid="{725216A5-6475-4CA9-9F50-8421C2CE55D5}"/>
    <cellStyle name="Comma 62 3 2" xfId="11" xr:uid="{9215AAD9-05E2-46BB-97E8-7D978F21A0F9}"/>
    <cellStyle name="Comma_CE-Thai 2" xfId="15" xr:uid="{1D14178A-61F6-4A4E-891B-13E2B20147BD}"/>
    <cellStyle name="Comma_CE-Thai 2 2" xfId="17" xr:uid="{C6B4C0AD-00D7-440C-B000-3BF41E2F9EEB}"/>
    <cellStyle name="Excel Built-in Comma" xfId="10" xr:uid="{D2F24ED2-9153-49E4-84EC-912FBCD762C6}"/>
    <cellStyle name="Index Number" xfId="21" xr:uid="{B20A6864-A259-433C-B4A0-D8F531116686}"/>
    <cellStyle name="Normal" xfId="0" builtinId="0"/>
    <cellStyle name="Normal 10" xfId="22" xr:uid="{5A6A8903-F540-461B-9E76-71B1144751F1}"/>
    <cellStyle name="Normal 11 2" xfId="24" xr:uid="{FB8107C9-E335-451E-A7C2-8EF0D6A8C290}"/>
    <cellStyle name="Normal 2 10 4" xfId="2" xr:uid="{10622346-94F2-4360-83C5-0CDD1700C6BA}"/>
    <cellStyle name="Normal 2 2 15" xfId="3" xr:uid="{E5A8577C-4590-49A8-A4DE-5676972121C6}"/>
    <cellStyle name="Normal 2 2 2 11" xfId="5" xr:uid="{77CA02D3-5129-482E-8B02-35F970F49636}"/>
    <cellStyle name="Normal 2 2 3" xfId="4" xr:uid="{E5522E99-2ACE-4603-AE94-BF497B1AC9AC}"/>
    <cellStyle name="Normal 3" xfId="20" xr:uid="{743B2F61-A59A-45F8-BF0E-50CE41CDEA9E}"/>
    <cellStyle name="Normal 59 2 2" xfId="18" xr:uid="{DA0E8198-6680-4B5A-A5F5-600843CB119A}"/>
    <cellStyle name="Normal 64" xfId="1" xr:uid="{FDF0453E-913E-4420-B8CF-B4B1F7E4D128}"/>
    <cellStyle name="Normal 64 2" xfId="7" xr:uid="{3D40B5B6-2D99-4B69-951B-99FF9A478BD1}"/>
    <cellStyle name="Normal_B185-Bs&amp;plT-Ye12'2006" xfId="12" xr:uid="{E36DCB66-BD71-42E1-B5F1-3D223A75A71B}"/>
    <cellStyle name="Normal_California Wow 310308_1" xfId="16" xr:uid="{0952E2D5-D4C8-49ED-AE96-D3C6171B26C0}"/>
    <cellStyle name="Normal_CE-Thai" xfId="14" xr:uid="{74A275E9-283A-4E98-9724-64772C978590}"/>
  </cellStyles>
  <dxfs count="0"/>
  <tableStyles count="0" defaultTableStyle="TableStyleMedium2" defaultPivotStyle="PivotStyleLight16"/>
  <colors>
    <mruColors>
      <color rgb="FF99FF99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0EC38-AA23-4EE1-9D73-9180545B8F2F}">
  <sheetPr>
    <pageSetUpPr fitToPage="1"/>
  </sheetPr>
  <dimension ref="A1:J114"/>
  <sheetViews>
    <sheetView tabSelected="1" view="pageBreakPreview" topLeftCell="A58" zoomScale="130" zoomScaleNormal="60" zoomScaleSheetLayoutView="130" workbookViewId="0">
      <selection activeCell="A66" sqref="A66"/>
    </sheetView>
  </sheetViews>
  <sheetFormatPr defaultColWidth="9.28515625" defaultRowHeight="16.149999999999999" customHeight="1"/>
  <cols>
    <col min="1" max="1" width="33.7109375" style="56" customWidth="1"/>
    <col min="2" max="2" width="6.42578125" style="56" customWidth="1"/>
    <col min="3" max="3" width="0.7109375" style="56" customWidth="1"/>
    <col min="4" max="4" width="12.7109375" style="56" customWidth="1"/>
    <col min="5" max="5" width="0.7109375" style="56" customWidth="1"/>
    <col min="6" max="6" width="12.7109375" style="56" customWidth="1"/>
    <col min="7" max="7" width="0.7109375" style="56" customWidth="1"/>
    <col min="8" max="8" width="12.7109375" style="56" customWidth="1"/>
    <col min="9" max="9" width="0.7109375" style="56" customWidth="1"/>
    <col min="10" max="10" width="12.7109375" style="56" customWidth="1"/>
    <col min="11" max="16384" width="9.28515625" style="56"/>
  </cols>
  <sheetData>
    <row r="1" spans="1:10" ht="16.149999999999999" customHeight="1">
      <c r="A1" s="1" t="s">
        <v>96</v>
      </c>
      <c r="B1" s="2"/>
      <c r="C1" s="2"/>
      <c r="D1" s="3"/>
      <c r="E1" s="3"/>
      <c r="F1" s="3"/>
      <c r="G1" s="35"/>
      <c r="H1" s="36"/>
      <c r="I1" s="36"/>
      <c r="J1" s="36"/>
    </row>
    <row r="2" spans="1:10" ht="16.149999999999999" customHeight="1">
      <c r="A2" s="4" t="s">
        <v>0</v>
      </c>
      <c r="B2" s="2"/>
      <c r="C2" s="2"/>
      <c r="D2" s="3"/>
      <c r="E2" s="3"/>
      <c r="F2" s="3"/>
      <c r="G2" s="35"/>
      <c r="H2" s="36"/>
      <c r="I2" s="36"/>
      <c r="J2" s="36"/>
    </row>
    <row r="3" spans="1:10" ht="16.149999999999999" customHeight="1">
      <c r="A3" s="5" t="s">
        <v>146</v>
      </c>
      <c r="B3" s="6"/>
      <c r="C3" s="6"/>
      <c r="D3" s="7"/>
      <c r="E3" s="7"/>
      <c r="F3" s="7"/>
      <c r="G3" s="37"/>
      <c r="H3" s="38"/>
      <c r="I3" s="38"/>
      <c r="J3" s="38"/>
    </row>
    <row r="4" spans="1:10" ht="16.149999999999999" customHeight="1">
      <c r="A4" s="4"/>
      <c r="B4" s="2"/>
      <c r="C4" s="2"/>
      <c r="D4" s="3"/>
      <c r="E4" s="3"/>
      <c r="F4" s="3"/>
      <c r="G4" s="35"/>
      <c r="H4" s="36"/>
      <c r="I4" s="36"/>
      <c r="J4" s="36"/>
    </row>
    <row r="5" spans="1:10" ht="16.149999999999999" customHeight="1">
      <c r="A5" s="4"/>
      <c r="B5" s="2"/>
      <c r="C5" s="2"/>
      <c r="D5" s="3"/>
      <c r="E5" s="3"/>
      <c r="F5" s="3"/>
      <c r="G5" s="35"/>
      <c r="H5" s="36"/>
      <c r="I5" s="36"/>
      <c r="J5" s="36"/>
    </row>
    <row r="6" spans="1:10" ht="16.149999999999999" customHeight="1">
      <c r="A6" s="8"/>
      <c r="B6" s="2"/>
      <c r="C6" s="2"/>
      <c r="D6" s="168" t="s">
        <v>1</v>
      </c>
      <c r="E6" s="168"/>
      <c r="F6" s="168"/>
      <c r="G6" s="35"/>
      <c r="H6" s="168" t="s">
        <v>2</v>
      </c>
      <c r="I6" s="168"/>
      <c r="J6" s="168"/>
    </row>
    <row r="7" spans="1:10" ht="16.149999999999999" customHeight="1">
      <c r="A7" s="8"/>
      <c r="B7" s="2"/>
      <c r="C7" s="2"/>
      <c r="D7" s="167" t="s">
        <v>3</v>
      </c>
      <c r="E7" s="167"/>
      <c r="F7" s="167"/>
      <c r="G7" s="39"/>
      <c r="H7" s="167" t="s">
        <v>3</v>
      </c>
      <c r="I7" s="167"/>
      <c r="J7" s="167"/>
    </row>
    <row r="8" spans="1:10" ht="16.149999999999999" customHeight="1">
      <c r="A8" s="8"/>
      <c r="B8" s="2"/>
      <c r="C8" s="2"/>
      <c r="D8" s="40" t="s">
        <v>94</v>
      </c>
      <c r="E8" s="39"/>
      <c r="F8" s="40" t="s">
        <v>95</v>
      </c>
      <c r="G8" s="39"/>
      <c r="H8" s="40" t="s">
        <v>94</v>
      </c>
      <c r="I8" s="39"/>
      <c r="J8" s="40" t="s">
        <v>95</v>
      </c>
    </row>
    <row r="9" spans="1:10" ht="16.149999999999999" customHeight="1">
      <c r="A9" s="8"/>
      <c r="B9" s="2"/>
      <c r="C9" s="2"/>
      <c r="D9" s="41" t="s">
        <v>147</v>
      </c>
      <c r="E9" s="40"/>
      <c r="F9" s="40" t="s">
        <v>4</v>
      </c>
      <c r="G9" s="40"/>
      <c r="H9" s="41" t="s">
        <v>147</v>
      </c>
      <c r="I9" s="40"/>
      <c r="J9" s="40" t="s">
        <v>4</v>
      </c>
    </row>
    <row r="10" spans="1:10" ht="16.149999999999999" customHeight="1">
      <c r="A10" s="9"/>
      <c r="B10" s="10"/>
      <c r="C10" s="10"/>
      <c r="D10" s="42" t="s">
        <v>134</v>
      </c>
      <c r="E10" s="40"/>
      <c r="F10" s="42" t="s">
        <v>70</v>
      </c>
      <c r="G10" s="8"/>
      <c r="H10" s="42" t="s">
        <v>134</v>
      </c>
      <c r="I10" s="40"/>
      <c r="J10" s="42" t="s">
        <v>70</v>
      </c>
    </row>
    <row r="11" spans="1:10" ht="16.149999999999999" customHeight="1">
      <c r="A11" s="9"/>
      <c r="B11" s="19" t="s">
        <v>5</v>
      </c>
      <c r="C11" s="10"/>
      <c r="D11" s="43" t="s">
        <v>71</v>
      </c>
      <c r="E11" s="39"/>
      <c r="F11" s="43" t="s">
        <v>71</v>
      </c>
      <c r="G11" s="40"/>
      <c r="H11" s="43" t="s">
        <v>71</v>
      </c>
      <c r="I11" s="36"/>
      <c r="J11" s="43" t="s">
        <v>71</v>
      </c>
    </row>
    <row r="12" spans="1:10" ht="16.149999999999999" customHeight="1">
      <c r="A12" s="9" t="s">
        <v>6</v>
      </c>
      <c r="B12" s="10"/>
      <c r="C12" s="10"/>
      <c r="D12" s="40"/>
      <c r="E12" s="39"/>
      <c r="F12" s="40"/>
      <c r="G12" s="40"/>
      <c r="H12" s="40"/>
      <c r="I12" s="36"/>
      <c r="J12" s="40"/>
    </row>
    <row r="13" spans="1:10" ht="6" customHeight="1">
      <c r="A13" s="9"/>
      <c r="B13" s="10"/>
      <c r="C13" s="10"/>
      <c r="D13" s="35"/>
      <c r="E13" s="3"/>
      <c r="F13" s="35"/>
      <c r="G13" s="3"/>
      <c r="H13" s="35"/>
      <c r="I13" s="36"/>
      <c r="J13" s="40"/>
    </row>
    <row r="14" spans="1:10" ht="16.149999999999999" customHeight="1">
      <c r="A14" s="9" t="s">
        <v>7</v>
      </c>
      <c r="B14" s="10"/>
      <c r="C14" s="10"/>
      <c r="D14" s="40"/>
      <c r="E14" s="39"/>
      <c r="F14" s="40"/>
      <c r="G14" s="39"/>
      <c r="H14" s="40"/>
      <c r="I14" s="39"/>
      <c r="J14" s="40"/>
    </row>
    <row r="15" spans="1:10" ht="6" customHeight="1">
      <c r="A15" s="9"/>
      <c r="B15" s="10"/>
      <c r="C15" s="10"/>
      <c r="D15" s="35"/>
      <c r="E15" s="3"/>
      <c r="F15" s="35"/>
      <c r="G15" s="3"/>
      <c r="H15" s="35"/>
      <c r="I15" s="36"/>
      <c r="J15" s="40"/>
    </row>
    <row r="16" spans="1:10" ht="16.149999999999999" customHeight="1">
      <c r="A16" s="17" t="s">
        <v>8</v>
      </c>
      <c r="B16" s="2">
        <v>5</v>
      </c>
      <c r="C16" s="2"/>
      <c r="D16" s="35">
        <v>128249950</v>
      </c>
      <c r="E16" s="3"/>
      <c r="F16" s="35">
        <v>116493699</v>
      </c>
      <c r="G16" s="36"/>
      <c r="H16" s="35">
        <v>29656153</v>
      </c>
      <c r="I16" s="3"/>
      <c r="J16" s="35">
        <v>39118404</v>
      </c>
    </row>
    <row r="17" spans="1:10" ht="16.149999999999999" customHeight="1">
      <c r="A17" s="17" t="s">
        <v>124</v>
      </c>
      <c r="B17" s="2">
        <v>6</v>
      </c>
      <c r="C17" s="2"/>
      <c r="D17" s="35">
        <v>96071962</v>
      </c>
      <c r="E17" s="3"/>
      <c r="F17" s="35">
        <v>115385884</v>
      </c>
      <c r="G17" s="36"/>
      <c r="H17" s="35">
        <v>48311765</v>
      </c>
      <c r="I17" s="3"/>
      <c r="J17" s="35">
        <v>38963051</v>
      </c>
    </row>
    <row r="18" spans="1:10" ht="16.149999999999999" customHeight="1">
      <c r="A18" s="17" t="s">
        <v>110</v>
      </c>
      <c r="B18" s="2">
        <v>7</v>
      </c>
      <c r="C18" s="2"/>
      <c r="D18" s="35">
        <v>39632550</v>
      </c>
      <c r="E18" s="3"/>
      <c r="F18" s="35">
        <v>16381242</v>
      </c>
      <c r="G18" s="36"/>
      <c r="H18" s="35">
        <v>646288</v>
      </c>
      <c r="I18" s="3"/>
      <c r="J18" s="35">
        <v>4398670</v>
      </c>
    </row>
    <row r="19" spans="1:10" ht="16.149999999999999" customHeight="1">
      <c r="A19" s="17" t="s">
        <v>81</v>
      </c>
      <c r="B19" s="2">
        <v>8</v>
      </c>
      <c r="C19" s="2"/>
      <c r="D19" s="44">
        <v>336554684</v>
      </c>
      <c r="E19" s="45"/>
      <c r="F19" s="44">
        <v>346985551</v>
      </c>
      <c r="G19" s="153"/>
      <c r="H19" s="154">
        <v>336554684</v>
      </c>
      <c r="I19" s="45"/>
      <c r="J19" s="44">
        <v>339996580</v>
      </c>
    </row>
    <row r="20" spans="1:10" ht="16.149999999999999" customHeight="1">
      <c r="A20" s="17" t="s">
        <v>136</v>
      </c>
      <c r="B20" s="2"/>
      <c r="C20" s="2"/>
      <c r="D20" s="44">
        <v>0</v>
      </c>
      <c r="E20" s="45"/>
      <c r="F20" s="44">
        <v>9990000</v>
      </c>
      <c r="G20" s="153"/>
      <c r="H20" s="44">
        <v>0</v>
      </c>
      <c r="I20" s="45"/>
      <c r="J20" s="44">
        <v>0</v>
      </c>
    </row>
    <row r="21" spans="1:10" ht="16.149999999999999" customHeight="1">
      <c r="A21" s="17" t="s">
        <v>91</v>
      </c>
      <c r="B21" s="2"/>
      <c r="C21" s="2"/>
      <c r="D21" s="46">
        <v>564975</v>
      </c>
      <c r="E21" s="45"/>
      <c r="F21" s="46">
        <v>116280</v>
      </c>
      <c r="G21" s="153"/>
      <c r="H21" s="46">
        <v>0</v>
      </c>
      <c r="I21" s="45"/>
      <c r="J21" s="46">
        <v>0</v>
      </c>
    </row>
    <row r="22" spans="1:10" ht="6" customHeight="1">
      <c r="A22" s="9"/>
      <c r="B22" s="10"/>
      <c r="C22" s="10"/>
      <c r="D22" s="40"/>
      <c r="E22" s="39"/>
      <c r="F22" s="40"/>
      <c r="G22" s="39"/>
      <c r="H22" s="40"/>
      <c r="I22" s="39"/>
      <c r="J22" s="40"/>
    </row>
    <row r="23" spans="1:10" ht="16.149999999999999" customHeight="1">
      <c r="A23" s="9" t="s">
        <v>9</v>
      </c>
      <c r="B23" s="2"/>
      <c r="C23" s="2"/>
      <c r="D23" s="37">
        <f>SUM(D16:D21)</f>
        <v>601074121</v>
      </c>
      <c r="E23" s="3"/>
      <c r="F23" s="37">
        <f>SUM(F16:F21)</f>
        <v>605352656</v>
      </c>
      <c r="G23" s="3"/>
      <c r="H23" s="37">
        <f>SUM(H16:H21)</f>
        <v>415168890</v>
      </c>
      <c r="I23" s="3"/>
      <c r="J23" s="37">
        <f>SUM(J16:J21)</f>
        <v>422476705</v>
      </c>
    </row>
    <row r="24" spans="1:10" ht="16.149999999999999" customHeight="1">
      <c r="A24" s="9"/>
      <c r="B24" s="2"/>
      <c r="C24" s="2"/>
      <c r="D24" s="35"/>
      <c r="E24" s="3"/>
      <c r="F24" s="35"/>
      <c r="G24" s="3"/>
      <c r="H24" s="35"/>
      <c r="I24" s="3"/>
      <c r="J24" s="35"/>
    </row>
    <row r="25" spans="1:10" ht="16.149999999999999" customHeight="1">
      <c r="A25" s="9" t="s">
        <v>10</v>
      </c>
      <c r="B25" s="2"/>
      <c r="C25" s="2"/>
      <c r="D25" s="35"/>
      <c r="E25" s="3"/>
      <c r="F25" s="35"/>
      <c r="G25" s="3"/>
      <c r="H25" s="35"/>
      <c r="I25" s="3"/>
      <c r="J25" s="35"/>
    </row>
    <row r="26" spans="1:10" ht="6" customHeight="1">
      <c r="A26" s="9"/>
      <c r="B26" s="10"/>
      <c r="C26" s="10"/>
      <c r="D26" s="35"/>
      <c r="E26" s="3"/>
      <c r="F26" s="35"/>
      <c r="G26" s="3"/>
      <c r="H26" s="35"/>
      <c r="I26" s="36"/>
      <c r="J26" s="40"/>
    </row>
    <row r="27" spans="1:10" ht="16.149999999999999" customHeight="1">
      <c r="A27" s="8" t="s">
        <v>137</v>
      </c>
      <c r="B27" s="2">
        <v>6</v>
      </c>
      <c r="C27" s="10"/>
      <c r="D27" s="35">
        <v>0</v>
      </c>
      <c r="E27" s="39"/>
      <c r="F27" s="35">
        <v>0</v>
      </c>
      <c r="G27" s="35"/>
      <c r="H27" s="35">
        <v>1086018</v>
      </c>
      <c r="I27" s="35"/>
      <c r="J27" s="35">
        <v>2299612</v>
      </c>
    </row>
    <row r="28" spans="1:10" ht="16.149999999999999" customHeight="1">
      <c r="A28" s="8" t="s">
        <v>109</v>
      </c>
      <c r="B28" s="2">
        <v>8</v>
      </c>
      <c r="C28" s="10"/>
      <c r="D28" s="35">
        <v>1911072</v>
      </c>
      <c r="E28" s="39"/>
      <c r="F28" s="35">
        <v>1910222</v>
      </c>
      <c r="G28" s="3"/>
      <c r="H28" s="35">
        <v>0</v>
      </c>
      <c r="I28" s="3"/>
      <c r="J28" s="35">
        <v>0</v>
      </c>
    </row>
    <row r="29" spans="1:10" ht="16.149999999999999" customHeight="1">
      <c r="A29" s="8" t="s">
        <v>72</v>
      </c>
      <c r="B29" s="2">
        <v>9</v>
      </c>
      <c r="C29" s="2"/>
      <c r="D29" s="35">
        <v>0</v>
      </c>
      <c r="E29" s="3"/>
      <c r="F29" s="35">
        <v>0</v>
      </c>
      <c r="G29" s="36"/>
      <c r="H29" s="35">
        <v>148999420</v>
      </c>
      <c r="I29" s="3"/>
      <c r="J29" s="35">
        <v>148999420</v>
      </c>
    </row>
    <row r="30" spans="1:10" ht="16.149999999999999" customHeight="1">
      <c r="A30" s="8" t="s">
        <v>73</v>
      </c>
      <c r="B30" s="2">
        <v>9</v>
      </c>
      <c r="C30" s="2"/>
      <c r="D30" s="35">
        <v>1077961</v>
      </c>
      <c r="E30" s="3"/>
      <c r="F30" s="35">
        <v>4037087</v>
      </c>
      <c r="G30" s="36"/>
      <c r="H30" s="35">
        <v>8648500</v>
      </c>
      <c r="I30" s="3"/>
      <c r="J30" s="35">
        <v>8648500</v>
      </c>
    </row>
    <row r="31" spans="1:10" ht="16.149999999999999" customHeight="1">
      <c r="A31" s="8" t="s">
        <v>140</v>
      </c>
      <c r="B31" s="2">
        <v>9</v>
      </c>
      <c r="C31" s="2"/>
      <c r="D31" s="35">
        <v>87475</v>
      </c>
      <c r="E31" s="3"/>
      <c r="F31" s="35">
        <v>0</v>
      </c>
      <c r="G31" s="36"/>
      <c r="H31" s="35">
        <v>87475</v>
      </c>
      <c r="I31" s="3"/>
      <c r="J31" s="35">
        <v>0</v>
      </c>
    </row>
    <row r="32" spans="1:10" ht="16.149999999999999" customHeight="1">
      <c r="A32" s="8" t="s">
        <v>143</v>
      </c>
      <c r="B32" s="2">
        <v>10</v>
      </c>
      <c r="C32" s="2"/>
      <c r="D32" s="35">
        <v>130538038</v>
      </c>
      <c r="E32" s="3"/>
      <c r="F32" s="35">
        <v>136657423</v>
      </c>
      <c r="G32" s="36"/>
      <c r="H32" s="35">
        <v>34983644</v>
      </c>
      <c r="I32" s="3"/>
      <c r="J32" s="35">
        <v>38014886</v>
      </c>
    </row>
    <row r="33" spans="1:10" ht="16.149999999999999" customHeight="1">
      <c r="A33" s="8" t="s">
        <v>144</v>
      </c>
      <c r="B33" s="2">
        <v>11</v>
      </c>
      <c r="C33" s="2"/>
      <c r="D33" s="35">
        <v>10190257</v>
      </c>
      <c r="E33" s="3"/>
      <c r="F33" s="35">
        <v>9194075</v>
      </c>
      <c r="G33" s="36"/>
      <c r="H33" s="35">
        <v>8236032</v>
      </c>
      <c r="I33" s="3"/>
      <c r="J33" s="35">
        <v>5399271</v>
      </c>
    </row>
    <row r="34" spans="1:10" ht="16.149999999999999" customHeight="1">
      <c r="A34" s="8" t="s">
        <v>145</v>
      </c>
      <c r="B34" s="2">
        <v>12</v>
      </c>
      <c r="C34" s="2"/>
      <c r="D34" s="35">
        <v>165975899</v>
      </c>
      <c r="E34" s="3"/>
      <c r="F34" s="35">
        <v>156835240</v>
      </c>
      <c r="G34" s="36"/>
      <c r="H34" s="35">
        <v>107166277</v>
      </c>
      <c r="I34" s="3"/>
      <c r="J34" s="35">
        <v>99974992</v>
      </c>
    </row>
    <row r="35" spans="1:10" ht="16.149999999999999" customHeight="1">
      <c r="A35" s="8" t="s">
        <v>11</v>
      </c>
      <c r="B35" s="2"/>
      <c r="C35" s="2"/>
      <c r="D35" s="176">
        <v>11040538</v>
      </c>
      <c r="E35" s="45"/>
      <c r="F35" s="35">
        <v>11963444</v>
      </c>
      <c r="G35" s="153"/>
      <c r="H35" s="35">
        <v>6499848</v>
      </c>
      <c r="I35" s="45"/>
      <c r="J35" s="35">
        <v>6785917</v>
      </c>
    </row>
    <row r="36" spans="1:10" ht="16.149999999999999" customHeight="1">
      <c r="A36" s="8" t="s">
        <v>12</v>
      </c>
      <c r="B36" s="2"/>
      <c r="C36" s="2"/>
      <c r="D36" s="37">
        <v>10778429</v>
      </c>
      <c r="E36" s="45"/>
      <c r="F36" s="37">
        <v>7522249</v>
      </c>
      <c r="G36" s="153"/>
      <c r="H36" s="37">
        <v>0</v>
      </c>
      <c r="I36" s="45"/>
      <c r="J36" s="37">
        <v>0</v>
      </c>
    </row>
    <row r="37" spans="1:10" ht="6" customHeight="1">
      <c r="A37" s="9"/>
      <c r="B37" s="10"/>
      <c r="C37" s="10"/>
      <c r="D37" s="40"/>
      <c r="E37" s="39"/>
      <c r="F37" s="40"/>
      <c r="G37" s="39"/>
      <c r="H37" s="40"/>
      <c r="I37" s="39"/>
      <c r="J37" s="40"/>
    </row>
    <row r="38" spans="1:10" ht="16.149999999999999" customHeight="1">
      <c r="A38" s="9" t="s">
        <v>13</v>
      </c>
      <c r="B38" s="2"/>
      <c r="C38" s="2"/>
      <c r="D38" s="37">
        <f>SUM(D27:D36)</f>
        <v>331599669</v>
      </c>
      <c r="E38" s="3"/>
      <c r="F38" s="37">
        <f>SUM(F27:F36)</f>
        <v>328119740</v>
      </c>
      <c r="G38" s="3"/>
      <c r="H38" s="37">
        <f>SUM(H27:H36)</f>
        <v>315707214</v>
      </c>
      <c r="I38" s="3"/>
      <c r="J38" s="37">
        <f>SUM(J27:J36)</f>
        <v>310122598</v>
      </c>
    </row>
    <row r="39" spans="1:10" ht="6" customHeight="1">
      <c r="A39" s="9"/>
      <c r="B39" s="10"/>
      <c r="C39" s="10"/>
      <c r="D39" s="40"/>
      <c r="E39" s="39"/>
      <c r="F39" s="40"/>
      <c r="G39" s="39"/>
      <c r="H39" s="40"/>
      <c r="I39" s="39"/>
      <c r="J39" s="40"/>
    </row>
    <row r="40" spans="1:10" ht="16.149999999999999" customHeight="1" thickBot="1">
      <c r="A40" s="9" t="s">
        <v>14</v>
      </c>
      <c r="B40" s="12"/>
      <c r="C40" s="12"/>
      <c r="D40" s="47">
        <f>SUM(D23+D38)</f>
        <v>932673790</v>
      </c>
      <c r="E40" s="3"/>
      <c r="F40" s="47">
        <f>SUM(F23+F38)</f>
        <v>933472396</v>
      </c>
      <c r="G40" s="3"/>
      <c r="H40" s="47">
        <f>SUM(H23+H38)</f>
        <v>730876104</v>
      </c>
      <c r="I40" s="3"/>
      <c r="J40" s="47">
        <f>SUM(J38+J23)</f>
        <v>732599303</v>
      </c>
    </row>
    <row r="41" spans="1:10" ht="16.149999999999999" customHeight="1" thickTop="1">
      <c r="A41" s="9"/>
      <c r="B41" s="12"/>
      <c r="C41" s="12"/>
      <c r="D41" s="35"/>
      <c r="E41" s="35"/>
      <c r="F41" s="35"/>
      <c r="G41" s="35"/>
      <c r="H41" s="35"/>
      <c r="I41" s="3"/>
      <c r="J41" s="35"/>
    </row>
    <row r="42" spans="1:10" ht="16.149999999999999" customHeight="1">
      <c r="A42" s="9"/>
      <c r="B42" s="12"/>
      <c r="C42" s="12"/>
      <c r="D42" s="35"/>
      <c r="E42" s="35"/>
      <c r="F42" s="35"/>
      <c r="G42" s="35"/>
      <c r="H42" s="35"/>
      <c r="I42" s="3"/>
      <c r="J42" s="35"/>
    </row>
    <row r="43" spans="1:10" ht="16.149999999999999" customHeight="1">
      <c r="A43" s="9"/>
      <c r="B43" s="12"/>
      <c r="C43" s="12"/>
      <c r="D43" s="35"/>
      <c r="E43" s="35"/>
      <c r="F43" s="35"/>
      <c r="G43" s="35"/>
      <c r="H43" s="35"/>
      <c r="I43" s="3"/>
      <c r="J43" s="35"/>
    </row>
    <row r="44" spans="1:10" ht="16.149999999999999" customHeight="1">
      <c r="A44" s="9"/>
      <c r="B44" s="12"/>
      <c r="C44" s="12"/>
      <c r="D44" s="35"/>
      <c r="E44" s="35"/>
      <c r="F44" s="35"/>
      <c r="G44" s="35"/>
      <c r="H44" s="35"/>
      <c r="I44" s="3"/>
      <c r="J44" s="35"/>
    </row>
    <row r="45" spans="1:10" ht="16.149999999999999" customHeight="1">
      <c r="A45" s="9"/>
      <c r="B45" s="12"/>
      <c r="C45" s="12"/>
      <c r="D45" s="35"/>
      <c r="E45" s="35"/>
      <c r="F45" s="35"/>
      <c r="G45" s="35"/>
      <c r="H45" s="35"/>
      <c r="I45" s="3"/>
      <c r="J45" s="35"/>
    </row>
    <row r="46" spans="1:10" ht="16.149999999999999" customHeight="1">
      <c r="A46" s="9"/>
      <c r="B46" s="12"/>
      <c r="C46" s="12"/>
      <c r="D46" s="35"/>
      <c r="E46" s="35"/>
      <c r="F46" s="35"/>
      <c r="G46" s="35"/>
      <c r="H46" s="35"/>
      <c r="I46" s="3"/>
      <c r="J46" s="35"/>
    </row>
    <row r="47" spans="1:10" ht="16.149999999999999" customHeight="1">
      <c r="A47" s="9"/>
      <c r="B47" s="12"/>
      <c r="C47" s="12"/>
      <c r="D47" s="35"/>
      <c r="E47" s="35"/>
      <c r="F47" s="35"/>
      <c r="G47" s="35"/>
      <c r="H47" s="35"/>
      <c r="I47" s="3"/>
      <c r="J47" s="35"/>
    </row>
    <row r="48" spans="1:10" ht="17.25" customHeight="1">
      <c r="A48" s="9"/>
      <c r="B48" s="12"/>
      <c r="C48" s="12"/>
      <c r="D48" s="35"/>
      <c r="E48" s="35"/>
      <c r="F48" s="35"/>
      <c r="G48" s="35"/>
      <c r="H48" s="35"/>
      <c r="I48" s="3"/>
      <c r="J48" s="35"/>
    </row>
    <row r="49" spans="1:10" ht="16.149999999999999" customHeight="1">
      <c r="A49" s="9"/>
      <c r="B49" s="12"/>
      <c r="C49" s="12"/>
      <c r="D49" s="35"/>
      <c r="E49" s="35"/>
      <c r="F49" s="35"/>
      <c r="G49" s="35"/>
      <c r="H49" s="35"/>
      <c r="I49" s="3"/>
      <c r="J49" s="35"/>
    </row>
    <row r="50" spans="1:10" ht="16.149999999999999" customHeight="1">
      <c r="A50" s="9"/>
      <c r="B50" s="12"/>
      <c r="C50" s="12"/>
      <c r="D50" s="35"/>
      <c r="E50" s="35"/>
      <c r="F50" s="35"/>
      <c r="G50" s="35"/>
      <c r="H50" s="35"/>
      <c r="I50" s="3"/>
      <c r="J50" s="35"/>
    </row>
    <row r="51" spans="1:10" ht="16.149999999999999" customHeight="1">
      <c r="A51" s="9"/>
      <c r="B51" s="12"/>
      <c r="C51" s="12"/>
      <c r="D51" s="35"/>
      <c r="E51" s="35"/>
      <c r="F51" s="35"/>
      <c r="G51" s="35"/>
      <c r="H51" s="35"/>
      <c r="I51" s="3"/>
      <c r="J51" s="35"/>
    </row>
    <row r="52" spans="1:10" ht="16.149999999999999" customHeight="1">
      <c r="A52" s="9"/>
      <c r="B52" s="12"/>
      <c r="C52" s="12"/>
      <c r="D52" s="35"/>
      <c r="E52" s="35"/>
      <c r="F52" s="35"/>
      <c r="G52" s="35"/>
      <c r="H52" s="35"/>
      <c r="I52" s="3"/>
      <c r="J52" s="35"/>
    </row>
    <row r="53" spans="1:10" ht="16.149999999999999" customHeight="1">
      <c r="A53" s="9"/>
      <c r="B53" s="12"/>
      <c r="C53" s="12"/>
      <c r="D53" s="35"/>
      <c r="E53" s="35"/>
      <c r="F53" s="35"/>
      <c r="G53" s="35"/>
      <c r="H53" s="35"/>
      <c r="I53" s="3"/>
      <c r="J53" s="35"/>
    </row>
    <row r="54" spans="1:10" ht="16.149999999999999" customHeight="1">
      <c r="A54" s="9"/>
      <c r="B54" s="12"/>
      <c r="C54" s="12"/>
      <c r="D54" s="35"/>
      <c r="E54" s="35"/>
      <c r="F54" s="35"/>
      <c r="G54" s="35"/>
      <c r="H54" s="35"/>
      <c r="I54" s="3"/>
      <c r="J54" s="35"/>
    </row>
    <row r="55" spans="1:10" ht="12" customHeight="1">
      <c r="A55" s="9"/>
      <c r="B55" s="12"/>
      <c r="C55" s="12"/>
      <c r="D55" s="35"/>
      <c r="E55" s="35"/>
      <c r="F55" s="35"/>
      <c r="G55" s="35"/>
      <c r="H55" s="35"/>
      <c r="I55" s="3"/>
      <c r="J55" s="35"/>
    </row>
    <row r="56" spans="1:10" ht="22.15" customHeight="1">
      <c r="A56" s="13" t="s">
        <v>15</v>
      </c>
      <c r="B56" s="13"/>
      <c r="C56" s="13"/>
      <c r="D56" s="38"/>
      <c r="E56" s="38"/>
      <c r="F56" s="38"/>
      <c r="G56" s="38"/>
      <c r="H56" s="38"/>
      <c r="I56" s="38"/>
      <c r="J56" s="38"/>
    </row>
    <row r="57" spans="1:10" ht="16.149999999999999" customHeight="1">
      <c r="A57" s="14" t="str">
        <f>A1</f>
        <v xml:space="preserve">BlueVenture Group Public Company Limited </v>
      </c>
      <c r="B57" s="2"/>
      <c r="C57" s="2"/>
      <c r="D57" s="3"/>
      <c r="E57" s="3"/>
      <c r="F57" s="3"/>
      <c r="G57" s="35"/>
      <c r="H57" s="36"/>
      <c r="I57" s="36"/>
      <c r="J57" s="36"/>
    </row>
    <row r="58" spans="1:10" ht="16.149999999999999" customHeight="1">
      <c r="A58" s="4" t="s">
        <v>16</v>
      </c>
      <c r="B58" s="2"/>
      <c r="C58" s="2"/>
      <c r="D58" s="3"/>
      <c r="E58" s="3"/>
      <c r="F58" s="3"/>
      <c r="G58" s="35"/>
      <c r="H58" s="36"/>
      <c r="I58" s="36"/>
      <c r="J58" s="36"/>
    </row>
    <row r="59" spans="1:10" ht="16.149999999999999" customHeight="1">
      <c r="A59" s="5" t="str">
        <f>+A3</f>
        <v>As at 30 June 2025</v>
      </c>
      <c r="B59" s="6"/>
      <c r="C59" s="6"/>
      <c r="D59" s="7"/>
      <c r="E59" s="7"/>
      <c r="F59" s="7"/>
      <c r="G59" s="37"/>
      <c r="H59" s="38"/>
      <c r="I59" s="38"/>
      <c r="J59" s="38"/>
    </row>
    <row r="60" spans="1:10" ht="16.149999999999999" customHeight="1">
      <c r="A60" s="8"/>
      <c r="B60" s="2"/>
      <c r="C60" s="2"/>
      <c r="D60" s="3"/>
      <c r="E60" s="3"/>
      <c r="F60" s="3"/>
      <c r="G60" s="35"/>
      <c r="H60" s="36"/>
      <c r="I60" s="36"/>
      <c r="J60" s="36"/>
    </row>
    <row r="61" spans="1:10" ht="16.149999999999999" customHeight="1">
      <c r="B61" s="2"/>
      <c r="C61" s="2"/>
      <c r="D61" s="3"/>
      <c r="E61" s="3"/>
      <c r="F61" s="3"/>
      <c r="G61" s="35"/>
      <c r="H61" s="36"/>
      <c r="I61" s="36"/>
      <c r="J61" s="36"/>
    </row>
    <row r="62" spans="1:10" ht="16.149999999999999" customHeight="1">
      <c r="A62" s="8"/>
      <c r="B62" s="2"/>
      <c r="C62" s="2"/>
      <c r="D62" s="168" t="s">
        <v>1</v>
      </c>
      <c r="E62" s="168"/>
      <c r="F62" s="168"/>
      <c r="G62" s="35"/>
      <c r="H62" s="168" t="s">
        <v>2</v>
      </c>
      <c r="I62" s="168"/>
      <c r="J62" s="168"/>
    </row>
    <row r="63" spans="1:10" ht="16.149999999999999" customHeight="1">
      <c r="A63" s="8"/>
      <c r="B63" s="2"/>
      <c r="C63" s="2"/>
      <c r="D63" s="167" t="s">
        <v>3</v>
      </c>
      <c r="E63" s="167"/>
      <c r="F63" s="167"/>
      <c r="G63" s="39"/>
      <c r="H63" s="167" t="s">
        <v>3</v>
      </c>
      <c r="I63" s="167"/>
      <c r="J63" s="167"/>
    </row>
    <row r="64" spans="1:10" ht="16.149999999999999" customHeight="1">
      <c r="A64" s="8"/>
      <c r="B64" s="2"/>
      <c r="C64" s="2"/>
      <c r="D64" s="40" t="s">
        <v>94</v>
      </c>
      <c r="E64" s="39"/>
      <c r="F64" s="40" t="s">
        <v>95</v>
      </c>
      <c r="G64" s="39"/>
      <c r="H64" s="40" t="s">
        <v>94</v>
      </c>
      <c r="I64" s="39"/>
      <c r="J64" s="40" t="s">
        <v>95</v>
      </c>
    </row>
    <row r="65" spans="1:10" ht="16.149999999999999" customHeight="1">
      <c r="A65" s="8"/>
      <c r="B65" s="2"/>
      <c r="C65" s="2"/>
      <c r="D65" s="41" t="s">
        <v>147</v>
      </c>
      <c r="E65" s="40"/>
      <c r="F65" s="40" t="s">
        <v>4</v>
      </c>
      <c r="G65" s="40"/>
      <c r="H65" s="41" t="s">
        <v>147</v>
      </c>
      <c r="I65" s="40"/>
      <c r="J65" s="40" t="s">
        <v>4</v>
      </c>
    </row>
    <row r="66" spans="1:10" ht="16.149999999999999" customHeight="1">
      <c r="A66" s="9"/>
      <c r="B66" s="10"/>
      <c r="C66" s="10"/>
      <c r="D66" s="42" t="s">
        <v>134</v>
      </c>
      <c r="E66" s="40"/>
      <c r="F66" s="42" t="s">
        <v>70</v>
      </c>
      <c r="G66" s="8"/>
      <c r="H66" s="42" t="s">
        <v>134</v>
      </c>
      <c r="I66" s="40"/>
      <c r="J66" s="42" t="s">
        <v>70</v>
      </c>
    </row>
    <row r="67" spans="1:10" ht="16.149999999999999" customHeight="1">
      <c r="A67" s="9"/>
      <c r="B67" s="19" t="s">
        <v>5</v>
      </c>
      <c r="C67" s="10"/>
      <c r="D67" s="43" t="s">
        <v>71</v>
      </c>
      <c r="E67" s="39"/>
      <c r="F67" s="43" t="s">
        <v>71</v>
      </c>
      <c r="G67" s="40"/>
      <c r="H67" s="43" t="s">
        <v>71</v>
      </c>
      <c r="I67" s="36"/>
      <c r="J67" s="43" t="s">
        <v>71</v>
      </c>
    </row>
    <row r="68" spans="1:10" ht="16.149999999999999" customHeight="1">
      <c r="A68" s="9" t="s">
        <v>17</v>
      </c>
      <c r="B68" s="10"/>
      <c r="C68" s="10"/>
      <c r="D68" s="35"/>
      <c r="E68" s="3"/>
      <c r="F68" s="35"/>
      <c r="G68" s="3"/>
      <c r="H68" s="35"/>
      <c r="I68" s="36"/>
      <c r="J68" s="40"/>
    </row>
    <row r="69" spans="1:10" ht="6" customHeight="1">
      <c r="A69" s="9"/>
      <c r="B69" s="10"/>
      <c r="C69" s="10"/>
      <c r="D69" s="35"/>
      <c r="E69" s="3"/>
      <c r="F69" s="35"/>
      <c r="G69" s="3"/>
      <c r="H69" s="35"/>
      <c r="I69" s="36"/>
      <c r="J69" s="40"/>
    </row>
    <row r="70" spans="1:10" ht="16.149999999999999" customHeight="1">
      <c r="A70" s="9" t="s">
        <v>18</v>
      </c>
      <c r="B70" s="2"/>
      <c r="C70" s="2"/>
      <c r="D70" s="35"/>
      <c r="E70" s="3"/>
      <c r="F70" s="35"/>
      <c r="G70" s="3"/>
      <c r="H70" s="35"/>
      <c r="I70" s="3"/>
      <c r="J70" s="35"/>
    </row>
    <row r="71" spans="1:10" ht="6" customHeight="1">
      <c r="A71" s="9"/>
      <c r="B71" s="2"/>
      <c r="C71" s="2"/>
      <c r="D71" s="35"/>
      <c r="E71" s="3"/>
      <c r="F71" s="35"/>
      <c r="G71" s="3"/>
      <c r="H71" s="35"/>
      <c r="I71" s="3"/>
      <c r="J71" s="35"/>
    </row>
    <row r="72" spans="1:10" ht="16.149999999999999" customHeight="1">
      <c r="A72" s="17" t="s">
        <v>92</v>
      </c>
      <c r="B72" s="2">
        <v>13</v>
      </c>
      <c r="C72" s="2"/>
      <c r="D72" s="35">
        <v>93939932</v>
      </c>
      <c r="E72" s="3"/>
      <c r="F72" s="35">
        <v>101834334</v>
      </c>
      <c r="G72" s="3"/>
      <c r="H72" s="35">
        <v>16616957</v>
      </c>
      <c r="I72" s="3"/>
      <c r="J72" s="35">
        <v>16614834</v>
      </c>
    </row>
    <row r="73" spans="1:10" ht="16.149999999999999" customHeight="1">
      <c r="A73" s="17" t="s">
        <v>19</v>
      </c>
      <c r="B73" s="2"/>
      <c r="C73" s="2"/>
      <c r="D73" s="35">
        <v>4402999</v>
      </c>
      <c r="E73" s="3"/>
      <c r="F73" s="35">
        <v>4036582</v>
      </c>
      <c r="G73" s="36"/>
      <c r="H73" s="35">
        <v>4402999</v>
      </c>
      <c r="I73" s="3"/>
      <c r="J73" s="35">
        <v>4036582</v>
      </c>
    </row>
    <row r="74" spans="1:10" ht="16.149999999999999" customHeight="1">
      <c r="A74" s="17" t="s">
        <v>98</v>
      </c>
      <c r="B74" s="8"/>
      <c r="C74" s="2"/>
      <c r="D74" s="176">
        <v>3821728</v>
      </c>
      <c r="E74" s="3"/>
      <c r="F74" s="35">
        <v>4893514</v>
      </c>
      <c r="G74" s="36"/>
      <c r="H74" s="35">
        <v>1857355</v>
      </c>
      <c r="I74" s="3"/>
      <c r="J74" s="35">
        <v>4893514</v>
      </c>
    </row>
    <row r="75" spans="1:10" ht="16.149999999999999" customHeight="1">
      <c r="A75" s="17" t="s">
        <v>138</v>
      </c>
      <c r="B75" s="2">
        <v>14</v>
      </c>
      <c r="C75" s="2"/>
      <c r="D75" s="35">
        <v>699218</v>
      </c>
      <c r="E75" s="3"/>
      <c r="F75" s="35">
        <v>59711</v>
      </c>
      <c r="G75" s="36"/>
      <c r="H75" s="35">
        <v>699218</v>
      </c>
      <c r="I75" s="3"/>
      <c r="J75" s="35">
        <v>59711</v>
      </c>
    </row>
    <row r="76" spans="1:10" ht="16.149999999999999" customHeight="1">
      <c r="A76" s="17" t="s">
        <v>93</v>
      </c>
      <c r="B76" s="2"/>
      <c r="C76" s="2"/>
      <c r="D76" s="37">
        <v>16604491</v>
      </c>
      <c r="E76" s="3"/>
      <c r="F76" s="37">
        <v>19697365</v>
      </c>
      <c r="G76" s="36"/>
      <c r="H76" s="37">
        <v>9777324</v>
      </c>
      <c r="I76" s="3"/>
      <c r="J76" s="37">
        <v>13872906</v>
      </c>
    </row>
    <row r="77" spans="1:10" ht="6" customHeight="1">
      <c r="A77" s="9"/>
      <c r="B77" s="10"/>
      <c r="C77" s="10"/>
      <c r="D77" s="40"/>
      <c r="E77" s="39"/>
      <c r="F77" s="40"/>
      <c r="G77" s="39"/>
      <c r="H77" s="40"/>
      <c r="I77" s="39"/>
      <c r="J77" s="40"/>
    </row>
    <row r="78" spans="1:10" ht="16.149999999999999" customHeight="1">
      <c r="A78" s="9" t="s">
        <v>20</v>
      </c>
      <c r="B78" s="2"/>
      <c r="C78" s="2"/>
      <c r="D78" s="37">
        <f>SUM(D72:D76)</f>
        <v>119468368</v>
      </c>
      <c r="E78" s="3"/>
      <c r="F78" s="37">
        <f>SUM(F72:F76)</f>
        <v>130521506</v>
      </c>
      <c r="G78" s="3"/>
      <c r="H78" s="37">
        <f>SUM(H72:H76)</f>
        <v>33353853</v>
      </c>
      <c r="I78" s="3"/>
      <c r="J78" s="37">
        <f>SUM(J72:J76)</f>
        <v>39477547</v>
      </c>
    </row>
    <row r="79" spans="1:10" ht="16.149999999999999" customHeight="1">
      <c r="A79" s="9"/>
      <c r="B79" s="10"/>
      <c r="C79" s="10"/>
      <c r="D79" s="40"/>
      <c r="E79" s="39"/>
      <c r="F79" s="40"/>
      <c r="G79" s="39"/>
      <c r="H79" s="40"/>
      <c r="I79" s="39"/>
      <c r="J79" s="40"/>
    </row>
    <row r="80" spans="1:10" ht="16.149999999999999" customHeight="1">
      <c r="A80" s="9" t="s">
        <v>21</v>
      </c>
      <c r="B80" s="2"/>
      <c r="C80" s="2"/>
      <c r="D80" s="35"/>
      <c r="E80" s="3"/>
      <c r="F80" s="35"/>
      <c r="G80" s="3"/>
      <c r="H80" s="35"/>
      <c r="I80" s="3"/>
      <c r="J80" s="35"/>
    </row>
    <row r="81" spans="1:10" ht="6" customHeight="1">
      <c r="A81" s="9"/>
      <c r="B81" s="10"/>
      <c r="C81" s="10"/>
      <c r="D81" s="40"/>
      <c r="E81" s="39"/>
      <c r="F81" s="40"/>
      <c r="G81" s="39"/>
      <c r="H81" s="40"/>
      <c r="I81" s="39"/>
      <c r="J81" s="40"/>
    </row>
    <row r="82" spans="1:10" ht="16.149999999999999" customHeight="1">
      <c r="A82" s="8" t="s">
        <v>22</v>
      </c>
      <c r="B82" s="2"/>
      <c r="C82" s="8"/>
      <c r="D82" s="35">
        <v>6121846</v>
      </c>
      <c r="E82" s="3"/>
      <c r="F82" s="35">
        <v>5432121</v>
      </c>
      <c r="G82" s="36"/>
      <c r="H82" s="35">
        <v>6121846</v>
      </c>
      <c r="I82" s="3"/>
      <c r="J82" s="35">
        <v>5432121</v>
      </c>
    </row>
    <row r="83" spans="1:10" ht="16.149999999999999" customHeight="1">
      <c r="A83" s="8" t="s">
        <v>23</v>
      </c>
      <c r="B83" s="2"/>
      <c r="C83" s="8"/>
      <c r="D83" s="35">
        <v>49337145</v>
      </c>
      <c r="E83" s="3"/>
      <c r="F83" s="35">
        <v>45080085</v>
      </c>
      <c r="G83" s="36"/>
      <c r="H83" s="35">
        <v>30465669</v>
      </c>
      <c r="I83" s="3"/>
      <c r="J83" s="35">
        <v>25189954</v>
      </c>
    </row>
    <row r="84" spans="1:10" ht="16.149999999999999" customHeight="1">
      <c r="A84" s="8" t="s">
        <v>139</v>
      </c>
      <c r="B84" s="2"/>
      <c r="C84" s="2"/>
      <c r="D84" s="37">
        <v>741114</v>
      </c>
      <c r="E84" s="3"/>
      <c r="F84" s="37">
        <v>741114</v>
      </c>
      <c r="G84" s="36"/>
      <c r="H84" s="37">
        <v>741114</v>
      </c>
      <c r="I84" s="3"/>
      <c r="J84" s="37">
        <v>741114</v>
      </c>
    </row>
    <row r="85" spans="1:10" ht="6" customHeight="1">
      <c r="A85" s="9"/>
      <c r="B85" s="10"/>
      <c r="C85" s="10"/>
      <c r="D85" s="40"/>
      <c r="E85" s="39"/>
      <c r="F85" s="40"/>
      <c r="G85" s="39"/>
      <c r="H85" s="40"/>
      <c r="I85" s="39"/>
      <c r="J85" s="40"/>
    </row>
    <row r="86" spans="1:10" ht="16.149999999999999" customHeight="1">
      <c r="A86" s="9" t="s">
        <v>24</v>
      </c>
      <c r="B86" s="2"/>
      <c r="C86" s="2"/>
      <c r="D86" s="37">
        <f>SUM(D82:D85)</f>
        <v>56200105</v>
      </c>
      <c r="E86" s="3"/>
      <c r="F86" s="37">
        <f>SUM(F82:F85)</f>
        <v>51253320</v>
      </c>
      <c r="G86" s="3"/>
      <c r="H86" s="37">
        <f>SUM(H82:H85)</f>
        <v>37328629</v>
      </c>
      <c r="I86" s="3"/>
      <c r="J86" s="37">
        <f>SUM(J82:J85)</f>
        <v>31363189</v>
      </c>
    </row>
    <row r="87" spans="1:10" ht="6" customHeight="1">
      <c r="A87" s="9"/>
      <c r="B87" s="10"/>
      <c r="C87" s="10"/>
      <c r="D87" s="40"/>
      <c r="E87" s="39"/>
      <c r="F87" s="40"/>
      <c r="G87" s="39"/>
      <c r="H87" s="40"/>
      <c r="I87" s="39"/>
      <c r="J87" s="40"/>
    </row>
    <row r="88" spans="1:10" ht="16.149999999999999" customHeight="1">
      <c r="A88" s="9" t="s">
        <v>25</v>
      </c>
      <c r="B88" s="2"/>
      <c r="C88" s="2"/>
      <c r="D88" s="37">
        <f>SUM(D78+D86)</f>
        <v>175668473</v>
      </c>
      <c r="E88" s="3"/>
      <c r="F88" s="37">
        <f>SUM(F78+F86)</f>
        <v>181774826</v>
      </c>
      <c r="G88" s="3"/>
      <c r="H88" s="37">
        <f>SUM(H78+H86)</f>
        <v>70682482</v>
      </c>
      <c r="I88" s="3"/>
      <c r="J88" s="37">
        <f>SUM(J78+J86)</f>
        <v>70840736</v>
      </c>
    </row>
    <row r="89" spans="1:10" ht="16.149999999999999" customHeight="1">
      <c r="A89" s="9"/>
      <c r="B89" s="2"/>
      <c r="C89" s="2"/>
      <c r="D89" s="35"/>
      <c r="E89" s="3"/>
      <c r="F89" s="35"/>
      <c r="G89" s="3"/>
      <c r="H89" s="35"/>
      <c r="I89" s="3"/>
      <c r="J89" s="35"/>
    </row>
    <row r="90" spans="1:10" ht="16.149999999999999" customHeight="1">
      <c r="A90" s="9"/>
      <c r="B90" s="2"/>
      <c r="C90" s="2"/>
      <c r="D90" s="35"/>
      <c r="E90" s="3"/>
      <c r="F90" s="35"/>
      <c r="G90" s="3"/>
      <c r="H90" s="35"/>
      <c r="I90" s="3"/>
      <c r="J90" s="35"/>
    </row>
    <row r="91" spans="1:10" ht="16.149999999999999" customHeight="1">
      <c r="A91" s="9" t="s">
        <v>26</v>
      </c>
      <c r="B91" s="10"/>
      <c r="C91" s="2"/>
      <c r="D91" s="35"/>
      <c r="E91" s="3"/>
      <c r="F91" s="35"/>
      <c r="G91" s="3"/>
      <c r="H91" s="35"/>
      <c r="I91" s="3"/>
      <c r="J91" s="35"/>
    </row>
    <row r="92" spans="1:10" ht="6" customHeight="1">
      <c r="A92" s="9"/>
      <c r="B92" s="10"/>
      <c r="C92" s="10"/>
      <c r="D92" s="40"/>
      <c r="E92" s="39"/>
      <c r="F92" s="40"/>
      <c r="G92" s="39"/>
      <c r="H92" s="40"/>
      <c r="I92" s="39"/>
      <c r="J92" s="40"/>
    </row>
    <row r="93" spans="1:10" ht="16.149999999999999" customHeight="1">
      <c r="A93" s="8" t="s">
        <v>27</v>
      </c>
      <c r="B93" s="2"/>
      <c r="C93" s="2"/>
      <c r="D93" s="35"/>
      <c r="E93" s="3"/>
      <c r="F93" s="35"/>
      <c r="G93" s="3"/>
      <c r="H93" s="35"/>
      <c r="I93" s="3"/>
      <c r="J93" s="35"/>
    </row>
    <row r="94" spans="1:10" ht="16.149999999999999" customHeight="1">
      <c r="A94" s="8" t="s">
        <v>28</v>
      </c>
      <c r="B94" s="2"/>
      <c r="C94" s="2"/>
      <c r="D94" s="35"/>
      <c r="E94" s="3"/>
      <c r="F94" s="35"/>
      <c r="G94" s="36"/>
      <c r="H94" s="35"/>
      <c r="I94" s="3"/>
      <c r="J94" s="35"/>
    </row>
    <row r="95" spans="1:10" ht="16.149999999999999" customHeight="1">
      <c r="A95" s="8" t="s">
        <v>82</v>
      </c>
      <c r="B95" s="11"/>
      <c r="C95" s="11"/>
      <c r="D95" s="48"/>
      <c r="E95" s="3"/>
      <c r="F95" s="48"/>
      <c r="G95" s="36"/>
      <c r="H95" s="35"/>
      <c r="I95" s="3"/>
      <c r="J95" s="35"/>
    </row>
    <row r="96" spans="1:10" ht="16.149999999999999" customHeight="1" thickBot="1">
      <c r="A96" s="8" t="s">
        <v>74</v>
      </c>
      <c r="B96" s="11"/>
      <c r="C96" s="11"/>
      <c r="D96" s="49">
        <v>225000000</v>
      </c>
      <c r="E96" s="3"/>
      <c r="F96" s="49">
        <v>225000000</v>
      </c>
      <c r="G96" s="36"/>
      <c r="H96" s="47">
        <v>225000000</v>
      </c>
      <c r="I96" s="3"/>
      <c r="J96" s="47">
        <v>225000000</v>
      </c>
    </row>
    <row r="97" spans="1:10" ht="6" customHeight="1" thickTop="1">
      <c r="A97" s="8"/>
      <c r="B97" s="2"/>
      <c r="C97" s="10"/>
      <c r="D97" s="40"/>
      <c r="E97" s="39"/>
      <c r="F97" s="40"/>
      <c r="G97" s="39"/>
      <c r="H97" s="40"/>
      <c r="I97" s="39"/>
      <c r="J97" s="40"/>
    </row>
    <row r="98" spans="1:10" ht="16.149999999999999" customHeight="1">
      <c r="A98" s="8" t="s">
        <v>29</v>
      </c>
      <c r="B98" s="2"/>
      <c r="C98" s="2"/>
      <c r="D98" s="35"/>
      <c r="E98" s="3"/>
      <c r="F98" s="35"/>
      <c r="G98" s="3"/>
      <c r="H98" s="35"/>
      <c r="I98" s="3"/>
      <c r="J98" s="35"/>
    </row>
    <row r="99" spans="1:10" ht="16.149999999999999" customHeight="1">
      <c r="A99" s="8" t="s">
        <v>82</v>
      </c>
      <c r="B99" s="2"/>
      <c r="C99" s="2"/>
      <c r="D99" s="35"/>
      <c r="E99" s="3"/>
      <c r="F99" s="35"/>
      <c r="G99" s="36"/>
      <c r="H99" s="35"/>
      <c r="I99" s="3"/>
      <c r="J99" s="35"/>
    </row>
    <row r="100" spans="1:10" ht="16.149999999999999" customHeight="1">
      <c r="A100" s="8" t="s">
        <v>83</v>
      </c>
      <c r="B100" s="2"/>
      <c r="C100" s="2"/>
      <c r="D100" s="36">
        <v>225000000</v>
      </c>
      <c r="E100" s="36"/>
      <c r="F100" s="35">
        <v>225000000</v>
      </c>
      <c r="G100" s="36"/>
      <c r="H100" s="36">
        <v>225000000</v>
      </c>
      <c r="I100" s="36"/>
      <c r="J100" s="35">
        <v>225000000</v>
      </c>
    </row>
    <row r="101" spans="1:10" ht="16.149999999999999" customHeight="1">
      <c r="A101" s="8" t="s">
        <v>30</v>
      </c>
      <c r="B101" s="2"/>
      <c r="C101" s="2"/>
      <c r="D101" s="35">
        <v>293184000</v>
      </c>
      <c r="E101" s="3"/>
      <c r="F101" s="35">
        <v>293184000</v>
      </c>
      <c r="G101" s="36"/>
      <c r="H101" s="35">
        <v>293184000</v>
      </c>
      <c r="I101" s="3"/>
      <c r="J101" s="35">
        <v>293184000</v>
      </c>
    </row>
    <row r="102" spans="1:10" ht="16.149999999999999" customHeight="1">
      <c r="A102" s="18" t="s">
        <v>106</v>
      </c>
      <c r="B102" s="2"/>
      <c r="C102" s="2"/>
      <c r="D102" s="44"/>
      <c r="E102" s="39"/>
      <c r="F102" s="44"/>
      <c r="G102" s="39"/>
      <c r="H102" s="44"/>
      <c r="I102" s="39"/>
      <c r="J102" s="44"/>
    </row>
    <row r="103" spans="1:10" ht="16.149999999999999" customHeight="1">
      <c r="A103" s="18" t="s">
        <v>107</v>
      </c>
      <c r="B103" s="2"/>
      <c r="C103" s="2"/>
      <c r="D103" s="44">
        <v>88669082</v>
      </c>
      <c r="E103" s="39"/>
      <c r="F103" s="44">
        <v>88669082</v>
      </c>
      <c r="G103" s="39"/>
      <c r="H103" s="44">
        <v>-10000000</v>
      </c>
      <c r="I103" s="39"/>
      <c r="J103" s="44">
        <v>-10000000</v>
      </c>
    </row>
    <row r="104" spans="1:10" ht="16.149999999999999" customHeight="1">
      <c r="A104" s="8" t="s">
        <v>31</v>
      </c>
      <c r="B104" s="2"/>
      <c r="C104" s="2"/>
      <c r="D104" s="35"/>
      <c r="E104" s="3"/>
      <c r="F104" s="35"/>
      <c r="G104" s="3"/>
      <c r="H104" s="35"/>
      <c r="I104" s="3"/>
      <c r="J104" s="35"/>
    </row>
    <row r="105" spans="1:10" ht="16.149999999999999" customHeight="1">
      <c r="A105" s="8" t="s">
        <v>32</v>
      </c>
      <c r="B105" s="2"/>
      <c r="C105" s="2"/>
      <c r="D105" s="35">
        <v>17000000</v>
      </c>
      <c r="E105" s="3"/>
      <c r="F105" s="35">
        <v>17000000</v>
      </c>
      <c r="G105" s="36"/>
      <c r="H105" s="35">
        <v>17000000</v>
      </c>
      <c r="I105" s="35"/>
      <c r="J105" s="35">
        <v>17000000</v>
      </c>
    </row>
    <row r="106" spans="1:10" ht="16.149999999999999" customHeight="1">
      <c r="A106" s="8" t="s">
        <v>33</v>
      </c>
      <c r="B106" s="2"/>
      <c r="C106" s="2"/>
      <c r="D106" s="44">
        <v>132645486</v>
      </c>
      <c r="E106" s="45"/>
      <c r="F106" s="44">
        <v>127782268</v>
      </c>
      <c r="G106" s="153"/>
      <c r="H106" s="44">
        <v>134257248</v>
      </c>
      <c r="I106" s="45"/>
      <c r="J106" s="44">
        <v>136353534</v>
      </c>
    </row>
    <row r="107" spans="1:10" ht="16.149999999999999" customHeight="1">
      <c r="A107" s="8" t="s">
        <v>34</v>
      </c>
      <c r="B107" s="2"/>
      <c r="C107" s="8"/>
      <c r="D107" s="50">
        <v>506749</v>
      </c>
      <c r="E107" s="36"/>
      <c r="F107" s="50">
        <v>62220</v>
      </c>
      <c r="G107" s="35"/>
      <c r="H107" s="15">
        <v>752374</v>
      </c>
      <c r="I107" s="35"/>
      <c r="J107" s="15">
        <v>221033</v>
      </c>
    </row>
    <row r="108" spans="1:10" ht="6" customHeight="1">
      <c r="A108" s="9"/>
      <c r="B108" s="10"/>
      <c r="C108" s="10"/>
      <c r="D108" s="40"/>
      <c r="E108" s="39"/>
      <c r="F108" s="40"/>
      <c r="G108" s="39"/>
      <c r="H108" s="40"/>
      <c r="I108" s="39"/>
      <c r="J108" s="40"/>
    </row>
    <row r="109" spans="1:10" ht="16.149999999999999" customHeight="1">
      <c r="A109" s="9" t="s">
        <v>35</v>
      </c>
      <c r="B109" s="2"/>
      <c r="C109" s="2"/>
      <c r="D109" s="37">
        <f>SUM(D100:D107)</f>
        <v>757005317</v>
      </c>
      <c r="E109" s="3"/>
      <c r="F109" s="37">
        <f>SUM(F100:F107)</f>
        <v>751697570</v>
      </c>
      <c r="G109" s="3"/>
      <c r="H109" s="37">
        <f>SUM(H100:H107)</f>
        <v>660193622</v>
      </c>
      <c r="I109" s="3"/>
      <c r="J109" s="37">
        <f>SUM(J100:J107)</f>
        <v>661758567</v>
      </c>
    </row>
    <row r="110" spans="1:10" ht="6" customHeight="1">
      <c r="A110" s="9"/>
      <c r="B110" s="10"/>
      <c r="C110" s="10"/>
      <c r="D110" s="40"/>
      <c r="E110" s="39"/>
      <c r="F110" s="40"/>
      <c r="G110" s="39"/>
      <c r="H110" s="40"/>
      <c r="I110" s="39"/>
      <c r="J110" s="40"/>
    </row>
    <row r="111" spans="1:10" ht="16.149999999999999" customHeight="1" thickBot="1">
      <c r="A111" s="9" t="s">
        <v>36</v>
      </c>
      <c r="B111" s="2"/>
      <c r="C111" s="2"/>
      <c r="D111" s="47">
        <f>+D88+D109</f>
        <v>932673790</v>
      </c>
      <c r="E111" s="3"/>
      <c r="F111" s="47">
        <f>+F88+F109</f>
        <v>933472396</v>
      </c>
      <c r="G111" s="3"/>
      <c r="H111" s="47">
        <f>+H88+H109</f>
        <v>730876104</v>
      </c>
      <c r="I111" s="3"/>
      <c r="J111" s="47">
        <f>+J88+J109</f>
        <v>732599303</v>
      </c>
    </row>
    <row r="112" spans="1:10" ht="21" customHeight="1" thickTop="1">
      <c r="A112" s="9"/>
      <c r="B112" s="2"/>
      <c r="C112" s="2"/>
      <c r="D112" s="35"/>
      <c r="E112" s="3"/>
      <c r="F112" s="35"/>
      <c r="G112" s="36"/>
      <c r="H112" s="35"/>
      <c r="I112" s="3"/>
      <c r="J112" s="35"/>
    </row>
    <row r="113" spans="1:10" ht="16.149999999999999" customHeight="1">
      <c r="A113" s="9"/>
      <c r="B113" s="2"/>
      <c r="C113" s="2"/>
      <c r="D113" s="35"/>
      <c r="E113" s="3"/>
      <c r="F113" s="35"/>
      <c r="G113" s="36"/>
      <c r="H113" s="35"/>
      <c r="I113" s="3"/>
      <c r="J113" s="35"/>
    </row>
    <row r="114" spans="1:10" ht="22.15" customHeight="1">
      <c r="A114" s="13" t="str">
        <f>A56</f>
        <v>The accompanying notes form part of this interim financial information.</v>
      </c>
      <c r="B114" s="6"/>
      <c r="C114" s="6"/>
      <c r="D114" s="37"/>
      <c r="E114" s="7"/>
      <c r="F114" s="37"/>
      <c r="G114" s="38"/>
      <c r="H114" s="37"/>
      <c r="I114" s="7"/>
      <c r="J114" s="37"/>
    </row>
  </sheetData>
  <mergeCells count="8">
    <mergeCell ref="D63:F63"/>
    <mergeCell ref="H63:J63"/>
    <mergeCell ref="D6:F6"/>
    <mergeCell ref="H6:J6"/>
    <mergeCell ref="D7:F7"/>
    <mergeCell ref="H7:J7"/>
    <mergeCell ref="D62:F62"/>
    <mergeCell ref="H62:J62"/>
  </mergeCells>
  <pageMargins left="0.78740157480314965" right="0.51181102362204722" top="0.51181102362204722" bottom="0.59055118110236227" header="0.47244094488188981" footer="0.39370078740157483"/>
  <pageSetup paperSize="9" scale="94" firstPageNumber="2" fitToHeight="2" orientation="portrait" useFirstPageNumber="1" horizontalDpi="1200" verticalDpi="1200" r:id="rId1"/>
  <headerFooter>
    <oddFooter>&amp;R&amp;"Arial,Regular"&amp;9&amp;P</oddFooter>
  </headerFooter>
  <rowBreaks count="1" manualBreakCount="1"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20ADD-5CBB-4440-99D3-D8E00759C679}">
  <dimension ref="A1:J92"/>
  <sheetViews>
    <sheetView view="pageBreakPreview" topLeftCell="A43" zoomScale="70" zoomScaleNormal="85" zoomScaleSheetLayoutView="70" workbookViewId="0">
      <selection activeCell="B75" sqref="B75"/>
    </sheetView>
  </sheetViews>
  <sheetFormatPr defaultColWidth="9.28515625" defaultRowHeight="16.149999999999999" customHeight="1"/>
  <cols>
    <col min="1" max="1" width="44.5703125" style="69" customWidth="1"/>
    <col min="2" max="2" width="6.28515625" style="69" customWidth="1"/>
    <col min="3" max="3" width="1" style="69" customWidth="1"/>
    <col min="4" max="4" width="12.7109375" style="69" customWidth="1"/>
    <col min="5" max="5" width="1" style="69" customWidth="1"/>
    <col min="6" max="6" width="12.7109375" style="69" customWidth="1"/>
    <col min="7" max="7" width="1" style="69" customWidth="1"/>
    <col min="8" max="8" width="12.7109375" style="69" customWidth="1"/>
    <col min="9" max="9" width="1" style="69" customWidth="1"/>
    <col min="10" max="10" width="12.7109375" style="69" customWidth="1"/>
    <col min="11" max="16384" width="9.28515625" style="69"/>
  </cols>
  <sheetData>
    <row r="1" spans="1:10" ht="16.149999999999999" customHeight="1">
      <c r="A1" s="67" t="s">
        <v>96</v>
      </c>
      <c r="B1" s="2"/>
      <c r="C1" s="2"/>
      <c r="D1" s="68"/>
      <c r="E1" s="68"/>
      <c r="F1" s="68"/>
      <c r="G1" s="68"/>
      <c r="H1" s="57"/>
      <c r="I1" s="68"/>
      <c r="J1" s="57"/>
    </row>
    <row r="2" spans="1:10" ht="16.149999999999999" customHeight="1">
      <c r="A2" s="9" t="s">
        <v>37</v>
      </c>
      <c r="B2" s="2"/>
      <c r="C2" s="2"/>
      <c r="D2" s="68"/>
      <c r="E2" s="68"/>
      <c r="F2" s="68"/>
      <c r="G2" s="68"/>
      <c r="H2" s="57"/>
      <c r="I2" s="68"/>
      <c r="J2" s="57"/>
    </row>
    <row r="3" spans="1:10" ht="16.149999999999999" customHeight="1">
      <c r="A3" s="70" t="s">
        <v>166</v>
      </c>
      <c r="B3" s="6"/>
      <c r="C3" s="6"/>
      <c r="D3" s="71"/>
      <c r="E3" s="71"/>
      <c r="F3" s="71"/>
      <c r="G3" s="71"/>
      <c r="H3" s="58"/>
      <c r="I3" s="71"/>
      <c r="J3" s="58"/>
    </row>
    <row r="4" spans="1:10" ht="14.1" customHeight="1">
      <c r="A4" s="9"/>
      <c r="B4" s="2"/>
      <c r="C4" s="2"/>
      <c r="D4" s="68"/>
      <c r="E4" s="68"/>
      <c r="F4" s="68"/>
      <c r="G4" s="68"/>
      <c r="H4" s="57"/>
      <c r="I4" s="68"/>
      <c r="J4" s="57"/>
    </row>
    <row r="5" spans="1:10" ht="13.5" customHeight="1">
      <c r="A5" s="8"/>
      <c r="B5" s="2"/>
      <c r="C5" s="2"/>
      <c r="D5" s="68"/>
      <c r="E5" s="68"/>
      <c r="F5" s="68"/>
      <c r="G5" s="68"/>
      <c r="H5" s="57"/>
      <c r="I5" s="68"/>
      <c r="J5" s="57"/>
    </row>
    <row r="6" spans="1:10" ht="15" customHeight="1">
      <c r="A6" s="8"/>
      <c r="B6" s="2"/>
      <c r="C6" s="2"/>
      <c r="D6" s="168" t="s">
        <v>1</v>
      </c>
      <c r="E6" s="168"/>
      <c r="F6" s="168"/>
      <c r="G6" s="40"/>
      <c r="H6" s="168" t="s">
        <v>2</v>
      </c>
      <c r="I6" s="168"/>
      <c r="J6" s="168"/>
    </row>
    <row r="7" spans="1:10" ht="15" customHeight="1">
      <c r="A7" s="9"/>
      <c r="B7" s="2"/>
      <c r="C7" s="10"/>
      <c r="D7" s="167" t="s">
        <v>3</v>
      </c>
      <c r="E7" s="167"/>
      <c r="F7" s="167"/>
      <c r="G7" s="39"/>
      <c r="H7" s="167" t="s">
        <v>3</v>
      </c>
      <c r="I7" s="167"/>
      <c r="J7" s="167"/>
    </row>
    <row r="8" spans="1:10" ht="15" customHeight="1">
      <c r="A8" s="9"/>
      <c r="B8" s="2"/>
      <c r="C8" s="10"/>
      <c r="D8" s="40" t="s">
        <v>94</v>
      </c>
      <c r="E8" s="72"/>
      <c r="F8" s="40" t="s">
        <v>94</v>
      </c>
      <c r="G8" s="72"/>
      <c r="H8" s="40" t="s">
        <v>94</v>
      </c>
      <c r="I8" s="72"/>
      <c r="J8" s="40" t="s">
        <v>94</v>
      </c>
    </row>
    <row r="9" spans="1:10" ht="15" customHeight="1">
      <c r="A9" s="9"/>
      <c r="B9" s="2"/>
      <c r="C9" s="10"/>
      <c r="D9" s="41" t="s">
        <v>147</v>
      </c>
      <c r="E9" s="72"/>
      <c r="F9" s="41" t="s">
        <v>147</v>
      </c>
      <c r="G9" s="72"/>
      <c r="H9" s="41" t="s">
        <v>147</v>
      </c>
      <c r="I9" s="72"/>
      <c r="J9" s="41" t="s">
        <v>147</v>
      </c>
    </row>
    <row r="10" spans="1:10" ht="15" customHeight="1">
      <c r="A10" s="9"/>
      <c r="B10" s="10"/>
      <c r="C10" s="10"/>
      <c r="D10" s="42" t="s">
        <v>134</v>
      </c>
      <c r="E10" s="73"/>
      <c r="F10" s="42" t="s">
        <v>70</v>
      </c>
      <c r="G10" s="74"/>
      <c r="H10" s="42" t="s">
        <v>134</v>
      </c>
      <c r="I10" s="73"/>
      <c r="J10" s="42" t="s">
        <v>70</v>
      </c>
    </row>
    <row r="11" spans="1:10" ht="15" customHeight="1">
      <c r="A11" s="9"/>
      <c r="B11" s="19" t="s">
        <v>5</v>
      </c>
      <c r="C11" s="10"/>
      <c r="D11" s="75" t="s">
        <v>71</v>
      </c>
      <c r="E11" s="72"/>
      <c r="F11" s="75" t="s">
        <v>71</v>
      </c>
      <c r="G11" s="72"/>
      <c r="H11" s="75" t="s">
        <v>71</v>
      </c>
      <c r="I11" s="72"/>
      <c r="J11" s="75" t="s">
        <v>71</v>
      </c>
    </row>
    <row r="12" spans="1:10" s="146" customFormat="1" ht="11.1" customHeight="1">
      <c r="A12" s="115"/>
      <c r="B12" s="165"/>
      <c r="C12" s="165"/>
      <c r="D12" s="109"/>
      <c r="E12" s="108"/>
      <c r="F12" s="109"/>
      <c r="G12" s="108"/>
      <c r="H12" s="109"/>
      <c r="I12" s="108"/>
      <c r="J12" s="109"/>
    </row>
    <row r="13" spans="1:10" ht="15" customHeight="1">
      <c r="A13" s="9" t="s">
        <v>38</v>
      </c>
      <c r="B13" s="10"/>
      <c r="C13" s="2"/>
      <c r="D13" s="68"/>
      <c r="E13" s="68"/>
      <c r="F13" s="68"/>
      <c r="G13" s="68"/>
      <c r="H13" s="57"/>
      <c r="I13" s="68"/>
      <c r="J13" s="57"/>
    </row>
    <row r="14" spans="1:10" ht="6" customHeight="1">
      <c r="A14" s="9"/>
      <c r="B14" s="10"/>
      <c r="C14" s="2"/>
      <c r="D14" s="68"/>
      <c r="E14" s="68"/>
      <c r="F14" s="68"/>
      <c r="G14" s="68"/>
      <c r="H14" s="57"/>
      <c r="I14" s="68"/>
      <c r="J14" s="57"/>
    </row>
    <row r="15" spans="1:10" ht="15" customHeight="1">
      <c r="A15" s="76" t="s">
        <v>75</v>
      </c>
      <c r="B15" s="10"/>
      <c r="C15" s="2"/>
      <c r="D15" s="59">
        <v>150575189</v>
      </c>
      <c r="E15" s="77"/>
      <c r="F15" s="59">
        <v>122928428</v>
      </c>
      <c r="G15" s="77"/>
      <c r="H15" s="78">
        <v>63347666</v>
      </c>
      <c r="I15" s="77"/>
      <c r="J15" s="78">
        <v>61828693</v>
      </c>
    </row>
    <row r="16" spans="1:10" ht="15" customHeight="1">
      <c r="A16" s="76" t="s">
        <v>84</v>
      </c>
      <c r="B16" s="10"/>
      <c r="C16" s="2"/>
      <c r="D16" s="59">
        <v>1869756</v>
      </c>
      <c r="E16" s="77"/>
      <c r="F16" s="59">
        <v>2246762</v>
      </c>
      <c r="G16" s="77"/>
      <c r="H16" s="78">
        <v>1734976</v>
      </c>
      <c r="I16" s="77"/>
      <c r="J16" s="78">
        <v>1850316</v>
      </c>
    </row>
    <row r="17" spans="1:10" ht="15" customHeight="1">
      <c r="A17" s="76" t="s">
        <v>148</v>
      </c>
      <c r="B17" s="2"/>
      <c r="C17" s="2"/>
      <c r="D17" s="59">
        <v>0</v>
      </c>
      <c r="E17" s="77"/>
      <c r="F17" s="59">
        <v>0</v>
      </c>
      <c r="G17" s="77"/>
      <c r="H17" s="78">
        <v>6019948</v>
      </c>
      <c r="I17" s="77"/>
      <c r="J17" s="78">
        <v>7399975</v>
      </c>
    </row>
    <row r="18" spans="1:10" ht="15" customHeight="1">
      <c r="A18" s="76" t="s">
        <v>39</v>
      </c>
      <c r="B18" s="2"/>
      <c r="C18" s="2"/>
      <c r="D18" s="79">
        <v>557194</v>
      </c>
      <c r="E18" s="77"/>
      <c r="F18" s="79">
        <v>1189606</v>
      </c>
      <c r="G18" s="77"/>
      <c r="H18" s="79">
        <v>216038</v>
      </c>
      <c r="I18" s="77"/>
      <c r="J18" s="79">
        <v>734327</v>
      </c>
    </row>
    <row r="19" spans="1:10" ht="6" customHeight="1">
      <c r="A19" s="80"/>
      <c r="B19" s="2"/>
      <c r="C19" s="2"/>
      <c r="D19" s="77"/>
      <c r="E19" s="77"/>
      <c r="F19" s="77"/>
      <c r="G19" s="77"/>
      <c r="H19" s="77"/>
      <c r="I19" s="77"/>
      <c r="J19" s="77"/>
    </row>
    <row r="20" spans="1:10" ht="15" customHeight="1">
      <c r="A20" s="4" t="s">
        <v>40</v>
      </c>
      <c r="B20" s="2"/>
      <c r="C20" s="2"/>
      <c r="D20" s="81">
        <f>SUM(D15:D19)</f>
        <v>153002139</v>
      </c>
      <c r="E20" s="77"/>
      <c r="F20" s="81">
        <f>SUM(F15:F19)</f>
        <v>126364796</v>
      </c>
      <c r="G20" s="77"/>
      <c r="H20" s="81">
        <f>SUM(H15:H19)</f>
        <v>71318628</v>
      </c>
      <c r="I20" s="77"/>
      <c r="J20" s="81">
        <f>SUM(J15:J19)</f>
        <v>71813311</v>
      </c>
    </row>
    <row r="21" spans="1:10" ht="11.1" customHeight="1">
      <c r="A21" s="4"/>
      <c r="B21" s="2"/>
      <c r="C21" s="2"/>
      <c r="D21" s="77"/>
      <c r="E21" s="77"/>
      <c r="F21" s="77"/>
      <c r="G21" s="77"/>
      <c r="H21" s="77"/>
      <c r="I21" s="77"/>
      <c r="J21" s="77"/>
    </row>
    <row r="22" spans="1:10" ht="15" customHeight="1">
      <c r="A22" s="4" t="s">
        <v>41</v>
      </c>
      <c r="B22" s="2"/>
      <c r="C22" s="2"/>
      <c r="D22" s="77"/>
      <c r="E22" s="77"/>
      <c r="F22" s="77"/>
      <c r="G22" s="77"/>
      <c r="H22" s="77"/>
      <c r="I22" s="77"/>
      <c r="J22" s="77"/>
    </row>
    <row r="23" spans="1:10" ht="6" customHeight="1">
      <c r="A23" s="4"/>
      <c r="B23" s="2"/>
      <c r="C23" s="2"/>
      <c r="D23" s="77"/>
      <c r="E23" s="77"/>
      <c r="F23" s="77"/>
      <c r="G23" s="77"/>
      <c r="H23" s="77"/>
      <c r="I23" s="77"/>
      <c r="J23" s="77"/>
    </row>
    <row r="24" spans="1:10" ht="15" customHeight="1">
      <c r="A24" s="76" t="s">
        <v>76</v>
      </c>
      <c r="B24" s="2"/>
      <c r="C24" s="2"/>
      <c r="D24" s="78">
        <v>82265070</v>
      </c>
      <c r="E24" s="77"/>
      <c r="F24" s="78">
        <v>76136977</v>
      </c>
      <c r="G24" s="77"/>
      <c r="H24" s="78">
        <v>38849386</v>
      </c>
      <c r="I24" s="77"/>
      <c r="J24" s="78">
        <v>35471172</v>
      </c>
    </row>
    <row r="25" spans="1:10" ht="15" customHeight="1">
      <c r="A25" s="76" t="s">
        <v>42</v>
      </c>
      <c r="B25" s="2"/>
      <c r="C25" s="2"/>
      <c r="D25" s="78">
        <v>46696126</v>
      </c>
      <c r="E25" s="77"/>
      <c r="F25" s="78">
        <v>36630027</v>
      </c>
      <c r="G25" s="77"/>
      <c r="H25" s="78">
        <v>15013579</v>
      </c>
      <c r="I25" s="77"/>
      <c r="J25" s="78">
        <v>14895544</v>
      </c>
    </row>
    <row r="26" spans="1:10" ht="15" customHeight="1">
      <c r="A26" s="82" t="s">
        <v>118</v>
      </c>
      <c r="B26" s="2"/>
      <c r="C26" s="2"/>
      <c r="D26" s="78">
        <v>644911</v>
      </c>
      <c r="E26" s="77"/>
      <c r="F26" s="78">
        <v>-995025</v>
      </c>
      <c r="G26" s="77"/>
      <c r="H26" s="78">
        <v>-123272</v>
      </c>
      <c r="I26" s="77"/>
      <c r="J26" s="78">
        <v>-339454</v>
      </c>
    </row>
    <row r="27" spans="1:10" ht="15" customHeight="1">
      <c r="A27" s="82" t="s">
        <v>171</v>
      </c>
      <c r="B27" s="2"/>
      <c r="C27" s="2"/>
      <c r="D27" s="79">
        <v>76120</v>
      </c>
      <c r="E27" s="77"/>
      <c r="F27" s="79">
        <v>82297</v>
      </c>
      <c r="G27" s="77"/>
      <c r="H27" s="79">
        <v>-259725</v>
      </c>
      <c r="I27" s="77"/>
      <c r="J27" s="79">
        <v>0</v>
      </c>
    </row>
    <row r="28" spans="1:10" ht="6" customHeight="1">
      <c r="A28" s="9"/>
      <c r="B28" s="2"/>
      <c r="C28" s="2"/>
      <c r="D28" s="77"/>
      <c r="E28" s="77"/>
      <c r="F28" s="77"/>
      <c r="G28" s="77"/>
      <c r="H28" s="77"/>
      <c r="I28" s="77"/>
      <c r="J28" s="77"/>
    </row>
    <row r="29" spans="1:10" ht="15" customHeight="1">
      <c r="A29" s="9" t="s">
        <v>43</v>
      </c>
      <c r="B29" s="2"/>
      <c r="C29" s="2"/>
      <c r="D29" s="83">
        <f>SUM(D24:D28)</f>
        <v>129682227</v>
      </c>
      <c r="E29" s="77"/>
      <c r="F29" s="83">
        <f>SUM(F24:F28)</f>
        <v>111854276</v>
      </c>
      <c r="G29" s="77"/>
      <c r="H29" s="83">
        <f>SUM(H24:H28)</f>
        <v>53479968</v>
      </c>
      <c r="I29" s="77"/>
      <c r="J29" s="83">
        <f>SUM(J24:J28)</f>
        <v>50027262</v>
      </c>
    </row>
    <row r="30" spans="1:10" ht="11.1" customHeight="1">
      <c r="A30" s="9"/>
      <c r="B30" s="2"/>
      <c r="C30" s="2"/>
      <c r="D30" s="77"/>
      <c r="E30" s="77"/>
      <c r="F30" s="77"/>
      <c r="G30" s="77"/>
      <c r="H30" s="77"/>
      <c r="I30" s="77"/>
      <c r="J30" s="77"/>
    </row>
    <row r="31" spans="1:10" ht="15" customHeight="1">
      <c r="A31" s="9" t="s">
        <v>99</v>
      </c>
      <c r="B31" s="2"/>
      <c r="C31" s="2"/>
      <c r="D31" s="77">
        <f>D20-D29</f>
        <v>23319912</v>
      </c>
      <c r="E31" s="77"/>
      <c r="F31" s="77">
        <f>F20-F29</f>
        <v>14510520</v>
      </c>
      <c r="G31" s="77"/>
      <c r="H31" s="77">
        <f>H20-H29</f>
        <v>17838660</v>
      </c>
      <c r="I31" s="77"/>
      <c r="J31" s="77">
        <f>J20-J29</f>
        <v>21786049</v>
      </c>
    </row>
    <row r="32" spans="1:10" ht="15" customHeight="1">
      <c r="A32" s="8" t="s">
        <v>101</v>
      </c>
      <c r="B32" s="2"/>
      <c r="C32" s="2"/>
      <c r="D32" s="77"/>
      <c r="E32" s="77"/>
      <c r="F32" s="77"/>
      <c r="G32" s="77"/>
      <c r="H32" s="77"/>
      <c r="I32" s="77"/>
      <c r="J32" s="77"/>
    </row>
    <row r="33" spans="1:10" ht="15" customHeight="1">
      <c r="A33" s="8" t="s">
        <v>100</v>
      </c>
      <c r="B33" s="2">
        <v>9</v>
      </c>
      <c r="C33" s="2"/>
      <c r="D33" s="77">
        <v>-2275727</v>
      </c>
      <c r="E33" s="77"/>
      <c r="F33" s="77">
        <v>-712641</v>
      </c>
      <c r="G33" s="77"/>
      <c r="H33" s="77">
        <v>0</v>
      </c>
      <c r="I33" s="77"/>
      <c r="J33" s="77">
        <v>0</v>
      </c>
    </row>
    <row r="34" spans="1:10" ht="15" customHeight="1">
      <c r="A34" s="82" t="s">
        <v>77</v>
      </c>
      <c r="B34" s="2"/>
      <c r="C34" s="2"/>
      <c r="D34" s="79">
        <v>-173555</v>
      </c>
      <c r="E34" s="77"/>
      <c r="F34" s="79">
        <v>-168754</v>
      </c>
      <c r="G34" s="77"/>
      <c r="H34" s="79">
        <v>-173555</v>
      </c>
      <c r="I34" s="77"/>
      <c r="J34" s="79">
        <v>-164907</v>
      </c>
    </row>
    <row r="35" spans="1:10" ht="6" customHeight="1">
      <c r="A35" s="9"/>
      <c r="B35" s="2"/>
      <c r="C35" s="2"/>
      <c r="D35" s="77"/>
      <c r="E35" s="77"/>
      <c r="F35" s="77"/>
      <c r="G35" s="77"/>
      <c r="H35" s="77"/>
      <c r="I35" s="77"/>
      <c r="J35" s="77"/>
    </row>
    <row r="36" spans="1:10" ht="15" customHeight="1">
      <c r="A36" s="9" t="s">
        <v>44</v>
      </c>
      <c r="B36" s="2"/>
      <c r="C36" s="2"/>
      <c r="D36" s="77">
        <f>SUM(D31:D34)</f>
        <v>20870630</v>
      </c>
      <c r="E36" s="77"/>
      <c r="F36" s="77">
        <f>SUM(F31:F34)</f>
        <v>13629125</v>
      </c>
      <c r="G36" s="77"/>
      <c r="H36" s="77">
        <f>SUM(H31:H34)</f>
        <v>17665105</v>
      </c>
      <c r="I36" s="77"/>
      <c r="J36" s="77">
        <f>SUM(J31:J34)</f>
        <v>21621142</v>
      </c>
    </row>
    <row r="37" spans="1:10" ht="15" customHeight="1">
      <c r="A37" s="8" t="s">
        <v>102</v>
      </c>
      <c r="B37" s="2">
        <v>15</v>
      </c>
      <c r="C37" s="2"/>
      <c r="D37" s="81">
        <v>-4522673</v>
      </c>
      <c r="E37" s="77"/>
      <c r="F37" s="81">
        <v>-2814167</v>
      </c>
      <c r="G37" s="77"/>
      <c r="H37" s="83">
        <v>-2424047</v>
      </c>
      <c r="I37" s="77"/>
      <c r="J37" s="83">
        <v>-2868674</v>
      </c>
    </row>
    <row r="38" spans="1:10" ht="6" customHeight="1">
      <c r="A38" s="8"/>
      <c r="B38" s="2"/>
      <c r="C38" s="2"/>
      <c r="D38" s="77"/>
      <c r="E38" s="77"/>
      <c r="F38" s="77"/>
      <c r="G38" s="77"/>
      <c r="H38" s="77"/>
      <c r="I38" s="77"/>
      <c r="J38" s="77"/>
    </row>
    <row r="39" spans="1:10" ht="15" customHeight="1" thickBot="1">
      <c r="A39" s="9" t="s">
        <v>45</v>
      </c>
      <c r="B39" s="2"/>
      <c r="C39" s="2"/>
      <c r="D39" s="84">
        <f>SUM(D36:D37)</f>
        <v>16347957</v>
      </c>
      <c r="E39" s="77"/>
      <c r="F39" s="84">
        <f>SUM(F36:F37)</f>
        <v>10814958</v>
      </c>
      <c r="G39" s="77"/>
      <c r="H39" s="84">
        <f>SUM(H36:H37)</f>
        <v>15241058</v>
      </c>
      <c r="I39" s="77"/>
      <c r="J39" s="84">
        <f>SUM(J36:J37)</f>
        <v>18752468</v>
      </c>
    </row>
    <row r="40" spans="1:10" ht="11.1" customHeight="1" thickTop="1">
      <c r="A40" s="9"/>
      <c r="B40" s="2"/>
      <c r="C40" s="2"/>
      <c r="D40" s="77"/>
      <c r="E40" s="77"/>
      <c r="F40" s="77"/>
      <c r="G40" s="77"/>
      <c r="H40" s="77"/>
      <c r="I40" s="77"/>
      <c r="J40" s="77"/>
    </row>
    <row r="41" spans="1:10" ht="15" customHeight="1">
      <c r="A41" s="9" t="s">
        <v>86</v>
      </c>
      <c r="B41" s="2"/>
      <c r="C41" s="2"/>
      <c r="D41" s="77"/>
      <c r="E41" s="77"/>
      <c r="F41" s="77"/>
      <c r="G41" s="77"/>
      <c r="H41" s="77"/>
      <c r="I41" s="77"/>
      <c r="J41" s="77"/>
    </row>
    <row r="42" spans="1:10" ht="6" customHeight="1">
      <c r="A42" s="9"/>
      <c r="B42" s="2"/>
      <c r="C42" s="2"/>
      <c r="D42" s="77"/>
      <c r="E42" s="77"/>
      <c r="F42" s="77"/>
      <c r="G42" s="77"/>
      <c r="H42" s="77"/>
      <c r="I42" s="77"/>
      <c r="J42" s="77"/>
    </row>
    <row r="43" spans="1:10" ht="15" customHeight="1">
      <c r="A43" s="85" t="s">
        <v>141</v>
      </c>
      <c r="B43" s="2"/>
      <c r="C43" s="2"/>
      <c r="D43" s="77"/>
      <c r="E43" s="77"/>
      <c r="F43" s="77"/>
      <c r="G43" s="77"/>
      <c r="H43" s="77"/>
      <c r="I43" s="77"/>
      <c r="J43" s="77"/>
    </row>
    <row r="44" spans="1:10" ht="15" customHeight="1">
      <c r="A44" s="8" t="s">
        <v>119</v>
      </c>
      <c r="B44" s="2"/>
      <c r="C44" s="2"/>
      <c r="D44" s="77">
        <v>1014284</v>
      </c>
      <c r="E44" s="77"/>
      <c r="F44" s="77">
        <v>0</v>
      </c>
      <c r="G44" s="77"/>
      <c r="H44" s="77">
        <v>0</v>
      </c>
      <c r="I44" s="77"/>
      <c r="J44" s="77">
        <v>0</v>
      </c>
    </row>
    <row r="45" spans="1:10" ht="15" customHeight="1">
      <c r="A45" s="8" t="s">
        <v>142</v>
      </c>
      <c r="B45" s="2"/>
      <c r="C45" s="2"/>
      <c r="D45" s="77"/>
      <c r="E45" s="77"/>
      <c r="F45" s="77"/>
      <c r="G45" s="77"/>
      <c r="H45" s="77"/>
      <c r="I45" s="77"/>
      <c r="J45" s="77"/>
    </row>
    <row r="46" spans="1:10" ht="15" customHeight="1">
      <c r="A46" s="8" t="s">
        <v>115</v>
      </c>
      <c r="B46" s="2"/>
      <c r="C46" s="2"/>
      <c r="D46" s="83">
        <v>-202857</v>
      </c>
      <c r="E46" s="77"/>
      <c r="F46" s="83">
        <v>0</v>
      </c>
      <c r="G46" s="77"/>
      <c r="H46" s="83">
        <v>0</v>
      </c>
      <c r="I46" s="77"/>
      <c r="J46" s="83">
        <v>0</v>
      </c>
    </row>
    <row r="47" spans="1:10" ht="6" customHeight="1">
      <c r="A47" s="8"/>
      <c r="B47" s="2"/>
      <c r="C47" s="8"/>
      <c r="D47" s="86"/>
      <c r="E47" s="77"/>
      <c r="F47" s="86"/>
      <c r="G47" s="77"/>
      <c r="H47" s="86"/>
      <c r="I47" s="77"/>
      <c r="J47" s="86"/>
    </row>
    <row r="48" spans="1:10" ht="15" customHeight="1">
      <c r="A48" s="8" t="s">
        <v>150</v>
      </c>
      <c r="B48" s="2"/>
      <c r="C48" s="2"/>
      <c r="D48" s="86"/>
      <c r="E48" s="77"/>
      <c r="F48" s="86"/>
      <c r="G48" s="77"/>
      <c r="H48" s="86"/>
      <c r="I48" s="77"/>
      <c r="J48" s="86"/>
    </row>
    <row r="49" spans="1:10" ht="15" customHeight="1">
      <c r="A49" s="8" t="s">
        <v>117</v>
      </c>
      <c r="B49" s="2"/>
      <c r="C49" s="2"/>
      <c r="D49" s="87">
        <f>SUM(D43:D46)</f>
        <v>811427</v>
      </c>
      <c r="E49" s="77"/>
      <c r="F49" s="87">
        <f>SUM(F43:F46)</f>
        <v>0</v>
      </c>
      <c r="G49" s="77"/>
      <c r="H49" s="87">
        <f>SUM(H43:H46)</f>
        <v>0</v>
      </c>
      <c r="I49" s="77"/>
      <c r="J49" s="87">
        <f>SUM(J43:J46)</f>
        <v>0</v>
      </c>
    </row>
    <row r="50" spans="1:10" ht="6" customHeight="1">
      <c r="A50" s="9"/>
      <c r="B50" s="2"/>
      <c r="C50" s="2"/>
      <c r="D50" s="77"/>
      <c r="E50" s="77"/>
      <c r="F50" s="77"/>
      <c r="G50" s="77"/>
      <c r="H50" s="77"/>
      <c r="I50" s="77"/>
      <c r="J50" s="77"/>
    </row>
    <row r="51" spans="1:10" ht="15" customHeight="1">
      <c r="A51" s="85" t="s">
        <v>49</v>
      </c>
      <c r="B51" s="2"/>
      <c r="C51" s="2"/>
      <c r="D51" s="77"/>
      <c r="E51" s="77"/>
      <c r="F51" s="77"/>
      <c r="G51" s="77"/>
      <c r="H51" s="77"/>
      <c r="I51" s="77"/>
      <c r="J51" s="77"/>
    </row>
    <row r="52" spans="1:10" ht="15" customHeight="1">
      <c r="A52" s="8" t="s">
        <v>111</v>
      </c>
      <c r="B52" s="2"/>
      <c r="C52" s="2"/>
      <c r="D52" s="86">
        <v>-77950</v>
      </c>
      <c r="E52" s="77"/>
      <c r="F52" s="86">
        <v>80544</v>
      </c>
      <c r="G52" s="35"/>
      <c r="H52" s="86">
        <v>0</v>
      </c>
      <c r="I52" s="35"/>
      <c r="J52" s="86">
        <v>0</v>
      </c>
    </row>
    <row r="53" spans="1:10" ht="15" customHeight="1">
      <c r="A53" s="8" t="s">
        <v>112</v>
      </c>
      <c r="B53" s="2"/>
      <c r="C53" s="2"/>
      <c r="D53" s="77"/>
      <c r="E53" s="77"/>
      <c r="F53" s="77"/>
      <c r="G53" s="35"/>
      <c r="H53" s="77"/>
      <c r="I53" s="35"/>
      <c r="J53" s="77"/>
    </row>
    <row r="54" spans="1:10" ht="15" customHeight="1">
      <c r="A54" s="8" t="s">
        <v>113</v>
      </c>
      <c r="B54" s="2"/>
      <c r="C54" s="2"/>
      <c r="D54" s="77">
        <v>354653</v>
      </c>
      <c r="E54" s="77"/>
      <c r="F54" s="77">
        <v>15382</v>
      </c>
      <c r="G54" s="35"/>
      <c r="H54" s="77">
        <v>354389</v>
      </c>
      <c r="I54" s="35"/>
      <c r="J54" s="77">
        <v>12764</v>
      </c>
    </row>
    <row r="55" spans="1:10" ht="15" customHeight="1">
      <c r="A55" s="8" t="s">
        <v>114</v>
      </c>
      <c r="B55" s="2"/>
      <c r="C55" s="2"/>
      <c r="D55" s="86"/>
      <c r="E55" s="77"/>
      <c r="F55" s="86"/>
      <c r="G55" s="35"/>
      <c r="H55" s="35"/>
      <c r="I55" s="35"/>
      <c r="J55" s="35"/>
    </row>
    <row r="56" spans="1:10" ht="15" customHeight="1">
      <c r="A56" s="8" t="s">
        <v>115</v>
      </c>
      <c r="B56" s="2"/>
      <c r="C56" s="8"/>
      <c r="D56" s="87">
        <v>-70931</v>
      </c>
      <c r="E56" s="77"/>
      <c r="F56" s="87">
        <v>-3076</v>
      </c>
      <c r="G56" s="77"/>
      <c r="H56" s="87">
        <v>-70878</v>
      </c>
      <c r="I56" s="35"/>
      <c r="J56" s="87">
        <v>-2552.9999999999973</v>
      </c>
    </row>
    <row r="57" spans="1:10" ht="6" customHeight="1">
      <c r="A57" s="8"/>
      <c r="B57" s="2"/>
      <c r="C57" s="8"/>
      <c r="D57" s="86"/>
      <c r="E57" s="77"/>
      <c r="F57" s="86"/>
      <c r="G57" s="77"/>
      <c r="H57" s="86"/>
      <c r="I57" s="77"/>
      <c r="J57" s="86"/>
    </row>
    <row r="58" spans="1:10" ht="15" customHeight="1">
      <c r="A58" s="8" t="s">
        <v>116</v>
      </c>
      <c r="B58" s="2"/>
      <c r="C58" s="2"/>
      <c r="D58" s="86"/>
      <c r="E58" s="77"/>
      <c r="F58" s="86"/>
      <c r="G58" s="77"/>
      <c r="H58" s="86"/>
      <c r="I58" s="77"/>
      <c r="J58" s="86"/>
    </row>
    <row r="59" spans="1:10" ht="15" customHeight="1">
      <c r="A59" s="8" t="s">
        <v>117</v>
      </c>
      <c r="B59" s="2"/>
      <c r="C59" s="2"/>
      <c r="D59" s="87">
        <f>SUM(D51:D58)</f>
        <v>205772</v>
      </c>
      <c r="E59" s="77"/>
      <c r="F59" s="87">
        <f>SUM(F51:F58)</f>
        <v>92850</v>
      </c>
      <c r="G59" s="77"/>
      <c r="H59" s="87">
        <f>SUM(H51:H58)</f>
        <v>283511</v>
      </c>
      <c r="I59" s="77"/>
      <c r="J59" s="87">
        <f>SUM(J51:J58)</f>
        <v>10211.000000000004</v>
      </c>
    </row>
    <row r="60" spans="1:10" ht="6" customHeight="1">
      <c r="A60" s="9"/>
      <c r="B60" s="2"/>
      <c r="C60" s="2"/>
      <c r="D60" s="77"/>
      <c r="E60" s="77"/>
      <c r="F60" s="77"/>
      <c r="G60" s="77"/>
      <c r="H60" s="77"/>
      <c r="I60" s="77"/>
      <c r="J60" s="77"/>
    </row>
    <row r="61" spans="1:10" ht="15" customHeight="1">
      <c r="A61" s="9" t="s">
        <v>174</v>
      </c>
      <c r="B61" s="2"/>
      <c r="C61" s="2"/>
      <c r="D61" s="87">
        <f>D49+D59</f>
        <v>1017199</v>
      </c>
      <c r="E61" s="77"/>
      <c r="F61" s="87">
        <f>F49+F59</f>
        <v>92850</v>
      </c>
      <c r="G61" s="77"/>
      <c r="H61" s="87">
        <f>H49+H59</f>
        <v>283511</v>
      </c>
      <c r="I61" s="77"/>
      <c r="J61" s="87">
        <f>J49+J59</f>
        <v>10211.000000000004</v>
      </c>
    </row>
    <row r="62" spans="1:10" ht="6" customHeight="1">
      <c r="A62" s="9"/>
      <c r="B62" s="2"/>
      <c r="C62" s="2"/>
      <c r="D62" s="77"/>
      <c r="E62" s="77"/>
      <c r="F62" s="77"/>
      <c r="G62" s="77"/>
      <c r="H62" s="77"/>
      <c r="I62" s="77"/>
      <c r="J62" s="77"/>
    </row>
    <row r="63" spans="1:10" ht="15" customHeight="1" thickBot="1">
      <c r="A63" s="9" t="s">
        <v>46</v>
      </c>
      <c r="B63" s="2"/>
      <c r="C63" s="2"/>
      <c r="D63" s="60">
        <f>D39+D49+D59</f>
        <v>17365156</v>
      </c>
      <c r="E63" s="77"/>
      <c r="F63" s="60">
        <f>F39+F49+F59</f>
        <v>10907808</v>
      </c>
      <c r="G63" s="77"/>
      <c r="H63" s="60">
        <f>H39+H49+H59</f>
        <v>15524569</v>
      </c>
      <c r="I63" s="77"/>
      <c r="J63" s="60">
        <f>J39+J49+J59</f>
        <v>18762679</v>
      </c>
    </row>
    <row r="64" spans="1:10" ht="11.1" customHeight="1" thickTop="1">
      <c r="A64" s="9"/>
      <c r="B64" s="2"/>
      <c r="C64" s="2"/>
      <c r="D64" s="61"/>
      <c r="E64" s="68"/>
      <c r="F64" s="61"/>
      <c r="G64" s="68"/>
      <c r="H64" s="61"/>
      <c r="I64" s="68"/>
      <c r="J64" s="61"/>
    </row>
    <row r="65" spans="1:10" ht="15" customHeight="1">
      <c r="A65" s="9" t="s">
        <v>47</v>
      </c>
      <c r="B65" s="88"/>
      <c r="C65" s="89"/>
      <c r="D65" s="77"/>
      <c r="E65" s="77"/>
      <c r="F65" s="77"/>
      <c r="G65" s="77"/>
      <c r="H65" s="77"/>
      <c r="I65" s="77"/>
      <c r="J65" s="77"/>
    </row>
    <row r="66" spans="1:10" ht="6" customHeight="1">
      <c r="A66" s="90"/>
      <c r="B66" s="88"/>
      <c r="C66" s="89"/>
      <c r="D66" s="77"/>
      <c r="E66" s="77"/>
      <c r="F66" s="77"/>
      <c r="G66" s="77"/>
      <c r="H66" s="77"/>
      <c r="I66" s="77"/>
      <c r="J66" s="77"/>
    </row>
    <row r="67" spans="1:10" ht="15" customHeight="1" thickBot="1">
      <c r="A67" s="91" t="s">
        <v>48</v>
      </c>
      <c r="B67" s="88">
        <v>16</v>
      </c>
      <c r="C67" s="92"/>
      <c r="D67" s="62">
        <v>3.6092488888888892E-2</v>
      </c>
      <c r="E67" s="94"/>
      <c r="F67" s="62">
        <v>2.4033240000000001E-2</v>
      </c>
      <c r="G67" s="94"/>
      <c r="H67" s="63">
        <v>3.3869017777777781E-2</v>
      </c>
      <c r="I67" s="94"/>
      <c r="J67" s="63">
        <v>4.1672151111111111E-2</v>
      </c>
    </row>
    <row r="68" spans="1:10" ht="18" customHeight="1" thickTop="1">
      <c r="A68" s="9"/>
      <c r="B68" s="2"/>
      <c r="C68" s="2"/>
      <c r="D68" s="61"/>
      <c r="E68" s="68"/>
      <c r="F68" s="61"/>
      <c r="G68" s="68"/>
      <c r="H68" s="61"/>
      <c r="I68" s="68"/>
      <c r="J68" s="61"/>
    </row>
    <row r="69" spans="1:10" ht="6.75" customHeight="1">
      <c r="A69" s="9"/>
      <c r="B69" s="2"/>
      <c r="C69" s="2"/>
      <c r="D69" s="61"/>
      <c r="E69" s="68"/>
      <c r="F69" s="61"/>
      <c r="G69" s="68"/>
      <c r="H69" s="61"/>
      <c r="I69" s="68"/>
      <c r="J69" s="61"/>
    </row>
    <row r="70" spans="1:10" ht="22.15" customHeight="1">
      <c r="A70" s="169" t="str">
        <f>'2-3'!A56</f>
        <v>The accompanying notes form part of this interim financial information.</v>
      </c>
      <c r="B70" s="169"/>
      <c r="C70" s="169"/>
      <c r="D70" s="169"/>
      <c r="E70" s="169"/>
      <c r="F70" s="169"/>
      <c r="G70" s="169"/>
      <c r="H70" s="169"/>
      <c r="I70" s="169"/>
      <c r="J70" s="169"/>
    </row>
    <row r="71" spans="1:10" ht="16.149999999999999" customHeight="1">
      <c r="A71" s="91"/>
      <c r="B71" s="88"/>
      <c r="C71" s="92"/>
      <c r="D71" s="64"/>
      <c r="E71" s="94"/>
      <c r="F71" s="64"/>
      <c r="G71" s="94"/>
      <c r="H71" s="64"/>
      <c r="I71" s="94"/>
      <c r="J71" s="64"/>
    </row>
    <row r="72" spans="1:10" ht="16.149999999999999" customHeight="1">
      <c r="A72" s="91"/>
      <c r="B72" s="2"/>
      <c r="C72" s="92"/>
      <c r="D72" s="64"/>
      <c r="E72" s="94"/>
      <c r="F72" s="64"/>
      <c r="G72" s="94"/>
      <c r="H72" s="64"/>
      <c r="I72" s="94"/>
      <c r="J72" s="64"/>
    </row>
    <row r="73" spans="1:10" ht="16.149999999999999" customHeight="1">
      <c r="A73" s="91"/>
      <c r="B73" s="88"/>
      <c r="C73" s="92"/>
      <c r="D73" s="64"/>
      <c r="E73" s="94"/>
      <c r="F73" s="64"/>
      <c r="G73" s="94"/>
      <c r="H73" s="64"/>
      <c r="I73" s="94"/>
      <c r="J73" s="64"/>
    </row>
    <row r="74" spans="1:10" ht="16.149999999999999" customHeight="1">
      <c r="A74" s="91"/>
      <c r="B74" s="88"/>
      <c r="C74" s="92"/>
      <c r="D74" s="64"/>
      <c r="E74" s="94"/>
      <c r="F74" s="64"/>
      <c r="G74" s="94"/>
      <c r="H74" s="64"/>
      <c r="I74" s="94"/>
      <c r="J74" s="64"/>
    </row>
    <row r="75" spans="1:10" ht="16.149999999999999" customHeight="1">
      <c r="A75" s="91"/>
      <c r="B75" s="88"/>
      <c r="C75" s="92"/>
      <c r="D75" s="64"/>
      <c r="E75" s="94"/>
      <c r="F75" s="64"/>
      <c r="G75" s="94"/>
      <c r="H75" s="64"/>
      <c r="I75" s="94"/>
      <c r="J75" s="64"/>
    </row>
    <row r="76" spans="1:10" ht="16.149999999999999" customHeight="1">
      <c r="A76" s="91"/>
      <c r="B76" s="88"/>
      <c r="C76" s="92"/>
      <c r="D76" s="64"/>
      <c r="E76" s="94"/>
      <c r="F76" s="64"/>
      <c r="G76" s="94"/>
      <c r="H76" s="64"/>
      <c r="I76" s="94"/>
      <c r="J76" s="64"/>
    </row>
    <row r="77" spans="1:10" ht="16.149999999999999" customHeight="1">
      <c r="A77" s="91"/>
      <c r="B77" s="88"/>
      <c r="C77" s="92"/>
      <c r="D77" s="64"/>
      <c r="E77" s="94"/>
      <c r="F77" s="64"/>
      <c r="G77" s="94"/>
      <c r="H77" s="64"/>
      <c r="I77" s="94"/>
      <c r="J77" s="64"/>
    </row>
    <row r="78" spans="1:10" ht="16.149999999999999" customHeight="1">
      <c r="A78" s="91"/>
      <c r="B78" s="88"/>
      <c r="C78" s="92"/>
      <c r="D78" s="64"/>
      <c r="E78" s="94"/>
      <c r="F78" s="64"/>
      <c r="G78" s="94"/>
      <c r="H78" s="64"/>
      <c r="I78" s="94"/>
      <c r="J78" s="64"/>
    </row>
    <row r="79" spans="1:10" ht="16.149999999999999" customHeight="1">
      <c r="A79" s="91"/>
      <c r="B79" s="88"/>
      <c r="C79" s="92"/>
      <c r="D79" s="64"/>
      <c r="E79" s="94"/>
      <c r="F79" s="64"/>
      <c r="G79" s="94"/>
      <c r="H79" s="64"/>
      <c r="I79" s="94"/>
      <c r="J79" s="64"/>
    </row>
    <row r="80" spans="1:10" ht="16.149999999999999" customHeight="1">
      <c r="A80" s="91"/>
      <c r="B80" s="88"/>
      <c r="C80" s="92"/>
      <c r="D80" s="64"/>
      <c r="E80" s="94"/>
      <c r="F80" s="64"/>
      <c r="G80" s="94"/>
      <c r="H80" s="64"/>
      <c r="I80" s="94"/>
      <c r="J80" s="64"/>
    </row>
    <row r="81" spans="1:10" ht="16.149999999999999" customHeight="1">
      <c r="A81" s="91"/>
      <c r="B81" s="88"/>
      <c r="C81" s="92"/>
      <c r="D81" s="64"/>
      <c r="E81" s="94"/>
      <c r="F81" s="64"/>
      <c r="G81" s="94"/>
      <c r="H81" s="64"/>
      <c r="I81" s="94"/>
      <c r="J81" s="64"/>
    </row>
    <row r="82" spans="1:10" ht="16.149999999999999" customHeight="1">
      <c r="A82" s="91"/>
      <c r="B82" s="88"/>
      <c r="C82" s="92"/>
      <c r="D82" s="64"/>
      <c r="E82" s="94"/>
      <c r="F82" s="64"/>
      <c r="G82" s="94"/>
      <c r="H82" s="64"/>
      <c r="I82" s="94"/>
      <c r="J82" s="64"/>
    </row>
    <row r="83" spans="1:10" ht="16.149999999999999" customHeight="1">
      <c r="A83" s="91"/>
      <c r="B83" s="88"/>
      <c r="C83" s="92"/>
      <c r="D83" s="64"/>
      <c r="E83" s="94"/>
      <c r="F83" s="64"/>
      <c r="G83" s="94"/>
      <c r="H83" s="64"/>
      <c r="I83" s="94"/>
      <c r="J83" s="64"/>
    </row>
    <row r="84" spans="1:10" ht="16.149999999999999" customHeight="1">
      <c r="A84" s="91"/>
      <c r="B84" s="88"/>
      <c r="C84" s="92"/>
      <c r="D84" s="64"/>
      <c r="E84" s="94"/>
      <c r="F84" s="64"/>
      <c r="G84" s="94"/>
      <c r="H84" s="64"/>
      <c r="I84" s="94"/>
      <c r="J84" s="64"/>
    </row>
    <row r="85" spans="1:10" ht="16.149999999999999" customHeight="1">
      <c r="A85" s="91"/>
      <c r="B85" s="88"/>
      <c r="C85" s="92"/>
      <c r="D85" s="64"/>
      <c r="E85" s="94"/>
      <c r="F85" s="64"/>
      <c r="G85" s="94"/>
      <c r="H85" s="64"/>
      <c r="I85" s="94"/>
      <c r="J85" s="64"/>
    </row>
    <row r="86" spans="1:10" ht="16.149999999999999" customHeight="1">
      <c r="A86" s="91"/>
      <c r="B86" s="88"/>
      <c r="C86" s="92"/>
      <c r="D86" s="64"/>
      <c r="E86" s="94"/>
      <c r="F86" s="64"/>
      <c r="G86" s="94"/>
      <c r="H86" s="64"/>
      <c r="I86" s="94"/>
      <c r="J86" s="64"/>
    </row>
    <row r="87" spans="1:10" ht="16.149999999999999" customHeight="1">
      <c r="A87" s="91"/>
      <c r="B87" s="88"/>
      <c r="C87" s="92"/>
      <c r="D87" s="64"/>
      <c r="E87" s="94"/>
      <c r="F87" s="64"/>
      <c r="G87" s="94"/>
      <c r="H87" s="64"/>
      <c r="I87" s="94"/>
      <c r="J87" s="64"/>
    </row>
    <row r="88" spans="1:10" ht="16.149999999999999" customHeight="1">
      <c r="A88" s="91"/>
      <c r="B88" s="88"/>
      <c r="C88" s="92"/>
      <c r="D88" s="64"/>
      <c r="E88" s="94"/>
      <c r="F88" s="64"/>
      <c r="G88" s="94"/>
      <c r="H88" s="64"/>
      <c r="I88" s="94"/>
      <c r="J88" s="64"/>
    </row>
    <row r="89" spans="1:10" ht="16.149999999999999" customHeight="1">
      <c r="A89" s="91"/>
      <c r="B89" s="88"/>
      <c r="C89" s="92"/>
      <c r="D89" s="64"/>
      <c r="E89" s="94"/>
      <c r="F89" s="64"/>
      <c r="G89" s="94"/>
      <c r="H89" s="64"/>
      <c r="I89" s="94"/>
      <c r="J89" s="64"/>
    </row>
    <row r="90" spans="1:10" ht="16.149999999999999" customHeight="1">
      <c r="A90" s="91"/>
      <c r="B90" s="88"/>
      <c r="C90" s="92"/>
      <c r="D90" s="64"/>
      <c r="E90" s="94"/>
      <c r="F90" s="64"/>
      <c r="G90" s="94"/>
      <c r="H90" s="64"/>
      <c r="I90" s="94"/>
      <c r="J90" s="64"/>
    </row>
    <row r="91" spans="1:10" ht="16.149999999999999" customHeight="1">
      <c r="A91" s="91"/>
      <c r="B91" s="88"/>
      <c r="C91" s="92"/>
      <c r="D91" s="64"/>
      <c r="E91" s="94"/>
      <c r="F91" s="64"/>
      <c r="G91" s="94"/>
      <c r="H91" s="64"/>
      <c r="I91" s="94"/>
      <c r="J91" s="64"/>
    </row>
    <row r="92" spans="1:10" ht="16.149999999999999" customHeight="1">
      <c r="A92" s="91"/>
      <c r="B92" s="88"/>
      <c r="C92" s="92"/>
      <c r="D92" s="64"/>
      <c r="E92" s="94"/>
      <c r="F92" s="64"/>
      <c r="G92" s="94"/>
      <c r="H92" s="64"/>
      <c r="I92" s="94"/>
      <c r="J92" s="64"/>
    </row>
  </sheetData>
  <mergeCells count="5">
    <mergeCell ref="D6:F6"/>
    <mergeCell ref="H6:J6"/>
    <mergeCell ref="D7:F7"/>
    <mergeCell ref="H7:J7"/>
    <mergeCell ref="A70:J70"/>
  </mergeCells>
  <pageMargins left="0.8" right="0.5" top="0.5" bottom="0.6" header="0.49" footer="0.4"/>
  <pageSetup paperSize="9" scale="83" firstPageNumber="4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E598C-82C6-4AD5-BEFC-BEB5EED46D5B}">
  <sheetPr>
    <pageSetUpPr fitToPage="1"/>
  </sheetPr>
  <dimension ref="A1:M91"/>
  <sheetViews>
    <sheetView view="pageBreakPreview" topLeftCell="A40" zoomScale="70" zoomScaleNormal="73" zoomScaleSheetLayoutView="70" workbookViewId="0">
      <selection activeCell="B75" sqref="B75"/>
    </sheetView>
  </sheetViews>
  <sheetFormatPr defaultColWidth="9.28515625" defaultRowHeight="16.149999999999999" customHeight="1"/>
  <cols>
    <col min="1" max="1" width="44.5703125" style="69" customWidth="1"/>
    <col min="2" max="2" width="6.28515625" style="69" customWidth="1"/>
    <col min="3" max="3" width="1" style="69" customWidth="1"/>
    <col min="4" max="4" width="12.7109375" style="69" customWidth="1"/>
    <col min="5" max="5" width="1" style="69" customWidth="1"/>
    <col min="6" max="6" width="12.7109375" style="69" customWidth="1"/>
    <col min="7" max="7" width="1" style="69" customWidth="1"/>
    <col min="8" max="8" width="12.7109375" style="69" customWidth="1"/>
    <col min="9" max="9" width="1" style="69" customWidth="1"/>
    <col min="10" max="10" width="12.7109375" style="69" customWidth="1"/>
    <col min="11" max="16384" width="9.28515625" style="69"/>
  </cols>
  <sheetData>
    <row r="1" spans="1:13" ht="16.149999999999999" customHeight="1">
      <c r="A1" s="67" t="s">
        <v>96</v>
      </c>
      <c r="B1" s="2"/>
      <c r="C1" s="2"/>
      <c r="D1" s="68"/>
      <c r="E1" s="68"/>
      <c r="F1" s="68"/>
      <c r="G1" s="68"/>
      <c r="H1" s="57"/>
      <c r="I1" s="68"/>
      <c r="J1" s="57"/>
    </row>
    <row r="2" spans="1:13" ht="16.149999999999999" customHeight="1">
      <c r="A2" s="9" t="s">
        <v>37</v>
      </c>
      <c r="B2" s="2"/>
      <c r="C2" s="2"/>
      <c r="D2" s="68"/>
      <c r="E2" s="68"/>
      <c r="F2" s="68"/>
      <c r="G2" s="68"/>
      <c r="H2" s="57"/>
      <c r="I2" s="68"/>
      <c r="J2" s="57"/>
    </row>
    <row r="3" spans="1:13" ht="16.149999999999999" customHeight="1">
      <c r="A3" s="70" t="s">
        <v>168</v>
      </c>
      <c r="B3" s="6"/>
      <c r="C3" s="6"/>
      <c r="D3" s="71"/>
      <c r="E3" s="71"/>
      <c r="F3" s="71"/>
      <c r="G3" s="71"/>
      <c r="H3" s="58"/>
      <c r="I3" s="71"/>
      <c r="J3" s="58"/>
    </row>
    <row r="4" spans="1:13" ht="14.1" customHeight="1">
      <c r="A4" s="9"/>
      <c r="B4" s="2"/>
      <c r="C4" s="2"/>
      <c r="D4" s="68"/>
      <c r="E4" s="68"/>
      <c r="F4" s="68"/>
      <c r="G4" s="68"/>
      <c r="H4" s="57"/>
      <c r="I4" s="68"/>
      <c r="J4" s="57"/>
    </row>
    <row r="5" spans="1:13" ht="14.1" customHeight="1">
      <c r="A5" s="8"/>
      <c r="B5" s="2"/>
      <c r="C5" s="2"/>
      <c r="D5" s="68"/>
      <c r="E5" s="68"/>
      <c r="F5" s="68"/>
      <c r="G5" s="68"/>
      <c r="H5" s="57"/>
      <c r="I5" s="68"/>
      <c r="J5" s="57"/>
    </row>
    <row r="6" spans="1:13" ht="15" customHeight="1">
      <c r="A6" s="8"/>
      <c r="B6" s="2"/>
      <c r="C6" s="2"/>
      <c r="D6" s="168" t="s">
        <v>1</v>
      </c>
      <c r="E6" s="168"/>
      <c r="F6" s="168"/>
      <c r="G6" s="40"/>
      <c r="H6" s="168" t="s">
        <v>2</v>
      </c>
      <c r="I6" s="168"/>
      <c r="J6" s="168"/>
    </row>
    <row r="7" spans="1:13" ht="15" customHeight="1">
      <c r="A7" s="9"/>
      <c r="B7" s="2"/>
      <c r="C7" s="10"/>
      <c r="D7" s="167" t="s">
        <v>3</v>
      </c>
      <c r="E7" s="167"/>
      <c r="F7" s="167"/>
      <c r="G7" s="39"/>
      <c r="H7" s="167" t="s">
        <v>3</v>
      </c>
      <c r="I7" s="167"/>
      <c r="J7" s="167"/>
    </row>
    <row r="8" spans="1:13" ht="15" customHeight="1">
      <c r="A8" s="9"/>
      <c r="B8" s="2"/>
      <c r="C8" s="10"/>
      <c r="D8" s="40" t="s">
        <v>94</v>
      </c>
      <c r="E8" s="72"/>
      <c r="F8" s="40" t="s">
        <v>94</v>
      </c>
      <c r="G8" s="72"/>
      <c r="H8" s="40" t="s">
        <v>94</v>
      </c>
      <c r="I8" s="72"/>
      <c r="J8" s="40" t="s">
        <v>94</v>
      </c>
    </row>
    <row r="9" spans="1:13" ht="15" customHeight="1">
      <c r="A9" s="9"/>
      <c r="B9" s="2"/>
      <c r="C9" s="10"/>
      <c r="D9" s="41" t="s">
        <v>147</v>
      </c>
      <c r="E9" s="72"/>
      <c r="F9" s="41" t="s">
        <v>147</v>
      </c>
      <c r="G9" s="72"/>
      <c r="H9" s="41" t="s">
        <v>147</v>
      </c>
      <c r="I9" s="72"/>
      <c r="J9" s="41" t="s">
        <v>147</v>
      </c>
    </row>
    <row r="10" spans="1:13" ht="15" customHeight="1">
      <c r="A10" s="9"/>
      <c r="B10" s="10"/>
      <c r="C10" s="10"/>
      <c r="D10" s="42" t="s">
        <v>134</v>
      </c>
      <c r="E10" s="73"/>
      <c r="F10" s="42" t="s">
        <v>70</v>
      </c>
      <c r="G10" s="74"/>
      <c r="H10" s="42" t="s">
        <v>134</v>
      </c>
      <c r="I10" s="73"/>
      <c r="J10" s="42" t="s">
        <v>70</v>
      </c>
    </row>
    <row r="11" spans="1:13" ht="15" customHeight="1">
      <c r="A11" s="9"/>
      <c r="B11" s="19" t="s">
        <v>5</v>
      </c>
      <c r="C11" s="10"/>
      <c r="D11" s="75" t="s">
        <v>71</v>
      </c>
      <c r="E11" s="72"/>
      <c r="F11" s="75" t="s">
        <v>71</v>
      </c>
      <c r="G11" s="72"/>
      <c r="H11" s="75" t="s">
        <v>71</v>
      </c>
      <c r="I11" s="72"/>
      <c r="J11" s="75" t="s">
        <v>71</v>
      </c>
    </row>
    <row r="12" spans="1:13" ht="7.5" customHeight="1">
      <c r="A12" s="9"/>
      <c r="B12" s="10"/>
      <c r="C12" s="10"/>
      <c r="D12" s="73"/>
      <c r="E12" s="72"/>
      <c r="F12" s="73"/>
      <c r="G12" s="72"/>
      <c r="H12" s="73"/>
      <c r="I12" s="72"/>
      <c r="J12" s="73"/>
    </row>
    <row r="13" spans="1:13" ht="15" customHeight="1">
      <c r="A13" s="9" t="s">
        <v>38</v>
      </c>
      <c r="B13" s="10"/>
      <c r="C13" s="2"/>
      <c r="D13" s="68"/>
      <c r="E13" s="68"/>
      <c r="F13" s="68"/>
      <c r="G13" s="68"/>
      <c r="H13" s="57"/>
      <c r="I13" s="68"/>
      <c r="J13" s="57"/>
    </row>
    <row r="14" spans="1:13" ht="6" customHeight="1">
      <c r="A14" s="9"/>
      <c r="B14" s="10"/>
      <c r="C14" s="2"/>
      <c r="D14" s="68"/>
      <c r="E14" s="68"/>
      <c r="F14" s="68"/>
      <c r="G14" s="68"/>
      <c r="H14" s="57"/>
      <c r="I14" s="68"/>
      <c r="J14" s="57"/>
    </row>
    <row r="15" spans="1:13" ht="15" customHeight="1">
      <c r="A15" s="76" t="s">
        <v>75</v>
      </c>
      <c r="B15" s="10"/>
      <c r="C15" s="2"/>
      <c r="D15" s="59">
        <v>302771778</v>
      </c>
      <c r="E15" s="77"/>
      <c r="F15" s="59">
        <v>252225961</v>
      </c>
      <c r="G15" s="77"/>
      <c r="H15" s="78">
        <v>126633211</v>
      </c>
      <c r="I15" s="77"/>
      <c r="J15" s="78">
        <v>121462099</v>
      </c>
      <c r="L15" s="164"/>
      <c r="M15" s="164"/>
    </row>
    <row r="16" spans="1:13" ht="15" customHeight="1">
      <c r="A16" s="76" t="s">
        <v>84</v>
      </c>
      <c r="B16" s="10"/>
      <c r="C16" s="2"/>
      <c r="D16" s="59">
        <v>3466596</v>
      </c>
      <c r="E16" s="77"/>
      <c r="F16" s="59">
        <v>4198660</v>
      </c>
      <c r="G16" s="77"/>
      <c r="H16" s="78">
        <v>3332609</v>
      </c>
      <c r="I16" s="77"/>
      <c r="J16" s="78">
        <v>3609572</v>
      </c>
      <c r="L16" s="164"/>
      <c r="M16" s="164"/>
    </row>
    <row r="17" spans="1:10" ht="15" customHeight="1">
      <c r="A17" s="76" t="s">
        <v>148</v>
      </c>
      <c r="B17" s="10"/>
      <c r="C17" s="2"/>
      <c r="D17" s="59">
        <v>0</v>
      </c>
      <c r="E17" s="77"/>
      <c r="F17" s="59">
        <v>0</v>
      </c>
      <c r="G17" s="77"/>
      <c r="H17" s="78">
        <v>6019948</v>
      </c>
      <c r="I17" s="77"/>
      <c r="J17" s="78">
        <v>7399975</v>
      </c>
    </row>
    <row r="18" spans="1:10" ht="15" customHeight="1">
      <c r="A18" s="76" t="s">
        <v>39</v>
      </c>
      <c r="B18" s="2"/>
      <c r="C18" s="2"/>
      <c r="D18" s="79">
        <v>2367640</v>
      </c>
      <c r="E18" s="77"/>
      <c r="F18" s="79">
        <v>3412499</v>
      </c>
      <c r="G18" s="77"/>
      <c r="H18" s="79">
        <v>392366</v>
      </c>
      <c r="I18" s="77"/>
      <c r="J18" s="79">
        <v>2051579</v>
      </c>
    </row>
    <row r="19" spans="1:10" ht="6" customHeight="1">
      <c r="A19" s="80"/>
      <c r="B19" s="2"/>
      <c r="C19" s="2"/>
      <c r="D19" s="77"/>
      <c r="E19" s="77"/>
      <c r="F19" s="77"/>
      <c r="G19" s="77"/>
      <c r="H19" s="77"/>
      <c r="I19" s="77"/>
      <c r="J19" s="77"/>
    </row>
    <row r="20" spans="1:10" ht="15" customHeight="1">
      <c r="A20" s="4" t="s">
        <v>40</v>
      </c>
      <c r="B20" s="2"/>
      <c r="C20" s="2"/>
      <c r="D20" s="81">
        <f>SUM(D15:D18)</f>
        <v>308606014</v>
      </c>
      <c r="E20" s="77"/>
      <c r="F20" s="81">
        <f>SUM(F15:F18)</f>
        <v>259837120</v>
      </c>
      <c r="G20" s="77"/>
      <c r="H20" s="81">
        <f>SUM(H15:H18)</f>
        <v>136378134</v>
      </c>
      <c r="I20" s="77"/>
      <c r="J20" s="81">
        <f>SUM(J15:J18)</f>
        <v>134523225</v>
      </c>
    </row>
    <row r="21" spans="1:10" ht="11.1" customHeight="1">
      <c r="A21" s="4"/>
      <c r="B21" s="2"/>
      <c r="C21" s="2"/>
      <c r="D21" s="77"/>
      <c r="E21" s="77"/>
      <c r="F21" s="77"/>
      <c r="G21" s="77"/>
      <c r="H21" s="77"/>
      <c r="I21" s="77"/>
      <c r="J21" s="77"/>
    </row>
    <row r="22" spans="1:10" ht="15" customHeight="1">
      <c r="A22" s="4" t="s">
        <v>41</v>
      </c>
      <c r="B22" s="2"/>
      <c r="C22" s="2"/>
      <c r="D22" s="77"/>
      <c r="E22" s="77"/>
      <c r="F22" s="77"/>
      <c r="G22" s="77"/>
      <c r="H22" s="77"/>
      <c r="I22" s="77"/>
      <c r="J22" s="77"/>
    </row>
    <row r="23" spans="1:10" ht="6" customHeight="1">
      <c r="A23" s="4"/>
      <c r="B23" s="2"/>
      <c r="C23" s="2"/>
      <c r="D23" s="77"/>
      <c r="E23" s="77"/>
      <c r="F23" s="77"/>
      <c r="G23" s="77"/>
      <c r="H23" s="77"/>
      <c r="I23" s="77"/>
      <c r="J23" s="77"/>
    </row>
    <row r="24" spans="1:10" ht="15" customHeight="1">
      <c r="A24" s="76" t="s">
        <v>76</v>
      </c>
      <c r="B24" s="2"/>
      <c r="C24" s="2"/>
      <c r="D24" s="78">
        <v>173813757</v>
      </c>
      <c r="E24" s="77"/>
      <c r="F24" s="78">
        <v>143759024</v>
      </c>
      <c r="G24" s="77"/>
      <c r="H24" s="78">
        <v>79123742</v>
      </c>
      <c r="I24" s="77"/>
      <c r="J24" s="78">
        <v>69366482</v>
      </c>
    </row>
    <row r="25" spans="1:10" ht="15" customHeight="1">
      <c r="A25" s="76" t="s">
        <v>42</v>
      </c>
      <c r="B25" s="2"/>
      <c r="C25" s="2"/>
      <c r="D25" s="78">
        <v>91176607</v>
      </c>
      <c r="E25" s="77"/>
      <c r="F25" s="78">
        <v>84496632</v>
      </c>
      <c r="G25" s="77"/>
      <c r="H25" s="78">
        <v>28360524</v>
      </c>
      <c r="I25" s="77"/>
      <c r="J25" s="78">
        <v>28645715</v>
      </c>
    </row>
    <row r="26" spans="1:10" ht="15" customHeight="1">
      <c r="A26" s="82" t="s">
        <v>175</v>
      </c>
      <c r="B26" s="2"/>
      <c r="C26" s="2"/>
      <c r="D26" s="78">
        <v>541994</v>
      </c>
      <c r="E26" s="77"/>
      <c r="F26" s="78">
        <v>-17022</v>
      </c>
      <c r="G26" s="77"/>
      <c r="H26" s="78">
        <v>-248194</v>
      </c>
      <c r="I26" s="77"/>
      <c r="J26" s="78">
        <v>-159219</v>
      </c>
    </row>
    <row r="27" spans="1:10" ht="15" customHeight="1">
      <c r="A27" s="82" t="s">
        <v>171</v>
      </c>
      <c r="B27" s="2"/>
      <c r="C27" s="2"/>
      <c r="D27" s="79">
        <v>214797</v>
      </c>
      <c r="E27" s="77"/>
      <c r="F27" s="79">
        <v>82297</v>
      </c>
      <c r="G27" s="77"/>
      <c r="H27" s="79">
        <v>-110482</v>
      </c>
      <c r="I27" s="77"/>
      <c r="J27" s="79">
        <v>0</v>
      </c>
    </row>
    <row r="28" spans="1:10" ht="6" customHeight="1">
      <c r="A28" s="9"/>
      <c r="B28" s="2"/>
      <c r="C28" s="2"/>
      <c r="D28" s="77"/>
      <c r="E28" s="77"/>
      <c r="F28" s="77"/>
      <c r="G28" s="77"/>
      <c r="H28" s="77"/>
      <c r="I28" s="77"/>
      <c r="J28" s="77"/>
    </row>
    <row r="29" spans="1:10" ht="15" customHeight="1">
      <c r="A29" s="9" t="s">
        <v>43</v>
      </c>
      <c r="B29" s="2"/>
      <c r="C29" s="2"/>
      <c r="D29" s="83">
        <f>SUM(D24:D27)</f>
        <v>265747155</v>
      </c>
      <c r="E29" s="77"/>
      <c r="F29" s="83">
        <f>SUM(F24:F27)</f>
        <v>228320931</v>
      </c>
      <c r="G29" s="77"/>
      <c r="H29" s="83">
        <f>SUM(H24:H27)</f>
        <v>107125590</v>
      </c>
      <c r="I29" s="77"/>
      <c r="J29" s="83">
        <f>SUM(J24:J27)</f>
        <v>97852978</v>
      </c>
    </row>
    <row r="30" spans="1:10" ht="11.1" customHeight="1">
      <c r="A30" s="9"/>
      <c r="B30" s="2"/>
      <c r="C30" s="2"/>
      <c r="D30" s="77"/>
      <c r="E30" s="77"/>
      <c r="F30" s="77"/>
      <c r="G30" s="77"/>
      <c r="H30" s="77"/>
      <c r="I30" s="77"/>
      <c r="J30" s="77"/>
    </row>
    <row r="31" spans="1:10" ht="15" customHeight="1">
      <c r="A31" s="9" t="s">
        <v>99</v>
      </c>
      <c r="B31" s="2"/>
      <c r="C31" s="2"/>
      <c r="D31" s="77">
        <f>D20-D29</f>
        <v>42858859</v>
      </c>
      <c r="E31" s="77"/>
      <c r="F31" s="77">
        <f>F20-F29</f>
        <v>31516189</v>
      </c>
      <c r="G31" s="77"/>
      <c r="H31" s="77">
        <f>H20-H29</f>
        <v>29252544</v>
      </c>
      <c r="I31" s="77"/>
      <c r="J31" s="77">
        <f>J20-J29</f>
        <v>36670247</v>
      </c>
    </row>
    <row r="32" spans="1:10" ht="15" customHeight="1">
      <c r="A32" s="8" t="s">
        <v>101</v>
      </c>
      <c r="B32" s="2"/>
      <c r="C32" s="2"/>
      <c r="D32" s="77"/>
      <c r="E32" s="77"/>
      <c r="F32" s="77"/>
      <c r="G32" s="77"/>
      <c r="H32" s="77"/>
      <c r="I32" s="77"/>
      <c r="J32" s="77"/>
    </row>
    <row r="33" spans="1:10" ht="15" customHeight="1">
      <c r="A33" s="8" t="s">
        <v>100</v>
      </c>
      <c r="B33" s="2">
        <v>9</v>
      </c>
      <c r="C33" s="2"/>
      <c r="D33" s="77">
        <v>-2874561</v>
      </c>
      <c r="E33" s="77"/>
      <c r="F33" s="77">
        <v>-1006246</v>
      </c>
      <c r="G33" s="77"/>
      <c r="H33" s="77">
        <v>0</v>
      </c>
      <c r="I33" s="77"/>
      <c r="J33" s="77">
        <v>0</v>
      </c>
    </row>
    <row r="34" spans="1:10" ht="15" customHeight="1">
      <c r="A34" s="82" t="s">
        <v>77</v>
      </c>
      <c r="B34" s="2"/>
      <c r="C34" s="2"/>
      <c r="D34" s="79">
        <v>-348270</v>
      </c>
      <c r="E34" s="77"/>
      <c r="F34" s="79">
        <v>-246089</v>
      </c>
      <c r="G34" s="77"/>
      <c r="H34" s="79">
        <v>-348270</v>
      </c>
      <c r="I34" s="77"/>
      <c r="J34" s="79">
        <v>-228192</v>
      </c>
    </row>
    <row r="35" spans="1:10" ht="6" customHeight="1">
      <c r="A35" s="9"/>
      <c r="B35" s="2"/>
      <c r="C35" s="2"/>
      <c r="D35" s="77"/>
      <c r="E35" s="77"/>
      <c r="F35" s="77"/>
      <c r="G35" s="77"/>
      <c r="H35" s="77"/>
      <c r="I35" s="77"/>
      <c r="J35" s="77"/>
    </row>
    <row r="36" spans="1:10" ht="15" customHeight="1">
      <c r="A36" s="9" t="s">
        <v>44</v>
      </c>
      <c r="B36" s="2"/>
      <c r="C36" s="2"/>
      <c r="D36" s="77">
        <f>SUM(D31:D34)</f>
        <v>39636028</v>
      </c>
      <c r="E36" s="77"/>
      <c r="F36" s="77">
        <f>SUM(F31:F34)</f>
        <v>30263854</v>
      </c>
      <c r="G36" s="77"/>
      <c r="H36" s="77">
        <f>SUM(H31:H34)</f>
        <v>28904274</v>
      </c>
      <c r="I36" s="77"/>
      <c r="J36" s="77">
        <f>SUM(J31:J34)</f>
        <v>36442055</v>
      </c>
    </row>
    <row r="37" spans="1:10" ht="15" customHeight="1">
      <c r="A37" s="8" t="s">
        <v>102</v>
      </c>
      <c r="B37" s="2">
        <v>15</v>
      </c>
      <c r="C37" s="2"/>
      <c r="D37" s="81">
        <v>-8959724</v>
      </c>
      <c r="E37" s="77"/>
      <c r="F37" s="81">
        <v>-6301631</v>
      </c>
      <c r="G37" s="77"/>
      <c r="H37" s="83">
        <v>-4900127</v>
      </c>
      <c r="I37" s="77"/>
      <c r="J37" s="83">
        <v>-5895828</v>
      </c>
    </row>
    <row r="38" spans="1:10" ht="6" customHeight="1">
      <c r="A38" s="8"/>
      <c r="B38" s="2"/>
      <c r="C38" s="2"/>
      <c r="D38" s="77"/>
      <c r="E38" s="77"/>
      <c r="F38" s="77"/>
      <c r="G38" s="77"/>
      <c r="H38" s="77"/>
      <c r="I38" s="77"/>
      <c r="J38" s="77"/>
    </row>
    <row r="39" spans="1:10" ht="15" customHeight="1" thickBot="1">
      <c r="A39" s="9" t="s">
        <v>45</v>
      </c>
      <c r="B39" s="2"/>
      <c r="C39" s="2"/>
      <c r="D39" s="84">
        <f>SUM(D36:D37)</f>
        <v>30676304</v>
      </c>
      <c r="E39" s="77"/>
      <c r="F39" s="84">
        <f>SUM(F36:F37)</f>
        <v>23962223</v>
      </c>
      <c r="G39" s="77"/>
      <c r="H39" s="84">
        <f>SUM(H36:H37)</f>
        <v>24004147</v>
      </c>
      <c r="I39" s="77"/>
      <c r="J39" s="84">
        <f>SUM(J36:J37)</f>
        <v>30546227</v>
      </c>
    </row>
    <row r="40" spans="1:10" ht="11.1" customHeight="1" thickTop="1">
      <c r="A40" s="9"/>
      <c r="B40" s="2"/>
      <c r="C40" s="2"/>
      <c r="D40" s="77"/>
      <c r="E40" s="77"/>
      <c r="F40" s="77"/>
      <c r="G40" s="77"/>
      <c r="H40" s="77"/>
      <c r="I40" s="77"/>
      <c r="J40" s="77"/>
    </row>
    <row r="41" spans="1:10" ht="15" customHeight="1">
      <c r="A41" s="9" t="s">
        <v>86</v>
      </c>
      <c r="B41" s="2"/>
      <c r="C41" s="2"/>
      <c r="D41" s="77"/>
      <c r="E41" s="77"/>
      <c r="F41" s="77"/>
      <c r="G41" s="77"/>
      <c r="H41" s="77"/>
      <c r="I41" s="77"/>
      <c r="J41" s="77"/>
    </row>
    <row r="42" spans="1:10" ht="6" customHeight="1">
      <c r="A42" s="9"/>
      <c r="B42" s="2"/>
      <c r="C42" s="2"/>
      <c r="D42" s="77"/>
      <c r="E42" s="77"/>
      <c r="F42" s="77"/>
      <c r="G42" s="77"/>
      <c r="H42" s="77"/>
      <c r="I42" s="77"/>
      <c r="J42" s="77"/>
    </row>
    <row r="43" spans="1:10" ht="15" customHeight="1">
      <c r="A43" s="85" t="s">
        <v>141</v>
      </c>
      <c r="B43" s="2"/>
      <c r="C43" s="2"/>
      <c r="D43" s="77"/>
      <c r="E43" s="77"/>
      <c r="F43" s="77"/>
      <c r="G43" s="77"/>
      <c r="H43" s="77"/>
      <c r="I43" s="77"/>
      <c r="J43" s="77"/>
    </row>
    <row r="44" spans="1:10" ht="15" customHeight="1">
      <c r="A44" s="8" t="s">
        <v>119</v>
      </c>
      <c r="B44" s="2"/>
      <c r="C44" s="2"/>
      <c r="D44" s="77">
        <v>-3579349</v>
      </c>
      <c r="E44" s="77"/>
      <c r="F44" s="77">
        <v>-4329355</v>
      </c>
      <c r="G44" s="77"/>
      <c r="H44" s="77">
        <v>-3938533</v>
      </c>
      <c r="I44" s="77"/>
      <c r="J44" s="77">
        <v>-2990090</v>
      </c>
    </row>
    <row r="45" spans="1:10" ht="15" customHeight="1">
      <c r="A45" s="8" t="s">
        <v>142</v>
      </c>
      <c r="B45" s="2"/>
      <c r="C45" s="2"/>
      <c r="D45" s="77"/>
      <c r="E45" s="77"/>
      <c r="F45" s="77"/>
      <c r="G45" s="77"/>
      <c r="H45" s="77"/>
      <c r="I45" s="77"/>
      <c r="J45" s="77"/>
    </row>
    <row r="46" spans="1:10" ht="15" customHeight="1">
      <c r="A46" s="8" t="s">
        <v>115</v>
      </c>
      <c r="B46" s="2"/>
      <c r="C46" s="2"/>
      <c r="D46" s="83">
        <v>715870</v>
      </c>
      <c r="E46" s="77"/>
      <c r="F46" s="83">
        <v>865871</v>
      </c>
      <c r="G46" s="77"/>
      <c r="H46" s="83">
        <v>787707</v>
      </c>
      <c r="I46" s="77"/>
      <c r="J46" s="83">
        <v>598018</v>
      </c>
    </row>
    <row r="47" spans="1:10" ht="6" customHeight="1">
      <c r="A47" s="8"/>
      <c r="B47" s="2"/>
      <c r="C47" s="8"/>
      <c r="D47" s="86"/>
      <c r="E47" s="77"/>
      <c r="F47" s="86"/>
      <c r="G47" s="77"/>
      <c r="H47" s="86"/>
      <c r="I47" s="77"/>
      <c r="J47" s="86"/>
    </row>
    <row r="48" spans="1:10" ht="15" customHeight="1">
      <c r="A48" s="8" t="s">
        <v>150</v>
      </c>
      <c r="B48" s="2"/>
      <c r="C48" s="2"/>
      <c r="D48" s="86"/>
      <c r="E48" s="77"/>
      <c r="F48" s="86"/>
      <c r="G48" s="77"/>
      <c r="H48" s="86"/>
      <c r="I48" s="77"/>
      <c r="J48" s="86"/>
    </row>
    <row r="49" spans="1:10" ht="15" customHeight="1">
      <c r="A49" s="8" t="s">
        <v>117</v>
      </c>
      <c r="B49" s="2"/>
      <c r="C49" s="2"/>
      <c r="D49" s="87">
        <f>SUM(D43:D46)</f>
        <v>-2863479</v>
      </c>
      <c r="E49" s="77"/>
      <c r="F49" s="87">
        <f>SUM(F43:F46)</f>
        <v>-3463484</v>
      </c>
      <c r="G49" s="77"/>
      <c r="H49" s="87">
        <f>SUM(H43:H46)</f>
        <v>-3150826</v>
      </c>
      <c r="I49" s="77"/>
      <c r="J49" s="87">
        <f>SUM(J43:J46)</f>
        <v>-2392072</v>
      </c>
    </row>
    <row r="50" spans="1:10" ht="6" customHeight="1">
      <c r="A50" s="8"/>
      <c r="B50" s="2"/>
      <c r="C50" s="8"/>
      <c r="D50" s="86"/>
      <c r="E50" s="77"/>
      <c r="F50" s="86"/>
      <c r="G50" s="77"/>
      <c r="H50" s="86"/>
      <c r="I50" s="77"/>
      <c r="J50" s="86"/>
    </row>
    <row r="51" spans="1:10" ht="15" customHeight="1">
      <c r="A51" s="85" t="s">
        <v>49</v>
      </c>
      <c r="B51" s="2"/>
      <c r="C51" s="2"/>
      <c r="D51" s="77"/>
      <c r="E51" s="77"/>
      <c r="F51" s="77"/>
      <c r="G51" s="77"/>
      <c r="H51" s="77"/>
      <c r="I51" s="77"/>
      <c r="J51" s="77"/>
    </row>
    <row r="52" spans="1:10" ht="15" customHeight="1">
      <c r="A52" s="8" t="s">
        <v>111</v>
      </c>
      <c r="B52" s="2"/>
      <c r="C52" s="2"/>
      <c r="D52" s="86">
        <v>-84565</v>
      </c>
      <c r="E52" s="77"/>
      <c r="F52" s="86">
        <v>617442</v>
      </c>
      <c r="G52" s="35"/>
      <c r="H52" s="86">
        <v>0</v>
      </c>
      <c r="I52" s="35"/>
      <c r="J52" s="86">
        <v>0</v>
      </c>
    </row>
    <row r="53" spans="1:10" ht="15" customHeight="1">
      <c r="A53" s="8" t="s">
        <v>112</v>
      </c>
      <c r="B53" s="2"/>
      <c r="C53" s="2"/>
      <c r="D53" s="77"/>
      <c r="E53" s="77"/>
      <c r="F53" s="77"/>
      <c r="G53" s="35"/>
      <c r="H53" s="77"/>
      <c r="I53" s="35"/>
      <c r="J53" s="77"/>
    </row>
    <row r="54" spans="1:10" ht="15" customHeight="1">
      <c r="A54" s="8" t="s">
        <v>113</v>
      </c>
      <c r="B54" s="2"/>
      <c r="C54" s="2"/>
      <c r="D54" s="77">
        <v>661367</v>
      </c>
      <c r="E54" s="77"/>
      <c r="F54" s="77">
        <v>-25518</v>
      </c>
      <c r="G54" s="35"/>
      <c r="H54" s="77">
        <v>664176</v>
      </c>
      <c r="I54" s="35"/>
      <c r="J54" s="77">
        <v>-29425</v>
      </c>
    </row>
    <row r="55" spans="1:10" ht="15" customHeight="1">
      <c r="A55" s="8" t="s">
        <v>114</v>
      </c>
      <c r="B55" s="2"/>
      <c r="C55" s="2"/>
      <c r="D55" s="86"/>
      <c r="E55" s="77"/>
      <c r="F55" s="86"/>
      <c r="G55" s="35"/>
      <c r="H55" s="35"/>
      <c r="I55" s="35"/>
      <c r="J55" s="35"/>
    </row>
    <row r="56" spans="1:10" ht="15" customHeight="1">
      <c r="A56" s="8" t="s">
        <v>115</v>
      </c>
      <c r="B56" s="2"/>
      <c r="C56" s="8"/>
      <c r="D56" s="87">
        <v>-132273</v>
      </c>
      <c r="E56" s="77"/>
      <c r="F56" s="87">
        <v>5104</v>
      </c>
      <c r="G56" s="77"/>
      <c r="H56" s="87">
        <v>-132835</v>
      </c>
      <c r="I56" s="35"/>
      <c r="J56" s="87">
        <v>5885.0000000000027</v>
      </c>
    </row>
    <row r="57" spans="1:10" ht="6" customHeight="1">
      <c r="A57" s="8"/>
      <c r="B57" s="2"/>
      <c r="C57" s="8"/>
      <c r="D57" s="86"/>
      <c r="E57" s="77"/>
      <c r="F57" s="86"/>
      <c r="G57" s="77"/>
      <c r="H57" s="86"/>
      <c r="I57" s="77"/>
      <c r="J57" s="86"/>
    </row>
    <row r="58" spans="1:10" ht="15" customHeight="1">
      <c r="A58" s="8" t="s">
        <v>116</v>
      </c>
      <c r="B58" s="2"/>
      <c r="C58" s="2"/>
      <c r="D58" s="86"/>
      <c r="E58" s="77"/>
      <c r="F58" s="86"/>
      <c r="G58" s="77"/>
      <c r="H58" s="86"/>
      <c r="I58" s="77"/>
      <c r="J58" s="86"/>
    </row>
    <row r="59" spans="1:10" ht="15" customHeight="1">
      <c r="A59" s="8" t="s">
        <v>117</v>
      </c>
      <c r="B59" s="2"/>
      <c r="C59" s="2"/>
      <c r="D59" s="87">
        <f>SUM(D51:D58)</f>
        <v>444529</v>
      </c>
      <c r="E59" s="77"/>
      <c r="F59" s="87">
        <f>SUM(F52:F58)</f>
        <v>597028</v>
      </c>
      <c r="G59" s="77"/>
      <c r="H59" s="87">
        <f>SUM(H52:H56)</f>
        <v>531341</v>
      </c>
      <c r="I59" s="77"/>
      <c r="J59" s="87">
        <f>SUM(J52:J58)</f>
        <v>-23539.999999999996</v>
      </c>
    </row>
    <row r="60" spans="1:10" ht="6" customHeight="1">
      <c r="A60" s="9"/>
      <c r="B60" s="2"/>
      <c r="C60" s="2"/>
      <c r="D60" s="77"/>
      <c r="E60" s="77"/>
      <c r="F60" s="77"/>
      <c r="G60" s="77"/>
      <c r="H60" s="77"/>
      <c r="I60" s="77"/>
      <c r="J60" s="77"/>
    </row>
    <row r="61" spans="1:10" ht="15" customHeight="1">
      <c r="A61" s="9" t="s">
        <v>149</v>
      </c>
      <c r="B61" s="2"/>
      <c r="C61" s="2"/>
      <c r="D61" s="87">
        <f>D59+D49</f>
        <v>-2418950</v>
      </c>
      <c r="E61" s="77"/>
      <c r="F61" s="87">
        <f>F49+F59</f>
        <v>-2866456</v>
      </c>
      <c r="G61" s="77"/>
      <c r="H61" s="87">
        <f>H59+H49</f>
        <v>-2619485</v>
      </c>
      <c r="I61" s="77"/>
      <c r="J61" s="87">
        <f>J49+J59</f>
        <v>-2415612</v>
      </c>
    </row>
    <row r="62" spans="1:10" ht="6" customHeight="1">
      <c r="A62" s="9"/>
      <c r="B62" s="2"/>
      <c r="C62" s="2"/>
      <c r="D62" s="77"/>
      <c r="E62" s="77"/>
      <c r="F62" s="77"/>
      <c r="G62" s="77"/>
      <c r="H62" s="77"/>
      <c r="I62" s="77"/>
      <c r="J62" s="77"/>
    </row>
    <row r="63" spans="1:10" ht="15" customHeight="1" thickBot="1">
      <c r="A63" s="9" t="s">
        <v>46</v>
      </c>
      <c r="B63" s="2"/>
      <c r="C63" s="2"/>
      <c r="D63" s="60">
        <f>SUM(D39+D49+D59)</f>
        <v>28257354</v>
      </c>
      <c r="E63" s="77"/>
      <c r="F63" s="60">
        <f>SUM(F39+F49+F59)</f>
        <v>21095767</v>
      </c>
      <c r="G63" s="77"/>
      <c r="H63" s="60">
        <f>SUM(H39+H49+H59)</f>
        <v>21384662</v>
      </c>
      <c r="I63" s="77"/>
      <c r="J63" s="60">
        <f>SUM(J39+J49+J59)</f>
        <v>28130615</v>
      </c>
    </row>
    <row r="64" spans="1:10" ht="11.1" customHeight="1" thickTop="1">
      <c r="A64" s="9"/>
      <c r="B64" s="2"/>
      <c r="C64" s="2"/>
      <c r="D64" s="61"/>
      <c r="E64" s="68"/>
      <c r="F64" s="61"/>
      <c r="G64" s="68"/>
      <c r="H64" s="61"/>
      <c r="I64" s="68"/>
      <c r="J64" s="61"/>
    </row>
    <row r="65" spans="1:10" ht="15" customHeight="1">
      <c r="A65" s="9" t="s">
        <v>47</v>
      </c>
      <c r="B65" s="88"/>
      <c r="C65" s="89"/>
      <c r="D65" s="77"/>
      <c r="E65" s="77"/>
      <c r="F65" s="77"/>
      <c r="G65" s="77"/>
      <c r="H65" s="77"/>
      <c r="I65" s="77"/>
      <c r="J65" s="77"/>
    </row>
    <row r="66" spans="1:10" ht="6" customHeight="1">
      <c r="A66" s="90"/>
      <c r="B66" s="88"/>
      <c r="C66" s="89"/>
      <c r="D66" s="77"/>
      <c r="E66" s="77"/>
      <c r="F66" s="77"/>
      <c r="G66" s="77"/>
      <c r="H66" s="77"/>
      <c r="I66" s="77"/>
      <c r="J66" s="77"/>
    </row>
    <row r="67" spans="1:10" ht="15" customHeight="1" thickBot="1">
      <c r="A67" s="91" t="s">
        <v>48</v>
      </c>
      <c r="B67" s="88">
        <v>16</v>
      </c>
      <c r="C67" s="92"/>
      <c r="D67" s="62">
        <f>D39/450000000</f>
        <v>6.8169564444444442E-2</v>
      </c>
      <c r="E67" s="93"/>
      <c r="F67" s="62">
        <f>F39/450000000</f>
        <v>5.3249384444444443E-2</v>
      </c>
      <c r="G67" s="93"/>
      <c r="H67" s="62">
        <f>H39/450000000</f>
        <v>5.334254888888889E-2</v>
      </c>
      <c r="I67" s="93"/>
      <c r="J67" s="62">
        <f>J39/450000000</f>
        <v>6.7880504444444448E-2</v>
      </c>
    </row>
    <row r="68" spans="1:10" ht="30" customHeight="1" thickTop="1">
      <c r="A68" s="9"/>
      <c r="B68" s="2"/>
      <c r="C68" s="2"/>
      <c r="D68" s="61"/>
      <c r="E68" s="68"/>
      <c r="F68" s="61"/>
      <c r="G68" s="68"/>
      <c r="H68" s="61"/>
      <c r="I68" s="68"/>
      <c r="J68" s="61"/>
    </row>
    <row r="69" spans="1:10" ht="22.15" customHeight="1">
      <c r="A69" s="169" t="str">
        <f>'2-3'!A56</f>
        <v>The accompanying notes form part of this interim financial information.</v>
      </c>
      <c r="B69" s="169"/>
      <c r="C69" s="169"/>
      <c r="D69" s="169"/>
      <c r="E69" s="169"/>
      <c r="F69" s="169"/>
      <c r="G69" s="169"/>
      <c r="H69" s="169"/>
      <c r="I69" s="169"/>
      <c r="J69" s="169"/>
    </row>
    <row r="70" spans="1:10" ht="16.149999999999999" customHeight="1">
      <c r="A70" s="91"/>
      <c r="B70" s="88"/>
      <c r="C70" s="92"/>
      <c r="D70" s="64"/>
      <c r="E70" s="94"/>
      <c r="F70" s="64"/>
      <c r="G70" s="94"/>
      <c r="H70" s="64"/>
      <c r="I70" s="94"/>
      <c r="J70" s="64"/>
    </row>
    <row r="71" spans="1:10" ht="16.149999999999999" customHeight="1">
      <c r="A71" s="91"/>
      <c r="B71" s="2"/>
      <c r="C71" s="92"/>
      <c r="D71" s="64"/>
      <c r="E71" s="94"/>
      <c r="F71" s="64"/>
      <c r="G71" s="94"/>
      <c r="H71" s="64"/>
      <c r="I71" s="94"/>
      <c r="J71" s="64"/>
    </row>
    <row r="72" spans="1:10" ht="16.149999999999999" customHeight="1">
      <c r="A72" s="91"/>
      <c r="B72" s="88"/>
      <c r="C72" s="92"/>
      <c r="D72" s="64"/>
      <c r="E72" s="94"/>
      <c r="F72" s="64"/>
      <c r="G72" s="94"/>
      <c r="H72" s="64"/>
      <c r="I72" s="94"/>
      <c r="J72" s="64"/>
    </row>
    <row r="73" spans="1:10" ht="16.149999999999999" customHeight="1">
      <c r="A73" s="91"/>
      <c r="B73" s="88"/>
      <c r="C73" s="92"/>
      <c r="D73" s="64"/>
      <c r="E73" s="94"/>
      <c r="F73" s="64"/>
      <c r="G73" s="94"/>
      <c r="H73" s="64"/>
      <c r="I73" s="94"/>
      <c r="J73" s="64"/>
    </row>
    <row r="74" spans="1:10" ht="16.149999999999999" customHeight="1">
      <c r="A74" s="91"/>
      <c r="B74" s="88"/>
      <c r="C74" s="92"/>
      <c r="D74" s="64"/>
      <c r="E74" s="94"/>
      <c r="F74" s="64"/>
      <c r="G74" s="94"/>
      <c r="H74" s="64"/>
      <c r="I74" s="94"/>
      <c r="J74" s="64"/>
    </row>
    <row r="75" spans="1:10" ht="16.149999999999999" customHeight="1">
      <c r="A75" s="91"/>
      <c r="B75" s="88"/>
      <c r="C75" s="92"/>
      <c r="D75" s="64"/>
      <c r="E75" s="94"/>
      <c r="F75" s="64"/>
      <c r="G75" s="94"/>
      <c r="H75" s="64"/>
      <c r="I75" s="94"/>
      <c r="J75" s="64"/>
    </row>
    <row r="76" spans="1:10" ht="16.149999999999999" customHeight="1">
      <c r="A76" s="91"/>
      <c r="B76" s="88"/>
      <c r="C76" s="92"/>
      <c r="D76" s="64"/>
      <c r="E76" s="94"/>
      <c r="F76" s="64"/>
      <c r="G76" s="94"/>
      <c r="H76" s="64"/>
      <c r="I76" s="94"/>
      <c r="J76" s="64"/>
    </row>
    <row r="77" spans="1:10" ht="16.149999999999999" customHeight="1">
      <c r="A77" s="91"/>
      <c r="B77" s="88"/>
      <c r="C77" s="92"/>
      <c r="D77" s="64"/>
      <c r="E77" s="94"/>
      <c r="F77" s="64"/>
      <c r="G77" s="94"/>
      <c r="H77" s="64"/>
      <c r="I77" s="94"/>
      <c r="J77" s="64"/>
    </row>
    <row r="78" spans="1:10" ht="16.149999999999999" customHeight="1">
      <c r="A78" s="91"/>
      <c r="B78" s="88"/>
      <c r="C78" s="92"/>
      <c r="D78" s="64"/>
      <c r="E78" s="94"/>
      <c r="F78" s="64"/>
      <c r="G78" s="94"/>
      <c r="H78" s="64"/>
      <c r="I78" s="94"/>
      <c r="J78" s="64"/>
    </row>
    <row r="79" spans="1:10" ht="16.149999999999999" customHeight="1">
      <c r="A79" s="91"/>
      <c r="B79" s="88"/>
      <c r="C79" s="92"/>
      <c r="D79" s="64"/>
      <c r="E79" s="94"/>
      <c r="F79" s="64"/>
      <c r="G79" s="94"/>
      <c r="H79" s="64"/>
      <c r="I79" s="94"/>
      <c r="J79" s="64"/>
    </row>
    <row r="80" spans="1:10" ht="16.149999999999999" customHeight="1">
      <c r="A80" s="91"/>
      <c r="B80" s="88"/>
      <c r="C80" s="92"/>
      <c r="D80" s="64"/>
      <c r="E80" s="94"/>
      <c r="F80" s="64"/>
      <c r="G80" s="94"/>
      <c r="H80" s="64"/>
      <c r="I80" s="94"/>
      <c r="J80" s="64"/>
    </row>
    <row r="81" spans="1:10" ht="16.149999999999999" customHeight="1">
      <c r="A81" s="91"/>
      <c r="B81" s="88"/>
      <c r="C81" s="92"/>
      <c r="D81" s="64"/>
      <c r="E81" s="94"/>
      <c r="F81" s="64"/>
      <c r="G81" s="94"/>
      <c r="H81" s="64"/>
      <c r="I81" s="94"/>
      <c r="J81" s="64"/>
    </row>
    <row r="82" spans="1:10" ht="16.149999999999999" customHeight="1">
      <c r="A82" s="91"/>
      <c r="B82" s="88"/>
      <c r="C82" s="92"/>
      <c r="D82" s="64"/>
      <c r="E82" s="94"/>
      <c r="F82" s="64"/>
      <c r="G82" s="94"/>
      <c r="H82" s="64"/>
      <c r="I82" s="94"/>
      <c r="J82" s="64"/>
    </row>
    <row r="83" spans="1:10" ht="16.149999999999999" customHeight="1">
      <c r="A83" s="91"/>
      <c r="B83" s="88"/>
      <c r="C83" s="92"/>
      <c r="D83" s="64"/>
      <c r="E83" s="94"/>
      <c r="F83" s="64"/>
      <c r="G83" s="94"/>
      <c r="H83" s="64"/>
      <c r="I83" s="94"/>
      <c r="J83" s="64"/>
    </row>
    <row r="84" spans="1:10" ht="16.149999999999999" customHeight="1">
      <c r="A84" s="91"/>
      <c r="B84" s="88"/>
      <c r="C84" s="92"/>
      <c r="D84" s="64"/>
      <c r="E84" s="94"/>
      <c r="F84" s="64"/>
      <c r="G84" s="94"/>
      <c r="H84" s="64"/>
      <c r="I84" s="94"/>
      <c r="J84" s="64"/>
    </row>
    <row r="85" spans="1:10" ht="16.149999999999999" customHeight="1">
      <c r="A85" s="91"/>
      <c r="B85" s="88"/>
      <c r="C85" s="92"/>
      <c r="D85" s="64"/>
      <c r="E85" s="94"/>
      <c r="F85" s="64"/>
      <c r="G85" s="94"/>
      <c r="H85" s="64"/>
      <c r="I85" s="94"/>
      <c r="J85" s="64"/>
    </row>
    <row r="86" spans="1:10" ht="16.149999999999999" customHeight="1">
      <c r="A86" s="91"/>
      <c r="B86" s="88"/>
      <c r="C86" s="92"/>
      <c r="D86" s="64"/>
      <c r="E86" s="94"/>
      <c r="F86" s="64"/>
      <c r="G86" s="94"/>
      <c r="H86" s="64"/>
      <c r="I86" s="94"/>
      <c r="J86" s="64"/>
    </row>
    <row r="87" spans="1:10" ht="16.149999999999999" customHeight="1">
      <c r="A87" s="91"/>
      <c r="B87" s="88"/>
      <c r="C87" s="92"/>
      <c r="D87" s="64"/>
      <c r="E87" s="94"/>
      <c r="F87" s="64"/>
      <c r="G87" s="94"/>
      <c r="H87" s="64"/>
      <c r="I87" s="94"/>
      <c r="J87" s="64"/>
    </row>
    <row r="88" spans="1:10" ht="16.149999999999999" customHeight="1">
      <c r="A88" s="91"/>
      <c r="B88" s="88"/>
      <c r="C88" s="92"/>
      <c r="D88" s="64"/>
      <c r="E88" s="94"/>
      <c r="F88" s="64"/>
      <c r="G88" s="94"/>
      <c r="H88" s="64"/>
      <c r="I88" s="94"/>
      <c r="J88" s="64"/>
    </row>
    <row r="89" spans="1:10" ht="16.149999999999999" customHeight="1">
      <c r="A89" s="91"/>
      <c r="B89" s="88"/>
      <c r="C89" s="92"/>
      <c r="D89" s="64"/>
      <c r="E89" s="94"/>
      <c r="F89" s="64"/>
      <c r="G89" s="94"/>
      <c r="H89" s="64"/>
      <c r="I89" s="94"/>
      <c r="J89" s="64"/>
    </row>
    <row r="90" spans="1:10" ht="16.149999999999999" customHeight="1">
      <c r="A90" s="91"/>
      <c r="B90" s="88"/>
      <c r="C90" s="92"/>
      <c r="D90" s="64"/>
      <c r="E90" s="94"/>
      <c r="F90" s="64"/>
      <c r="G90" s="94"/>
      <c r="H90" s="64"/>
      <c r="I90" s="94"/>
      <c r="J90" s="64"/>
    </row>
    <row r="91" spans="1:10" ht="16.149999999999999" customHeight="1">
      <c r="A91" s="91"/>
      <c r="B91" s="88"/>
      <c r="C91" s="92"/>
      <c r="D91" s="64"/>
      <c r="E91" s="94"/>
      <c r="F91" s="64"/>
      <c r="G91" s="94"/>
      <c r="H91" s="64"/>
      <c r="I91" s="94"/>
      <c r="J91" s="64"/>
    </row>
  </sheetData>
  <mergeCells count="5">
    <mergeCell ref="D6:F6"/>
    <mergeCell ref="H6:J6"/>
    <mergeCell ref="D7:F7"/>
    <mergeCell ref="H7:J7"/>
    <mergeCell ref="A69:J69"/>
  </mergeCells>
  <pageMargins left="0.78740157480314965" right="0.51181102362204722" top="0.51181102362204722" bottom="0.59055118110236227" header="0.47244094488188981" footer="0.39370078740157483"/>
  <pageSetup paperSize="9" scale="84" firstPageNumber="5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65824-684C-4583-9435-2B2AFAB68667}">
  <sheetPr>
    <pageSetUpPr fitToPage="1"/>
  </sheetPr>
  <dimension ref="A1:R34"/>
  <sheetViews>
    <sheetView view="pageBreakPreview" topLeftCell="A9" zoomScale="85" zoomScaleNormal="90" zoomScaleSheetLayoutView="85" workbookViewId="0">
      <selection activeCell="B75" sqref="B75"/>
    </sheetView>
  </sheetViews>
  <sheetFormatPr defaultColWidth="9.28515625" defaultRowHeight="16.149999999999999" customHeight="1"/>
  <cols>
    <col min="1" max="1" width="27.28515625" style="69" customWidth="1"/>
    <col min="2" max="2" width="4.7109375" style="69" customWidth="1"/>
    <col min="3" max="3" width="0.7109375" style="69" customWidth="1"/>
    <col min="4" max="4" width="10.7109375" style="69" bestFit="1" customWidth="1"/>
    <col min="5" max="5" width="0.7109375" style="69" customWidth="1"/>
    <col min="6" max="6" width="10.28515625" style="69" customWidth="1"/>
    <col min="7" max="7" width="0.7109375" style="69" customWidth="1"/>
    <col min="8" max="8" width="17.28515625" style="69" customWidth="1"/>
    <col min="9" max="9" width="0.7109375" style="69" customWidth="1"/>
    <col min="10" max="10" width="12.28515625" style="69" customWidth="1"/>
    <col min="11" max="11" width="0.7109375" style="69" customWidth="1"/>
    <col min="12" max="12" width="12.42578125" style="69" bestFit="1" customWidth="1"/>
    <col min="13" max="13" width="0.7109375" style="69" customWidth="1"/>
    <col min="14" max="14" width="11.28515625" style="69" customWidth="1"/>
    <col min="15" max="15" width="0.7109375" style="69" customWidth="1"/>
    <col min="16" max="16" width="19.5703125" style="69" customWidth="1"/>
    <col min="17" max="17" width="0.7109375" style="69" customWidth="1"/>
    <col min="18" max="18" width="10.42578125" style="69" customWidth="1"/>
    <col min="19" max="16384" width="9.28515625" style="69"/>
  </cols>
  <sheetData>
    <row r="1" spans="1:18" ht="16.149999999999999" customHeight="1">
      <c r="A1" s="67" t="s">
        <v>97</v>
      </c>
      <c r="B1" s="3"/>
      <c r="C1" s="9"/>
      <c r="D1" s="77"/>
      <c r="E1" s="77"/>
      <c r="F1" s="77"/>
      <c r="G1" s="77"/>
      <c r="H1" s="77"/>
      <c r="I1" s="77"/>
      <c r="J1" s="74"/>
      <c r="K1" s="74"/>
      <c r="L1" s="74"/>
      <c r="M1" s="74"/>
      <c r="N1" s="74"/>
      <c r="O1" s="74"/>
      <c r="P1" s="74"/>
      <c r="Q1" s="74"/>
      <c r="R1" s="74"/>
    </row>
    <row r="2" spans="1:18" ht="16.149999999999999" customHeight="1">
      <c r="A2" s="9" t="s">
        <v>50</v>
      </c>
      <c r="B2" s="3"/>
      <c r="C2" s="9"/>
      <c r="D2" s="77"/>
      <c r="E2" s="77"/>
      <c r="F2" s="77"/>
      <c r="G2" s="77"/>
      <c r="H2" s="77"/>
      <c r="I2" s="77"/>
      <c r="J2" s="74"/>
      <c r="K2" s="74"/>
      <c r="L2" s="74"/>
      <c r="M2" s="74"/>
      <c r="N2" s="74"/>
      <c r="O2" s="74"/>
      <c r="P2" s="74"/>
      <c r="Q2" s="74"/>
      <c r="R2" s="74"/>
    </row>
    <row r="3" spans="1:18" ht="16.149999999999999" customHeight="1">
      <c r="A3" s="5" t="str">
        <f>'5(6M)'!A3</f>
        <v>For the six-month period ended 30 June 2025</v>
      </c>
      <c r="B3" s="7"/>
      <c r="C3" s="5"/>
      <c r="D3" s="83"/>
      <c r="E3" s="83"/>
      <c r="F3" s="83"/>
      <c r="G3" s="83"/>
      <c r="H3" s="83"/>
      <c r="I3" s="83"/>
      <c r="J3" s="129"/>
      <c r="K3" s="129"/>
      <c r="L3" s="129"/>
      <c r="M3" s="129"/>
      <c r="N3" s="129"/>
      <c r="O3" s="129"/>
      <c r="P3" s="129"/>
      <c r="Q3" s="129"/>
      <c r="R3" s="129"/>
    </row>
    <row r="4" spans="1:18" ht="16.149999999999999" customHeight="1">
      <c r="A4" s="4"/>
      <c r="B4" s="3"/>
      <c r="C4" s="4"/>
      <c r="D4" s="77"/>
      <c r="E4" s="77"/>
      <c r="F4" s="77"/>
      <c r="G4" s="77"/>
      <c r="H4" s="77"/>
      <c r="I4" s="77"/>
      <c r="J4" s="74"/>
      <c r="K4" s="74"/>
      <c r="L4" s="74"/>
      <c r="M4" s="74"/>
      <c r="N4" s="74"/>
      <c r="O4" s="74"/>
      <c r="P4" s="74"/>
      <c r="Q4" s="74"/>
      <c r="R4" s="74"/>
    </row>
    <row r="5" spans="1:18" ht="16.149999999999999" customHeight="1">
      <c r="A5" s="4"/>
      <c r="B5" s="3"/>
      <c r="C5" s="4"/>
      <c r="D5" s="77"/>
      <c r="E5" s="77"/>
      <c r="F5" s="77"/>
      <c r="G5" s="77"/>
      <c r="H5" s="77"/>
      <c r="I5" s="77"/>
      <c r="J5" s="74"/>
      <c r="K5" s="74"/>
      <c r="L5" s="74"/>
      <c r="M5" s="74"/>
      <c r="N5" s="74"/>
      <c r="O5" s="74"/>
      <c r="P5" s="74"/>
      <c r="Q5" s="74"/>
      <c r="R5" s="74"/>
    </row>
    <row r="6" spans="1:18" ht="16.149999999999999" customHeight="1">
      <c r="A6" s="106"/>
      <c r="B6" s="123"/>
      <c r="C6" s="106"/>
      <c r="D6" s="170" t="s">
        <v>51</v>
      </c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</row>
    <row r="7" spans="1:18" ht="16.149999999999999" customHeight="1">
      <c r="A7" s="130"/>
      <c r="B7" s="130"/>
      <c r="C7" s="130"/>
      <c r="D7" s="131"/>
      <c r="E7" s="131"/>
      <c r="F7" s="131"/>
      <c r="G7" s="131"/>
      <c r="H7" s="146"/>
      <c r="I7" s="131"/>
      <c r="J7" s="131"/>
      <c r="K7" s="131"/>
      <c r="L7" s="131"/>
      <c r="M7" s="131"/>
      <c r="N7" s="171" t="s">
        <v>34</v>
      </c>
      <c r="O7" s="171"/>
      <c r="P7" s="171"/>
      <c r="Q7" s="131"/>
      <c r="R7" s="131"/>
    </row>
    <row r="8" spans="1:18" ht="16.149999999999999" customHeight="1">
      <c r="A8" s="130"/>
      <c r="B8" s="130"/>
      <c r="C8" s="130"/>
      <c r="D8" s="131"/>
      <c r="E8" s="131"/>
      <c r="F8" s="131"/>
      <c r="G8" s="131"/>
      <c r="H8" s="132"/>
      <c r="I8" s="131"/>
      <c r="J8" s="172" t="s">
        <v>31</v>
      </c>
      <c r="K8" s="172"/>
      <c r="L8" s="172"/>
      <c r="M8" s="131"/>
      <c r="N8" s="172" t="s">
        <v>86</v>
      </c>
      <c r="O8" s="172"/>
      <c r="P8" s="172"/>
      <c r="Q8" s="131"/>
      <c r="R8" s="131"/>
    </row>
    <row r="9" spans="1:18" ht="16.149999999999999" customHeight="1">
      <c r="A9" s="130"/>
      <c r="B9" s="130"/>
      <c r="C9" s="130"/>
      <c r="D9" s="131"/>
      <c r="E9" s="131"/>
      <c r="F9" s="131"/>
      <c r="G9" s="131"/>
      <c r="H9" s="132" t="s">
        <v>30</v>
      </c>
      <c r="I9" s="131"/>
      <c r="J9" s="132"/>
      <c r="K9" s="131"/>
      <c r="L9" s="131"/>
      <c r="M9" s="131"/>
      <c r="N9" s="147"/>
      <c r="O9" s="131"/>
      <c r="P9" s="132" t="s">
        <v>170</v>
      </c>
      <c r="Q9" s="131"/>
      <c r="R9" s="131"/>
    </row>
    <row r="10" spans="1:18" ht="16.149999999999999" customHeight="1">
      <c r="A10" s="130"/>
      <c r="B10" s="130"/>
      <c r="C10" s="130"/>
      <c r="D10" s="132" t="s">
        <v>53</v>
      </c>
      <c r="E10" s="135"/>
      <c r="F10" s="132"/>
      <c r="G10" s="135"/>
      <c r="H10" s="132" t="s">
        <v>176</v>
      </c>
      <c r="I10" s="135"/>
      <c r="J10" s="132"/>
      <c r="K10" s="148"/>
      <c r="L10" s="109"/>
      <c r="M10" s="135"/>
      <c r="N10" s="109" t="s">
        <v>55</v>
      </c>
      <c r="O10" s="135"/>
      <c r="P10" s="109" t="s">
        <v>103</v>
      </c>
      <c r="Q10" s="135"/>
      <c r="R10" s="135"/>
    </row>
    <row r="11" spans="1:18" ht="16.149999999999999" customHeight="1">
      <c r="A11" s="130"/>
      <c r="B11" s="130"/>
      <c r="C11" s="130"/>
      <c r="D11" s="132" t="s">
        <v>56</v>
      </c>
      <c r="E11" s="132"/>
      <c r="F11" s="132" t="s">
        <v>52</v>
      </c>
      <c r="G11" s="132"/>
      <c r="H11" s="132" t="s">
        <v>169</v>
      </c>
      <c r="I11" s="132"/>
      <c r="J11" s="132" t="s">
        <v>54</v>
      </c>
      <c r="K11" s="132"/>
      <c r="L11" s="132"/>
      <c r="M11" s="132"/>
      <c r="N11" s="109" t="s">
        <v>58</v>
      </c>
      <c r="O11" s="132"/>
      <c r="P11" s="109" t="s">
        <v>57</v>
      </c>
      <c r="Q11" s="132"/>
      <c r="R11" s="132"/>
    </row>
    <row r="12" spans="1:18" ht="16.149999999999999" customHeight="1">
      <c r="A12" s="130"/>
      <c r="B12" s="130"/>
      <c r="C12" s="130"/>
      <c r="D12" s="132" t="s">
        <v>59</v>
      </c>
      <c r="E12" s="132"/>
      <c r="F12" s="132" t="s">
        <v>60</v>
      </c>
      <c r="G12" s="132"/>
      <c r="H12" s="132" t="s">
        <v>85</v>
      </c>
      <c r="I12" s="132"/>
      <c r="J12" s="136" t="s">
        <v>104</v>
      </c>
      <c r="K12" s="132"/>
      <c r="L12" s="132" t="s">
        <v>61</v>
      </c>
      <c r="M12" s="132"/>
      <c r="N12" s="109" t="s">
        <v>63</v>
      </c>
      <c r="O12" s="132"/>
      <c r="P12" s="109" t="s">
        <v>62</v>
      </c>
      <c r="Q12" s="132"/>
      <c r="R12" s="132" t="s">
        <v>35</v>
      </c>
    </row>
    <row r="13" spans="1:18" ht="16.149999999999999" customHeight="1">
      <c r="A13" s="130"/>
      <c r="B13" s="20" t="s">
        <v>5</v>
      </c>
      <c r="C13" s="21"/>
      <c r="D13" s="24" t="s">
        <v>71</v>
      </c>
      <c r="E13" s="22"/>
      <c r="F13" s="24" t="s">
        <v>71</v>
      </c>
      <c r="G13" s="22"/>
      <c r="H13" s="24" t="s">
        <v>71</v>
      </c>
      <c r="I13" s="22"/>
      <c r="J13" s="24" t="s">
        <v>71</v>
      </c>
      <c r="K13" s="132"/>
      <c r="L13" s="24" t="s">
        <v>71</v>
      </c>
      <c r="M13" s="22"/>
      <c r="N13" s="24" t="s">
        <v>71</v>
      </c>
      <c r="O13" s="22"/>
      <c r="P13" s="24" t="s">
        <v>71</v>
      </c>
      <c r="Q13" s="22"/>
      <c r="R13" s="24" t="s">
        <v>71</v>
      </c>
    </row>
    <row r="14" spans="1:18" ht="16.149999999999999" customHeight="1">
      <c r="A14" s="130"/>
      <c r="B14" s="130"/>
      <c r="C14" s="21"/>
      <c r="D14" s="22"/>
      <c r="E14" s="22"/>
      <c r="F14" s="22"/>
      <c r="G14" s="22"/>
      <c r="H14" s="22"/>
      <c r="I14" s="22"/>
      <c r="J14" s="22"/>
      <c r="K14" s="132"/>
      <c r="L14" s="22"/>
      <c r="M14" s="22"/>
      <c r="N14" s="22"/>
      <c r="O14" s="22"/>
      <c r="P14" s="22"/>
      <c r="Q14" s="22"/>
      <c r="R14" s="22"/>
    </row>
    <row r="15" spans="1:18" ht="16.149999999999999" customHeight="1">
      <c r="A15" s="137" t="s">
        <v>78</v>
      </c>
      <c r="B15" s="21"/>
      <c r="C15" s="130"/>
      <c r="D15" s="16">
        <v>225000000</v>
      </c>
      <c r="E15" s="16"/>
      <c r="F15" s="16">
        <v>293184000</v>
      </c>
      <c r="G15" s="16"/>
      <c r="H15" s="16">
        <v>88669082</v>
      </c>
      <c r="I15" s="97"/>
      <c r="J15" s="16">
        <v>14000000</v>
      </c>
      <c r="K15" s="16"/>
      <c r="L15" s="16">
        <v>119919974</v>
      </c>
      <c r="M15" s="16"/>
      <c r="N15" s="16">
        <v>-261797</v>
      </c>
      <c r="O15" s="16"/>
      <c r="P15" s="16">
        <v>-36231</v>
      </c>
      <c r="Q15" s="16"/>
      <c r="R15" s="25">
        <f>SUM(D15:P15)</f>
        <v>740475028</v>
      </c>
    </row>
    <row r="16" spans="1:18" ht="16.149999999999999" customHeight="1">
      <c r="A16" s="140" t="s">
        <v>79</v>
      </c>
      <c r="B16" s="21"/>
      <c r="C16" s="130"/>
      <c r="D16" s="16">
        <v>0</v>
      </c>
      <c r="E16" s="16"/>
      <c r="F16" s="16">
        <v>0</v>
      </c>
      <c r="G16" s="16"/>
      <c r="H16" s="16">
        <v>0</v>
      </c>
      <c r="I16" s="97"/>
      <c r="J16" s="16">
        <v>0</v>
      </c>
      <c r="K16" s="16"/>
      <c r="L16" s="16">
        <v>20498739</v>
      </c>
      <c r="M16" s="16"/>
      <c r="N16" s="23">
        <v>617442</v>
      </c>
      <c r="O16" s="16"/>
      <c r="P16" s="23">
        <v>-20414</v>
      </c>
      <c r="Q16" s="16"/>
      <c r="R16" s="25">
        <f>SUM(D16:P16)</f>
        <v>21095767</v>
      </c>
    </row>
    <row r="17" spans="1:18" ht="16.149999999999999" customHeight="1">
      <c r="A17" s="140" t="s">
        <v>151</v>
      </c>
      <c r="B17" s="141">
        <v>17</v>
      </c>
      <c r="C17" s="140"/>
      <c r="D17" s="26">
        <v>0</v>
      </c>
      <c r="E17" s="16"/>
      <c r="F17" s="26">
        <v>0</v>
      </c>
      <c r="G17" s="16"/>
      <c r="H17" s="26">
        <v>0</v>
      </c>
      <c r="I17" s="16"/>
      <c r="J17" s="26">
        <v>0</v>
      </c>
      <c r="K17" s="16"/>
      <c r="L17" s="26">
        <v>-22049838</v>
      </c>
      <c r="M17" s="16"/>
      <c r="N17" s="51">
        <v>0</v>
      </c>
      <c r="O17" s="16"/>
      <c r="P17" s="51">
        <v>0</v>
      </c>
      <c r="Q17" s="16"/>
      <c r="R17" s="26">
        <f>SUM(D17:P17)</f>
        <v>-22049838</v>
      </c>
    </row>
    <row r="18" spans="1:18" ht="16.149999999999999" customHeight="1">
      <c r="A18" s="140"/>
      <c r="B18" s="141"/>
      <c r="C18" s="140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</row>
    <row r="19" spans="1:18" ht="16.149999999999999" customHeight="1" thickBot="1">
      <c r="A19" s="137" t="s">
        <v>152</v>
      </c>
      <c r="B19" s="141"/>
      <c r="C19" s="137"/>
      <c r="D19" s="27">
        <f>SUM(D15:D18)</f>
        <v>225000000</v>
      </c>
      <c r="E19" s="16"/>
      <c r="F19" s="27">
        <f>SUM(F15:F18)</f>
        <v>293184000</v>
      </c>
      <c r="G19" s="16"/>
      <c r="H19" s="27">
        <f>SUM(H15:H18)</f>
        <v>88669082</v>
      </c>
      <c r="I19" s="16"/>
      <c r="J19" s="27">
        <f>SUM(J15:J18)</f>
        <v>14000000</v>
      </c>
      <c r="K19" s="16"/>
      <c r="L19" s="27">
        <f>SUM(L15:L18)</f>
        <v>118368875</v>
      </c>
      <c r="M19" s="16"/>
      <c r="N19" s="27">
        <f>SUM(N15:N18)</f>
        <v>355645</v>
      </c>
      <c r="O19" s="16"/>
      <c r="P19" s="27">
        <f>SUM(P15:P18)</f>
        <v>-56645</v>
      </c>
      <c r="Q19" s="16"/>
      <c r="R19" s="27">
        <f>SUM(R15:R18)</f>
        <v>739520957</v>
      </c>
    </row>
    <row r="20" spans="1:18" ht="16.149999999999999" customHeight="1" thickTop="1">
      <c r="A20" s="137"/>
      <c r="B20" s="141"/>
      <c r="C20" s="137"/>
      <c r="D20" s="25"/>
      <c r="E20" s="16"/>
      <c r="F20" s="25"/>
      <c r="G20" s="16"/>
      <c r="H20" s="25"/>
      <c r="I20" s="16"/>
      <c r="J20" s="25"/>
      <c r="K20" s="16"/>
      <c r="L20" s="25"/>
      <c r="M20" s="16"/>
      <c r="N20" s="25"/>
      <c r="O20" s="16"/>
      <c r="P20" s="25"/>
      <c r="Q20" s="16"/>
      <c r="R20" s="25"/>
    </row>
    <row r="21" spans="1:18" ht="16.149999999999999" customHeight="1">
      <c r="A21" s="137"/>
      <c r="B21" s="141"/>
      <c r="C21" s="137"/>
      <c r="D21" s="25"/>
      <c r="E21" s="16"/>
      <c r="F21" s="25"/>
      <c r="G21" s="16"/>
      <c r="H21" s="25"/>
      <c r="I21" s="16"/>
      <c r="J21" s="25"/>
      <c r="K21" s="16"/>
      <c r="L21" s="25"/>
      <c r="M21" s="16"/>
      <c r="N21" s="25"/>
      <c r="O21" s="16"/>
      <c r="P21" s="25"/>
      <c r="Q21" s="16"/>
      <c r="R21" s="25"/>
    </row>
    <row r="22" spans="1:18" ht="16.149999999999999" customHeight="1">
      <c r="A22" s="137" t="s">
        <v>135</v>
      </c>
      <c r="B22" s="21"/>
      <c r="C22" s="130"/>
      <c r="D22" s="155">
        <v>225000000</v>
      </c>
      <c r="E22" s="155"/>
      <c r="F22" s="155">
        <v>293184000</v>
      </c>
      <c r="G22" s="155"/>
      <c r="H22" s="155">
        <v>88669082</v>
      </c>
      <c r="I22" s="156"/>
      <c r="J22" s="155">
        <v>17000000</v>
      </c>
      <c r="K22" s="155"/>
      <c r="L22" s="155">
        <v>127782268</v>
      </c>
      <c r="M22" s="157"/>
      <c r="N22" s="155">
        <v>-160979</v>
      </c>
      <c r="O22" s="155"/>
      <c r="P22" s="155">
        <v>223199</v>
      </c>
      <c r="Q22" s="16"/>
      <c r="R22" s="25">
        <f>SUM(D22:P22)</f>
        <v>751697570</v>
      </c>
    </row>
    <row r="23" spans="1:18" ht="16.149999999999999" customHeight="1">
      <c r="A23" s="140" t="s">
        <v>79</v>
      </c>
      <c r="B23" s="21"/>
      <c r="C23" s="130"/>
      <c r="D23" s="16">
        <v>0</v>
      </c>
      <c r="E23" s="16"/>
      <c r="F23" s="16">
        <v>0</v>
      </c>
      <c r="G23" s="16"/>
      <c r="H23" s="16">
        <v>0</v>
      </c>
      <c r="I23" s="97"/>
      <c r="J23" s="16">
        <v>0</v>
      </c>
      <c r="K23" s="16"/>
      <c r="L23" s="16">
        <v>27812825</v>
      </c>
      <c r="M23" s="16"/>
      <c r="N23" s="23">
        <v>-84565</v>
      </c>
      <c r="O23" s="16"/>
      <c r="P23" s="23">
        <v>529094</v>
      </c>
      <c r="Q23" s="16"/>
      <c r="R23" s="25">
        <f>SUM(D23:P23)</f>
        <v>28257354</v>
      </c>
    </row>
    <row r="24" spans="1:18" ht="16.149999999999999" customHeight="1">
      <c r="A24" s="140" t="s">
        <v>151</v>
      </c>
      <c r="B24" s="141">
        <v>17</v>
      </c>
      <c r="C24" s="140"/>
      <c r="D24" s="26">
        <v>0</v>
      </c>
      <c r="E24" s="16"/>
      <c r="F24" s="26">
        <v>0</v>
      </c>
      <c r="G24" s="16"/>
      <c r="H24" s="26">
        <v>0</v>
      </c>
      <c r="I24" s="16"/>
      <c r="J24" s="26">
        <v>0</v>
      </c>
      <c r="K24" s="16"/>
      <c r="L24" s="26">
        <v>-22949607</v>
      </c>
      <c r="M24" s="16"/>
      <c r="N24" s="51">
        <v>0</v>
      </c>
      <c r="O24" s="16"/>
      <c r="P24" s="51">
        <v>0</v>
      </c>
      <c r="Q24" s="16"/>
      <c r="R24" s="26">
        <f>SUM(D24:P24)</f>
        <v>-22949607</v>
      </c>
    </row>
    <row r="25" spans="1:18" ht="16.149999999999999" customHeight="1">
      <c r="A25" s="140"/>
      <c r="B25" s="141"/>
      <c r="C25" s="140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</row>
    <row r="26" spans="1:18" ht="16.149999999999999" customHeight="1" thickBot="1">
      <c r="A26" s="137" t="s">
        <v>167</v>
      </c>
      <c r="B26" s="141"/>
      <c r="C26" s="137"/>
      <c r="D26" s="27">
        <f>SUM(D22:D25)</f>
        <v>225000000</v>
      </c>
      <c r="E26" s="16"/>
      <c r="F26" s="27">
        <f>SUM(F22:F25)</f>
        <v>293184000</v>
      </c>
      <c r="G26" s="16"/>
      <c r="H26" s="27">
        <f>SUM(H22:H25)</f>
        <v>88669082</v>
      </c>
      <c r="I26" s="16"/>
      <c r="J26" s="27">
        <f>SUM(J22:J25)</f>
        <v>17000000</v>
      </c>
      <c r="K26" s="16"/>
      <c r="L26" s="27">
        <f>SUM(L22:L25)</f>
        <v>132645486</v>
      </c>
      <c r="M26" s="16"/>
      <c r="N26" s="27">
        <f>SUM(N22:N25)</f>
        <v>-245544</v>
      </c>
      <c r="O26" s="16"/>
      <c r="P26" s="27">
        <f>SUM(P22:P25)</f>
        <v>752293</v>
      </c>
      <c r="Q26" s="16"/>
      <c r="R26" s="27">
        <f>SUM(R22:R25)</f>
        <v>757005317</v>
      </c>
    </row>
    <row r="27" spans="1:18" ht="16.149999999999999" customHeight="1" thickTop="1">
      <c r="A27" s="142"/>
      <c r="B27" s="141"/>
      <c r="C27" s="137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</row>
    <row r="28" spans="1:18" ht="16.149999999999999" customHeight="1">
      <c r="B28" s="149"/>
      <c r="C28" s="150"/>
      <c r="D28" s="151"/>
      <c r="E28" s="151"/>
      <c r="F28" s="151"/>
      <c r="G28" s="151"/>
      <c r="H28" s="151"/>
      <c r="I28" s="151"/>
      <c r="J28" s="151"/>
      <c r="K28" s="151"/>
      <c r="L28" s="151"/>
      <c r="M28" s="151"/>
      <c r="N28" s="74"/>
      <c r="O28" s="151"/>
      <c r="P28" s="74"/>
      <c r="Q28" s="151"/>
      <c r="R28" s="74"/>
    </row>
    <row r="29" spans="1:18" ht="12.75" customHeight="1">
      <c r="B29" s="149"/>
      <c r="C29" s="150"/>
      <c r="D29" s="151"/>
      <c r="E29" s="151"/>
      <c r="F29" s="151"/>
      <c r="G29" s="151"/>
      <c r="H29" s="151"/>
      <c r="I29" s="151"/>
      <c r="J29" s="151"/>
      <c r="K29" s="151"/>
      <c r="L29" s="151"/>
      <c r="M29" s="151"/>
      <c r="N29" s="74"/>
      <c r="O29" s="151"/>
      <c r="P29" s="74"/>
      <c r="Q29" s="151"/>
      <c r="R29" s="74"/>
    </row>
    <row r="30" spans="1:18" ht="16.149999999999999" customHeight="1">
      <c r="B30" s="149"/>
      <c r="C30" s="150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74"/>
      <c r="O30" s="151"/>
      <c r="P30" s="74"/>
      <c r="Q30" s="151"/>
      <c r="R30" s="74"/>
    </row>
    <row r="31" spans="1:18" ht="16.149999999999999" customHeight="1">
      <c r="B31" s="149"/>
      <c r="C31" s="150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74"/>
      <c r="O31" s="151"/>
      <c r="P31" s="74"/>
      <c r="Q31" s="151"/>
      <c r="R31" s="74"/>
    </row>
    <row r="32" spans="1:18" ht="16.149999999999999" customHeight="1">
      <c r="A32" s="150"/>
      <c r="B32" s="3"/>
      <c r="C32" s="8"/>
      <c r="D32" s="77"/>
      <c r="E32" s="77"/>
      <c r="F32" s="77"/>
      <c r="G32" s="77"/>
      <c r="H32" s="77"/>
      <c r="I32" s="77"/>
      <c r="J32" s="74"/>
      <c r="K32" s="74"/>
      <c r="L32" s="74"/>
      <c r="M32" s="74"/>
      <c r="N32" s="74"/>
      <c r="O32" s="74"/>
      <c r="P32" s="74"/>
      <c r="Q32" s="74"/>
      <c r="R32" s="74"/>
    </row>
    <row r="33" spans="1:18" ht="6" customHeight="1">
      <c r="A33" s="8"/>
      <c r="B33" s="3"/>
      <c r="C33" s="8"/>
      <c r="D33" s="77"/>
      <c r="E33" s="77"/>
      <c r="F33" s="77"/>
      <c r="G33" s="77"/>
      <c r="H33" s="77"/>
      <c r="I33" s="77"/>
      <c r="J33" s="74"/>
      <c r="K33" s="74"/>
      <c r="L33" s="74"/>
      <c r="M33" s="74"/>
      <c r="N33" s="74"/>
      <c r="O33" s="74"/>
      <c r="P33" s="74"/>
      <c r="Q33" s="74"/>
      <c r="R33" s="74"/>
    </row>
    <row r="34" spans="1:18" ht="22.15" customHeight="1">
      <c r="A34" s="144" t="s">
        <v>15</v>
      </c>
      <c r="B34" s="145"/>
      <c r="C34" s="144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</row>
  </sheetData>
  <mergeCells count="4">
    <mergeCell ref="D6:R6"/>
    <mergeCell ref="N7:P7"/>
    <mergeCell ref="J8:L8"/>
    <mergeCell ref="N8:P8"/>
  </mergeCells>
  <pageMargins left="0.35433070866141736" right="0.35433070866141736" top="0.51181102362204722" bottom="0.59055118110236227" header="0.47244094488188981" footer="0.39370078740157483"/>
  <pageSetup paperSize="9" scale="99" firstPageNumber="6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CE429-0693-4140-A309-B8A07D9C1747}">
  <sheetPr>
    <pageSetUpPr fitToPage="1"/>
  </sheetPr>
  <dimension ref="A1:R33"/>
  <sheetViews>
    <sheetView view="pageBreakPreview" topLeftCell="A11" zoomScaleNormal="56" zoomScaleSheetLayoutView="100" workbookViewId="0">
      <selection activeCell="B75" sqref="B75"/>
    </sheetView>
  </sheetViews>
  <sheetFormatPr defaultColWidth="9.28515625" defaultRowHeight="16.5" customHeight="1"/>
  <cols>
    <col min="1" max="1" width="31.28515625" style="128" customWidth="1"/>
    <col min="2" max="2" width="5.28515625" style="128" customWidth="1"/>
    <col min="3" max="3" width="0.7109375" style="128" customWidth="1"/>
    <col min="4" max="4" width="10.7109375" style="128" customWidth="1"/>
    <col min="5" max="5" width="0.7109375" style="128" customWidth="1"/>
    <col min="6" max="6" width="10.7109375" style="128" customWidth="1"/>
    <col min="7" max="7" width="0.7109375" style="128" customWidth="1"/>
    <col min="8" max="8" width="17.7109375" style="128" customWidth="1"/>
    <col min="9" max="9" width="0.7109375" style="128" customWidth="1"/>
    <col min="10" max="10" width="11.7109375" style="128" customWidth="1"/>
    <col min="11" max="11" width="0.7109375" style="128" customWidth="1"/>
    <col min="12" max="12" width="12.7109375" style="128" customWidth="1"/>
    <col min="13" max="13" width="0.7109375" style="128" customWidth="1"/>
    <col min="14" max="14" width="23.7109375" style="128" customWidth="1"/>
    <col min="15" max="15" width="0.7109375" style="128" customWidth="1"/>
    <col min="16" max="16" width="11.42578125" style="128" customWidth="1"/>
    <col min="17" max="16384" width="9.28515625" style="128"/>
  </cols>
  <sheetData>
    <row r="1" spans="1:16" ht="16.5" customHeight="1">
      <c r="A1" s="67" t="s">
        <v>97</v>
      </c>
      <c r="B1" s="3"/>
      <c r="C1" s="9"/>
      <c r="D1" s="77"/>
      <c r="E1" s="77"/>
      <c r="F1" s="77"/>
      <c r="G1" s="77"/>
      <c r="H1" s="77"/>
      <c r="I1" s="77"/>
      <c r="J1" s="74"/>
      <c r="K1" s="74"/>
      <c r="L1" s="74"/>
      <c r="M1" s="74"/>
      <c r="N1" s="74"/>
      <c r="O1" s="74"/>
      <c r="P1" s="74"/>
    </row>
    <row r="2" spans="1:16" ht="16.5" customHeight="1">
      <c r="A2" s="9" t="s">
        <v>120</v>
      </c>
      <c r="B2" s="3"/>
      <c r="C2" s="9"/>
      <c r="D2" s="77"/>
      <c r="E2" s="77"/>
      <c r="F2" s="77"/>
      <c r="G2" s="77"/>
      <c r="H2" s="77"/>
      <c r="I2" s="77"/>
      <c r="J2" s="74"/>
      <c r="K2" s="74"/>
      <c r="L2" s="74"/>
      <c r="M2" s="74"/>
      <c r="N2" s="74"/>
      <c r="O2" s="74"/>
      <c r="P2" s="74"/>
    </row>
    <row r="3" spans="1:16" ht="16.5" customHeight="1">
      <c r="A3" s="5" t="str">
        <f>'6'!A3</f>
        <v>For the six-month period ended 30 June 2025</v>
      </c>
      <c r="B3" s="7"/>
      <c r="C3" s="5"/>
      <c r="D3" s="83"/>
      <c r="E3" s="83"/>
      <c r="F3" s="83"/>
      <c r="G3" s="83"/>
      <c r="H3" s="83"/>
      <c r="I3" s="83"/>
      <c r="J3" s="129"/>
      <c r="K3" s="129"/>
      <c r="L3" s="129"/>
      <c r="M3" s="129"/>
      <c r="N3" s="129"/>
      <c r="O3" s="129"/>
      <c r="P3" s="129"/>
    </row>
    <row r="4" spans="1:16" ht="16.5" customHeight="1">
      <c r="A4" s="4"/>
      <c r="B4" s="3"/>
      <c r="C4" s="4"/>
      <c r="D4" s="77"/>
      <c r="E4" s="77"/>
      <c r="F4" s="77"/>
      <c r="G4" s="77"/>
      <c r="H4" s="77"/>
      <c r="I4" s="77"/>
      <c r="J4" s="74"/>
      <c r="K4" s="74"/>
      <c r="L4" s="74"/>
      <c r="M4" s="74"/>
      <c r="N4" s="74"/>
      <c r="O4" s="74"/>
      <c r="P4" s="74"/>
    </row>
    <row r="5" spans="1:16" ht="16.5" customHeight="1">
      <c r="A5" s="4"/>
      <c r="B5" s="3"/>
      <c r="C5" s="4"/>
      <c r="D5" s="77"/>
      <c r="E5" s="77"/>
      <c r="F5" s="77"/>
      <c r="G5" s="77"/>
      <c r="H5" s="77"/>
      <c r="I5" s="77"/>
      <c r="J5" s="74"/>
      <c r="K5" s="74"/>
      <c r="L5" s="74"/>
      <c r="M5" s="74"/>
      <c r="N5" s="74"/>
      <c r="O5" s="74"/>
      <c r="P5" s="74"/>
    </row>
    <row r="6" spans="1:16" s="99" customFormat="1" ht="16.5" customHeight="1">
      <c r="A6" s="106"/>
      <c r="B6" s="123"/>
      <c r="C6" s="106"/>
      <c r="D6" s="170" t="s">
        <v>64</v>
      </c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</row>
    <row r="7" spans="1:16" s="99" customFormat="1" ht="16.5" customHeight="1">
      <c r="A7" s="130"/>
      <c r="B7" s="130"/>
      <c r="C7" s="130"/>
      <c r="D7" s="131"/>
      <c r="E7" s="131"/>
      <c r="F7" s="131"/>
      <c r="G7" s="131"/>
      <c r="H7" s="132"/>
      <c r="I7" s="131"/>
      <c r="J7" s="131"/>
      <c r="K7" s="131"/>
      <c r="L7" s="131"/>
      <c r="M7" s="131"/>
      <c r="N7" s="133" t="s">
        <v>34</v>
      </c>
      <c r="O7" s="131"/>
      <c r="P7" s="131"/>
    </row>
    <row r="8" spans="1:16" s="99" customFormat="1" ht="16.5" customHeight="1">
      <c r="A8" s="130"/>
      <c r="B8" s="130"/>
      <c r="C8" s="130"/>
      <c r="D8" s="131"/>
      <c r="E8" s="131"/>
      <c r="F8" s="131"/>
      <c r="G8" s="131"/>
      <c r="H8" s="132"/>
      <c r="I8" s="131"/>
      <c r="J8" s="172" t="s">
        <v>31</v>
      </c>
      <c r="K8" s="172"/>
      <c r="L8" s="172"/>
      <c r="M8" s="131"/>
      <c r="N8" s="134" t="s">
        <v>86</v>
      </c>
      <c r="O8" s="131"/>
      <c r="P8" s="131"/>
    </row>
    <row r="9" spans="1:16" s="99" customFormat="1" ht="16.5" customHeight="1">
      <c r="A9" s="130"/>
      <c r="B9" s="130"/>
      <c r="C9" s="130"/>
      <c r="D9" s="131"/>
      <c r="E9" s="131"/>
      <c r="F9" s="131"/>
      <c r="G9" s="131"/>
      <c r="H9" s="132" t="s">
        <v>52</v>
      </c>
      <c r="I9" s="131"/>
      <c r="J9" s="132"/>
      <c r="K9" s="131"/>
      <c r="L9" s="131"/>
      <c r="M9" s="131"/>
      <c r="N9" s="132" t="s">
        <v>170</v>
      </c>
      <c r="O9" s="131"/>
      <c r="P9" s="131"/>
    </row>
    <row r="10" spans="1:16" s="99" customFormat="1" ht="16.5" customHeight="1">
      <c r="A10" s="130"/>
      <c r="B10" s="130"/>
      <c r="C10" s="130"/>
      <c r="D10" s="132" t="s">
        <v>53</v>
      </c>
      <c r="E10" s="135"/>
      <c r="F10" s="132"/>
      <c r="G10" s="135"/>
      <c r="H10" s="132" t="s">
        <v>105</v>
      </c>
      <c r="I10" s="135"/>
      <c r="J10" s="132"/>
      <c r="K10" s="135"/>
      <c r="L10" s="109"/>
      <c r="M10" s="135"/>
      <c r="N10" s="109" t="s">
        <v>103</v>
      </c>
      <c r="O10" s="135"/>
      <c r="P10" s="135"/>
    </row>
    <row r="11" spans="1:16" s="99" customFormat="1" ht="16.5" customHeight="1">
      <c r="A11" s="130"/>
      <c r="B11" s="130"/>
      <c r="C11" s="130"/>
      <c r="D11" s="132" t="s">
        <v>56</v>
      </c>
      <c r="E11" s="132"/>
      <c r="F11" s="132" t="s">
        <v>52</v>
      </c>
      <c r="G11" s="132"/>
      <c r="H11" s="132" t="s">
        <v>169</v>
      </c>
      <c r="I11" s="132"/>
      <c r="J11" s="132" t="s">
        <v>54</v>
      </c>
      <c r="K11" s="132"/>
      <c r="L11" s="132"/>
      <c r="M11" s="132"/>
      <c r="N11" s="109" t="s">
        <v>57</v>
      </c>
      <c r="O11" s="132"/>
      <c r="P11" s="132"/>
    </row>
    <row r="12" spans="1:16" s="99" customFormat="1" ht="16.5" customHeight="1">
      <c r="A12" s="130"/>
      <c r="B12" s="130"/>
      <c r="C12" s="130"/>
      <c r="D12" s="132" t="s">
        <v>59</v>
      </c>
      <c r="E12" s="132"/>
      <c r="F12" s="132" t="s">
        <v>60</v>
      </c>
      <c r="G12" s="132"/>
      <c r="H12" s="132" t="s">
        <v>85</v>
      </c>
      <c r="I12" s="132"/>
      <c r="J12" s="136" t="s">
        <v>104</v>
      </c>
      <c r="K12" s="132"/>
      <c r="L12" s="132" t="s">
        <v>61</v>
      </c>
      <c r="M12" s="132"/>
      <c r="N12" s="109" t="s">
        <v>62</v>
      </c>
      <c r="O12" s="132"/>
      <c r="P12" s="132" t="s">
        <v>35</v>
      </c>
    </row>
    <row r="13" spans="1:16" s="99" customFormat="1" ht="16.5" customHeight="1">
      <c r="A13" s="130"/>
      <c r="B13" s="20" t="s">
        <v>5</v>
      </c>
      <c r="C13" s="21"/>
      <c r="D13" s="24" t="s">
        <v>71</v>
      </c>
      <c r="E13" s="22"/>
      <c r="F13" s="24" t="s">
        <v>71</v>
      </c>
      <c r="G13" s="22"/>
      <c r="H13" s="24" t="s">
        <v>71</v>
      </c>
      <c r="I13" s="22"/>
      <c r="J13" s="24" t="s">
        <v>71</v>
      </c>
      <c r="K13" s="132"/>
      <c r="L13" s="24" t="s">
        <v>71</v>
      </c>
      <c r="M13" s="22"/>
      <c r="N13" s="24" t="s">
        <v>71</v>
      </c>
      <c r="O13" s="22"/>
      <c r="P13" s="24" t="s">
        <v>71</v>
      </c>
    </row>
    <row r="14" spans="1:16" s="99" customFormat="1" ht="16.5" customHeight="1">
      <c r="A14" s="130"/>
      <c r="B14" s="130"/>
      <c r="C14" s="21"/>
      <c r="D14" s="22"/>
      <c r="E14" s="22"/>
      <c r="F14" s="22"/>
      <c r="G14" s="22"/>
      <c r="H14" s="22"/>
      <c r="I14" s="22"/>
      <c r="J14" s="22"/>
      <c r="K14" s="132"/>
      <c r="L14" s="22"/>
      <c r="M14" s="22"/>
      <c r="N14" s="22"/>
      <c r="O14" s="22"/>
      <c r="P14" s="22"/>
    </row>
    <row r="15" spans="1:16" s="99" customFormat="1" ht="16.5" customHeight="1">
      <c r="A15" s="137" t="s">
        <v>78</v>
      </c>
      <c r="B15" s="21"/>
      <c r="C15" s="130"/>
      <c r="D15" s="138">
        <v>225000000</v>
      </c>
      <c r="E15" s="138"/>
      <c r="F15" s="138">
        <v>293184000</v>
      </c>
      <c r="G15" s="138"/>
      <c r="H15" s="138">
        <v>-10000000</v>
      </c>
      <c r="I15" s="138"/>
      <c r="J15" s="138">
        <v>14000000</v>
      </c>
      <c r="K15" s="138"/>
      <c r="L15" s="138">
        <v>120836767</v>
      </c>
      <c r="M15" s="65"/>
      <c r="N15" s="138">
        <v>-24690</v>
      </c>
      <c r="O15" s="65"/>
      <c r="P15" s="139">
        <f>SUM(D15:N15)</f>
        <v>642996077</v>
      </c>
    </row>
    <row r="16" spans="1:16" s="99" customFormat="1" ht="16.5" customHeight="1">
      <c r="A16" s="140" t="s">
        <v>79</v>
      </c>
      <c r="B16" s="141"/>
      <c r="C16" s="140"/>
      <c r="D16" s="23">
        <v>0</v>
      </c>
      <c r="E16" s="23"/>
      <c r="F16" s="23">
        <v>0</v>
      </c>
      <c r="G16" s="23"/>
      <c r="H16" s="23">
        <v>0</v>
      </c>
      <c r="I16" s="23"/>
      <c r="J16" s="23">
        <v>0</v>
      </c>
      <c r="K16" s="23"/>
      <c r="L16" s="23">
        <v>28154155</v>
      </c>
      <c r="M16" s="23"/>
      <c r="N16" s="23">
        <v>-23540</v>
      </c>
      <c r="O16" s="23"/>
      <c r="P16" s="23">
        <f>SUM(D16:N16)</f>
        <v>28130615</v>
      </c>
    </row>
    <row r="17" spans="1:18" s="99" customFormat="1" ht="16.5" customHeight="1">
      <c r="A17" s="140" t="s">
        <v>151</v>
      </c>
      <c r="B17" s="141">
        <v>17</v>
      </c>
      <c r="C17" s="140"/>
      <c r="D17" s="51">
        <v>0</v>
      </c>
      <c r="E17" s="53"/>
      <c r="F17" s="51">
        <v>0</v>
      </c>
      <c r="G17" s="53"/>
      <c r="H17" s="51">
        <v>0</v>
      </c>
      <c r="I17" s="53"/>
      <c r="J17" s="51">
        <v>0</v>
      </c>
      <c r="K17" s="53"/>
      <c r="L17" s="51">
        <v>-22049838</v>
      </c>
      <c r="M17" s="53"/>
      <c r="N17" s="51">
        <v>0</v>
      </c>
      <c r="O17" s="23"/>
      <c r="P17" s="51">
        <f>SUM(D17:N17)</f>
        <v>-22049838</v>
      </c>
    </row>
    <row r="18" spans="1:18" s="99" customFormat="1" ht="15.75" customHeight="1">
      <c r="A18" s="140"/>
      <c r="B18" s="141"/>
      <c r="C18" s="140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23"/>
      <c r="P18" s="53"/>
    </row>
    <row r="19" spans="1:18" s="99" customFormat="1" ht="16.5" customHeight="1" thickBot="1">
      <c r="A19" s="137" t="s">
        <v>152</v>
      </c>
      <c r="B19" s="141"/>
      <c r="C19" s="137"/>
      <c r="D19" s="54">
        <f>SUM(D15:D18)</f>
        <v>225000000</v>
      </c>
      <c r="E19" s="53"/>
      <c r="F19" s="54">
        <f>SUM(F15:F18)</f>
        <v>293184000</v>
      </c>
      <c r="G19" s="53"/>
      <c r="H19" s="54">
        <f>SUM(H15:H18)</f>
        <v>-10000000</v>
      </c>
      <c r="I19" s="53"/>
      <c r="J19" s="54">
        <f>SUM(J15:J18)</f>
        <v>14000000</v>
      </c>
      <c r="K19" s="53"/>
      <c r="L19" s="54">
        <f>SUM(L15:L18)</f>
        <v>126941084</v>
      </c>
      <c r="M19" s="53"/>
      <c r="N19" s="54">
        <f>SUM(N15:N18)</f>
        <v>-48230</v>
      </c>
      <c r="O19" s="23"/>
      <c r="P19" s="54">
        <f>SUM(P15:P18)</f>
        <v>649076854</v>
      </c>
    </row>
    <row r="20" spans="1:18" s="99" customFormat="1" ht="16.5" customHeight="1" thickTop="1">
      <c r="A20" s="137"/>
      <c r="B20" s="141"/>
      <c r="C20" s="137"/>
      <c r="D20" s="23"/>
      <c r="E20" s="53"/>
      <c r="F20" s="23"/>
      <c r="G20" s="53"/>
      <c r="H20" s="23"/>
      <c r="I20" s="53"/>
      <c r="J20" s="23"/>
      <c r="K20" s="53"/>
      <c r="L20" s="23"/>
      <c r="M20" s="53"/>
      <c r="N20" s="23"/>
      <c r="O20" s="23"/>
      <c r="P20" s="23"/>
    </row>
    <row r="21" spans="1:18" s="99" customFormat="1" ht="16.5" customHeight="1">
      <c r="A21" s="137"/>
      <c r="B21" s="141"/>
      <c r="C21" s="137"/>
      <c r="D21" s="23"/>
      <c r="E21" s="53"/>
      <c r="F21" s="23"/>
      <c r="G21" s="53"/>
      <c r="H21" s="23"/>
      <c r="I21" s="53"/>
      <c r="J21" s="23"/>
      <c r="K21" s="53"/>
      <c r="L21" s="23"/>
      <c r="M21" s="53"/>
      <c r="N21" s="23"/>
      <c r="O21" s="23"/>
      <c r="P21" s="23"/>
    </row>
    <row r="22" spans="1:18" s="99" customFormat="1" ht="16.5" customHeight="1">
      <c r="A22" s="137" t="s">
        <v>135</v>
      </c>
      <c r="B22" s="21"/>
      <c r="C22" s="130"/>
      <c r="D22" s="138">
        <v>225000000</v>
      </c>
      <c r="E22" s="138"/>
      <c r="F22" s="138">
        <v>293184000</v>
      </c>
      <c r="G22" s="138"/>
      <c r="H22" s="138">
        <v>-10000000</v>
      </c>
      <c r="I22" s="138"/>
      <c r="J22" s="138">
        <v>17000000</v>
      </c>
      <c r="K22" s="138"/>
      <c r="L22" s="138">
        <v>136353534</v>
      </c>
      <c r="M22" s="65"/>
      <c r="N22" s="138">
        <v>221033</v>
      </c>
      <c r="O22" s="65"/>
      <c r="P22" s="139">
        <f>SUM(D22:N22)</f>
        <v>661758567</v>
      </c>
    </row>
    <row r="23" spans="1:18" s="99" customFormat="1" ht="16.5" customHeight="1">
      <c r="A23" s="140" t="s">
        <v>79</v>
      </c>
      <c r="B23" s="141"/>
      <c r="C23" s="140"/>
      <c r="D23" s="23">
        <v>0</v>
      </c>
      <c r="E23" s="23"/>
      <c r="F23" s="23">
        <v>0</v>
      </c>
      <c r="G23" s="23"/>
      <c r="H23" s="23">
        <v>0</v>
      </c>
      <c r="I23" s="23"/>
      <c r="J23" s="23">
        <v>0</v>
      </c>
      <c r="K23" s="23"/>
      <c r="L23" s="23">
        <v>20853321</v>
      </c>
      <c r="M23" s="23"/>
      <c r="N23" s="23">
        <v>531341</v>
      </c>
      <c r="O23" s="23"/>
      <c r="P23" s="23">
        <f>SUM(D23:N23)</f>
        <v>21384662</v>
      </c>
    </row>
    <row r="24" spans="1:18" s="99" customFormat="1" ht="16.5" customHeight="1">
      <c r="A24" s="140" t="s">
        <v>151</v>
      </c>
      <c r="B24" s="141">
        <v>17</v>
      </c>
      <c r="C24" s="140"/>
      <c r="D24" s="51">
        <v>0</v>
      </c>
      <c r="E24" s="53"/>
      <c r="F24" s="51">
        <v>0</v>
      </c>
      <c r="G24" s="53"/>
      <c r="H24" s="51">
        <v>0</v>
      </c>
      <c r="I24" s="53"/>
      <c r="J24" s="51">
        <v>0</v>
      </c>
      <c r="K24" s="53"/>
      <c r="L24" s="51">
        <v>-22949607</v>
      </c>
      <c r="M24" s="53"/>
      <c r="N24" s="51">
        <v>0</v>
      </c>
      <c r="O24" s="23"/>
      <c r="P24" s="51">
        <f>SUM(D24:N24)</f>
        <v>-22949607</v>
      </c>
    </row>
    <row r="25" spans="1:18" s="99" customFormat="1" ht="15.75" customHeight="1">
      <c r="A25" s="140"/>
      <c r="B25" s="141"/>
      <c r="C25" s="140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23"/>
      <c r="P25" s="53"/>
    </row>
    <row r="26" spans="1:18" s="99" customFormat="1" ht="16.5" customHeight="1" thickBot="1">
      <c r="A26" s="137" t="s">
        <v>167</v>
      </c>
      <c r="B26" s="141"/>
      <c r="C26" s="137"/>
      <c r="D26" s="54">
        <f>SUM(D22:D25)</f>
        <v>225000000</v>
      </c>
      <c r="E26" s="53"/>
      <c r="F26" s="54">
        <f>SUM(F22:F25)</f>
        <v>293184000</v>
      </c>
      <c r="G26" s="53"/>
      <c r="H26" s="54">
        <f>SUM(H22:H25)</f>
        <v>-10000000</v>
      </c>
      <c r="I26" s="53"/>
      <c r="J26" s="54">
        <f>SUM(J22:J25)</f>
        <v>17000000</v>
      </c>
      <c r="K26" s="53"/>
      <c r="L26" s="54">
        <f>SUM(L22:L25)</f>
        <v>134257248</v>
      </c>
      <c r="M26" s="53"/>
      <c r="N26" s="54">
        <f>SUM(N22:N25)</f>
        <v>752374</v>
      </c>
      <c r="O26" s="23"/>
      <c r="P26" s="54">
        <f>SUM(P22:P25)</f>
        <v>660193622</v>
      </c>
    </row>
    <row r="27" spans="1:18" s="99" customFormat="1" ht="16.5" customHeight="1" thickTop="1">
      <c r="A27" s="137"/>
      <c r="B27" s="141"/>
      <c r="C27" s="137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18" ht="12.75" customHeight="1">
      <c r="A28" s="142"/>
      <c r="B28" s="143"/>
      <c r="C28" s="142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8" ht="16.5" customHeight="1">
      <c r="A29" s="142"/>
      <c r="B29" s="143"/>
      <c r="C29" s="142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8" ht="16.5" customHeight="1">
      <c r="A30" s="142"/>
      <c r="B30" s="143"/>
      <c r="C30" s="142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</row>
    <row r="31" spans="1:18" ht="16.5" customHeight="1">
      <c r="A31" s="142"/>
      <c r="B31" s="143"/>
      <c r="C31" s="142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18" s="69" customFormat="1" ht="6" customHeight="1">
      <c r="A32" s="8"/>
      <c r="B32" s="3"/>
      <c r="C32" s="8"/>
      <c r="D32" s="77"/>
      <c r="E32" s="77"/>
      <c r="F32" s="77"/>
      <c r="G32" s="77"/>
      <c r="H32" s="77"/>
      <c r="I32" s="77"/>
      <c r="J32" s="74"/>
      <c r="K32" s="74"/>
      <c r="L32" s="74"/>
      <c r="M32" s="74"/>
      <c r="N32" s="74"/>
      <c r="O32" s="74"/>
      <c r="P32" s="74"/>
      <c r="Q32" s="74"/>
      <c r="R32" s="74"/>
    </row>
    <row r="33" spans="1:16" ht="22.15" customHeight="1">
      <c r="A33" s="144" t="s">
        <v>15</v>
      </c>
      <c r="B33" s="145"/>
      <c r="C33" s="144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</row>
  </sheetData>
  <mergeCells count="2">
    <mergeCell ref="D6:P6"/>
    <mergeCell ref="J8:L8"/>
  </mergeCells>
  <pageMargins left="0.39370078740157483" right="0.39370078740157483" top="0.51181102362204722" bottom="0.59055118110236227" header="0.47244094488188981" footer="0.39370078740157483"/>
  <pageSetup paperSize="9" firstPageNumber="7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D7316-4CF8-4740-8DF3-1009D07499E4}">
  <sheetPr>
    <pageSetUpPr fitToPage="1"/>
  </sheetPr>
  <dimension ref="A1:K74"/>
  <sheetViews>
    <sheetView view="pageBreakPreview" topLeftCell="B1" zoomScale="115" zoomScaleNormal="85" zoomScaleSheetLayoutView="115" workbookViewId="0">
      <selection activeCell="G37" sqref="G37"/>
    </sheetView>
  </sheetViews>
  <sheetFormatPr defaultColWidth="9.28515625" defaultRowHeight="16.149999999999999" customHeight="1"/>
  <cols>
    <col min="1" max="1" width="1.42578125" style="99" customWidth="1"/>
    <col min="2" max="2" width="54" style="99" customWidth="1"/>
    <col min="3" max="3" width="7" style="99" bestFit="1" customWidth="1"/>
    <col min="4" max="4" width="0.7109375" style="99" customWidth="1"/>
    <col min="5" max="5" width="11.7109375" style="99" customWidth="1"/>
    <col min="6" max="6" width="0.7109375" style="99" customWidth="1"/>
    <col min="7" max="7" width="11.7109375" style="99" customWidth="1"/>
    <col min="8" max="8" width="0.7109375" style="99" customWidth="1"/>
    <col min="9" max="9" width="11.7109375" style="99" customWidth="1"/>
    <col min="10" max="10" width="0.7109375" style="99" customWidth="1"/>
    <col min="11" max="11" width="11.7109375" style="99" customWidth="1"/>
    <col min="12" max="16384" width="9.28515625" style="99"/>
  </cols>
  <sheetData>
    <row r="1" spans="1:11" ht="16.149999999999999" customHeight="1">
      <c r="A1" s="67" t="s">
        <v>97</v>
      </c>
      <c r="B1" s="67"/>
      <c r="C1" s="95"/>
      <c r="D1" s="96"/>
      <c r="E1" s="97"/>
      <c r="F1" s="97"/>
      <c r="G1" s="97"/>
      <c r="H1" s="98"/>
      <c r="I1" s="97"/>
      <c r="J1" s="98"/>
      <c r="K1" s="97"/>
    </row>
    <row r="2" spans="1:11" ht="16.149999999999999" customHeight="1">
      <c r="A2" s="4" t="s">
        <v>65</v>
      </c>
      <c r="B2" s="100"/>
      <c r="C2" s="95"/>
      <c r="D2" s="96"/>
      <c r="E2" s="97"/>
      <c r="F2" s="97"/>
      <c r="G2" s="97"/>
      <c r="H2" s="98"/>
      <c r="I2" s="97"/>
      <c r="J2" s="98"/>
      <c r="K2" s="97"/>
    </row>
    <row r="3" spans="1:11" ht="16.149999999999999" customHeight="1">
      <c r="A3" s="5" t="s">
        <v>168</v>
      </c>
      <c r="B3" s="101"/>
      <c r="C3" s="102"/>
      <c r="D3" s="103"/>
      <c r="E3" s="104"/>
      <c r="F3" s="104"/>
      <c r="G3" s="104"/>
      <c r="H3" s="105"/>
      <c r="I3" s="104"/>
      <c r="J3" s="105"/>
      <c r="K3" s="104"/>
    </row>
    <row r="4" spans="1:11" ht="9" customHeight="1">
      <c r="A4" s="106"/>
      <c r="B4" s="107"/>
      <c r="C4" s="95"/>
      <c r="D4" s="96"/>
      <c r="E4" s="97"/>
      <c r="F4" s="97"/>
      <c r="G4" s="97"/>
      <c r="H4" s="98"/>
      <c r="I4" s="97"/>
      <c r="J4" s="98"/>
      <c r="K4" s="97"/>
    </row>
    <row r="5" spans="1:11" ht="9" customHeight="1">
      <c r="A5" s="106"/>
      <c r="B5" s="107"/>
      <c r="C5" s="95"/>
      <c r="D5" s="96"/>
      <c r="E5" s="97"/>
      <c r="F5" s="97"/>
      <c r="G5" s="97"/>
      <c r="H5" s="98"/>
      <c r="I5" s="97"/>
      <c r="J5" s="98"/>
      <c r="K5" s="97"/>
    </row>
    <row r="6" spans="1:11" ht="15" customHeight="1">
      <c r="A6" s="106"/>
      <c r="B6" s="107"/>
      <c r="C6" s="95"/>
      <c r="D6" s="96"/>
      <c r="E6" s="173" t="s">
        <v>1</v>
      </c>
      <c r="F6" s="173"/>
      <c r="G6" s="173"/>
      <c r="H6" s="109"/>
      <c r="I6" s="173" t="s">
        <v>2</v>
      </c>
      <c r="J6" s="173"/>
      <c r="K6" s="173"/>
    </row>
    <row r="7" spans="1:11" ht="15" customHeight="1">
      <c r="A7" s="106"/>
      <c r="B7" s="107"/>
      <c r="C7" s="107"/>
      <c r="D7" s="96"/>
      <c r="E7" s="174" t="s">
        <v>3</v>
      </c>
      <c r="F7" s="174"/>
      <c r="G7" s="174"/>
      <c r="H7" s="108"/>
      <c r="I7" s="174" t="s">
        <v>3</v>
      </c>
      <c r="J7" s="174"/>
      <c r="K7" s="174"/>
    </row>
    <row r="8" spans="1:11" ht="15" customHeight="1">
      <c r="A8" s="106"/>
      <c r="B8" s="107"/>
      <c r="C8" s="107"/>
      <c r="D8" s="96"/>
      <c r="E8" s="110" t="s">
        <v>94</v>
      </c>
      <c r="F8" s="108"/>
      <c r="G8" s="110" t="s">
        <v>94</v>
      </c>
      <c r="H8" s="108"/>
      <c r="I8" s="110" t="s">
        <v>94</v>
      </c>
      <c r="J8" s="108"/>
      <c r="K8" s="110" t="s">
        <v>94</v>
      </c>
    </row>
    <row r="9" spans="1:11" ht="15" customHeight="1">
      <c r="A9" s="106"/>
      <c r="B9" s="107"/>
      <c r="C9" s="107"/>
      <c r="D9" s="96"/>
      <c r="E9" s="110" t="s">
        <v>147</v>
      </c>
      <c r="F9" s="108"/>
      <c r="G9" s="110" t="s">
        <v>147</v>
      </c>
      <c r="H9" s="108"/>
      <c r="I9" s="110" t="s">
        <v>147</v>
      </c>
      <c r="J9" s="108"/>
      <c r="K9" s="110" t="s">
        <v>147</v>
      </c>
    </row>
    <row r="10" spans="1:11" ht="15" customHeight="1">
      <c r="A10" s="106"/>
      <c r="B10" s="107"/>
      <c r="C10" s="111"/>
      <c r="D10" s="96"/>
      <c r="E10" s="110" t="s">
        <v>134</v>
      </c>
      <c r="F10" s="109"/>
      <c r="G10" s="110" t="s">
        <v>70</v>
      </c>
      <c r="H10" s="98"/>
      <c r="I10" s="110" t="s">
        <v>134</v>
      </c>
      <c r="J10" s="109"/>
      <c r="K10" s="110" t="s">
        <v>70</v>
      </c>
    </row>
    <row r="11" spans="1:11" ht="15" customHeight="1">
      <c r="A11" s="112"/>
      <c r="B11" s="112"/>
      <c r="C11" s="20" t="s">
        <v>5</v>
      </c>
      <c r="D11" s="113"/>
      <c r="E11" s="29" t="s">
        <v>71</v>
      </c>
      <c r="F11" s="109"/>
      <c r="G11" s="29" t="s">
        <v>71</v>
      </c>
      <c r="H11" s="114"/>
      <c r="I11" s="29" t="s">
        <v>71</v>
      </c>
      <c r="J11" s="114"/>
      <c r="K11" s="29" t="s">
        <v>71</v>
      </c>
    </row>
    <row r="12" spans="1:11" ht="15" customHeight="1">
      <c r="A12" s="115" t="s">
        <v>66</v>
      </c>
      <c r="B12" s="116"/>
      <c r="C12" s="111"/>
      <c r="D12" s="96"/>
      <c r="E12" s="97"/>
      <c r="F12" s="97"/>
      <c r="G12" s="97"/>
      <c r="H12" s="98"/>
      <c r="I12" s="97"/>
      <c r="J12" s="98"/>
      <c r="K12" s="97"/>
    </row>
    <row r="13" spans="1:11" ht="15" customHeight="1">
      <c r="A13" s="116" t="s">
        <v>44</v>
      </c>
      <c r="B13" s="96"/>
      <c r="C13" s="111"/>
      <c r="D13" s="96"/>
      <c r="E13" s="117">
        <v>39636028</v>
      </c>
      <c r="F13" s="117"/>
      <c r="G13" s="117">
        <v>30263854</v>
      </c>
      <c r="H13" s="117"/>
      <c r="I13" s="117">
        <v>28904274</v>
      </c>
      <c r="J13" s="117"/>
      <c r="K13" s="117">
        <v>36442055</v>
      </c>
    </row>
    <row r="14" spans="1:11" ht="15" customHeight="1">
      <c r="A14" s="118" t="s">
        <v>108</v>
      </c>
      <c r="B14" s="96"/>
      <c r="C14" s="111"/>
      <c r="D14" s="96"/>
      <c r="E14" s="117"/>
      <c r="F14" s="117"/>
      <c r="G14" s="117"/>
      <c r="H14" s="117"/>
      <c r="I14" s="117"/>
      <c r="J14" s="117"/>
      <c r="K14" s="117"/>
    </row>
    <row r="15" spans="1:11" ht="15" customHeight="1">
      <c r="A15" s="116"/>
      <c r="B15" s="116" t="s">
        <v>67</v>
      </c>
      <c r="C15" s="119" t="s">
        <v>180</v>
      </c>
      <c r="D15" s="96"/>
      <c r="E15" s="117">
        <v>17795420</v>
      </c>
      <c r="F15" s="117"/>
      <c r="G15" s="117">
        <v>20089471</v>
      </c>
      <c r="H15" s="120"/>
      <c r="I15" s="117">
        <v>7903406</v>
      </c>
      <c r="J15" s="158"/>
      <c r="K15" s="117">
        <v>6142323</v>
      </c>
    </row>
    <row r="16" spans="1:11" ht="15" customHeight="1">
      <c r="A16" s="116"/>
      <c r="B16" s="96" t="s">
        <v>121</v>
      </c>
      <c r="C16" s="111"/>
      <c r="D16" s="96"/>
      <c r="E16" s="117">
        <v>541994</v>
      </c>
      <c r="F16" s="117"/>
      <c r="G16" s="117">
        <v>-17022</v>
      </c>
      <c r="H16" s="120"/>
      <c r="I16" s="117">
        <v>-248194</v>
      </c>
      <c r="J16" s="158"/>
      <c r="K16" s="117">
        <v>-159219</v>
      </c>
    </row>
    <row r="17" spans="1:11" ht="15" customHeight="1">
      <c r="A17" s="116"/>
      <c r="B17" s="96" t="s">
        <v>178</v>
      </c>
      <c r="C17" s="111"/>
      <c r="D17" s="96"/>
      <c r="E17" s="117">
        <v>-307312</v>
      </c>
      <c r="F17" s="117"/>
      <c r="G17" s="117">
        <v>43747</v>
      </c>
      <c r="H17" s="120"/>
      <c r="I17" s="120">
        <v>-393155</v>
      </c>
      <c r="J17" s="158"/>
      <c r="K17" s="120">
        <v>-257716</v>
      </c>
    </row>
    <row r="18" spans="1:11" ht="15" customHeight="1">
      <c r="A18" s="116"/>
      <c r="B18" s="96" t="s">
        <v>153</v>
      </c>
      <c r="C18" s="121">
        <v>12</v>
      </c>
      <c r="D18" s="96"/>
      <c r="E18" s="117">
        <v>0</v>
      </c>
      <c r="F18" s="117"/>
      <c r="G18" s="117">
        <v>-9085454</v>
      </c>
      <c r="H18" s="120"/>
      <c r="I18" s="120">
        <v>0</v>
      </c>
      <c r="J18" s="158"/>
      <c r="K18" s="120">
        <v>0</v>
      </c>
    </row>
    <row r="19" spans="1:11" ht="15" customHeight="1">
      <c r="A19" s="116"/>
      <c r="B19" s="96" t="s">
        <v>154</v>
      </c>
      <c r="C19" s="111"/>
      <c r="D19" s="96"/>
      <c r="E19" s="117">
        <v>0</v>
      </c>
      <c r="F19" s="120">
        <v>-25826116</v>
      </c>
      <c r="G19" s="117">
        <v>-43405</v>
      </c>
      <c r="H19" s="120">
        <v>6479563</v>
      </c>
      <c r="I19" s="120">
        <v>-233201</v>
      </c>
      <c r="J19" s="120">
        <v>-992905</v>
      </c>
      <c r="K19" s="120">
        <v>0</v>
      </c>
    </row>
    <row r="20" spans="1:11" ht="15" customHeight="1">
      <c r="A20" s="116"/>
      <c r="B20" s="96" t="s">
        <v>155</v>
      </c>
      <c r="C20" s="111"/>
      <c r="D20" s="96"/>
      <c r="E20" s="120">
        <v>549263</v>
      </c>
      <c r="F20" s="120">
        <v>-25826116</v>
      </c>
      <c r="G20" s="117">
        <v>-1085456</v>
      </c>
      <c r="H20" s="120">
        <v>6479563</v>
      </c>
      <c r="I20" s="120">
        <v>549263</v>
      </c>
      <c r="J20" s="120">
        <v>-992905</v>
      </c>
      <c r="K20" s="120">
        <v>-1085456</v>
      </c>
    </row>
    <row r="21" spans="1:11" ht="15" customHeight="1">
      <c r="A21" s="116"/>
      <c r="B21" s="96" t="s">
        <v>156</v>
      </c>
      <c r="C21" s="121">
        <v>9</v>
      </c>
      <c r="D21" s="96"/>
      <c r="E21" s="117">
        <v>2874561</v>
      </c>
      <c r="F21" s="117"/>
      <c r="G21" s="117">
        <v>1006246</v>
      </c>
      <c r="H21" s="120"/>
      <c r="I21" s="117">
        <v>0</v>
      </c>
      <c r="J21" s="158"/>
      <c r="K21" s="117">
        <v>0</v>
      </c>
    </row>
    <row r="22" spans="1:11" ht="15" customHeight="1">
      <c r="A22" s="116"/>
      <c r="B22" s="96" t="s">
        <v>84</v>
      </c>
      <c r="C22" s="121"/>
      <c r="D22" s="96"/>
      <c r="E22" s="117">
        <v>-3466596</v>
      </c>
      <c r="F22" s="117"/>
      <c r="G22" s="117">
        <v>-4198660</v>
      </c>
      <c r="H22" s="120"/>
      <c r="I22" s="117">
        <v>-3332609</v>
      </c>
      <c r="J22" s="158"/>
      <c r="K22" s="117">
        <v>-3609572</v>
      </c>
    </row>
    <row r="23" spans="1:11" ht="15" customHeight="1">
      <c r="A23" s="116"/>
      <c r="B23" s="96" t="s">
        <v>148</v>
      </c>
      <c r="D23" s="96"/>
      <c r="E23" s="117">
        <v>0</v>
      </c>
      <c r="F23" s="117"/>
      <c r="G23" s="117">
        <v>0</v>
      </c>
      <c r="H23" s="120"/>
      <c r="I23" s="117">
        <v>-6019948</v>
      </c>
      <c r="J23" s="158"/>
      <c r="K23" s="117">
        <v>-7399975</v>
      </c>
    </row>
    <row r="24" spans="1:11" ht="15" customHeight="1">
      <c r="A24" s="116"/>
      <c r="B24" s="96" t="s">
        <v>80</v>
      </c>
      <c r="C24" s="111"/>
      <c r="D24" s="96"/>
      <c r="E24" s="117">
        <v>348270</v>
      </c>
      <c r="F24" s="117"/>
      <c r="G24" s="117">
        <v>246089</v>
      </c>
      <c r="H24" s="120"/>
      <c r="I24" s="117">
        <v>348270</v>
      </c>
      <c r="J24" s="158"/>
      <c r="K24" s="117">
        <v>228192</v>
      </c>
    </row>
    <row r="25" spans="1:11" ht="15" customHeight="1">
      <c r="A25" s="116"/>
      <c r="B25" s="96" t="s">
        <v>23</v>
      </c>
      <c r="C25" s="111"/>
      <c r="D25" s="96"/>
      <c r="E25" s="122">
        <v>3344057</v>
      </c>
      <c r="F25" s="117"/>
      <c r="G25" s="122">
        <v>3543527</v>
      </c>
      <c r="H25" s="120"/>
      <c r="I25" s="122">
        <v>2708702</v>
      </c>
      <c r="J25" s="158"/>
      <c r="K25" s="122">
        <v>1322505</v>
      </c>
    </row>
    <row r="26" spans="1:11" ht="5.0999999999999996" customHeight="1">
      <c r="A26" s="116"/>
      <c r="B26" s="96"/>
      <c r="C26" s="111"/>
      <c r="D26" s="96"/>
      <c r="F26" s="117"/>
      <c r="H26" s="117"/>
      <c r="I26" s="117"/>
      <c r="J26" s="117"/>
      <c r="K26" s="117"/>
    </row>
    <row r="27" spans="1:11" ht="15" customHeight="1">
      <c r="A27" s="116" t="s">
        <v>122</v>
      </c>
      <c r="B27" s="96"/>
      <c r="C27" s="111"/>
      <c r="D27" s="96"/>
      <c r="E27" s="117">
        <f>SUM(E13:E26)</f>
        <v>61315685</v>
      </c>
      <c r="F27" s="117"/>
      <c r="G27" s="117">
        <f>SUM(G13:G26)</f>
        <v>40762937</v>
      </c>
      <c r="H27" s="117"/>
      <c r="I27" s="117">
        <f>SUM(I13:I25)</f>
        <v>30186808</v>
      </c>
      <c r="J27" s="117"/>
      <c r="K27" s="117">
        <f>SUM(K13:K25)</f>
        <v>31623137</v>
      </c>
    </row>
    <row r="28" spans="1:11" ht="15" customHeight="1">
      <c r="A28" s="115" t="s">
        <v>123</v>
      </c>
      <c r="B28" s="116"/>
      <c r="C28" s="123"/>
      <c r="D28" s="96"/>
      <c r="E28" s="97"/>
      <c r="F28" s="97"/>
      <c r="G28" s="97"/>
      <c r="H28" s="98"/>
      <c r="I28" s="117"/>
      <c r="J28" s="98"/>
      <c r="K28" s="117"/>
    </row>
    <row r="29" spans="1:11" ht="15" customHeight="1">
      <c r="A29" s="96"/>
      <c r="B29" s="116" t="s">
        <v>124</v>
      </c>
      <c r="C29" s="123"/>
      <c r="D29" s="96"/>
      <c r="E29" s="97">
        <v>18770626</v>
      </c>
      <c r="F29" s="97"/>
      <c r="G29" s="97">
        <v>-7339416</v>
      </c>
      <c r="H29" s="98"/>
      <c r="I29" s="117">
        <v>1525200</v>
      </c>
      <c r="J29" s="159"/>
      <c r="K29" s="117">
        <v>-6165018</v>
      </c>
    </row>
    <row r="30" spans="1:11" ht="15" customHeight="1">
      <c r="A30" s="96"/>
      <c r="B30" s="116" t="s">
        <v>110</v>
      </c>
      <c r="C30" s="123"/>
      <c r="D30" s="96"/>
      <c r="E30" s="97">
        <v>-23251308</v>
      </c>
      <c r="F30" s="97"/>
      <c r="G30" s="97">
        <v>-2131809</v>
      </c>
      <c r="H30" s="98"/>
      <c r="I30" s="117">
        <v>-530018</v>
      </c>
      <c r="J30" s="159"/>
      <c r="K30" s="117">
        <v>-2404996</v>
      </c>
    </row>
    <row r="31" spans="1:11" ht="15" customHeight="1">
      <c r="A31" s="96"/>
      <c r="B31" s="116" t="s">
        <v>91</v>
      </c>
      <c r="C31" s="30"/>
      <c r="D31" s="96"/>
      <c r="E31" s="31">
        <v>-448695</v>
      </c>
      <c r="F31" s="31"/>
      <c r="G31" s="31">
        <v>238859</v>
      </c>
      <c r="H31" s="31"/>
      <c r="I31" s="117">
        <v>0</v>
      </c>
      <c r="J31" s="160"/>
      <c r="K31" s="117">
        <v>0</v>
      </c>
    </row>
    <row r="32" spans="1:11" ht="15" customHeight="1">
      <c r="A32" s="96"/>
      <c r="B32" s="116" t="s">
        <v>136</v>
      </c>
      <c r="C32" s="30"/>
      <c r="D32" s="96"/>
      <c r="E32" s="31">
        <v>9990000</v>
      </c>
      <c r="F32" s="31"/>
      <c r="G32" s="31">
        <v>0</v>
      </c>
      <c r="H32" s="31"/>
      <c r="I32" s="117">
        <v>0</v>
      </c>
      <c r="J32" s="160"/>
      <c r="K32" s="117">
        <v>0</v>
      </c>
    </row>
    <row r="33" spans="1:11" ht="15" customHeight="1">
      <c r="A33" s="96"/>
      <c r="B33" s="116" t="s">
        <v>92</v>
      </c>
      <c r="C33" s="30"/>
      <c r="D33" s="96"/>
      <c r="E33" s="31">
        <v>-7981877</v>
      </c>
      <c r="F33" s="31"/>
      <c r="G33" s="31">
        <v>-34494471</v>
      </c>
      <c r="H33" s="31"/>
      <c r="I33" s="117">
        <v>-85352</v>
      </c>
      <c r="J33" s="160"/>
      <c r="K33" s="117">
        <v>2852184</v>
      </c>
    </row>
    <row r="34" spans="1:11" ht="15" customHeight="1">
      <c r="A34" s="96"/>
      <c r="B34" s="116" t="s">
        <v>93</v>
      </c>
      <c r="C34" s="32"/>
      <c r="D34" s="96"/>
      <c r="E34" s="55">
        <v>-3092874</v>
      </c>
      <c r="F34" s="55"/>
      <c r="G34" s="55">
        <v>-8681465</v>
      </c>
      <c r="H34" s="55"/>
      <c r="I34" s="117">
        <v>-4095582</v>
      </c>
      <c r="J34" s="160"/>
      <c r="K34" s="117">
        <v>-4560839</v>
      </c>
    </row>
    <row r="35" spans="1:11" ht="15" customHeight="1">
      <c r="A35" s="96"/>
      <c r="B35" s="116" t="s">
        <v>157</v>
      </c>
      <c r="C35" s="32"/>
      <c r="D35" s="96"/>
      <c r="E35" s="66">
        <v>-2666346</v>
      </c>
      <c r="F35" s="162"/>
      <c r="G35" s="66">
        <v>0</v>
      </c>
      <c r="H35" s="162"/>
      <c r="I35" s="122">
        <v>-1371520</v>
      </c>
      <c r="J35" s="163"/>
      <c r="K35" s="122">
        <v>0</v>
      </c>
    </row>
    <row r="36" spans="1:11" ht="5.0999999999999996" customHeight="1">
      <c r="A36" s="116"/>
      <c r="B36" s="116"/>
      <c r="C36" s="30"/>
      <c r="D36" s="96"/>
      <c r="E36" s="33"/>
      <c r="F36" s="33"/>
      <c r="G36" s="33"/>
      <c r="H36" s="33"/>
      <c r="I36" s="33"/>
      <c r="J36" s="98"/>
      <c r="K36" s="33"/>
    </row>
    <row r="37" spans="1:11" ht="15" customHeight="1">
      <c r="A37" s="96" t="s">
        <v>125</v>
      </c>
      <c r="B37" s="116"/>
      <c r="C37" s="95"/>
      <c r="D37" s="96"/>
      <c r="E37" s="97">
        <f>SUM(E27:E35)</f>
        <v>52635211</v>
      </c>
      <c r="F37" s="97"/>
      <c r="G37" s="97">
        <f>SUM(G27:G35)</f>
        <v>-11645365</v>
      </c>
      <c r="H37" s="97"/>
      <c r="I37" s="97">
        <f>SUM(I27:I35)</f>
        <v>25629536</v>
      </c>
      <c r="J37" s="97"/>
      <c r="K37" s="97">
        <f>SUM(K27:K35)</f>
        <v>21344468</v>
      </c>
    </row>
    <row r="38" spans="1:11" ht="15" customHeight="1">
      <c r="A38" s="96"/>
      <c r="B38" s="116" t="s">
        <v>158</v>
      </c>
      <c r="C38" s="95"/>
      <c r="D38" s="96"/>
      <c r="E38" s="97">
        <v>265441</v>
      </c>
      <c r="F38" s="97"/>
      <c r="G38" s="97">
        <v>886711</v>
      </c>
      <c r="H38" s="97"/>
      <c r="I38" s="97">
        <v>117477</v>
      </c>
      <c r="J38" s="97"/>
      <c r="K38" s="97">
        <v>676864</v>
      </c>
    </row>
    <row r="39" spans="1:11" ht="15" customHeight="1">
      <c r="A39" s="96"/>
      <c r="B39" s="116" t="s">
        <v>159</v>
      </c>
      <c r="C39" s="95"/>
      <c r="D39" s="96"/>
      <c r="E39" s="97">
        <v>-348270</v>
      </c>
      <c r="F39" s="97"/>
      <c r="G39" s="97">
        <v>-246089</v>
      </c>
      <c r="H39" s="97"/>
      <c r="I39" s="31">
        <v>-348270</v>
      </c>
      <c r="J39" s="97"/>
      <c r="K39" s="31">
        <v>-228192</v>
      </c>
    </row>
    <row r="40" spans="1:11" ht="15" customHeight="1">
      <c r="A40" s="115"/>
      <c r="B40" s="116" t="s">
        <v>160</v>
      </c>
      <c r="C40" s="95"/>
      <c r="D40" s="96"/>
      <c r="E40" s="97">
        <v>239849</v>
      </c>
      <c r="F40" s="97"/>
      <c r="G40" s="97">
        <v>420354</v>
      </c>
      <c r="H40" s="95"/>
      <c r="I40" s="120">
        <v>0</v>
      </c>
      <c r="J40" s="96"/>
      <c r="K40" s="120">
        <v>0</v>
      </c>
    </row>
    <row r="41" spans="1:11" ht="15" customHeight="1">
      <c r="A41" s="96"/>
      <c r="B41" s="116" t="s">
        <v>161</v>
      </c>
      <c r="C41" s="95"/>
      <c r="D41" s="96"/>
      <c r="E41" s="166">
        <v>-12021037</v>
      </c>
      <c r="F41" s="33"/>
      <c r="G41" s="161">
        <v>-10795111</v>
      </c>
      <c r="H41" s="30"/>
      <c r="I41" s="124">
        <v>-6995346</v>
      </c>
      <c r="J41" s="96"/>
      <c r="K41" s="124">
        <v>-7396085</v>
      </c>
    </row>
    <row r="42" spans="1:11" ht="5.0999999999999996" customHeight="1">
      <c r="A42" s="96"/>
      <c r="B42" s="116"/>
      <c r="C42" s="95"/>
      <c r="D42" s="96"/>
      <c r="E42" s="97"/>
      <c r="F42" s="97"/>
      <c r="G42" s="97"/>
      <c r="H42" s="97"/>
      <c r="I42" s="97"/>
      <c r="J42" s="98"/>
      <c r="K42" s="97"/>
    </row>
    <row r="43" spans="1:11" ht="15" customHeight="1">
      <c r="A43" s="115" t="s">
        <v>87</v>
      </c>
      <c r="B43" s="115"/>
      <c r="C43" s="95"/>
      <c r="D43" s="96"/>
      <c r="E43" s="104">
        <f>SUM(E37:E41)</f>
        <v>40771194</v>
      </c>
      <c r="F43" s="97"/>
      <c r="G43" s="104">
        <f>SUM(G37:G41)</f>
        <v>-21379500</v>
      </c>
      <c r="H43" s="97"/>
      <c r="I43" s="104">
        <f>SUM(I37:I41)</f>
        <v>18403397</v>
      </c>
      <c r="J43" s="98"/>
      <c r="K43" s="104">
        <f>SUM(K37:K41)</f>
        <v>14397055</v>
      </c>
    </row>
    <row r="44" spans="1:11" ht="7.15" customHeight="1">
      <c r="A44" s="115"/>
      <c r="B44" s="96"/>
      <c r="C44" s="95"/>
      <c r="D44" s="96"/>
      <c r="E44" s="97"/>
      <c r="F44" s="97"/>
      <c r="G44" s="97"/>
      <c r="H44" s="97"/>
      <c r="I44" s="97"/>
      <c r="J44" s="98"/>
      <c r="K44" s="97"/>
    </row>
    <row r="45" spans="1:11" ht="15" customHeight="1">
      <c r="A45" s="118" t="s">
        <v>68</v>
      </c>
      <c r="B45" s="116"/>
      <c r="C45" s="107"/>
      <c r="D45" s="96"/>
      <c r="E45" s="97"/>
      <c r="F45" s="97"/>
      <c r="G45" s="97"/>
      <c r="H45" s="97"/>
      <c r="I45" s="97"/>
      <c r="J45" s="98"/>
      <c r="K45" s="97"/>
    </row>
    <row r="46" spans="1:11" ht="15" customHeight="1">
      <c r="A46" s="116" t="s">
        <v>126</v>
      </c>
      <c r="B46" s="116"/>
      <c r="C46" s="125"/>
      <c r="D46" s="96"/>
      <c r="E46" s="97">
        <v>-330617216</v>
      </c>
      <c r="F46" s="97"/>
      <c r="G46" s="97">
        <v>-563314646</v>
      </c>
      <c r="H46" s="97"/>
      <c r="I46" s="117">
        <v>-310676229</v>
      </c>
      <c r="J46" s="95"/>
      <c r="K46" s="117">
        <v>-546548685</v>
      </c>
    </row>
    <row r="47" spans="1:11" ht="15" customHeight="1">
      <c r="A47" s="116" t="s">
        <v>127</v>
      </c>
      <c r="B47" s="116"/>
      <c r="C47" s="125"/>
      <c r="D47" s="96"/>
      <c r="E47" s="97">
        <v>345000000</v>
      </c>
      <c r="F47" s="97"/>
      <c r="G47" s="97">
        <v>775000000</v>
      </c>
      <c r="H47" s="97"/>
      <c r="I47" s="117">
        <v>318000000</v>
      </c>
      <c r="J47" s="159"/>
      <c r="K47" s="117">
        <v>748000000</v>
      </c>
    </row>
    <row r="48" spans="1:11" ht="15" customHeight="1">
      <c r="A48" s="126" t="s">
        <v>128</v>
      </c>
      <c r="B48" s="116"/>
      <c r="C48" s="121">
        <v>10</v>
      </c>
      <c r="D48" s="96"/>
      <c r="E48" s="97">
        <v>-2926397</v>
      </c>
      <c r="F48" s="97"/>
      <c r="G48" s="97">
        <v>-8287563</v>
      </c>
      <c r="H48" s="97"/>
      <c r="I48" s="117">
        <v>-610325</v>
      </c>
      <c r="J48" s="95"/>
      <c r="K48" s="117">
        <v>-3903244</v>
      </c>
    </row>
    <row r="49" spans="1:11" ht="15" customHeight="1">
      <c r="A49" s="126" t="s">
        <v>162</v>
      </c>
      <c r="B49" s="116"/>
      <c r="C49" s="121"/>
      <c r="D49" s="96"/>
      <c r="E49" s="97">
        <v>402103</v>
      </c>
      <c r="F49" s="97"/>
      <c r="G49" s="97">
        <v>42932</v>
      </c>
      <c r="H49" s="97"/>
      <c r="I49" s="117">
        <v>399603</v>
      </c>
      <c r="J49" s="95"/>
      <c r="K49" s="117">
        <v>542992</v>
      </c>
    </row>
    <row r="50" spans="1:11" ht="15" customHeight="1">
      <c r="A50" s="126" t="s">
        <v>177</v>
      </c>
      <c r="B50" s="116"/>
      <c r="C50" s="121">
        <v>12</v>
      </c>
      <c r="D50" s="96"/>
      <c r="E50" s="97">
        <v>-15754783</v>
      </c>
      <c r="F50" s="97"/>
      <c r="G50" s="97">
        <v>-21276388</v>
      </c>
      <c r="H50" s="97"/>
      <c r="I50" s="117">
        <v>-9870981</v>
      </c>
      <c r="J50" s="95"/>
      <c r="K50" s="117">
        <v>-11553169</v>
      </c>
    </row>
    <row r="51" spans="1:11" ht="15" customHeight="1">
      <c r="A51" s="126" t="s">
        <v>163</v>
      </c>
      <c r="B51" s="126"/>
      <c r="D51" s="96"/>
      <c r="E51" s="104">
        <v>0</v>
      </c>
      <c r="F51" s="97"/>
      <c r="G51" s="104">
        <v>0</v>
      </c>
      <c r="H51" s="97"/>
      <c r="I51" s="122">
        <v>0</v>
      </c>
      <c r="J51" s="159"/>
      <c r="K51" s="122">
        <v>7399975</v>
      </c>
    </row>
    <row r="52" spans="1:11" ht="5.0999999999999996" customHeight="1">
      <c r="A52" s="96"/>
      <c r="B52" s="116"/>
      <c r="C52" s="95"/>
      <c r="D52" s="96"/>
      <c r="E52" s="97"/>
      <c r="F52" s="97"/>
      <c r="G52" s="97"/>
      <c r="H52" s="97"/>
      <c r="I52" s="97"/>
      <c r="J52" s="98"/>
      <c r="K52" s="97"/>
    </row>
    <row r="53" spans="1:11" ht="15" customHeight="1">
      <c r="A53" s="118" t="s">
        <v>88</v>
      </c>
      <c r="B53" s="96"/>
      <c r="C53" s="95"/>
      <c r="D53" s="96"/>
      <c r="E53" s="104">
        <f>SUM(E46:E52)</f>
        <v>-3896293</v>
      </c>
      <c r="F53" s="97"/>
      <c r="G53" s="104">
        <f>SUM(G46:G52)</f>
        <v>182164335</v>
      </c>
      <c r="H53" s="97"/>
      <c r="I53" s="104">
        <f>SUM(I46:I52)</f>
        <v>-2757932</v>
      </c>
      <c r="J53" s="97"/>
      <c r="K53" s="104">
        <f>SUM(K46:K52)</f>
        <v>193937869</v>
      </c>
    </row>
    <row r="54" spans="1:11" ht="7.15" customHeight="1">
      <c r="A54" s="118"/>
      <c r="B54" s="96"/>
      <c r="C54" s="95"/>
      <c r="D54" s="96"/>
      <c r="E54" s="98"/>
      <c r="F54" s="97"/>
      <c r="G54" s="98"/>
      <c r="H54" s="97"/>
      <c r="I54" s="98"/>
      <c r="J54" s="97"/>
      <c r="K54" s="98"/>
    </row>
    <row r="55" spans="1:11" ht="15" customHeight="1">
      <c r="A55" s="115" t="s">
        <v>69</v>
      </c>
      <c r="B55" s="116"/>
      <c r="C55" s="121"/>
      <c r="D55" s="96"/>
      <c r="E55" s="98"/>
      <c r="F55" s="98"/>
      <c r="G55" s="98"/>
      <c r="H55" s="98"/>
      <c r="I55" s="98"/>
      <c r="J55" s="98"/>
      <c r="K55" s="98"/>
    </row>
    <row r="56" spans="1:11" ht="15" customHeight="1">
      <c r="A56" s="34" t="s">
        <v>129</v>
      </c>
      <c r="B56" s="116"/>
      <c r="C56" s="121"/>
      <c r="D56" s="96"/>
      <c r="E56" s="98">
        <v>-2170345</v>
      </c>
      <c r="F56" s="98"/>
      <c r="G56" s="98">
        <v>-880629</v>
      </c>
      <c r="H56" s="98"/>
      <c r="I56" s="117">
        <v>-2170345</v>
      </c>
      <c r="J56" s="98"/>
      <c r="K56" s="117">
        <v>-355068</v>
      </c>
    </row>
    <row r="57" spans="1:11" ht="15" customHeight="1">
      <c r="A57" s="126" t="s">
        <v>164</v>
      </c>
      <c r="B57" s="126"/>
      <c r="C57" s="152">
        <v>17</v>
      </c>
      <c r="D57" s="96"/>
      <c r="E57" s="104">
        <v>-22949607</v>
      </c>
      <c r="F57" s="97"/>
      <c r="G57" s="104">
        <v>-22049838</v>
      </c>
      <c r="H57" s="97"/>
      <c r="I57" s="122">
        <v>-22949607</v>
      </c>
      <c r="J57" s="159"/>
      <c r="K57" s="122">
        <v>-22049838</v>
      </c>
    </row>
    <row r="58" spans="1:11" ht="5.0999999999999996" customHeight="1">
      <c r="A58" s="96"/>
      <c r="B58" s="116"/>
      <c r="C58" s="95"/>
      <c r="D58" s="96"/>
      <c r="E58" s="97"/>
      <c r="F58" s="97"/>
      <c r="G58" s="97"/>
      <c r="H58" s="97"/>
      <c r="I58" s="97"/>
      <c r="J58" s="98"/>
      <c r="K58" s="97"/>
    </row>
    <row r="59" spans="1:11" ht="15" customHeight="1">
      <c r="A59" s="115" t="s">
        <v>89</v>
      </c>
      <c r="B59" s="116"/>
      <c r="C59" s="95"/>
      <c r="D59" s="96"/>
      <c r="E59" s="104">
        <f>SUM(E56:E57)</f>
        <v>-25119952</v>
      </c>
      <c r="F59" s="97"/>
      <c r="G59" s="104">
        <f>SUM(G56:G57)</f>
        <v>-22930467</v>
      </c>
      <c r="H59" s="97"/>
      <c r="I59" s="104">
        <f>SUM(I56:I57)</f>
        <v>-25119952</v>
      </c>
      <c r="J59" s="98"/>
      <c r="K59" s="104">
        <f>SUM(K56:K57)</f>
        <v>-22404906</v>
      </c>
    </row>
    <row r="60" spans="1:11" ht="7.15" customHeight="1">
      <c r="A60" s="96"/>
      <c r="B60" s="116"/>
      <c r="C60" s="95"/>
      <c r="D60" s="96"/>
      <c r="E60" s="97"/>
      <c r="F60" s="97"/>
      <c r="G60" s="97"/>
      <c r="H60" s="97"/>
      <c r="I60" s="97"/>
      <c r="J60" s="98"/>
      <c r="K60" s="97"/>
    </row>
    <row r="61" spans="1:11" ht="15" customHeight="1">
      <c r="A61" s="115" t="s">
        <v>165</v>
      </c>
      <c r="B61" s="116"/>
      <c r="C61" s="96"/>
      <c r="D61" s="96"/>
      <c r="E61" s="97">
        <f>SUM(E43+E53+E59)</f>
        <v>11754949</v>
      </c>
      <c r="F61" s="97"/>
      <c r="G61" s="97">
        <f>SUM(G43+G53+G59)</f>
        <v>137854368</v>
      </c>
      <c r="H61" s="97"/>
      <c r="I61" s="97">
        <f>SUM(I43+I53+I59)</f>
        <v>-9474487</v>
      </c>
      <c r="J61" s="98"/>
      <c r="K61" s="97">
        <f>SUM(K43+K53+K59)</f>
        <v>185930018</v>
      </c>
    </row>
    <row r="62" spans="1:11" ht="15" customHeight="1">
      <c r="A62" s="96" t="s">
        <v>130</v>
      </c>
      <c r="B62" s="116"/>
      <c r="C62" s="95"/>
      <c r="D62" s="96"/>
      <c r="E62" s="97">
        <v>116493699</v>
      </c>
      <c r="F62" s="97"/>
      <c r="G62" s="97">
        <v>121129953</v>
      </c>
      <c r="H62" s="97"/>
      <c r="I62" s="117">
        <v>39118404</v>
      </c>
      <c r="J62" s="98"/>
      <c r="K62" s="117">
        <v>20908238</v>
      </c>
    </row>
    <row r="63" spans="1:11" ht="15" customHeight="1">
      <c r="A63" s="96" t="s">
        <v>131</v>
      </c>
      <c r="B63" s="115"/>
      <c r="C63" s="95"/>
      <c r="D63" s="96"/>
      <c r="E63" s="104">
        <v>1302</v>
      </c>
      <c r="F63" s="97"/>
      <c r="G63" s="104">
        <v>-84592</v>
      </c>
      <c r="H63" s="97"/>
      <c r="I63" s="122">
        <v>12236</v>
      </c>
      <c r="J63" s="159"/>
      <c r="K63" s="122">
        <v>-134931</v>
      </c>
    </row>
    <row r="64" spans="1:11" ht="5.0999999999999996" customHeight="1">
      <c r="A64" s="96"/>
      <c r="B64" s="116"/>
      <c r="C64" s="95"/>
      <c r="D64" s="96"/>
      <c r="E64" s="97"/>
      <c r="F64" s="97"/>
      <c r="G64" s="97"/>
      <c r="H64" s="97"/>
      <c r="I64" s="97"/>
      <c r="J64" s="98"/>
      <c r="K64" s="97"/>
    </row>
    <row r="65" spans="1:11" ht="15" customHeight="1" thickBot="1">
      <c r="A65" s="115" t="s">
        <v>132</v>
      </c>
      <c r="B65" s="116"/>
      <c r="C65" s="96"/>
      <c r="D65" s="96"/>
      <c r="E65" s="127">
        <f>E61+E63+E62</f>
        <v>128249950</v>
      </c>
      <c r="F65" s="97"/>
      <c r="G65" s="127">
        <f>G61+G63+G62</f>
        <v>258899729</v>
      </c>
      <c r="H65" s="97"/>
      <c r="I65" s="127">
        <f>I61+I63+I62</f>
        <v>29656153</v>
      </c>
      <c r="J65" s="98"/>
      <c r="K65" s="127">
        <f>K61+K63+K62</f>
        <v>206703325</v>
      </c>
    </row>
    <row r="66" spans="1:11" ht="7.15" customHeight="1" thickTop="1">
      <c r="A66" s="96"/>
      <c r="B66" s="116"/>
      <c r="C66" s="95"/>
      <c r="D66" s="96"/>
      <c r="E66" s="97"/>
      <c r="F66" s="97"/>
      <c r="G66" s="97"/>
      <c r="H66" s="97"/>
      <c r="I66" s="97"/>
      <c r="J66" s="98"/>
      <c r="K66" s="97"/>
    </row>
    <row r="67" spans="1:11" ht="15" customHeight="1">
      <c r="A67" s="115" t="s">
        <v>90</v>
      </c>
      <c r="B67" s="116"/>
      <c r="C67" s="95"/>
      <c r="D67" s="96"/>
      <c r="E67" s="97"/>
      <c r="F67" s="97"/>
      <c r="G67" s="97"/>
      <c r="H67" s="97"/>
      <c r="I67" s="97"/>
      <c r="J67" s="98"/>
      <c r="K67" s="97"/>
    </row>
    <row r="68" spans="1:11" ht="5.0999999999999996" customHeight="1">
      <c r="A68" s="115"/>
      <c r="B68" s="116"/>
      <c r="C68" s="95"/>
      <c r="D68" s="96"/>
      <c r="E68" s="97"/>
      <c r="F68" s="97"/>
      <c r="G68" s="97"/>
      <c r="H68" s="97"/>
      <c r="I68" s="97"/>
      <c r="J68" s="98"/>
      <c r="K68" s="97"/>
    </row>
    <row r="69" spans="1:11" ht="15" customHeight="1">
      <c r="A69" s="96" t="s">
        <v>133</v>
      </c>
      <c r="B69" s="96"/>
      <c r="C69" s="123">
        <v>11</v>
      </c>
      <c r="D69" s="96"/>
      <c r="E69" s="97">
        <v>3226487</v>
      </c>
      <c r="F69" s="98"/>
      <c r="G69" s="97">
        <v>10874845</v>
      </c>
      <c r="H69" s="159"/>
      <c r="I69" s="97">
        <v>3226487</v>
      </c>
      <c r="J69" s="96"/>
      <c r="K69" s="97">
        <v>10874845</v>
      </c>
    </row>
    <row r="70" spans="1:11" ht="15" customHeight="1">
      <c r="A70" s="96" t="s">
        <v>179</v>
      </c>
      <c r="B70" s="96"/>
      <c r="C70" s="123">
        <v>11</v>
      </c>
      <c r="D70" s="96"/>
      <c r="E70" s="97">
        <v>0</v>
      </c>
      <c r="F70" s="98"/>
      <c r="G70" s="97">
        <v>0</v>
      </c>
      <c r="H70" s="159"/>
      <c r="I70" s="97">
        <v>1198865</v>
      </c>
      <c r="J70" s="96"/>
      <c r="K70" s="97">
        <v>0</v>
      </c>
    </row>
    <row r="71" spans="1:11" ht="15" customHeight="1">
      <c r="A71" s="96" t="s">
        <v>172</v>
      </c>
      <c r="B71" s="96"/>
      <c r="C71" s="123">
        <v>9</v>
      </c>
      <c r="D71" s="96"/>
      <c r="E71" s="97">
        <v>87475</v>
      </c>
      <c r="F71" s="98"/>
      <c r="G71" s="97">
        <v>0</v>
      </c>
      <c r="H71" s="159"/>
      <c r="I71" s="97">
        <v>87475</v>
      </c>
      <c r="J71" s="96"/>
      <c r="K71" s="97">
        <v>0</v>
      </c>
    </row>
    <row r="72" spans="1:11" ht="15" customHeight="1">
      <c r="A72" s="96" t="s">
        <v>173</v>
      </c>
      <c r="B72" s="96"/>
      <c r="C72" s="123">
        <v>17</v>
      </c>
      <c r="D72" s="96"/>
      <c r="E72" s="97">
        <v>0</v>
      </c>
      <c r="F72" s="98"/>
      <c r="G72" s="97">
        <v>0</v>
      </c>
      <c r="H72" s="159"/>
      <c r="I72" s="97">
        <v>6019948</v>
      </c>
      <c r="J72" s="96"/>
      <c r="K72" s="97">
        <v>0</v>
      </c>
    </row>
    <row r="73" spans="1:11" ht="3.75" customHeight="1">
      <c r="A73" s="96"/>
      <c r="B73" s="96"/>
      <c r="C73" s="123"/>
      <c r="D73" s="96"/>
      <c r="E73" s="97"/>
      <c r="F73" s="98"/>
      <c r="G73" s="97"/>
      <c r="H73" s="98"/>
      <c r="I73" s="97"/>
      <c r="J73" s="98"/>
      <c r="K73" s="97"/>
    </row>
    <row r="74" spans="1:11" ht="20.100000000000001" customHeight="1">
      <c r="A74" s="175" t="str">
        <f>'7'!A33</f>
        <v>The accompanying notes form part of this interim financial information.</v>
      </c>
      <c r="B74" s="169"/>
      <c r="C74" s="169"/>
      <c r="D74" s="169"/>
      <c r="E74" s="169"/>
      <c r="F74" s="169"/>
      <c r="G74" s="169"/>
      <c r="H74" s="169"/>
      <c r="I74" s="169"/>
      <c r="J74" s="169"/>
      <c r="K74" s="105"/>
    </row>
  </sheetData>
  <mergeCells count="5">
    <mergeCell ref="E6:G6"/>
    <mergeCell ref="I6:K6"/>
    <mergeCell ref="E7:G7"/>
    <mergeCell ref="I7:K7"/>
    <mergeCell ref="A74:J74"/>
  </mergeCells>
  <pageMargins left="0.78740157480314965" right="0.51181102362204722" top="0.51181102362204722" bottom="0.59055118110236227" header="0.47244094488188981" footer="0.39370078740157483"/>
  <pageSetup paperSize="9" scale="79" firstPageNumber="8" orientation="portrait" useFirstPageNumber="1" horizontalDpi="1200" verticalDpi="1200" r:id="rId1"/>
  <headerFooter>
    <oddFooter>&amp;R&amp;"Arial,Regular"&amp;9&amp;P</oddFooter>
  </headerFooter>
  <ignoredErrors>
    <ignoredError sqref="C16:C17" twoDigitTextYear="1"/>
    <ignoredError sqref="E10:K1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7FF5330E6F7743AF599530E847B226" ma:contentTypeVersion="13" ma:contentTypeDescription="Create a new document." ma:contentTypeScope="" ma:versionID="d585af8ef5483d69765bb55494bee4e2">
  <xsd:schema xmlns:xsd="http://www.w3.org/2001/XMLSchema" xmlns:xs="http://www.w3.org/2001/XMLSchema" xmlns:p="http://schemas.microsoft.com/office/2006/metadata/properties" xmlns:ns2="cfad2635-351c-4795-90e2-734f60046ffd" xmlns:ns3="4897abe1-d253-4db0-8a01-8640f46dc2b7" targetNamespace="http://schemas.microsoft.com/office/2006/metadata/properties" ma:root="true" ma:fieldsID="70636b5c9ddf53a389e512480427dc5a" ns2:_="" ns3:_="">
    <xsd:import namespace="cfad2635-351c-4795-90e2-734f60046ffd"/>
    <xsd:import namespace="4897abe1-d253-4db0-8a01-8640f46dc2b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ad2635-351c-4795-90e2-734f60046ff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2d61eb9b-08a8-49dd-bedb-6459cd0fb40f}" ma:internalName="TaxCatchAll" ma:showField="CatchAllData" ma:web="cfad2635-351c-4795-90e2-734f60046f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97abe1-d253-4db0-8a01-8640f46dc2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ad2635-351c-4795-90e2-734f60046ffd" xsi:nil="true"/>
    <lcf76f155ced4ddcb4097134ff3c332f xmlns="4897abe1-d253-4db0-8a01-8640f46dc2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371CF2E-7288-4CA2-9A6C-A62FB2EDB6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ad2635-351c-4795-90e2-734f60046ffd"/>
    <ds:schemaRef ds:uri="4897abe1-d253-4db0-8a01-8640f46dc2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C091EC-42C7-467A-93DD-0E7F74BCC37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5209A40-C602-4FA9-ADF1-6C6379D7E59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7B5B46D-A57F-4416-9209-AFE7C2AAD7B7}">
  <ds:schemaRefs>
    <ds:schemaRef ds:uri="http://www.w3.org/XML/1998/namespace"/>
    <ds:schemaRef ds:uri="http://schemas.microsoft.com/office/2006/documentManagement/types"/>
    <ds:schemaRef ds:uri="4897abe1-d253-4db0-8a01-8640f46dc2b7"/>
    <ds:schemaRef ds:uri="http://purl.org/dc/elements/1.1/"/>
    <ds:schemaRef ds:uri="http://schemas.microsoft.com/office/infopath/2007/PartnerControls"/>
    <ds:schemaRef ds:uri="http://purl.org/dc/dcmitype/"/>
    <ds:schemaRef ds:uri="http://schemas.microsoft.com/office/2006/metadata/properties"/>
    <ds:schemaRef ds:uri="cfad2635-351c-4795-90e2-734f60046ffd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2-3</vt:lpstr>
      <vt:lpstr>4</vt:lpstr>
      <vt:lpstr>5(6M)</vt:lpstr>
      <vt:lpstr>6</vt:lpstr>
      <vt:lpstr>7</vt:lpstr>
      <vt:lpstr>8</vt:lpstr>
      <vt:lpstr>'2-3'!Print_Area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Chayaporn Srilap (TH)</dc:creator>
  <cp:lastModifiedBy>Artitaya Wongkaew (TH)</cp:lastModifiedBy>
  <cp:lastPrinted>2025-08-05T07:00:39Z</cp:lastPrinted>
  <dcterms:created xsi:type="dcterms:W3CDTF">2023-11-14T10:29:59Z</dcterms:created>
  <dcterms:modified xsi:type="dcterms:W3CDTF">2025-08-08T02:07:59Z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0x0101003A7FF5330E6F7743AF599530E847B226</vt:lpwstr>
  </property>
  <property fmtid="{D5CDD505-2E9C-101B-9397-08002B2CF9AE}" pid="3" name="MediaServiceImageTags">
    <vt:lpwstr/>
  </property>
</Properties>
</file>