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1/03 Mar/FS/14 May 4pm/ELCID_BGP FS Q1'2025/"/>
    </mc:Choice>
  </mc:AlternateContent>
  <xr:revisionPtr revIDLastSave="3" documentId="13_ncr:1_{4489DB8C-008A-49C5-BCAE-0F987CE61251}" xr6:coauthVersionLast="47" xr6:coauthVersionMax="47" xr10:uidLastSave="{77E5F9B6-739C-4B5C-B677-89E56B173EE1}"/>
  <bookViews>
    <workbookView xWindow="-108" yWindow="-108" windowWidth="23256" windowHeight="12456" xr2:uid="{5CF1EE87-E420-44FA-9F66-8EC51147B163}"/>
  </bookViews>
  <sheets>
    <sheet name="BS2-4 (EN)" sheetId="2" r:id="rId1"/>
    <sheet name="EN_5 (3m)" sheetId="3" r:id="rId2"/>
    <sheet name="EN_6" sheetId="4" r:id="rId3"/>
    <sheet name="EN_7" sheetId="5" r:id="rId4"/>
    <sheet name="EN_8" sheetId="6" r:id="rId5"/>
    <sheet name="EN_9-11" sheetId="7" r:id="rId6"/>
  </sheets>
  <definedNames>
    <definedName name="\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hidden="1">{#N/A,#N/A,FALSE,"Sheet2"}</definedName>
    <definedName name="___Q1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hidden="1">{#N/A,#N/A,FALSE,"Sheet2"}</definedName>
    <definedName name="___r122220" hidden="1">{#N/A,#N/A,FALSE,"COVER1.XLS ";#N/A,#N/A,FALSE,"RACT1.XLS";#N/A,#N/A,FALSE,"RACT2.XLS";#N/A,#N/A,FALSE,"ECCMP";#N/A,#N/A,FALSE,"WELDER.XLS"}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hidden="1">{#N/A,#N/A,FALSE,"COVER1.XLS ";#N/A,#N/A,FALSE,"RACT1.XLS";#N/A,#N/A,FALSE,"RACT2.XLS";#N/A,#N/A,FALSE,"ECCMP";#N/A,#N/A,FALSE,"WELDER.XLS"}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hidden="1">{#N/A,#N/A,FALSE,"17MAY";#N/A,#N/A,FALSE,"24MAY"}</definedName>
    <definedName name="__123Graph_A" hidden="1">#REF!</definedName>
    <definedName name="__123Graph_B" hidden="1">#REF!</definedName>
    <definedName name="__123Graph_C" hidden="1">#REF!</definedName>
    <definedName name="__kvs80" hidden="1">{#N/A,#N/A,FALSE,"COVER1.XLS ";#N/A,#N/A,FALSE,"RACT1.XLS";#N/A,#N/A,FALSE,"RACT2.XLS";#N/A,#N/A,FALSE,"ECCMP";#N/A,#N/A,FALSE,"WELDER.XLS"}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hidden="1">#REF!</definedName>
    <definedName name="_eee2" hidden="1">{#N/A,#N/A,FALSE,"Cashflow"}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1" hidden="1">'EN_5 (3m)'!$I$1:$I$58</definedName>
    <definedName name="_giu9" hidden="1">{#N/A,#N/A,FALSE,"COVER.XLS";#N/A,#N/A,FALSE,"RACT1.XLS";#N/A,#N/A,FALSE,"RACT2.XLS";#N/A,#N/A,FALSE,"ECCMP";#N/A,#N/A,FALSE,"WELDER.XLS"}</definedName>
    <definedName name="_Key1" hidden="1">#REF!</definedName>
    <definedName name="_Key2" hidden="1">#REF!</definedName>
    <definedName name="_KO2" hidden="1">#REF!</definedName>
    <definedName name="_KVS3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hidden="1">{#N/A,#N/A,FALSE,"Sheet2"}</definedName>
    <definedName name="_QUY3" hidden="1">{#N/A,#N/A,FALSE,"Sheet2"}</definedName>
    <definedName name="_Sort" hidden="1">#REF!</definedName>
    <definedName name="_tac2" hidden="1">{#N/A,#N/A,FALSE,"COVER1.XLS ";#N/A,#N/A,FALSE,"RACT1.XLS";#N/A,#N/A,FALSE,"RACT2.XLS";#N/A,#N/A,FALSE,"ECCMP";#N/A,#N/A,FALSE,"WELDER.XLS"}</definedName>
    <definedName name="_wrn2" hidden="1">{#N/A,#N/A,FALSE,"17MAY";#N/A,#N/A,FALSE,"24MAY"}</definedName>
    <definedName name="aaaaaaa" hidden="1">#REF!</definedName>
    <definedName name="aaaaaaaaaaaaaaaaaaaaaaaaaaaaaaaaaaa" hidden="1">{#N/A,#N/A,FALSE,"17MAY";#N/A,#N/A,FALSE,"24MAY"}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hidden="1">{#N/A,#N/A,FALSE,"COVER1.XLS 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hidden="1">{#N/A,#N/A,FALSE,"COVER1.XLS 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hidden="1">#REF!</definedName>
    <definedName name="asd" hidden="1">{#N/A,#N/A,FALSE,"COVER1.XLS ";#N/A,#N/A,FALSE,"RACT1.XLS";#N/A,#N/A,FALSE,"RACT2.XLS";#N/A,#N/A,FALSE,"ECCMP";#N/A,#N/A,FALSE,"WELDER.XLS"}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fjlkd" hidden="1">{#N/A,#N/A,FALSE,"17MAY";#N/A,#N/A,FALSE,"24MAY"}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hidden="1">{#N/A,#N/A,FALSE,"COVER1.XLS 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urin" hidden="1">{#N/A,#N/A,FALSE,"COVER1.XLS ";#N/A,#N/A,FALSE,"RACT1.XLS";#N/A,#N/A,FALSE,"RACT2.XLS";#N/A,#N/A,FALSE,"ECCMP";#N/A,#N/A,FALSE,"WELDER.XLS"}</definedName>
    <definedName name="cwdsc" hidden="1">#REF!</definedName>
    <definedName name="cxvjhbs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hidden="1">#REF!</definedName>
    <definedName name="data3" hidden="1">#REF!</definedName>
    <definedName name="dbs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hidden="1">#REF!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hidden="1">{#N/A,#N/A,FALSE,"COVER.XLS";#N/A,#N/A,FALSE,"RACT1.XLS";#N/A,#N/A,FALSE,"RACT2.XLS";#N/A,#N/A,FALSE,"ECCMP";#N/A,#N/A,FALSE,"WELDER.XLS"}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hidden="1">{#N/A,#N/A,FALSE,"COVER1.XLS 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hidden="1">{#N/A,#N/A,FALSE,"17MAY";#N/A,#N/A,FALSE,"24MAY"}</definedName>
    <definedName name="err" hidden="1">{#N/A,#N/A,FALSE,"COVER1.XLS ";#N/A,#N/A,FALSE,"RACT1.XLS";#N/A,#N/A,FALSE,"RACT2.XLS";#N/A,#N/A,FALSE,"ECCMP";#N/A,#N/A,FALSE,"WELDER.XLS"}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hidden="1">{#N/A,#N/A,FALSE,"Gesamt";#N/A,#N/A,FALSE,"Ree KG";#N/A,#N/A,FALSE,"Ree Inter";#N/A,#N/A,FALSE,"BTM";#N/A,#N/A,FALSE,"GmbH";#N/A,#N/A,FALSE,"Sonstige"}</definedName>
    <definedName name="eưrr" hidden="1">{#N/A,#N/A,FALSE,"Chi ti?t"}</definedName>
    <definedName name="fbnhg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hidden="1">{#N/A,#N/A,FALSE,"17MAY";#N/A,#N/A,FALSE,"24MAY"}</definedName>
    <definedName name="few" hidden="1">{#N/A,#N/A,FALSE,"COVER1.XLS ";#N/A,#N/A,FALSE,"RACT1.XLS";#N/A,#N/A,FALSE,"RACT2.XLS";#N/A,#N/A,FALSE,"ECCMP";#N/A,#N/A,FALSE,"WELDER.XLS"}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hidden="1">{#N/A,#N/A,FALSE,"COVER1.XLS ";#N/A,#N/A,FALSE,"RACT1.XLS";#N/A,#N/A,FALSE,"RACT2.XLS";#N/A,#N/A,FALSE,"ECCMP";#N/A,#N/A,FALSE,"WELDER.XLS"}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hidden="1">{#N/A,#N/A,FALSE,"COVER1.XLS ";#N/A,#N/A,FALSE,"RACT1.XLS";#N/A,#N/A,FALSE,"RACT2.XLS";#N/A,#N/A,FALSE,"ECCMP";#N/A,#N/A,FALSE,"WELDER.XLS"}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hidden="1">{#N/A,#N/A,FALSE,"COVER.XLS";#N/A,#N/A,FALSE,"RACT1.XLS";#N/A,#N/A,FALSE,"RACT2.XLS";#N/A,#N/A,FALSE,"ECCMP";#N/A,#N/A,FALSE,"WELDER.XLS"}</definedName>
    <definedName name="gdh" hidden="1">#REF!</definedName>
    <definedName name="gff" hidden="1">{#N/A,#N/A,FALSE,"COVER.XLS";#N/A,#N/A,FALSE,"RACT1.XLS";#N/A,#N/A,FALSE,"RACT2.XLS";#N/A,#N/A,FALSE,"ECCMP";#N/A,#N/A,FALSE,"WELDER.XLS"}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rer" hidden="1">{#N/A,#N/A,FALSE,"COVER.XLS";#N/A,#N/A,FALSE,"RACT1.XLS";#N/A,#N/A,FALSE,"RACT2.XLS";#N/A,#N/A,FALSE,"ECCMP";#N/A,#N/A,FALSE,"WELDER.XLS"}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hidden="1">{#N/A,#N/A,FALSE,"COVER.XLS";#N/A,#N/A,FALSE,"RACT1.XLS";#N/A,#N/A,FALSE,"RACT2.XLS";#N/A,#N/A,FALSE,"ECCMP";#N/A,#N/A,FALSE,"WELDER.XLS"}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hidden="1">{#N/A,#N/A,FALSE,"COVER1.XLS ";#N/A,#N/A,FALSE,"RACT1.XLS";#N/A,#N/A,FALSE,"RACT2.XLS";#N/A,#N/A,FALSE,"ECCMP";#N/A,#N/A,FALSE,"WELDER.XLS"}</definedName>
    <definedName name="jjj" hidden="1">{#N/A,#N/A,FALSE,"Gesamt";#N/A,#N/A,FALSE,"Ree KG";#N/A,#N/A,FALSE,"Ree Inter";#N/A,#N/A,FALSE,"BTM";#N/A,#N/A,FALSE,"GmbH";#N/A,#N/A,FALSE,"Sonstige"}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hidden="1">{#N/A,#N/A,FALSE,"COVER1.XLS ";#N/A,#N/A,FALSE,"RACT1.XLS";#N/A,#N/A,FALSE,"RACT2.XLS";#N/A,#N/A,FALSE,"ECCMP";#N/A,#N/A,FALSE,"WELDER.XLS"}</definedName>
    <definedName name="juj" hidden="1">{#N/A,#N/A,FALSE,"17MAY";#N/A,#N/A,FALSE,"24MAY"}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hidden="1">{#N/A,#N/A,FALSE,"COVER1.XLS 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hidden="1">{#N/A,#N/A,FALSE,"17MAY";#N/A,#N/A,FALSE,"24MAY"}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hidden="1">{#N/A,#N/A,FALSE,"Sheet2"}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hidden="1">{#N/A,#N/A,FALSE,"COVER1.XLS 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hidden="1">{#N/A,#N/A,FALSE,"17MAY";#N/A,#N/A,FALSE,"24MAY"}</definedName>
    <definedName name="mo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hidden="1">{#N/A,#N/A,FALSE,"COVER.XLS";#N/A,#N/A,FALSE,"RACT1.XLS";#N/A,#N/A,FALSE,"RACT2.XLS";#N/A,#N/A,FALSE,"ECCMP";#N/A,#N/A,FALSE,"WELDER.XLS"}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hidden="1">{#N/A,#N/A,FALSE,"COVER1.XLS 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hidden="1">#REF!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hidden="1">{#N/A,#N/A,FALSE,"COVER.XLS";#N/A,#N/A,FALSE,"RACT1.XLS";#N/A,#N/A,FALSE,"RACT2.XLS";#N/A,#N/A,FALSE,"ECCMP";#N/A,#N/A,FALSE,"WELDER.XLS"}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hidden="1">{#N/A,#N/A,FALSE,"COVER1.XLS 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_xlnm.Print_Area" localSheetId="0">'BS2-4 (EN)'!$A$1:$M$168</definedName>
    <definedName name="ProdForm" hidden="1">#REF!</definedName>
    <definedName name="Product" hidden="1">#REF!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e" hidden="1">{#N/A,#N/A,FALSE,"COVER1.XLS 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hidden="1">{#N/A,#N/A,FALSE,"COVER.XLS";#N/A,#N/A,FALSE,"RACT1.XLS";#N/A,#N/A,FALSE,"RACT2.XLS";#N/A,#N/A,FALSE,"ECCMP";#N/A,#N/A,FALSE,"WELDER.XLS"}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hidden="1">{#N/A,#N/A,FALSE,"COVER.XLS";#N/A,#N/A,FALSE,"RACT1.XLS";#N/A,#N/A,FALSE,"RACT2.XLS";#N/A,#N/A,FALSE,"ECCMP";#N/A,#N/A,FALSE,"WELDER.XLS"}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hidden="1">{#N/A,#N/A,FALSE,"COVER1.XLS 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hidden="1">#REF!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hidden="1">{#N/A,#N/A,FALSE,"COVER.XLS";#N/A,#N/A,FALSE,"RACT1.XLS";#N/A,#N/A,FALSE,"RACT2.XLS";#N/A,#N/A,FALSE,"ECCMP";#N/A,#N/A,FALSE,"WELDER.XLS"}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hidden="1">#REF!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hidden="1">{#N/A,#N/A,FALSE,"COVER1.XLS ";#N/A,#N/A,FALSE,"RACT1.XLS";#N/A,#N/A,FALSE,"RACT2.XLS";#N/A,#N/A,FALSE,"ECCMP";#N/A,#N/A,FALSE,"WELDER.XLS"}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hidden="1">{#N/A,#N/A,FALSE,"COVER1.XLS 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hidden="1">#REF!</definedName>
    <definedName name="teawsd" hidden="1">{#N/A,#N/A,FALSE,"COVER1.XLS ";#N/A,#N/A,FALSE,"RACT1.XLS";#N/A,#N/A,FALSE,"RACT2.XLS";#N/A,#N/A,FALSE,"ECCMP";#N/A,#N/A,FALSE,"WELDER.XLS"}</definedName>
    <definedName name="tem" hidden="1">{#N/A,#N/A,FALSE,"17MAY";#N/A,#N/A,FALSE,"24MAY"}</definedName>
    <definedName name="th" hidden="1">{#N/A,#N/A,FALSE,"17MAY";#N/A,#N/A,FALSE,"24MAY"}</definedName>
    <definedName name="tkk" hidden="1">{#N/A,#N/A,FALSE,"17MAY";#N/A,#N/A,FALSE,"24MAY"}</definedName>
    <definedName name="tps" hidden="1">{#N/A,#N/A,FALSE,"COVER1.XLS ";#N/A,#N/A,FALSE,"RACT1.XLS";#N/A,#N/A,FALSE,"RACT2.XLS";#N/A,#N/A,FALSE,"ECCMP";#N/A,#N/A,FALSE,"WELDER.XLS"}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hidden="1">{#N/A,#N/A,FALSE,"COVER1.XLS ";#N/A,#N/A,FALSE,"RACT1.XLS";#N/A,#N/A,FALSE,"RACT2.XLS";#N/A,#N/A,FALSE,"ECCMP";#N/A,#N/A,FALSE,"WELDER.XLS"}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yghg" hidden="1">{#N/A,#N/A,FALSE,"17MAY";#N/A,#N/A,FALSE,"24MAY"}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{#N/A,#N/A,FALSE,"Sheet2"}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hidden="1">{#N/A,#N/A,FALSE,"Gesamt";#N/A,#N/A,FALSE,"Ree KG";#N/A,#N/A,FALSE,"Ree Inter";#N/A,#N/A,FALSE,"BTM";#N/A,#N/A,FALSE,"GmbH";#N/A,#N/A,FALSE,"Sonstige"}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hidden="1">#REF!</definedName>
    <definedName name="WW79ae9333df12442585e79fa05faf6ec5_634321524552500000" hidden="1">#REF!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hidden="1">{#N/A,#N/A,FALSE,"17MAY";#N/A,#N/A,FALSE,"24MAY"}</definedName>
    <definedName name="yee" hidden="1">{#N/A,#N/A,FALSE,"COVER.XLS";#N/A,#N/A,FALSE,"RACT1.XLS";#N/A,#N/A,FALSE,"RACT2.XLS";#N/A,#N/A,FALSE,"ECCMP";#N/A,#N/A,FALSE,"WELDER.XLS"}</definedName>
    <definedName name="yertdf" hidden="1">{#N/A,#N/A,FALSE,"17MAY";#N/A,#N/A,FALSE,"24MAY"}</definedName>
    <definedName name="yo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hidden="1">#REF!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hidden="1">{#N/A,#N/A,FALSE,"17MAY";#N/A,#N/A,FALSE,"24MAY"}</definedName>
    <definedName name="กรกฎาคม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hidden="1">{#N/A,#N/A,FALSE,"COVER1.XLS ";#N/A,#N/A,FALSE,"RACT1.XLS";#N/A,#N/A,FALSE,"RACT2.XLS";#N/A,#N/A,FALSE,"ECCMP";#N/A,#N/A,FALSE,"WELDER.XLS"}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hidden="1">{#N/A,#N/A,FALSE,"17MAY";#N/A,#N/A,FALSE,"24MAY"}</definedName>
    <definedName name="วส" hidden="1">#REF!</definedName>
    <definedName name="วส้วียขี" hidden="1">{#N/A,#N/A,FALSE,"COVER1.XLS 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이소영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3" i="7" l="1"/>
  <c r="A180" i="7" s="1"/>
  <c r="M102" i="7"/>
  <c r="K102" i="7"/>
  <c r="I102" i="7"/>
  <c r="G102" i="7"/>
  <c r="M88" i="7"/>
  <c r="K88" i="7"/>
  <c r="I88" i="7"/>
  <c r="G88" i="7"/>
  <c r="M41" i="7"/>
  <c r="M46" i="7" s="1"/>
  <c r="M138" i="7" s="1"/>
  <c r="I41" i="7"/>
  <c r="A3" i="7"/>
  <c r="A61" i="7" s="1"/>
  <c r="A126" i="7" s="1"/>
  <c r="R29" i="6"/>
  <c r="N29" i="6"/>
  <c r="L29" i="6"/>
  <c r="J29" i="6"/>
  <c r="H29" i="6"/>
  <c r="F29" i="6"/>
  <c r="T26" i="6"/>
  <c r="T22" i="6"/>
  <c r="R20" i="6"/>
  <c r="P20" i="6"/>
  <c r="N20" i="6"/>
  <c r="L20" i="6"/>
  <c r="J20" i="6"/>
  <c r="H20" i="6"/>
  <c r="F20" i="6"/>
  <c r="T18" i="6"/>
  <c r="T17" i="6"/>
  <c r="T13" i="6"/>
  <c r="A3" i="6"/>
  <c r="AC30" i="5"/>
  <c r="G146" i="2" s="1"/>
  <c r="W30" i="5"/>
  <c r="U30" i="5"/>
  <c r="S30" i="5"/>
  <c r="Q30" i="5"/>
  <c r="O30" i="5"/>
  <c r="M30" i="5"/>
  <c r="K30" i="5"/>
  <c r="I30" i="5"/>
  <c r="G30" i="5"/>
  <c r="E30" i="5"/>
  <c r="Y28" i="5"/>
  <c r="AA28" i="5" s="1"/>
  <c r="AE28" i="5" s="1"/>
  <c r="Y26" i="5"/>
  <c r="AA26" i="5" s="1"/>
  <c r="AE26" i="5" s="1"/>
  <c r="AA25" i="5"/>
  <c r="AE25" i="5" s="1"/>
  <c r="Y24" i="5"/>
  <c r="AA24" i="5" s="1"/>
  <c r="AE24" i="5" s="1"/>
  <c r="Y22" i="5"/>
  <c r="AA22" i="5" s="1"/>
  <c r="AE22" i="5" s="1"/>
  <c r="Y18" i="5"/>
  <c r="A3" i="5"/>
  <c r="AC27" i="4"/>
  <c r="W27" i="4"/>
  <c r="U27" i="4"/>
  <c r="S27" i="4"/>
  <c r="Q27" i="4"/>
  <c r="O27" i="4"/>
  <c r="M27" i="4"/>
  <c r="K27" i="4"/>
  <c r="I27" i="4"/>
  <c r="G27" i="4"/>
  <c r="E27" i="4"/>
  <c r="Y25" i="4"/>
  <c r="AA25" i="4" s="1"/>
  <c r="AE25" i="4" s="1"/>
  <c r="Y23" i="4"/>
  <c r="AA23" i="4" s="1"/>
  <c r="AE23" i="4" s="1"/>
  <c r="Y22" i="4"/>
  <c r="AA22" i="4" s="1"/>
  <c r="AE22" i="4" s="1"/>
  <c r="Y18" i="4"/>
  <c r="AA18" i="4" s="1"/>
  <c r="AE18" i="4" s="1"/>
  <c r="A3" i="4"/>
  <c r="M49" i="3"/>
  <c r="K49" i="3"/>
  <c r="P27" i="6" s="1"/>
  <c r="I49" i="3"/>
  <c r="G49" i="3"/>
  <c r="M43" i="3"/>
  <c r="K43" i="3"/>
  <c r="I43" i="3"/>
  <c r="G43" i="3"/>
  <c r="M14" i="3"/>
  <c r="M21" i="3" s="1"/>
  <c r="M24" i="3" s="1"/>
  <c r="M37" i="3" s="1"/>
  <c r="K14" i="3"/>
  <c r="K21" i="3" s="1"/>
  <c r="I14" i="3"/>
  <c r="I21" i="3" s="1"/>
  <c r="I24" i="3" s="1"/>
  <c r="I37" i="3" s="1"/>
  <c r="G14" i="3"/>
  <c r="G21" i="3" s="1"/>
  <c r="G24" i="3" s="1"/>
  <c r="G37" i="3" s="1"/>
  <c r="M145" i="2"/>
  <c r="M148" i="2" s="1"/>
  <c r="I145" i="2"/>
  <c r="I148" i="2" s="1"/>
  <c r="M105" i="2"/>
  <c r="K105" i="2"/>
  <c r="I105" i="2"/>
  <c r="G105" i="2"/>
  <c r="G107" i="2" s="1"/>
  <c r="M87" i="2"/>
  <c r="K87" i="2"/>
  <c r="I87" i="2"/>
  <c r="G87" i="2"/>
  <c r="A62" i="2"/>
  <c r="A117" i="2" s="1"/>
  <c r="M51" i="2"/>
  <c r="K51" i="2"/>
  <c r="I51" i="2"/>
  <c r="G51" i="2"/>
  <c r="M29" i="2"/>
  <c r="K29" i="2"/>
  <c r="I29" i="2"/>
  <c r="G29" i="2"/>
  <c r="I46" i="7" l="1"/>
  <c r="I138" i="7" s="1"/>
  <c r="T20" i="6"/>
  <c r="Y30" i="5"/>
  <c r="G145" i="2" s="1"/>
  <c r="G148" i="2" s="1"/>
  <c r="G150" i="2" s="1"/>
  <c r="G53" i="2"/>
  <c r="I53" i="2"/>
  <c r="K53" i="2"/>
  <c r="I107" i="2"/>
  <c r="I150" i="2" s="1"/>
  <c r="K107" i="2"/>
  <c r="M53" i="2"/>
  <c r="M107" i="2"/>
  <c r="M150" i="2" s="1"/>
  <c r="P29" i="6"/>
  <c r="K145" i="2" s="1"/>
  <c r="K148" i="2" s="1"/>
  <c r="K150" i="2" s="1"/>
  <c r="T27" i="6"/>
  <c r="T29" i="6" s="1"/>
  <c r="K41" i="7"/>
  <c r="K46" i="7" s="1"/>
  <c r="K138" i="7" s="1"/>
  <c r="K24" i="3"/>
  <c r="K37" i="3" s="1"/>
  <c r="AE27" i="4"/>
  <c r="Y27" i="4"/>
  <c r="AA27" i="4"/>
  <c r="G41" i="7"/>
  <c r="G46" i="7" s="1"/>
  <c r="G138" i="7" s="1"/>
  <c r="AA18" i="5"/>
  <c r="AA30" i="5" l="1"/>
  <c r="AE18" i="5"/>
  <c r="AE30" i="5" s="1"/>
</calcChain>
</file>

<file path=xl/sharedStrings.xml><?xml version="1.0" encoding="utf-8"?>
<sst xmlns="http://schemas.openxmlformats.org/spreadsheetml/2006/main" count="491" uniqueCount="286">
  <si>
    <t>B.Grimm Power Public Company Limited</t>
  </si>
  <si>
    <t>Statements of Financial Position</t>
  </si>
  <si>
    <t>As at 31 March 2025</t>
  </si>
  <si>
    <t>Consolidated</t>
  </si>
  <si>
    <t>Separate</t>
  </si>
  <si>
    <t xml:space="preserve">
 financial information
</t>
  </si>
  <si>
    <t>Unaudited</t>
  </si>
  <si>
    <t>Audited</t>
  </si>
  <si>
    <t>31 March</t>
  </si>
  <si>
    <t>31 December</t>
  </si>
  <si>
    <t>Notes</t>
  </si>
  <si>
    <t>Baht ’000</t>
  </si>
  <si>
    <t>Assets</t>
  </si>
  <si>
    <t>Current assets</t>
  </si>
  <si>
    <t>Cash and cash equivalents</t>
  </si>
  <si>
    <t>Restricted deposits within one year</t>
  </si>
  <si>
    <t>Fixed bank deposits with maturity over three months</t>
  </si>
  <si>
    <t>Trade and other current receivables, net</t>
  </si>
  <si>
    <t>Short-term loans to third parties</t>
  </si>
  <si>
    <t>Short-term loans to related parties</t>
  </si>
  <si>
    <t>Current portion of long-term loans to third parties</t>
  </si>
  <si>
    <t>Current portion of long-term loans to related parties</t>
  </si>
  <si>
    <t>Inventories - Natural gas</t>
  </si>
  <si>
    <t>Spare parts and supplies, net</t>
  </si>
  <si>
    <t>Derivative assets</t>
  </si>
  <si>
    <t>Other current assets</t>
  </si>
  <si>
    <t>Total current assets</t>
  </si>
  <si>
    <t>Non-current assets</t>
  </si>
  <si>
    <t>Fixed bank deposits with maturity over one year</t>
  </si>
  <si>
    <t>Long-term loans to third parties</t>
  </si>
  <si>
    <t>Long-term loans to related parties</t>
  </si>
  <si>
    <t>Investments in subsidiaries</t>
  </si>
  <si>
    <t>Investments in associates</t>
  </si>
  <si>
    <t>8 (a)</t>
  </si>
  <si>
    <t>Investments in joint ventures</t>
  </si>
  <si>
    <t>8 (b)</t>
  </si>
  <si>
    <t xml:space="preserve">Financial assets measured at fair value </t>
  </si>
  <si>
    <t>through other comprehensive income</t>
  </si>
  <si>
    <t>Investment property</t>
  </si>
  <si>
    <t>Property, plant and equipment, net</t>
  </si>
  <si>
    <t>Right-of-use assets, net</t>
  </si>
  <si>
    <t>Goodwill</t>
  </si>
  <si>
    <t>Intangible assets, net</t>
  </si>
  <si>
    <t>Deposits for land</t>
  </si>
  <si>
    <t>Deferred tax assets</t>
  </si>
  <si>
    <t>Other non-current assets</t>
  </si>
  <si>
    <t>Total non-current assets</t>
  </si>
  <si>
    <t>Total assets</t>
  </si>
  <si>
    <t>Director _____________________________________</t>
  </si>
  <si>
    <t>The accompanying notes are an integral part of this interim financial information.</t>
  </si>
  <si>
    <r>
      <t xml:space="preserve">Statements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</si>
  <si>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</si>
  <si>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</si>
  <si>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Short-term borrowings from financial institutions</t>
  </si>
  <si>
    <t>Trade and other current payables</t>
  </si>
  <si>
    <t>Short-term borrowings from third parties</t>
  </si>
  <si>
    <t>Short-term borrowings from related parties</t>
  </si>
  <si>
    <t>Current portion of long-term borrowings</t>
  </si>
  <si>
    <t>from financial institutions, net</t>
  </si>
  <si>
    <t>Current portion of debentures, net</t>
  </si>
  <si>
    <t>Current portion of lease liabilities</t>
  </si>
  <si>
    <t>Derivative liabilities</t>
  </si>
  <si>
    <t>Corporate income tax payable</t>
  </si>
  <si>
    <t>Other current liabilities</t>
  </si>
  <si>
    <t>Total current liabilities</t>
  </si>
  <si>
    <t>Non-current liabilities</t>
  </si>
  <si>
    <t>Payables arising from investment in associates</t>
  </si>
  <si>
    <t>Long-term borrowings from financial institutions, net</t>
  </si>
  <si>
    <t>Long-term borrowings from third party</t>
  </si>
  <si>
    <t>Debentures, net</t>
  </si>
  <si>
    <t>Lease liabilities</t>
  </si>
  <si>
    <t>Deferred tax liabilities</t>
  </si>
  <si>
    <t>Provision for minimum payments under</t>
  </si>
  <si>
    <t>rights to sell electricity agreements</t>
  </si>
  <si>
    <t>Provision for decommissioning costs</t>
  </si>
  <si>
    <t>Employee benefit obligations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</si>
  <si>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</si>
  <si>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</si>
  <si>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</si>
  <si>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</si>
  <si>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</si>
  <si>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</si>
  <si>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</si>
  <si>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2,700,000,000 ordinary shares </t>
  </si>
  <si>
    <t>at par value of Baht 2 each</t>
  </si>
  <si>
    <t>Issued and paid-up share capital</t>
  </si>
  <si>
    <t>2,606,900,000 ordinary shares, fully-paid</t>
  </si>
  <si>
    <t>Share premium on ordinary shares</t>
  </si>
  <si>
    <t>Subordinated perpetual bonds</t>
  </si>
  <si>
    <t>Other reserve - share-based payments</t>
  </si>
  <si>
    <t>Retained earnings</t>
  </si>
  <si>
    <t>Appropriated - legal reserve</t>
  </si>
  <si>
    <t>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</si>
  <si>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</si>
  <si>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</si>
  <si>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</si>
  <si>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</si>
  <si>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</si>
  <si>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Statements of Comprehensive Income (Unaudited)</t>
  </si>
  <si>
    <t>For the three-month period ended 31 March 2025</t>
  </si>
  <si>
    <t>Sales and services income</t>
  </si>
  <si>
    <t>Cost of sales and services</t>
  </si>
  <si>
    <t>Gross profit (loss)</t>
  </si>
  <si>
    <t>Other income</t>
  </si>
  <si>
    <t>Administrative expenses</t>
  </si>
  <si>
    <t>Gain (loss) on exchange rate, net</t>
  </si>
  <si>
    <t>Finance costs</t>
  </si>
  <si>
    <t>Share of profit (loss) from associates and joint ventures</t>
  </si>
  <si>
    <t>Profit (loss) before income tax</t>
  </si>
  <si>
    <t>Income tax</t>
  </si>
  <si>
    <t>Profit (loss) for the period</t>
  </si>
  <si>
    <t>Other comprehensive income (expense):</t>
  </si>
  <si>
    <t>Item that will not be reclassified subsequently to profit or loss</t>
  </si>
  <si>
    <t xml:space="preserve">Share of other comprehensive income (expense) </t>
  </si>
  <si>
    <t>from associates</t>
  </si>
  <si>
    <t>Items that will be reclassified subsequently to profit or loss</t>
  </si>
  <si>
    <t>Changes in fair value of hedging derivatives, net of tax</t>
  </si>
  <si>
    <t>Reclassify hedging reserve to profit or loss, net of tax</t>
  </si>
  <si>
    <t xml:space="preserve">Share of other comprehensive expense from associates </t>
  </si>
  <si>
    <t>and joint ventures</t>
  </si>
  <si>
    <t>Currency translation difference</t>
  </si>
  <si>
    <t>Total comprehensive income (expense) for the period</t>
  </si>
  <si>
    <t>Profit (loss) attributable to:</t>
  </si>
  <si>
    <t>Owners of the parent</t>
  </si>
  <si>
    <t>Total comprehensive income (expense) attributable to:</t>
  </si>
  <si>
    <t>Earnings (loss) per share</t>
  </si>
  <si>
    <t>Baht</t>
  </si>
  <si>
    <t>Basic earnings (loss) per share*</t>
  </si>
  <si>
    <t xml:space="preserve"> </t>
  </si>
  <si>
    <t>* After deducting accumulated interest expense during the period of subordinated perpetual bond</t>
  </si>
  <si>
    <t>Statements of Changes in Equity (Unaudited)</t>
  </si>
  <si>
    <t>Consolidated financial information</t>
  </si>
  <si>
    <t>Attributable to owners of the parent</t>
  </si>
  <si>
    <t>Other comprehensive</t>
  </si>
  <si>
    <t>income (expense)</t>
  </si>
  <si>
    <t>Share of other</t>
  </si>
  <si>
    <t>comprehensive</t>
  </si>
  <si>
    <t>Changes in</t>
  </si>
  <si>
    <t>Share</t>
  </si>
  <si>
    <t>income</t>
  </si>
  <si>
    <t>parent’s</t>
  </si>
  <si>
    <t>Issued and</t>
  </si>
  <si>
    <t>premium on</t>
  </si>
  <si>
    <t>Subordinated</t>
  </si>
  <si>
    <t>Other reserve</t>
  </si>
  <si>
    <t>Translation</t>
  </si>
  <si>
    <t>(expense) from</t>
  </si>
  <si>
    <t>ownership</t>
  </si>
  <si>
    <t>Total other</t>
  </si>
  <si>
    <t>paid-up</t>
  </si>
  <si>
    <t>ordinary</t>
  </si>
  <si>
    <t>perpetual</t>
  </si>
  <si>
    <t>- share-based</t>
  </si>
  <si>
    <t>Appropriated</t>
  </si>
  <si>
    <t>of financial</t>
  </si>
  <si>
    <t>Hedging</t>
  </si>
  <si>
    <t>associates and</t>
  </si>
  <si>
    <t xml:space="preserve"> interests in</t>
  </si>
  <si>
    <t>components</t>
  </si>
  <si>
    <t>Total owners</t>
  </si>
  <si>
    <t>Non-controlling</t>
  </si>
  <si>
    <t>share capital</t>
  </si>
  <si>
    <t>shares</t>
  </si>
  <si>
    <t>bond</t>
  </si>
  <si>
    <t>payments</t>
  </si>
  <si>
    <t>- legal reserve</t>
  </si>
  <si>
    <t>statements</t>
  </si>
  <si>
    <t>reserves</t>
  </si>
  <si>
    <t>joint ventures</t>
  </si>
  <si>
    <t xml:space="preserve"> subsidiaries</t>
  </si>
  <si>
    <t>of equity</t>
  </si>
  <si>
    <t>of the parent</t>
  </si>
  <si>
    <t>interests</t>
  </si>
  <si>
    <t>Opening balance at 1 January 2024</t>
  </si>
  <si>
    <t>Changes in equity for the three-month</t>
  </si>
  <si>
    <t>period ended 31 March 2024</t>
  </si>
  <si>
    <t>Additional paid-up share capital of subsidiaries</t>
  </si>
  <si>
    <t>Interest paid on subordinated perpetual bond</t>
  </si>
  <si>
    <t xml:space="preserve">Total comprehensive income (expense) </t>
  </si>
  <si>
    <t>for the period</t>
  </si>
  <si>
    <t>Closing balance at 31 March 2024</t>
  </si>
  <si>
    <r>
      <t xml:space="preserve">Statements of Changes in Equity (Unaudited) </t>
    </r>
    <r>
      <rPr>
        <sz val="9"/>
        <rFont val="Arial"/>
        <family val="2"/>
      </rPr>
      <t>(Cont'd)</t>
    </r>
  </si>
  <si>
    <t>Change in</t>
  </si>
  <si>
    <t>Note</t>
  </si>
  <si>
    <t>Opening balance at 1 January 2025</t>
  </si>
  <si>
    <t>period ended 31 March 2025</t>
  </si>
  <si>
    <t xml:space="preserve">Change in parent’s ownership interests in </t>
  </si>
  <si>
    <t>subsidiaries</t>
  </si>
  <si>
    <t>Dividends of subsidiaries</t>
  </si>
  <si>
    <t>Closing balance at 31 March 2025</t>
  </si>
  <si>
    <r>
      <t xml:space="preserve">Statements of Changes in Equity (Unaudited) </t>
    </r>
    <r>
      <rPr>
        <sz val="9"/>
        <rFont val="Arial"/>
        <family val="2"/>
      </rPr>
      <t>(Cont’d)</t>
    </r>
  </si>
  <si>
    <t>Separate financial information</t>
  </si>
  <si>
    <t>Hedging reserves</t>
  </si>
  <si>
    <t>Total comprehensive expense for the period</t>
  </si>
  <si>
    <t>Statements of Cash Flows (Unaudited)</t>
  </si>
  <si>
    <t>2025</t>
  </si>
  <si>
    <t>2024</t>
  </si>
  <si>
    <t xml:space="preserve">Cash flows from operating activities </t>
  </si>
  <si>
    <t xml:space="preserve">Profit (loss) before income tax </t>
  </si>
  <si>
    <t>Adjustments for:</t>
  </si>
  <si>
    <t>- Depreciation and amortisation</t>
  </si>
  <si>
    <t>- Amortisation of deferred financing fees</t>
  </si>
  <si>
    <t xml:space="preserve">- Reversal of allowance for slow-moving spare parts </t>
  </si>
  <si>
    <t xml:space="preserve">  and supplies</t>
  </si>
  <si>
    <t>- Reversal of impairment for plant and equipment</t>
  </si>
  <si>
    <t xml:space="preserve">- Loss (gain) on disposal and write-off of plant and equipment </t>
  </si>
  <si>
    <t>and intangible assets</t>
  </si>
  <si>
    <t>- Interest income</t>
  </si>
  <si>
    <t>- Interest expense</t>
  </si>
  <si>
    <t>- Employee benefit expense</t>
  </si>
  <si>
    <t>- Unrealised loss (gain) on exchange rate</t>
  </si>
  <si>
    <t>- Dividends income</t>
  </si>
  <si>
    <t>- Share of (profit) loss from associates and joint ventures</t>
  </si>
  <si>
    <t>Changes in working capital:</t>
  </si>
  <si>
    <t>- Trade and other current receivables</t>
  </si>
  <si>
    <t>- Inventories - Natural gas</t>
  </si>
  <si>
    <t>- Spare parts and supplies</t>
  </si>
  <si>
    <t>- Other current assets</t>
  </si>
  <si>
    <t>- Other non-current assets</t>
  </si>
  <si>
    <t>- Trade and other current payables</t>
  </si>
  <si>
    <t>- Other current liabilities</t>
  </si>
  <si>
    <t>- Provision for minimum payments under rights to sell</t>
  </si>
  <si>
    <t>electricity agreements</t>
  </si>
  <si>
    <t xml:space="preserve">- Employee benefit obligations </t>
  </si>
  <si>
    <t>- Other non-current liabilities</t>
  </si>
  <si>
    <t>Cash generated from (used in) operating activities</t>
  </si>
  <si>
    <t>- Interest received</t>
  </si>
  <si>
    <t>- Income tax paid</t>
  </si>
  <si>
    <t>- Withholding tax received</t>
  </si>
  <si>
    <t>Net cash generated from (used in) operating activities</t>
  </si>
  <si>
    <r>
      <t xml:space="preserve">Statements of Cash Flows (Unaudited) </t>
    </r>
    <r>
      <rPr>
        <sz val="9"/>
        <rFont val="Arial"/>
        <family val="2"/>
      </rPr>
      <t>(Cont’d)</t>
    </r>
  </si>
  <si>
    <t>Cash flows from investing activities</t>
  </si>
  <si>
    <t>Decrease in restricted deposits</t>
  </si>
  <si>
    <t>Increase in fixed deposits with maturity over three months</t>
  </si>
  <si>
    <t>Repayments received from short-term loans to related parties</t>
  </si>
  <si>
    <t>Payments for short-term loans to related parties</t>
  </si>
  <si>
    <t>Payments for short-term loans to third parties</t>
  </si>
  <si>
    <t>Repayments received from long-term loans to related parties</t>
  </si>
  <si>
    <t>Payments for long-term loans to related parties</t>
  </si>
  <si>
    <t>Payments for investment in subsidiaries</t>
  </si>
  <si>
    <t>Payments for investment in associates</t>
  </si>
  <si>
    <t>Payments for investment in joint ventures</t>
  </si>
  <si>
    <t>Payments for purchases of property, plant and equipment</t>
  </si>
  <si>
    <t>Payments for interest capitalised in property, plant and equipment</t>
  </si>
  <si>
    <t>Payments for purchases of intangible assets</t>
  </si>
  <si>
    <t>Proceeds from disposal of property, plant and equipment</t>
  </si>
  <si>
    <t>Proceeds from disposal of intangible assets</t>
  </si>
  <si>
    <t>Payments for projects development</t>
  </si>
  <si>
    <t>Payments for deposits for investment</t>
  </si>
  <si>
    <t>Dividends received</t>
  </si>
  <si>
    <t>Net cash generated from (used in) investing activities</t>
  </si>
  <si>
    <t>Cash flows from financing activities</t>
  </si>
  <si>
    <t>Proceeds from issuance of ordinary shares from subsidiaries</t>
  </si>
  <si>
    <t>Proceeds from short-term borrowings from financial institutions</t>
  </si>
  <si>
    <t>Repayments to short-term borrowings from financial institutions</t>
  </si>
  <si>
    <t>Repayments to long-term borrowings from financial institutions</t>
  </si>
  <si>
    <t>Repayments to short-term borrowings from related parties</t>
  </si>
  <si>
    <t>Payments for lease liabilities</t>
  </si>
  <si>
    <t>Dividends paid to non-controlling interests</t>
  </si>
  <si>
    <t>Payments for interest of subordinated perpetual bond</t>
  </si>
  <si>
    <t>Interest received from interest rate swap</t>
  </si>
  <si>
    <t>Payments for interest</t>
  </si>
  <si>
    <t>Net cash generated from (used in) financing activities</t>
  </si>
  <si>
    <t>Net increase (decrease) in cash and cash equivalents</t>
  </si>
  <si>
    <t>Cash and cash equivalents at beginning of the period</t>
  </si>
  <si>
    <t>Gain (loss) on exchange rate of cash and cash equivalents</t>
  </si>
  <si>
    <t>Cash and cash equivalents at end of the period</t>
  </si>
  <si>
    <t>Supplementary information :</t>
  </si>
  <si>
    <t>Significant non-cash items :</t>
  </si>
  <si>
    <t>Purchases of property, plant and equipment</t>
  </si>
  <si>
    <t>and intangible assets by credit</t>
  </si>
  <si>
    <t>Acquisition of right-of-use assets and lease modifications</t>
  </si>
  <si>
    <t>Payables arising from investing in subsidiary</t>
  </si>
  <si>
    <t>Payable arising from investing in associates</t>
  </si>
  <si>
    <t>Compensation receivable arising from construction contract</t>
  </si>
  <si>
    <t>Transfer short-term loans to third parties</t>
  </si>
  <si>
    <t>to short-term loans to related parties</t>
  </si>
  <si>
    <t>to long-term loans to third parties</t>
  </si>
  <si>
    <t xml:space="preserve">Transfer short-term loans to related parties to </t>
  </si>
  <si>
    <t>long-term loans to related parties</t>
  </si>
  <si>
    <t xml:space="preserve">Transfer deposit for land to land </t>
  </si>
  <si>
    <t>Transfer property and equipment to intangible assets</t>
  </si>
  <si>
    <t>Transfer other non-current assets to investment in associates</t>
  </si>
  <si>
    <t>Transfer advance for projects development to property and equipment</t>
  </si>
  <si>
    <t>Transfer other non-current assets to equipment</t>
  </si>
  <si>
    <t>due for payment over than one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</si>
</sst>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"/>
    <numFmt numFmtId="165" formatCode="#,##0;\(#,##0\);\-"/>
    <numFmt numFmtId="166" formatCode="#,##0;\(#,##0\);&quot;-&quot;"/>
    <numFmt numFmtId="167" formatCode="_-* #,##0_-;\-* #,##0_-;_-* &quot;-&quot;??_-;_-@_-"/>
    <numFmt numFmtId="168" formatCode="#,##0.0;\(#,##0.0\)"/>
    <numFmt numFmtId="169" formatCode="_-* #,##0.00_-;\-* #,##0.00_-;_-* &quot;-&quot;??_-;_-@"/>
    <numFmt numFmtId="170" formatCode="#,##0.00;\(#,##0.00\);\-"/>
    <numFmt numFmtId="171" formatCode="#,##0;\ \(#,##0\)"/>
    <numFmt numFmtId="172" formatCode="#,##0;\(#,##0\);&quot;-&quot;;@"/>
    <numFmt numFmtId="173" formatCode="_(* #,##0.00_);_(* \(#,##0.00\);_(* &quot;-&quot;??_);_(@_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5"/>
      <name val="AngsanaUPC"/>
      <family val="1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</cellStyleXfs>
  <cellXfs count="191">
    <xf numFmtId="0" fontId="0" fillId="0" borderId="0" xfId="0"/>
    <xf numFmtId="165" fontId="4" fillId="0" borderId="0" xfId="3" applyNumberFormat="1" applyFont="1" applyAlignment="1">
      <alignment horizontal="center" vertical="center"/>
    </xf>
    <xf numFmtId="0" fontId="3" fillId="0" borderId="0" xfId="3" quotePrefix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4" fontId="3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horizontal="center" vertical="center"/>
    </xf>
    <xf numFmtId="165" fontId="4" fillId="0" borderId="0" xfId="4" applyNumberFormat="1" applyFont="1" applyAlignment="1">
      <alignment horizontal="center" vertical="center"/>
    </xf>
    <xf numFmtId="0" fontId="4" fillId="0" borderId="0" xfId="4" applyFont="1"/>
    <xf numFmtId="0" fontId="3" fillId="0" borderId="2" xfId="4" applyFont="1" applyBorder="1" applyAlignment="1">
      <alignment vertical="center"/>
    </xf>
    <xf numFmtId="164" fontId="4" fillId="0" borderId="2" xfId="4" applyNumberFormat="1" applyFont="1" applyBorder="1" applyAlignment="1">
      <alignment vertical="center"/>
    </xf>
    <xf numFmtId="164" fontId="4" fillId="0" borderId="2" xfId="4" applyNumberFormat="1" applyFont="1" applyBorder="1" applyAlignment="1">
      <alignment horizontal="center" vertical="center"/>
    </xf>
    <xf numFmtId="165" fontId="4" fillId="0" borderId="2" xfId="4" applyNumberFormat="1" applyFont="1" applyBorder="1" applyAlignment="1">
      <alignment horizontal="center" vertical="center"/>
    </xf>
    <xf numFmtId="165" fontId="3" fillId="0" borderId="0" xfId="4" applyNumberFormat="1" applyFont="1" applyAlignment="1">
      <alignment horizontal="center" vertical="center"/>
    </xf>
    <xf numFmtId="165" fontId="3" fillId="0" borderId="2" xfId="4" applyNumberFormat="1" applyFont="1" applyBorder="1" applyAlignment="1">
      <alignment horizontal="center" vertical="center"/>
    </xf>
    <xf numFmtId="164" fontId="3" fillId="0" borderId="0" xfId="4" applyNumberFormat="1" applyFont="1" applyAlignment="1">
      <alignment horizontal="center" vertical="center"/>
    </xf>
    <xf numFmtId="165" fontId="3" fillId="0" borderId="2" xfId="4" applyNumberFormat="1" applyFont="1" applyBorder="1" applyAlignment="1">
      <alignment horizontal="right" vertical="center"/>
    </xf>
    <xf numFmtId="165" fontId="3" fillId="0" borderId="0" xfId="4" applyNumberFormat="1" applyFont="1" applyAlignment="1">
      <alignment horizontal="right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5" applyNumberFormat="1" applyFont="1" applyAlignment="1">
      <alignment horizontal="center" vertical="center"/>
    </xf>
    <xf numFmtId="165" fontId="4" fillId="0" borderId="0" xfId="4" applyNumberFormat="1" applyFont="1"/>
    <xf numFmtId="165" fontId="4" fillId="0" borderId="2" xfId="5" applyNumberFormat="1" applyFont="1" applyBorder="1" applyAlignment="1">
      <alignment horizontal="right" vertical="center"/>
    </xf>
    <xf numFmtId="170" fontId="4" fillId="0" borderId="0" xfId="4" applyNumberFormat="1" applyFont="1" applyAlignment="1">
      <alignment horizontal="right" vertical="center"/>
    </xf>
    <xf numFmtId="170" fontId="4" fillId="0" borderId="0" xfId="4" applyNumberFormat="1" applyFont="1" applyAlignment="1">
      <alignment horizontal="center" vertical="center"/>
    </xf>
    <xf numFmtId="165" fontId="4" fillId="0" borderId="0" xfId="4" applyNumberFormat="1" applyFont="1" applyAlignment="1">
      <alignment horizontal="right" vertical="center"/>
    </xf>
    <xf numFmtId="164" fontId="4" fillId="0" borderId="0" xfId="5" applyNumberFormat="1" applyFont="1" applyAlignment="1">
      <alignment horizontal="right" vertical="center"/>
    </xf>
    <xf numFmtId="164" fontId="4" fillId="0" borderId="0" xfId="6" applyNumberFormat="1" applyFont="1" applyAlignment="1">
      <alignment horizontal="center" vertical="center"/>
    </xf>
    <xf numFmtId="10" fontId="4" fillId="0" borderId="0" xfId="2" applyNumberFormat="1" applyFont="1"/>
    <xf numFmtId="43" fontId="4" fillId="0" borderId="0" xfId="1" applyFont="1"/>
    <xf numFmtId="165" fontId="4" fillId="0" borderId="0" xfId="4" applyNumberFormat="1" applyFont="1" applyAlignment="1">
      <alignment vertical="center"/>
    </xf>
    <xf numFmtId="165" fontId="4" fillId="0" borderId="3" xfId="4" applyNumberFormat="1" applyFont="1" applyBorder="1" applyAlignment="1">
      <alignment horizontal="right" vertical="center"/>
    </xf>
    <xf numFmtId="170" fontId="4" fillId="0" borderId="0" xfId="5" applyNumberFormat="1" applyFont="1" applyAlignment="1">
      <alignment horizontal="right" vertical="center"/>
    </xf>
    <xf numFmtId="170" fontId="4" fillId="0" borderId="0" xfId="5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165" fontId="10" fillId="0" borderId="0" xfId="4" applyNumberFormat="1" applyFont="1" applyAlignment="1">
      <alignment horizontal="right" vertical="center"/>
    </xf>
    <xf numFmtId="165" fontId="11" fillId="0" borderId="0" xfId="4" applyNumberFormat="1" applyFont="1" applyAlignment="1">
      <alignment horizontal="right" vertical="center"/>
    </xf>
    <xf numFmtId="164" fontId="10" fillId="0" borderId="0" xfId="4" applyNumberFormat="1" applyFont="1" applyAlignment="1">
      <alignment vertical="center"/>
    </xf>
    <xf numFmtId="164" fontId="3" fillId="0" borderId="2" xfId="4" applyNumberFormat="1" applyFont="1" applyBorder="1" applyAlignment="1">
      <alignment vertical="center"/>
    </xf>
    <xf numFmtId="165" fontId="4" fillId="0" borderId="2" xfId="4" applyNumberFormat="1" applyFont="1" applyBorder="1" applyAlignment="1">
      <alignment horizontal="right" vertical="center"/>
    </xf>
    <xf numFmtId="165" fontId="10" fillId="0" borderId="2" xfId="4" applyNumberFormat="1" applyFont="1" applyBorder="1" applyAlignment="1">
      <alignment horizontal="right" vertical="center"/>
    </xf>
    <xf numFmtId="164" fontId="11" fillId="0" borderId="0" xfId="4" applyNumberFormat="1" applyFont="1" applyAlignment="1">
      <alignment vertical="center"/>
    </xf>
    <xf numFmtId="164" fontId="10" fillId="0" borderId="0" xfId="4" applyNumberFormat="1" applyFont="1" applyAlignment="1">
      <alignment horizontal="center" vertical="center"/>
    </xf>
    <xf numFmtId="165" fontId="11" fillId="0" borderId="2" xfId="4" applyNumberFormat="1" applyFont="1" applyBorder="1" applyAlignment="1">
      <alignment vertical="center"/>
    </xf>
    <xf numFmtId="165" fontId="11" fillId="0" borderId="2" xfId="4" applyNumberFormat="1" applyFont="1" applyBorder="1" applyAlignment="1">
      <alignment horizontal="right" vertical="center"/>
    </xf>
    <xf numFmtId="165" fontId="11" fillId="0" borderId="0" xfId="4" applyNumberFormat="1" applyFont="1" applyAlignment="1">
      <alignment horizontal="center" vertical="center"/>
    </xf>
    <xf numFmtId="165" fontId="11" fillId="0" borderId="0" xfId="4" quotePrefix="1" applyNumberFormat="1" applyFont="1" applyAlignment="1">
      <alignment horizontal="right" vertical="center"/>
    </xf>
    <xf numFmtId="15" fontId="11" fillId="0" borderId="0" xfId="4" applyNumberFormat="1" applyFont="1" applyAlignment="1">
      <alignment vertical="center"/>
    </xf>
    <xf numFmtId="164" fontId="11" fillId="0" borderId="0" xfId="4" quotePrefix="1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4" applyFont="1" applyAlignment="1">
      <alignment vertical="center"/>
    </xf>
    <xf numFmtId="165" fontId="10" fillId="0" borderId="0" xfId="7" applyNumberFormat="1" applyFont="1" applyFill="1" applyAlignment="1">
      <alignment horizontal="right" vertical="center"/>
    </xf>
    <xf numFmtId="165" fontId="10" fillId="0" borderId="2" xfId="7" applyNumberFormat="1" applyFont="1" applyFill="1" applyBorder="1" applyAlignment="1">
      <alignment horizontal="right" vertical="center"/>
    </xf>
    <xf numFmtId="165" fontId="10" fillId="0" borderId="0" xfId="7" applyNumberFormat="1" applyFont="1" applyFill="1" applyBorder="1" applyAlignment="1">
      <alignment horizontal="right" vertical="center"/>
    </xf>
    <xf numFmtId="165" fontId="10" fillId="0" borderId="3" xfId="4" applyNumberFormat="1" applyFont="1" applyBorder="1" applyAlignment="1">
      <alignment horizontal="right" vertical="center"/>
    </xf>
    <xf numFmtId="0" fontId="11" fillId="0" borderId="0" xfId="4" applyFont="1" applyAlignment="1">
      <alignment vertical="center"/>
    </xf>
    <xf numFmtId="15" fontId="10" fillId="0" borderId="0" xfId="4" applyNumberFormat="1" applyFont="1" applyAlignment="1">
      <alignment vertical="center"/>
    </xf>
    <xf numFmtId="0" fontId="3" fillId="0" borderId="0" xfId="4" applyFont="1" applyAlignment="1">
      <alignment horizontal="left" vertical="center"/>
    </xf>
    <xf numFmtId="164" fontId="10" fillId="0" borderId="0" xfId="4" applyNumberFormat="1" applyFont="1" applyAlignment="1">
      <alignment horizontal="right" vertical="center"/>
    </xf>
    <xf numFmtId="0" fontId="3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4" fillId="0" borderId="2" xfId="4" applyFont="1" applyBorder="1" applyAlignment="1">
      <alignment vertical="center"/>
    </xf>
    <xf numFmtId="0" fontId="10" fillId="0" borderId="2" xfId="4" applyFont="1" applyBorder="1" applyAlignment="1">
      <alignment horizontal="center" vertical="center"/>
    </xf>
    <xf numFmtId="0" fontId="10" fillId="0" borderId="2" xfId="4" applyFont="1" applyBorder="1" applyAlignment="1">
      <alignment vertical="center"/>
    </xf>
    <xf numFmtId="164" fontId="10" fillId="0" borderId="2" xfId="4" applyNumberFormat="1" applyFont="1" applyBorder="1" applyAlignment="1">
      <alignment vertical="center"/>
    </xf>
    <xf numFmtId="164" fontId="11" fillId="0" borderId="2" xfId="4" applyNumberFormat="1" applyFont="1" applyBorder="1" applyAlignment="1">
      <alignment horizontal="center" vertical="center"/>
    </xf>
    <xf numFmtId="164" fontId="11" fillId="0" borderId="2" xfId="4" applyNumberFormat="1" applyFont="1" applyBorder="1" applyAlignment="1">
      <alignment vertical="center"/>
    </xf>
    <xf numFmtId="171" fontId="11" fillId="0" borderId="2" xfId="4" applyNumberFormat="1" applyFont="1" applyBorder="1" applyAlignment="1">
      <alignment horizontal="right" vertical="center"/>
    </xf>
    <xf numFmtId="164" fontId="11" fillId="0" borderId="0" xfId="4" applyNumberFormat="1" applyFont="1" applyAlignment="1">
      <alignment horizontal="center" vertical="center"/>
    </xf>
    <xf numFmtId="171" fontId="11" fillId="0" borderId="0" xfId="4" applyNumberFormat="1" applyFont="1" applyAlignment="1">
      <alignment horizontal="right" vertical="center"/>
    </xf>
    <xf numFmtId="171" fontId="11" fillId="0" borderId="0" xfId="4" quotePrefix="1" applyNumberFormat="1" applyFont="1" applyAlignment="1">
      <alignment horizontal="right" vertical="center"/>
    </xf>
    <xf numFmtId="171" fontId="11" fillId="0" borderId="0" xfId="4" applyNumberFormat="1" applyFont="1" applyAlignment="1">
      <alignment horizontal="center" vertical="center"/>
    </xf>
    <xf numFmtId="171" fontId="11" fillId="0" borderId="2" xfId="4" applyNumberFormat="1" applyFont="1" applyBorder="1" applyAlignment="1">
      <alignment horizontal="center" vertical="center"/>
    </xf>
    <xf numFmtId="0" fontId="11" fillId="0" borderId="0" xfId="4" applyFont="1" applyAlignment="1">
      <alignment horizontal="left" vertical="center"/>
    </xf>
    <xf numFmtId="165" fontId="10" fillId="0" borderId="0" xfId="4" applyNumberFormat="1" applyFont="1" applyAlignment="1">
      <alignment vertical="center"/>
    </xf>
    <xf numFmtId="165" fontId="10" fillId="0" borderId="0" xfId="8" applyNumberFormat="1" applyFont="1" applyAlignment="1">
      <alignment vertical="center"/>
    </xf>
    <xf numFmtId="167" fontId="10" fillId="0" borderId="0" xfId="9" applyNumberFormat="1" applyFont="1" applyFill="1" applyBorder="1" applyAlignment="1">
      <alignment vertical="center"/>
    </xf>
    <xf numFmtId="165" fontId="10" fillId="0" borderId="2" xfId="8" applyNumberFormat="1" applyFont="1" applyBorder="1" applyAlignment="1">
      <alignment vertical="center"/>
    </xf>
    <xf numFmtId="165" fontId="10" fillId="0" borderId="3" xfId="4" applyNumberFormat="1" applyFont="1" applyBorder="1" applyAlignment="1">
      <alignment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9" applyNumberFormat="1" applyFont="1" applyFill="1" applyAlignment="1">
      <alignment horizontal="right" vertical="center"/>
    </xf>
    <xf numFmtId="43" fontId="4" fillId="0" borderId="0" xfId="1" applyFont="1" applyFill="1"/>
    <xf numFmtId="0" fontId="4" fillId="0" borderId="0" xfId="7" applyNumberFormat="1" applyFont="1" applyFill="1" applyAlignment="1">
      <alignment horizontal="right" vertical="center"/>
    </xf>
    <xf numFmtId="165" fontId="4" fillId="0" borderId="2" xfId="9" applyNumberFormat="1" applyFont="1" applyFill="1" applyBorder="1" applyAlignment="1">
      <alignment horizontal="right" vertical="center"/>
    </xf>
    <xf numFmtId="165" fontId="4" fillId="0" borderId="2" xfId="7" applyNumberFormat="1" applyFont="1" applyFill="1" applyBorder="1" applyAlignment="1">
      <alignment horizontal="right" vertical="center"/>
    </xf>
    <xf numFmtId="172" fontId="4" fillId="0" borderId="0" xfId="7" applyNumberFormat="1" applyFont="1" applyFill="1" applyBorder="1" applyAlignment="1">
      <alignment horizontal="right" vertical="center"/>
    </xf>
    <xf numFmtId="165" fontId="4" fillId="0" borderId="0" xfId="7" applyNumberFormat="1" applyFont="1" applyFill="1" applyAlignment="1">
      <alignment vertical="center"/>
    </xf>
    <xf numFmtId="165" fontId="4" fillId="0" borderId="0" xfId="7" applyNumberFormat="1" applyFont="1" applyFill="1" applyBorder="1" applyAlignment="1">
      <alignment horizontal="right" vertical="center"/>
    </xf>
    <xf numFmtId="172" fontId="4" fillId="0" borderId="0" xfId="7" applyNumberFormat="1" applyFont="1" applyFill="1" applyAlignment="1">
      <alignment horizontal="right" vertical="center"/>
    </xf>
    <xf numFmtId="167" fontId="3" fillId="0" borderId="0" xfId="7" applyNumberFormat="1" applyFont="1" applyFill="1" applyAlignment="1">
      <alignment vertical="center"/>
    </xf>
    <xf numFmtId="172" fontId="4" fillId="0" borderId="0" xfId="7" applyNumberFormat="1" applyFont="1" applyFill="1" applyAlignment="1">
      <alignment vertical="center"/>
    </xf>
    <xf numFmtId="172" fontId="4" fillId="0" borderId="3" xfId="7" applyNumberFormat="1" applyFont="1" applyFill="1" applyBorder="1" applyAlignment="1">
      <alignment horizontal="right" vertical="center"/>
    </xf>
    <xf numFmtId="164" fontId="4" fillId="0" borderId="0" xfId="7" applyNumberFormat="1" applyFont="1" applyFill="1" applyAlignment="1">
      <alignment horizontal="right" vertical="center"/>
    </xf>
    <xf numFmtId="0" fontId="3" fillId="0" borderId="0" xfId="3" applyFont="1" applyAlignment="1">
      <alignment vertical="center"/>
    </xf>
    <xf numFmtId="164" fontId="4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" vertical="center"/>
    </xf>
    <xf numFmtId="0" fontId="4" fillId="0" borderId="0" xfId="0" applyFont="1"/>
    <xf numFmtId="164" fontId="3" fillId="0" borderId="0" xfId="3" applyNumberFormat="1" applyFont="1" applyAlignment="1">
      <alignment vertical="center"/>
    </xf>
    <xf numFmtId="164" fontId="3" fillId="0" borderId="1" xfId="3" applyNumberFormat="1" applyFont="1" applyBorder="1" applyAlignment="1">
      <alignment vertical="center"/>
    </xf>
    <xf numFmtId="164" fontId="4" fillId="0" borderId="1" xfId="3" applyNumberFormat="1" applyFont="1" applyBorder="1" applyAlignment="1">
      <alignment vertical="center"/>
    </xf>
    <xf numFmtId="164" fontId="4" fillId="0" borderId="1" xfId="3" applyNumberFormat="1" applyFont="1" applyBorder="1" applyAlignment="1">
      <alignment horizontal="center" vertical="center"/>
    </xf>
    <xf numFmtId="165" fontId="4" fillId="0" borderId="1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0" fontId="3" fillId="0" borderId="0" xfId="3" applyFont="1" applyAlignment="1">
      <alignment horizontal="right" vertical="center"/>
    </xf>
    <xf numFmtId="166" fontId="3" fillId="0" borderId="0" xfId="3" applyNumberFormat="1" applyFont="1" applyAlignment="1">
      <alignment horizontal="right" vertical="center"/>
    </xf>
    <xf numFmtId="164" fontId="3" fillId="0" borderId="0" xfId="3" quotePrefix="1" applyNumberFormat="1" applyFont="1" applyAlignment="1">
      <alignment horizontal="right" vertical="center"/>
    </xf>
    <xf numFmtId="0" fontId="5" fillId="0" borderId="0" xfId="3" applyFont="1" applyAlignment="1">
      <alignment horizontal="right" vertical="center"/>
    </xf>
    <xf numFmtId="165" fontId="3" fillId="0" borderId="1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5" fontId="3" fillId="0" borderId="1" xfId="3" applyNumberFormat="1" applyFont="1" applyBorder="1" applyAlignment="1">
      <alignment horizontal="right" vertical="center"/>
    </xf>
    <xf numFmtId="165" fontId="3" fillId="0" borderId="0" xfId="3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7" fontId="4" fillId="0" borderId="0" xfId="1" applyNumberFormat="1" applyFont="1" applyFill="1"/>
    <xf numFmtId="168" fontId="7" fillId="0" borderId="0" xfId="0" applyNumberFormat="1" applyFont="1" applyAlignment="1">
      <alignment horizontal="center" vertical="center"/>
    </xf>
    <xf numFmtId="165" fontId="7" fillId="0" borderId="2" xfId="0" applyNumberFormat="1" applyFont="1" applyBorder="1" applyAlignment="1">
      <alignment horizontal="right" vertical="center"/>
    </xf>
    <xf numFmtId="164" fontId="7" fillId="0" borderId="0" xfId="0" quotePrefix="1" applyNumberFormat="1" applyFont="1" applyAlignment="1">
      <alignment horizontal="center" vertical="center"/>
    </xf>
    <xf numFmtId="165" fontId="4" fillId="0" borderId="0" xfId="0" applyNumberFormat="1" applyFont="1"/>
    <xf numFmtId="165" fontId="7" fillId="0" borderId="3" xfId="0" applyNumberFormat="1" applyFont="1" applyBorder="1" applyAlignment="1">
      <alignment horizontal="right" vertical="center"/>
    </xf>
    <xf numFmtId="165" fontId="4" fillId="0" borderId="0" xfId="3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vertical="center"/>
    </xf>
    <xf numFmtId="165" fontId="4" fillId="0" borderId="3" xfId="0" applyNumberFormat="1" applyFont="1" applyBorder="1" applyAlignment="1">
      <alignment horizontal="right" vertical="center"/>
    </xf>
    <xf numFmtId="43" fontId="4" fillId="0" borderId="0" xfId="0" applyNumberFormat="1" applyFont="1" applyAlignment="1">
      <alignment horizontal="center" vertical="center"/>
    </xf>
    <xf numFmtId="169" fontId="4" fillId="0" borderId="0" xfId="3" applyNumberFormat="1" applyFont="1" applyAlignment="1">
      <alignment horizontal="center" vertical="center"/>
    </xf>
    <xf numFmtId="43" fontId="4" fillId="0" borderId="0" xfId="1" applyFont="1" applyFill="1" applyAlignment="1">
      <alignment horizontal="center" vertical="center"/>
    </xf>
    <xf numFmtId="0" fontId="3" fillId="0" borderId="0" xfId="6" applyFont="1" applyAlignment="1">
      <alignment vertical="center"/>
    </xf>
    <xf numFmtId="164" fontId="3" fillId="0" borderId="0" xfId="6" applyNumberFormat="1" applyFont="1" applyAlignment="1">
      <alignment horizontal="center" vertical="center"/>
    </xf>
    <xf numFmtId="172" fontId="3" fillId="0" borderId="0" xfId="6" applyNumberFormat="1" applyFont="1" applyAlignment="1">
      <alignment horizontal="right" vertical="center"/>
    </xf>
    <xf numFmtId="172" fontId="4" fillId="0" borderId="0" xfId="6" applyNumberFormat="1" applyFont="1" applyAlignment="1">
      <alignment vertical="center"/>
    </xf>
    <xf numFmtId="0" fontId="3" fillId="0" borderId="2" xfId="6" applyFont="1" applyBorder="1" applyAlignment="1">
      <alignment vertical="center"/>
    </xf>
    <xf numFmtId="164" fontId="3" fillId="0" borderId="2" xfId="6" applyNumberFormat="1" applyFont="1" applyBorder="1" applyAlignment="1">
      <alignment horizontal="center" vertical="center"/>
    </xf>
    <xf numFmtId="172" fontId="3" fillId="0" borderId="2" xfId="6" applyNumberFormat="1" applyFont="1" applyBorder="1" applyAlignment="1">
      <alignment horizontal="right" vertical="center"/>
    </xf>
    <xf numFmtId="172" fontId="3" fillId="0" borderId="0" xfId="6" applyNumberFormat="1" applyFont="1" applyAlignment="1">
      <alignment vertical="center"/>
    </xf>
    <xf numFmtId="172" fontId="3" fillId="0" borderId="0" xfId="4" applyNumberFormat="1" applyFont="1" applyAlignment="1">
      <alignment horizontal="center" vertical="center"/>
    </xf>
    <xf numFmtId="0" fontId="4" fillId="0" borderId="0" xfId="6" applyFont="1" applyAlignment="1">
      <alignment vertical="center"/>
    </xf>
    <xf numFmtId="172" fontId="3" fillId="0" borderId="0" xfId="4" applyNumberFormat="1" applyFont="1" applyAlignment="1">
      <alignment horizontal="right" vertical="center"/>
    </xf>
    <xf numFmtId="165" fontId="3" fillId="0" borderId="0" xfId="3" quotePrefix="1" applyNumberFormat="1" applyFont="1" applyAlignment="1">
      <alignment horizontal="right" vertical="center"/>
    </xf>
    <xf numFmtId="0" fontId="3" fillId="0" borderId="2" xfId="6" applyFont="1" applyBorder="1" applyAlignment="1">
      <alignment horizontal="center" vertical="center"/>
    </xf>
    <xf numFmtId="172" fontId="3" fillId="0" borderId="2" xfId="4" applyNumberFormat="1" applyFont="1" applyBorder="1" applyAlignment="1">
      <alignment horizontal="right" vertical="center"/>
    </xf>
    <xf numFmtId="0" fontId="3" fillId="0" borderId="0" xfId="6" applyFont="1" applyAlignment="1">
      <alignment horizontal="center" vertical="center"/>
    </xf>
    <xf numFmtId="172" fontId="4" fillId="0" borderId="0" xfId="6" applyNumberFormat="1" applyFont="1" applyAlignment="1">
      <alignment horizontal="center" vertical="center"/>
    </xf>
    <xf numFmtId="165" fontId="4" fillId="0" borderId="0" xfId="6" applyNumberFormat="1" applyFont="1" applyAlignment="1">
      <alignment horizontal="right" vertical="center"/>
    </xf>
    <xf numFmtId="165" fontId="4" fillId="0" borderId="0" xfId="6" applyNumberFormat="1" applyFont="1" applyAlignment="1">
      <alignment vertical="center"/>
    </xf>
    <xf numFmtId="0" fontId="4" fillId="0" borderId="0" xfId="6" quotePrefix="1" applyFont="1" applyAlignment="1">
      <alignment vertical="center"/>
    </xf>
    <xf numFmtId="0" fontId="4" fillId="0" borderId="0" xfId="6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0" fontId="4" fillId="0" borderId="0" xfId="6" applyFont="1" applyAlignment="1">
      <alignment horizontal="left" vertical="center"/>
    </xf>
    <xf numFmtId="0" fontId="4" fillId="0" borderId="0" xfId="4" quotePrefix="1" applyFont="1" applyAlignment="1">
      <alignment vertical="center"/>
    </xf>
    <xf numFmtId="164" fontId="4" fillId="0" borderId="0" xfId="6" applyNumberFormat="1" applyFont="1" applyAlignment="1">
      <alignment vertical="center"/>
    </xf>
    <xf numFmtId="173" fontId="4" fillId="0" borderId="0" xfId="4" applyNumberFormat="1" applyFont="1"/>
    <xf numFmtId="165" fontId="4" fillId="0" borderId="2" xfId="6" applyNumberFormat="1" applyFont="1" applyBorder="1" applyAlignment="1">
      <alignment horizontal="right" vertical="center"/>
    </xf>
    <xf numFmtId="164" fontId="3" fillId="0" borderId="2" xfId="6" applyNumberFormat="1" applyFont="1" applyBorder="1" applyAlignment="1">
      <alignment vertical="center"/>
    </xf>
    <xf numFmtId="168" fontId="4" fillId="0" borderId="0" xfId="6" applyNumberFormat="1" applyFont="1" applyAlignment="1">
      <alignment horizontal="center" vertical="center"/>
    </xf>
    <xf numFmtId="164" fontId="4" fillId="0" borderId="2" xfId="6" applyNumberFormat="1" applyFont="1" applyBorder="1" applyAlignment="1">
      <alignment horizontal="right" vertical="center"/>
    </xf>
    <xf numFmtId="165" fontId="4" fillId="0" borderId="0" xfId="6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center" vertical="center"/>
    </xf>
    <xf numFmtId="49" fontId="4" fillId="0" borderId="0" xfId="6" applyNumberFormat="1" applyFont="1" applyAlignment="1">
      <alignment horizontal="left" vertical="center"/>
    </xf>
    <xf numFmtId="164" fontId="4" fillId="0" borderId="0" xfId="0" quotePrefix="1" applyNumberFormat="1" applyFont="1" applyAlignment="1">
      <alignment horizontal="center" vertical="center"/>
    </xf>
    <xf numFmtId="172" fontId="4" fillId="0" borderId="0" xfId="6" applyNumberFormat="1" applyFont="1" applyAlignment="1">
      <alignment horizontal="right" vertical="center"/>
    </xf>
    <xf numFmtId="165" fontId="3" fillId="0" borderId="1" xfId="3" applyNumberFormat="1" applyFont="1" applyBorder="1" applyAlignment="1">
      <alignment horizontal="center" vertical="center" wrapText="1"/>
    </xf>
    <xf numFmtId="0" fontId="4" fillId="0" borderId="1" xfId="3" applyFont="1" applyBorder="1"/>
    <xf numFmtId="165" fontId="3" fillId="0" borderId="0" xfId="3" applyNumberFormat="1" applyFont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4" fillId="0" borderId="1" xfId="3" applyFont="1" applyBorder="1" applyAlignment="1">
      <alignment horizontal="center"/>
    </xf>
    <xf numFmtId="164" fontId="4" fillId="0" borderId="1" xfId="3" applyNumberFormat="1" applyFont="1" applyBorder="1" applyAlignment="1">
      <alignment horizontal="left" vertical="center"/>
    </xf>
    <xf numFmtId="0" fontId="4" fillId="0" borderId="0" xfId="3" applyFont="1"/>
    <xf numFmtId="164" fontId="4" fillId="0" borderId="1" xfId="3" applyNumberFormat="1" applyFont="1" applyBorder="1" applyAlignment="1">
      <alignment vertical="center" wrapText="1"/>
    </xf>
    <xf numFmtId="165" fontId="3" fillId="0" borderId="0" xfId="4" applyNumberFormat="1" applyFont="1" applyAlignment="1">
      <alignment horizontal="center" vertical="center" wrapText="1"/>
    </xf>
    <xf numFmtId="165" fontId="3" fillId="0" borderId="0" xfId="4" applyNumberFormat="1" applyFont="1" applyAlignment="1">
      <alignment horizontal="center" vertical="center"/>
    </xf>
    <xf numFmtId="165" fontId="3" fillId="0" borderId="2" xfId="4" applyNumberFormat="1" applyFont="1" applyBorder="1" applyAlignment="1">
      <alignment horizontal="center" vertical="center" wrapText="1"/>
    </xf>
    <xf numFmtId="165" fontId="3" fillId="0" borderId="2" xfId="4" applyNumberFormat="1" applyFont="1" applyBorder="1" applyAlignment="1">
      <alignment horizontal="center" vertical="center"/>
    </xf>
    <xf numFmtId="164" fontId="4" fillId="0" borderId="2" xfId="4" applyNumberFormat="1" applyFont="1" applyBorder="1" applyAlignment="1">
      <alignment horizontal="left" vertical="center"/>
    </xf>
    <xf numFmtId="165" fontId="11" fillId="0" borderId="2" xfId="4" applyNumberFormat="1" applyFont="1" applyBorder="1" applyAlignment="1">
      <alignment horizontal="center" vertical="center"/>
    </xf>
    <xf numFmtId="165" fontId="11" fillId="0" borderId="4" xfId="4" applyNumberFormat="1" applyFont="1" applyBorder="1" applyAlignment="1">
      <alignment horizontal="center" vertical="center"/>
    </xf>
    <xf numFmtId="165" fontId="11" fillId="0" borderId="0" xfId="4" applyNumberFormat="1" applyFont="1" applyAlignment="1">
      <alignment horizontal="center" vertical="center"/>
    </xf>
    <xf numFmtId="164" fontId="11" fillId="0" borderId="2" xfId="4" applyNumberFormat="1" applyFont="1" applyBorder="1" applyAlignment="1">
      <alignment horizontal="center" vertical="center"/>
    </xf>
    <xf numFmtId="171" fontId="11" fillId="0" borderId="2" xfId="4" applyNumberFormat="1" applyFont="1" applyBorder="1" applyAlignment="1">
      <alignment horizontal="center" vertical="center"/>
    </xf>
    <xf numFmtId="0" fontId="4" fillId="0" borderId="2" xfId="4" applyFont="1" applyBorder="1" applyAlignment="1">
      <alignment horizontal="left" vertical="center"/>
    </xf>
    <xf numFmtId="0" fontId="4" fillId="0" borderId="2" xfId="6" applyFont="1" applyBorder="1" applyAlignment="1">
      <alignment horizontal="left" vertical="center" wrapText="1"/>
    </xf>
    <xf numFmtId="172" fontId="3" fillId="0" borderId="2" xfId="4" applyNumberFormat="1" applyFont="1" applyBorder="1" applyAlignment="1">
      <alignment horizontal="center" vertical="center" wrapText="1"/>
    </xf>
    <xf numFmtId="172" fontId="3" fillId="0" borderId="2" xfId="4" applyNumberFormat="1" applyFont="1" applyBorder="1" applyAlignment="1">
      <alignment horizontal="center" vertical="center"/>
    </xf>
    <xf numFmtId="172" fontId="3" fillId="0" borderId="0" xfId="4" applyNumberFormat="1" applyFont="1" applyAlignment="1">
      <alignment horizontal="center" vertical="center" wrapText="1"/>
    </xf>
    <xf numFmtId="172" fontId="3" fillId="0" borderId="0" xfId="4" applyNumberFormat="1" applyFont="1" applyAlignment="1">
      <alignment horizontal="center" vertical="center"/>
    </xf>
  </cellXfs>
  <cellStyles count="11">
    <cellStyle name="Comma" xfId="1" builtinId="3"/>
    <cellStyle name="Comma 2" xfId="9" xr:uid="{F7F8B784-0B7F-46B3-809F-E433F9445ED3}"/>
    <cellStyle name="Comma 3" xfId="7" xr:uid="{266F2654-B2E5-4A91-A134-81AB32D7DA4C}"/>
    <cellStyle name="Normal" xfId="0" builtinId="0"/>
    <cellStyle name="Normal 10 2 4" xfId="6" xr:uid="{4B136A73-910E-4C4F-B5F5-C7F6341DC19F}"/>
    <cellStyle name="Normal 10 2 4 2" xfId="10" xr:uid="{5362E7A0-6249-4AFF-9E53-6B6F76D0426A}"/>
    <cellStyle name="Normal 2" xfId="3" xr:uid="{282766F7-2F1A-49B8-8413-1ADE393B2556}"/>
    <cellStyle name="Normal 3" xfId="5" xr:uid="{DBF2D648-1DFC-448E-ABAC-7E11DA5A1D28}"/>
    <cellStyle name="Normal 6" xfId="4" xr:uid="{DED0EB9C-6C75-4301-99D8-77CC3D046BA5}"/>
    <cellStyle name="Normal 6 2" xfId="8" xr:uid="{1A383828-5D0B-4777-8E97-FF4BC8030BFB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9BE89-8BDF-47F5-982D-B65B52A65FD9}">
  <dimension ref="A1:O168"/>
  <sheetViews>
    <sheetView tabSelected="1" zoomScaleNormal="100" zoomScaleSheetLayoutView="100" workbookViewId="0">
      <selection activeCell="D1" sqref="D1"/>
    </sheetView>
  </sheetViews>
  <sheetFormatPr defaultColWidth="9.33203125" defaultRowHeight="11.4" x14ac:dyDescent="0.2"/>
  <cols>
    <col min="1" max="3" width="1.5546875" style="95" customWidth="1"/>
    <col min="4" max="4" width="34.6640625" style="95" customWidth="1"/>
    <col min="5" max="5" width="5.33203125" style="95" customWidth="1"/>
    <col min="6" max="6" width="0.6640625" style="95" customWidth="1"/>
    <col min="7" max="7" width="14.44140625" style="95" customWidth="1"/>
    <col min="8" max="8" width="0.6640625" style="95" customWidth="1"/>
    <col min="9" max="9" width="14.44140625" style="95" customWidth="1"/>
    <col min="10" max="10" width="0.6640625" style="95" customWidth="1"/>
    <col min="11" max="11" width="14.44140625" style="95" customWidth="1"/>
    <col min="12" max="12" width="0.6640625" style="95" customWidth="1"/>
    <col min="13" max="13" width="14.44140625" style="95" customWidth="1"/>
    <col min="14" max="14" width="9.33203125" style="95"/>
    <col min="15" max="15" width="16.33203125" style="95" customWidth="1"/>
    <col min="16" max="16384" width="9.33203125" style="95"/>
  </cols>
  <sheetData>
    <row r="1" spans="1:15" ht="16.5" customHeight="1" x14ac:dyDescent="0.2">
      <c r="A1" s="92" t="s">
        <v>0</v>
      </c>
      <c r="B1" s="93"/>
      <c r="C1" s="93"/>
      <c r="D1" s="93"/>
      <c r="E1" s="94"/>
      <c r="F1" s="94"/>
      <c r="G1" s="1"/>
      <c r="H1" s="1"/>
      <c r="I1" s="1"/>
      <c r="J1" s="1"/>
      <c r="K1" s="1"/>
      <c r="L1" s="1"/>
      <c r="M1" s="1"/>
    </row>
    <row r="2" spans="1:15" ht="16.5" customHeight="1" x14ac:dyDescent="0.2">
      <c r="A2" s="96" t="s">
        <v>1</v>
      </c>
      <c r="B2" s="93"/>
      <c r="C2" s="93"/>
      <c r="D2" s="93"/>
      <c r="E2" s="94"/>
      <c r="F2" s="94"/>
      <c r="G2" s="1"/>
      <c r="H2" s="1"/>
      <c r="I2" s="1"/>
      <c r="J2" s="1"/>
      <c r="K2" s="1"/>
      <c r="L2" s="1"/>
      <c r="M2" s="1"/>
    </row>
    <row r="3" spans="1:15" ht="16.5" customHeight="1" x14ac:dyDescent="0.2">
      <c r="A3" s="97" t="s">
        <v>2</v>
      </c>
      <c r="B3" s="98"/>
      <c r="C3" s="98"/>
      <c r="D3" s="98"/>
      <c r="E3" s="99"/>
      <c r="F3" s="99"/>
      <c r="G3" s="100"/>
      <c r="H3" s="100"/>
      <c r="I3" s="100"/>
      <c r="J3" s="100"/>
      <c r="K3" s="100"/>
      <c r="L3" s="100"/>
      <c r="M3" s="100"/>
    </row>
    <row r="4" spans="1:15" ht="15.6" customHeight="1" x14ac:dyDescent="0.2">
      <c r="A4" s="93"/>
      <c r="B4" s="93"/>
      <c r="C4" s="93"/>
      <c r="D4" s="93"/>
      <c r="E4" s="94"/>
      <c r="F4" s="94"/>
      <c r="G4" s="1"/>
      <c r="H4" s="1"/>
      <c r="I4" s="1"/>
      <c r="J4" s="1"/>
      <c r="K4" s="1"/>
      <c r="L4" s="1"/>
      <c r="M4" s="1"/>
    </row>
    <row r="5" spans="1:15" ht="15.6" customHeight="1" x14ac:dyDescent="0.2">
      <c r="A5" s="93"/>
      <c r="B5" s="93"/>
      <c r="C5" s="93"/>
      <c r="D5" s="93"/>
      <c r="E5" s="94"/>
      <c r="F5" s="94"/>
      <c r="G5" s="1"/>
      <c r="H5" s="1"/>
      <c r="I5" s="1"/>
      <c r="J5" s="1"/>
      <c r="K5" s="1"/>
      <c r="L5" s="1"/>
      <c r="M5" s="1"/>
    </row>
    <row r="6" spans="1:15" ht="15.6" customHeight="1" x14ac:dyDescent="0.2">
      <c r="A6" s="93"/>
      <c r="B6" s="93"/>
      <c r="C6" s="93"/>
      <c r="D6" s="93"/>
      <c r="E6" s="94"/>
      <c r="F6" s="94"/>
      <c r="G6" s="169" t="s">
        <v>3</v>
      </c>
      <c r="H6" s="170"/>
      <c r="I6" s="170"/>
      <c r="J6" s="1"/>
      <c r="K6" s="169" t="s">
        <v>4</v>
      </c>
      <c r="L6" s="170"/>
      <c r="M6" s="170"/>
    </row>
    <row r="7" spans="1:15" ht="15.6" customHeight="1" x14ac:dyDescent="0.2">
      <c r="A7" s="93"/>
      <c r="B7" s="93"/>
      <c r="C7" s="93"/>
      <c r="D7" s="93"/>
      <c r="E7" s="94"/>
      <c r="F7" s="94"/>
      <c r="G7" s="167" t="s">
        <v>5</v>
      </c>
      <c r="H7" s="171"/>
      <c r="I7" s="171"/>
      <c r="J7" s="1"/>
      <c r="K7" s="167" t="s">
        <v>5</v>
      </c>
      <c r="L7" s="171"/>
      <c r="M7" s="171"/>
    </row>
    <row r="8" spans="1:15" ht="15.6" customHeight="1" x14ac:dyDescent="0.2">
      <c r="A8" s="93"/>
      <c r="B8" s="93"/>
      <c r="C8" s="93"/>
      <c r="D8" s="93"/>
      <c r="E8" s="94"/>
      <c r="F8" s="94"/>
      <c r="G8" s="101" t="s">
        <v>6</v>
      </c>
      <c r="H8" s="102"/>
      <c r="I8" s="101" t="s">
        <v>7</v>
      </c>
      <c r="J8" s="103"/>
      <c r="K8" s="101" t="s">
        <v>6</v>
      </c>
      <c r="L8" s="103"/>
      <c r="M8" s="101" t="s">
        <v>7</v>
      </c>
    </row>
    <row r="9" spans="1:15" ht="15.6" customHeight="1" x14ac:dyDescent="0.2">
      <c r="A9" s="93"/>
      <c r="B9" s="93"/>
      <c r="C9" s="93"/>
      <c r="D9" s="93"/>
      <c r="E9" s="94"/>
      <c r="F9" s="94"/>
      <c r="G9" s="104" t="s">
        <v>8</v>
      </c>
      <c r="H9" s="105"/>
      <c r="I9" s="104" t="s">
        <v>9</v>
      </c>
      <c r="J9" s="103"/>
      <c r="K9" s="104" t="s">
        <v>8</v>
      </c>
      <c r="L9" s="105"/>
      <c r="M9" s="104" t="s">
        <v>9</v>
      </c>
    </row>
    <row r="10" spans="1:15" ht="15.6" customHeight="1" x14ac:dyDescent="0.2">
      <c r="A10" s="93"/>
      <c r="B10" s="93"/>
      <c r="C10" s="93"/>
      <c r="D10" s="93"/>
      <c r="E10" s="94"/>
      <c r="F10" s="94"/>
      <c r="G10" s="2">
        <v>2025</v>
      </c>
      <c r="H10" s="1"/>
      <c r="I10" s="2">
        <v>2024</v>
      </c>
      <c r="J10" s="1"/>
      <c r="K10" s="2">
        <v>2025</v>
      </c>
      <c r="L10" s="1"/>
      <c r="M10" s="2">
        <v>2024</v>
      </c>
    </row>
    <row r="11" spans="1:15" ht="15.6" customHeight="1" x14ac:dyDescent="0.2">
      <c r="A11" s="93"/>
      <c r="B11" s="93"/>
      <c r="C11" s="93"/>
      <c r="D11" s="93"/>
      <c r="E11" s="106" t="s">
        <v>10</v>
      </c>
      <c r="F11" s="107"/>
      <c r="G11" s="108" t="s">
        <v>11</v>
      </c>
      <c r="H11" s="109"/>
      <c r="I11" s="108" t="s">
        <v>11</v>
      </c>
      <c r="J11" s="109"/>
      <c r="K11" s="108" t="s">
        <v>11</v>
      </c>
      <c r="L11" s="109"/>
      <c r="M11" s="108" t="s">
        <v>11</v>
      </c>
    </row>
    <row r="12" spans="1:15" ht="15.6" customHeight="1" x14ac:dyDescent="0.2">
      <c r="A12" s="110" t="s">
        <v>12</v>
      </c>
      <c r="B12" s="111"/>
      <c r="C12" s="111"/>
      <c r="D12" s="111"/>
      <c r="E12" s="112"/>
      <c r="F12" s="112"/>
      <c r="G12" s="113"/>
      <c r="H12" s="113"/>
      <c r="I12" s="113"/>
      <c r="J12" s="113"/>
      <c r="K12" s="113"/>
      <c r="L12" s="113"/>
      <c r="M12" s="113"/>
    </row>
    <row r="13" spans="1:15" ht="10.199999999999999" customHeight="1" x14ac:dyDescent="0.2">
      <c r="A13" s="110"/>
      <c r="B13" s="111"/>
      <c r="C13" s="111"/>
      <c r="D13" s="111"/>
      <c r="E13" s="112"/>
      <c r="F13" s="112"/>
      <c r="G13" s="113"/>
      <c r="H13" s="113"/>
      <c r="I13" s="113"/>
      <c r="J13" s="113"/>
      <c r="K13" s="113"/>
      <c r="L13" s="113"/>
      <c r="M13" s="113"/>
    </row>
    <row r="14" spans="1:15" ht="15.6" customHeight="1" x14ac:dyDescent="0.2">
      <c r="A14" s="110" t="s">
        <v>13</v>
      </c>
      <c r="B14" s="111"/>
      <c r="C14" s="111"/>
      <c r="D14" s="111"/>
      <c r="E14" s="112"/>
      <c r="F14" s="112"/>
      <c r="G14" s="113"/>
      <c r="H14" s="113"/>
      <c r="I14" s="113"/>
      <c r="J14" s="113"/>
      <c r="K14" s="113"/>
      <c r="L14" s="113"/>
      <c r="M14" s="113"/>
    </row>
    <row r="15" spans="1:15" ht="10.199999999999999" customHeight="1" x14ac:dyDescent="0.2">
      <c r="A15" s="110"/>
      <c r="B15" s="111"/>
      <c r="C15" s="111"/>
      <c r="D15" s="111"/>
      <c r="E15" s="112"/>
      <c r="F15" s="112"/>
      <c r="G15" s="113"/>
      <c r="H15" s="113"/>
      <c r="I15" s="113"/>
      <c r="J15" s="113"/>
      <c r="K15" s="113"/>
      <c r="L15" s="113"/>
      <c r="M15" s="113"/>
    </row>
    <row r="16" spans="1:15" ht="15.6" customHeight="1" x14ac:dyDescent="0.2">
      <c r="A16" s="111" t="s">
        <v>14</v>
      </c>
      <c r="B16" s="111"/>
      <c r="C16" s="111"/>
      <c r="D16" s="111"/>
      <c r="E16" s="112"/>
      <c r="F16" s="112"/>
      <c r="G16" s="3">
        <v>21437244</v>
      </c>
      <c r="H16" s="3"/>
      <c r="I16" s="3">
        <v>18784932</v>
      </c>
      <c r="J16" s="3"/>
      <c r="K16" s="3">
        <v>1281798</v>
      </c>
      <c r="L16" s="113"/>
      <c r="M16" s="3">
        <v>1070012</v>
      </c>
      <c r="O16" s="114"/>
    </row>
    <row r="17" spans="1:15" ht="15.6" customHeight="1" x14ac:dyDescent="0.2">
      <c r="A17" s="111" t="s">
        <v>15</v>
      </c>
      <c r="B17" s="111"/>
      <c r="C17" s="111"/>
      <c r="D17" s="111"/>
      <c r="E17" s="112"/>
      <c r="F17" s="112"/>
      <c r="G17" s="3">
        <v>38290</v>
      </c>
      <c r="H17" s="3"/>
      <c r="I17" s="3">
        <v>121071</v>
      </c>
      <c r="J17" s="3"/>
      <c r="K17" s="3">
        <v>0</v>
      </c>
      <c r="L17" s="113"/>
      <c r="M17" s="3">
        <v>0</v>
      </c>
      <c r="O17" s="114"/>
    </row>
    <row r="18" spans="1:15" ht="15.6" customHeight="1" x14ac:dyDescent="0.2">
      <c r="A18" s="111" t="s">
        <v>16</v>
      </c>
      <c r="B18" s="111"/>
      <c r="C18" s="111"/>
      <c r="D18" s="111"/>
      <c r="E18" s="112"/>
      <c r="F18" s="112"/>
      <c r="G18" s="3">
        <v>1210434</v>
      </c>
      <c r="H18" s="3"/>
      <c r="I18" s="3">
        <v>774377</v>
      </c>
      <c r="J18" s="3"/>
      <c r="K18" s="3">
        <v>0</v>
      </c>
      <c r="L18" s="113"/>
      <c r="M18" s="3">
        <v>0</v>
      </c>
      <c r="O18" s="114"/>
    </row>
    <row r="19" spans="1:15" ht="15.6" customHeight="1" x14ac:dyDescent="0.2">
      <c r="A19" s="111" t="s">
        <v>17</v>
      </c>
      <c r="B19" s="111"/>
      <c r="C19" s="111"/>
      <c r="D19" s="111"/>
      <c r="E19" s="112">
        <v>6</v>
      </c>
      <c r="F19" s="112"/>
      <c r="G19" s="3">
        <v>14023795</v>
      </c>
      <c r="H19" s="3"/>
      <c r="I19" s="3">
        <v>14850799</v>
      </c>
      <c r="J19" s="3"/>
      <c r="K19" s="3">
        <v>2541523</v>
      </c>
      <c r="L19" s="113"/>
      <c r="M19" s="3">
        <v>2695984</v>
      </c>
      <c r="O19" s="114"/>
    </row>
    <row r="20" spans="1:15" ht="15.6" customHeight="1" x14ac:dyDescent="0.2">
      <c r="A20" s="111" t="s">
        <v>18</v>
      </c>
      <c r="B20" s="111"/>
      <c r="C20" s="111"/>
      <c r="D20" s="111"/>
      <c r="E20" s="112"/>
      <c r="F20" s="112"/>
      <c r="G20" s="3">
        <v>306545</v>
      </c>
      <c r="H20" s="3"/>
      <c r="I20" s="3">
        <v>537643</v>
      </c>
      <c r="J20" s="3"/>
      <c r="K20" s="3">
        <v>279166</v>
      </c>
      <c r="L20" s="3"/>
      <c r="M20" s="3">
        <v>274870</v>
      </c>
      <c r="O20" s="114"/>
    </row>
    <row r="21" spans="1:15" ht="15.6" customHeight="1" x14ac:dyDescent="0.2">
      <c r="A21" s="111" t="s">
        <v>19</v>
      </c>
      <c r="B21" s="111"/>
      <c r="C21" s="111"/>
      <c r="D21" s="111"/>
      <c r="E21" s="115">
        <v>18.600000000000001</v>
      </c>
      <c r="F21" s="112"/>
      <c r="G21" s="3">
        <v>8451310</v>
      </c>
      <c r="H21" s="3"/>
      <c r="I21" s="3">
        <v>8146854</v>
      </c>
      <c r="J21" s="3"/>
      <c r="K21" s="3">
        <v>17209169</v>
      </c>
      <c r="L21" s="113"/>
      <c r="M21" s="3">
        <v>19233382</v>
      </c>
      <c r="O21" s="114"/>
    </row>
    <row r="22" spans="1:15" ht="15.6" customHeight="1" x14ac:dyDescent="0.2">
      <c r="A22" s="111" t="s">
        <v>20</v>
      </c>
      <c r="B22" s="111"/>
      <c r="C22" s="111"/>
      <c r="D22" s="111"/>
      <c r="E22" s="115"/>
      <c r="F22" s="112"/>
      <c r="G22" s="3">
        <v>209355</v>
      </c>
      <c r="H22" s="3"/>
      <c r="I22" s="3">
        <v>209744</v>
      </c>
      <c r="J22" s="3"/>
      <c r="K22" s="3">
        <v>209355</v>
      </c>
      <c r="L22" s="113"/>
      <c r="M22" s="3">
        <v>209744</v>
      </c>
      <c r="O22" s="114"/>
    </row>
    <row r="23" spans="1:15" ht="15.6" customHeight="1" x14ac:dyDescent="0.2">
      <c r="A23" s="111" t="s">
        <v>21</v>
      </c>
      <c r="B23" s="111"/>
      <c r="C23" s="111"/>
      <c r="D23" s="111"/>
      <c r="E23" s="115">
        <v>18.7</v>
      </c>
      <c r="F23" s="112"/>
      <c r="G23" s="3">
        <v>10130</v>
      </c>
      <c r="H23" s="3"/>
      <c r="I23" s="3">
        <v>10149</v>
      </c>
      <c r="J23" s="3"/>
      <c r="K23" s="3">
        <v>513700</v>
      </c>
      <c r="L23" s="113"/>
      <c r="M23" s="3">
        <v>602976</v>
      </c>
      <c r="O23" s="114"/>
    </row>
    <row r="24" spans="1:15" ht="15.6" customHeight="1" x14ac:dyDescent="0.2">
      <c r="A24" s="111" t="s">
        <v>22</v>
      </c>
      <c r="B24" s="111"/>
      <c r="C24" s="111"/>
      <c r="D24" s="111"/>
      <c r="E24" s="112"/>
      <c r="F24" s="112"/>
      <c r="G24" s="3">
        <v>527242</v>
      </c>
      <c r="H24" s="3"/>
      <c r="I24" s="3">
        <v>1061859</v>
      </c>
      <c r="J24" s="3"/>
      <c r="K24" s="3">
        <v>0</v>
      </c>
      <c r="L24" s="113"/>
      <c r="M24" s="3">
        <v>0</v>
      </c>
      <c r="O24" s="114"/>
    </row>
    <row r="25" spans="1:15" ht="15.6" customHeight="1" x14ac:dyDescent="0.2">
      <c r="A25" s="111" t="s">
        <v>23</v>
      </c>
      <c r="B25" s="111"/>
      <c r="C25" s="111"/>
      <c r="D25" s="111"/>
      <c r="E25" s="112"/>
      <c r="F25" s="112"/>
      <c r="G25" s="3">
        <v>1096553</v>
      </c>
      <c r="H25" s="3"/>
      <c r="I25" s="3">
        <v>1059078</v>
      </c>
      <c r="J25" s="3"/>
      <c r="K25" s="3">
        <v>3244</v>
      </c>
      <c r="L25" s="113"/>
      <c r="M25" s="3">
        <v>3289</v>
      </c>
      <c r="O25" s="114"/>
    </row>
    <row r="26" spans="1:15" ht="15.6" customHeight="1" x14ac:dyDescent="0.2">
      <c r="A26" s="111" t="s">
        <v>24</v>
      </c>
      <c r="B26" s="111"/>
      <c r="C26" s="111"/>
      <c r="D26" s="111"/>
      <c r="E26" s="112"/>
      <c r="F26" s="112"/>
      <c r="G26" s="3">
        <v>89638</v>
      </c>
      <c r="H26" s="3"/>
      <c r="I26" s="3">
        <v>195578</v>
      </c>
      <c r="J26" s="3"/>
      <c r="K26" s="3">
        <v>1886</v>
      </c>
      <c r="L26" s="113"/>
      <c r="M26" s="3">
        <v>191396</v>
      </c>
      <c r="O26" s="114"/>
    </row>
    <row r="27" spans="1:15" ht="15.6" customHeight="1" x14ac:dyDescent="0.2">
      <c r="A27" s="111" t="s">
        <v>25</v>
      </c>
      <c r="B27" s="111"/>
      <c r="C27" s="111"/>
      <c r="D27" s="111"/>
      <c r="E27" s="112"/>
      <c r="F27" s="112"/>
      <c r="G27" s="116">
        <v>764714</v>
      </c>
      <c r="H27" s="3"/>
      <c r="I27" s="116">
        <v>673703</v>
      </c>
      <c r="J27" s="3"/>
      <c r="K27" s="116">
        <v>7233</v>
      </c>
      <c r="L27" s="113"/>
      <c r="M27" s="116">
        <v>45163</v>
      </c>
      <c r="O27" s="114"/>
    </row>
    <row r="28" spans="1:15" ht="10.199999999999999" customHeight="1" x14ac:dyDescent="0.2">
      <c r="A28" s="111"/>
      <c r="B28" s="111"/>
      <c r="C28" s="111"/>
      <c r="D28" s="111"/>
      <c r="E28" s="112"/>
      <c r="F28" s="112"/>
      <c r="G28" s="3"/>
      <c r="H28" s="113"/>
      <c r="I28" s="3"/>
      <c r="J28" s="113"/>
      <c r="K28" s="3"/>
      <c r="L28" s="113"/>
      <c r="M28" s="3"/>
      <c r="O28" s="114"/>
    </row>
    <row r="29" spans="1:15" ht="15.6" customHeight="1" x14ac:dyDescent="0.2">
      <c r="A29" s="110" t="s">
        <v>26</v>
      </c>
      <c r="B29" s="111"/>
      <c r="C29" s="111"/>
      <c r="D29" s="111"/>
      <c r="E29" s="112"/>
      <c r="F29" s="112"/>
      <c r="G29" s="116">
        <f>SUM(G16:G27)</f>
        <v>48165250</v>
      </c>
      <c r="H29" s="3"/>
      <c r="I29" s="116">
        <f>SUM(I16:I27)</f>
        <v>46425787</v>
      </c>
      <c r="J29" s="3"/>
      <c r="K29" s="116">
        <f>SUM(K16:K27)</f>
        <v>22047074</v>
      </c>
      <c r="L29" s="113"/>
      <c r="M29" s="116">
        <f>SUM(M16:M27)</f>
        <v>24326816</v>
      </c>
      <c r="O29" s="114"/>
    </row>
    <row r="30" spans="1:15" ht="12" customHeight="1" x14ac:dyDescent="0.2">
      <c r="A30" s="111"/>
      <c r="B30" s="111"/>
      <c r="C30" s="111"/>
      <c r="D30" s="111"/>
      <c r="E30" s="112"/>
      <c r="F30" s="112"/>
      <c r="G30" s="3"/>
      <c r="H30" s="113"/>
      <c r="I30" s="3"/>
      <c r="J30" s="113"/>
      <c r="K30" s="3"/>
      <c r="L30" s="113"/>
      <c r="M30" s="3"/>
      <c r="O30" s="114"/>
    </row>
    <row r="31" spans="1:15" ht="15.6" customHeight="1" x14ac:dyDescent="0.2">
      <c r="A31" s="110" t="s">
        <v>27</v>
      </c>
      <c r="B31" s="111"/>
      <c r="C31" s="111"/>
      <c r="D31" s="111"/>
      <c r="E31" s="112"/>
      <c r="F31" s="112"/>
      <c r="G31" s="3"/>
      <c r="H31" s="113"/>
      <c r="I31" s="3"/>
      <c r="J31" s="113"/>
      <c r="K31" s="3"/>
      <c r="L31" s="113"/>
      <c r="M31" s="3"/>
      <c r="O31" s="114"/>
    </row>
    <row r="32" spans="1:15" ht="10.199999999999999" customHeight="1" x14ac:dyDescent="0.2">
      <c r="A32" s="110"/>
      <c r="B32" s="111"/>
      <c r="C32" s="111"/>
      <c r="D32" s="111"/>
      <c r="E32" s="112"/>
      <c r="F32" s="112"/>
      <c r="G32" s="3"/>
      <c r="H32" s="113"/>
      <c r="I32" s="3"/>
      <c r="J32" s="113"/>
      <c r="K32" s="3"/>
      <c r="L32" s="113"/>
      <c r="M32" s="3"/>
      <c r="O32" s="114"/>
    </row>
    <row r="33" spans="1:15" ht="15.6" customHeight="1" x14ac:dyDescent="0.2">
      <c r="A33" s="111" t="s">
        <v>28</v>
      </c>
      <c r="B33" s="111"/>
      <c r="C33" s="111"/>
      <c r="D33" s="111"/>
      <c r="E33" s="112"/>
      <c r="F33" s="112"/>
      <c r="G33" s="3">
        <v>18660</v>
      </c>
      <c r="H33" s="113"/>
      <c r="I33" s="3">
        <v>18773</v>
      </c>
      <c r="J33" s="113"/>
      <c r="K33" s="3">
        <v>0</v>
      </c>
      <c r="L33" s="113"/>
      <c r="M33" s="3">
        <v>0</v>
      </c>
      <c r="O33" s="114"/>
    </row>
    <row r="34" spans="1:15" ht="15.6" customHeight="1" x14ac:dyDescent="0.2">
      <c r="A34" s="111" t="s">
        <v>29</v>
      </c>
      <c r="B34" s="111"/>
      <c r="C34" s="111"/>
      <c r="D34" s="111"/>
      <c r="E34" s="112"/>
      <c r="F34" s="112"/>
      <c r="G34" s="3">
        <v>1886511</v>
      </c>
      <c r="H34" s="113"/>
      <c r="I34" s="3">
        <v>1653145</v>
      </c>
      <c r="J34" s="113"/>
      <c r="K34" s="3">
        <v>121433</v>
      </c>
      <c r="L34" s="113"/>
      <c r="M34" s="3">
        <v>121532</v>
      </c>
      <c r="O34" s="114"/>
    </row>
    <row r="35" spans="1:15" ht="15.6" customHeight="1" x14ac:dyDescent="0.2">
      <c r="A35" s="111" t="s">
        <v>30</v>
      </c>
      <c r="B35" s="111"/>
      <c r="C35" s="111"/>
      <c r="D35" s="111"/>
      <c r="E35" s="115">
        <v>18.7</v>
      </c>
      <c r="F35" s="112"/>
      <c r="G35" s="3">
        <v>8727046</v>
      </c>
      <c r="H35" s="113"/>
      <c r="I35" s="3">
        <v>8633236</v>
      </c>
      <c r="J35" s="113"/>
      <c r="K35" s="3">
        <v>26572752</v>
      </c>
      <c r="L35" s="113"/>
      <c r="M35" s="3">
        <v>24255735</v>
      </c>
      <c r="O35" s="114"/>
    </row>
    <row r="36" spans="1:15" ht="15.6" customHeight="1" x14ac:dyDescent="0.2">
      <c r="A36" s="111" t="s">
        <v>31</v>
      </c>
      <c r="B36" s="111"/>
      <c r="C36" s="111"/>
      <c r="D36" s="111"/>
      <c r="E36" s="112">
        <v>7</v>
      </c>
      <c r="F36" s="112"/>
      <c r="G36" s="3">
        <v>0</v>
      </c>
      <c r="H36" s="3"/>
      <c r="I36" s="3">
        <v>0</v>
      </c>
      <c r="J36" s="3"/>
      <c r="K36" s="3">
        <v>19045679</v>
      </c>
      <c r="L36" s="113"/>
      <c r="M36" s="3">
        <v>19045679</v>
      </c>
      <c r="O36" s="114"/>
    </row>
    <row r="37" spans="1:15" ht="15.6" customHeight="1" x14ac:dyDescent="0.2">
      <c r="A37" s="111" t="s">
        <v>32</v>
      </c>
      <c r="B37" s="111"/>
      <c r="C37" s="111"/>
      <c r="D37" s="111"/>
      <c r="E37" s="117" t="s">
        <v>33</v>
      </c>
      <c r="F37" s="112"/>
      <c r="G37" s="3">
        <v>5031351</v>
      </c>
      <c r="H37" s="3"/>
      <c r="I37" s="3">
        <v>4795079</v>
      </c>
      <c r="J37" s="3"/>
      <c r="K37" s="3">
        <v>2022619</v>
      </c>
      <c r="L37" s="113"/>
      <c r="M37" s="3">
        <v>1981783</v>
      </c>
      <c r="N37" s="118"/>
      <c r="O37" s="114"/>
    </row>
    <row r="38" spans="1:15" ht="15.6" customHeight="1" x14ac:dyDescent="0.2">
      <c r="A38" s="111" t="s">
        <v>34</v>
      </c>
      <c r="B38" s="111"/>
      <c r="C38" s="111"/>
      <c r="D38" s="111"/>
      <c r="E38" s="117" t="s">
        <v>35</v>
      </c>
      <c r="F38" s="112"/>
      <c r="G38" s="3">
        <v>2120470</v>
      </c>
      <c r="H38" s="3"/>
      <c r="I38" s="3">
        <v>2113715</v>
      </c>
      <c r="J38" s="3"/>
      <c r="K38" s="3">
        <v>774823</v>
      </c>
      <c r="L38" s="3"/>
      <c r="M38" s="3">
        <v>775303</v>
      </c>
      <c r="N38" s="118"/>
      <c r="O38" s="114"/>
    </row>
    <row r="39" spans="1:15" ht="15.6" customHeight="1" x14ac:dyDescent="0.2">
      <c r="A39" s="111" t="s">
        <v>36</v>
      </c>
      <c r="B39" s="111"/>
      <c r="C39" s="111"/>
      <c r="D39" s="111"/>
      <c r="E39" s="117"/>
      <c r="F39" s="112"/>
      <c r="G39" s="3"/>
      <c r="H39" s="3"/>
      <c r="I39" s="3"/>
      <c r="J39" s="3"/>
      <c r="K39" s="3"/>
      <c r="L39" s="3"/>
      <c r="M39" s="3"/>
      <c r="O39" s="114"/>
    </row>
    <row r="40" spans="1:15" ht="15.6" customHeight="1" x14ac:dyDescent="0.2">
      <c r="A40" s="111"/>
      <c r="B40" s="111" t="s">
        <v>37</v>
      </c>
      <c r="C40" s="111"/>
      <c r="D40" s="111"/>
      <c r="E40" s="117"/>
      <c r="F40" s="112"/>
      <c r="G40" s="3">
        <v>148412</v>
      </c>
      <c r="H40" s="3"/>
      <c r="I40" s="3">
        <v>147956</v>
      </c>
      <c r="J40" s="3"/>
      <c r="K40" s="3">
        <v>0</v>
      </c>
      <c r="L40" s="3"/>
      <c r="M40" s="3">
        <v>0</v>
      </c>
      <c r="O40" s="114"/>
    </row>
    <row r="41" spans="1:15" ht="15.6" customHeight="1" x14ac:dyDescent="0.2">
      <c r="A41" s="111" t="s">
        <v>38</v>
      </c>
      <c r="B41" s="111"/>
      <c r="C41" s="111"/>
      <c r="D41" s="111"/>
      <c r="E41" s="112"/>
      <c r="F41" s="112"/>
      <c r="G41" s="3">
        <v>10149</v>
      </c>
      <c r="H41" s="113"/>
      <c r="I41" s="3">
        <v>10149</v>
      </c>
      <c r="J41" s="113"/>
      <c r="K41" s="3">
        <v>0</v>
      </c>
      <c r="L41" s="113"/>
      <c r="M41" s="3">
        <v>0</v>
      </c>
      <c r="O41" s="114"/>
    </row>
    <row r="42" spans="1:15" ht="15.6" customHeight="1" x14ac:dyDescent="0.2">
      <c r="A42" s="111" t="s">
        <v>39</v>
      </c>
      <c r="B42" s="111"/>
      <c r="C42" s="111"/>
      <c r="D42" s="111"/>
      <c r="E42" s="112">
        <v>9</v>
      </c>
      <c r="F42" s="112"/>
      <c r="G42" s="3">
        <v>92521494</v>
      </c>
      <c r="H42" s="3"/>
      <c r="I42" s="3">
        <v>92118265</v>
      </c>
      <c r="J42" s="3"/>
      <c r="K42" s="3">
        <v>2489294</v>
      </c>
      <c r="L42" s="113"/>
      <c r="M42" s="3">
        <v>2471048</v>
      </c>
      <c r="O42" s="114"/>
    </row>
    <row r="43" spans="1:15" ht="15.6" customHeight="1" x14ac:dyDescent="0.2">
      <c r="A43" s="111" t="s">
        <v>40</v>
      </c>
      <c r="B43" s="111"/>
      <c r="C43" s="111"/>
      <c r="D43" s="111"/>
      <c r="E43" s="112">
        <v>9</v>
      </c>
      <c r="F43" s="112"/>
      <c r="G43" s="3">
        <v>2124856</v>
      </c>
      <c r="H43" s="3"/>
      <c r="I43" s="3">
        <v>2141310</v>
      </c>
      <c r="J43" s="3"/>
      <c r="K43" s="3">
        <v>148774</v>
      </c>
      <c r="L43" s="113"/>
      <c r="M43" s="3">
        <v>129135</v>
      </c>
      <c r="O43" s="114"/>
    </row>
    <row r="44" spans="1:15" ht="15.6" customHeight="1" x14ac:dyDescent="0.2">
      <c r="A44" s="111" t="s">
        <v>41</v>
      </c>
      <c r="B44" s="111"/>
      <c r="C44" s="111"/>
      <c r="D44" s="111"/>
      <c r="E44" s="112"/>
      <c r="F44" s="112"/>
      <c r="G44" s="3">
        <v>1172434</v>
      </c>
      <c r="H44" s="3"/>
      <c r="I44" s="3">
        <v>1172439</v>
      </c>
      <c r="J44" s="3"/>
      <c r="K44" s="3">
        <v>0</v>
      </c>
      <c r="L44" s="113"/>
      <c r="M44" s="3">
        <v>0</v>
      </c>
      <c r="O44" s="114"/>
    </row>
    <row r="45" spans="1:15" ht="15.6" customHeight="1" x14ac:dyDescent="0.2">
      <c r="A45" s="111" t="s">
        <v>42</v>
      </c>
      <c r="B45" s="111"/>
      <c r="C45" s="111"/>
      <c r="D45" s="111"/>
      <c r="E45" s="112">
        <v>9</v>
      </c>
      <c r="F45" s="112"/>
      <c r="G45" s="3">
        <v>11353137</v>
      </c>
      <c r="H45" s="3"/>
      <c r="I45" s="3">
        <v>11487592</v>
      </c>
      <c r="J45" s="3"/>
      <c r="K45" s="3">
        <v>651989</v>
      </c>
      <c r="L45" s="113"/>
      <c r="M45" s="3">
        <v>650625</v>
      </c>
      <c r="O45" s="114"/>
    </row>
    <row r="46" spans="1:15" ht="15.6" customHeight="1" x14ac:dyDescent="0.2">
      <c r="A46" s="111" t="s">
        <v>43</v>
      </c>
      <c r="B46" s="111"/>
      <c r="C46" s="111"/>
      <c r="D46" s="111"/>
      <c r="E46" s="112"/>
      <c r="F46" s="112"/>
      <c r="G46" s="3">
        <v>347020</v>
      </c>
      <c r="H46" s="3"/>
      <c r="I46" s="3">
        <v>385920</v>
      </c>
      <c r="J46" s="3"/>
      <c r="K46" s="3">
        <v>0</v>
      </c>
      <c r="L46" s="113"/>
      <c r="M46" s="3">
        <v>0</v>
      </c>
      <c r="O46" s="114"/>
    </row>
    <row r="47" spans="1:15" ht="15.6" customHeight="1" x14ac:dyDescent="0.2">
      <c r="A47" s="111" t="s">
        <v>24</v>
      </c>
      <c r="B47" s="111"/>
      <c r="C47" s="111"/>
      <c r="D47" s="111"/>
      <c r="E47" s="112"/>
      <c r="F47" s="112"/>
      <c r="G47" s="3">
        <v>1042906</v>
      </c>
      <c r="H47" s="3"/>
      <c r="I47" s="3">
        <v>1409622</v>
      </c>
      <c r="J47" s="3"/>
      <c r="K47" s="3">
        <v>0</v>
      </c>
      <c r="L47" s="113"/>
      <c r="M47" s="3">
        <v>0</v>
      </c>
      <c r="O47" s="114"/>
    </row>
    <row r="48" spans="1:15" ht="15.6" customHeight="1" x14ac:dyDescent="0.2">
      <c r="A48" s="111" t="s">
        <v>44</v>
      </c>
      <c r="B48" s="111"/>
      <c r="C48" s="111"/>
      <c r="D48" s="111"/>
      <c r="E48" s="112"/>
      <c r="F48" s="112"/>
      <c r="G48" s="3">
        <v>669210</v>
      </c>
      <c r="H48" s="3"/>
      <c r="I48" s="3">
        <v>597230</v>
      </c>
      <c r="J48" s="3"/>
      <c r="K48" s="3">
        <v>56293</v>
      </c>
      <c r="L48" s="113"/>
      <c r="M48" s="3">
        <v>0</v>
      </c>
      <c r="O48" s="114"/>
    </row>
    <row r="49" spans="1:15" ht="15.6" customHeight="1" x14ac:dyDescent="0.2">
      <c r="A49" s="111" t="s">
        <v>45</v>
      </c>
      <c r="B49" s="111"/>
      <c r="C49" s="111"/>
      <c r="D49" s="111"/>
      <c r="E49" s="112">
        <v>10</v>
      </c>
      <c r="F49" s="112"/>
      <c r="G49" s="116">
        <v>8176384</v>
      </c>
      <c r="H49" s="3"/>
      <c r="I49" s="116">
        <v>7790503</v>
      </c>
      <c r="J49" s="3"/>
      <c r="K49" s="116">
        <v>7576230</v>
      </c>
      <c r="L49" s="113"/>
      <c r="M49" s="116">
        <v>6726140</v>
      </c>
      <c r="O49" s="114"/>
    </row>
    <row r="50" spans="1:15" ht="10.199999999999999" customHeight="1" x14ac:dyDescent="0.2">
      <c r="A50" s="111"/>
      <c r="B50" s="111"/>
      <c r="C50" s="111"/>
      <c r="D50" s="111"/>
      <c r="E50" s="112"/>
      <c r="F50" s="112"/>
      <c r="G50" s="3"/>
      <c r="H50" s="3"/>
      <c r="I50" s="3"/>
      <c r="J50" s="3"/>
      <c r="K50" s="3"/>
      <c r="L50" s="113"/>
      <c r="M50" s="3"/>
      <c r="O50" s="114"/>
    </row>
    <row r="51" spans="1:15" ht="15.6" customHeight="1" x14ac:dyDescent="0.2">
      <c r="A51" s="110" t="s">
        <v>46</v>
      </c>
      <c r="B51" s="111"/>
      <c r="C51" s="111"/>
      <c r="D51" s="111"/>
      <c r="E51" s="112"/>
      <c r="F51" s="112"/>
      <c r="G51" s="116">
        <f>SUM(G33:G49)</f>
        <v>135350040</v>
      </c>
      <c r="H51" s="3"/>
      <c r="I51" s="116">
        <f>SUM(I33:I49)</f>
        <v>134474934</v>
      </c>
      <c r="J51" s="3"/>
      <c r="K51" s="116">
        <f>SUM(K33:K49)</f>
        <v>59459886</v>
      </c>
      <c r="L51" s="113"/>
      <c r="M51" s="116">
        <f>SUM(M33:M49)</f>
        <v>56156980</v>
      </c>
      <c r="O51" s="114"/>
    </row>
    <row r="52" spans="1:15" ht="10.199999999999999" customHeight="1" x14ac:dyDescent="0.2">
      <c r="A52" s="111"/>
      <c r="B52" s="111"/>
      <c r="C52" s="111"/>
      <c r="D52" s="111"/>
      <c r="E52" s="112"/>
      <c r="F52" s="112"/>
      <c r="G52" s="3"/>
      <c r="H52" s="3"/>
      <c r="I52" s="3"/>
      <c r="J52" s="3"/>
      <c r="K52" s="3"/>
      <c r="L52" s="113"/>
      <c r="M52" s="3"/>
      <c r="O52" s="114"/>
    </row>
    <row r="53" spans="1:15" ht="15.6" customHeight="1" thickBot="1" x14ac:dyDescent="0.25">
      <c r="A53" s="110" t="s">
        <v>47</v>
      </c>
      <c r="B53" s="111"/>
      <c r="C53" s="111"/>
      <c r="D53" s="111"/>
      <c r="E53" s="112"/>
      <c r="F53" s="112"/>
      <c r="G53" s="119">
        <f>+SUM(G29,G51)</f>
        <v>183515290</v>
      </c>
      <c r="H53" s="3"/>
      <c r="I53" s="119">
        <f>+SUM(I29,I51)</f>
        <v>180900721</v>
      </c>
      <c r="J53" s="3"/>
      <c r="K53" s="119">
        <f>+SUM(K29,K51)</f>
        <v>81506960</v>
      </c>
      <c r="L53" s="113"/>
      <c r="M53" s="119">
        <f>+SUM(M29,M51)</f>
        <v>80483796</v>
      </c>
      <c r="O53" s="114"/>
    </row>
    <row r="54" spans="1:15" ht="15.6" customHeight="1" thickTop="1" x14ac:dyDescent="0.2">
      <c r="A54" s="110"/>
      <c r="B54" s="111"/>
      <c r="C54" s="111"/>
      <c r="D54" s="111"/>
      <c r="E54" s="112"/>
      <c r="F54" s="112"/>
      <c r="G54" s="3"/>
      <c r="H54" s="3"/>
      <c r="I54" s="3"/>
      <c r="J54" s="3"/>
      <c r="K54" s="3"/>
      <c r="L54" s="113"/>
      <c r="M54" s="3"/>
      <c r="O54" s="114"/>
    </row>
    <row r="55" spans="1:15" ht="15.6" customHeight="1" x14ac:dyDescent="0.2">
      <c r="A55" s="93"/>
      <c r="B55" s="93"/>
      <c r="C55" s="93"/>
      <c r="D55" s="93"/>
      <c r="E55" s="94"/>
      <c r="F55" s="94"/>
      <c r="G55" s="120"/>
      <c r="H55" s="120"/>
      <c r="I55" s="120"/>
      <c r="J55" s="1"/>
      <c r="K55" s="120"/>
      <c r="L55" s="120"/>
      <c r="M55" s="120"/>
      <c r="O55" s="114"/>
    </row>
    <row r="56" spans="1:15" ht="15.6" customHeight="1" x14ac:dyDescent="0.2">
      <c r="A56" s="93" t="s">
        <v>48</v>
      </c>
      <c r="B56" s="93"/>
      <c r="C56" s="93"/>
      <c r="D56" s="93"/>
      <c r="E56" s="94"/>
      <c r="F56" s="94"/>
      <c r="G56" s="120"/>
      <c r="H56" s="120"/>
      <c r="I56" s="120"/>
      <c r="J56" s="1"/>
      <c r="K56" s="120"/>
      <c r="L56" s="120"/>
      <c r="M56" s="120"/>
      <c r="O56" s="114"/>
    </row>
    <row r="57" spans="1:15" ht="15.6" customHeight="1" x14ac:dyDescent="0.2">
      <c r="A57" s="93"/>
      <c r="B57" s="93"/>
      <c r="C57" s="93"/>
      <c r="D57" s="93"/>
      <c r="E57" s="94"/>
      <c r="F57" s="94"/>
      <c r="G57" s="120"/>
      <c r="H57" s="120"/>
      <c r="I57" s="120"/>
      <c r="J57" s="1"/>
      <c r="K57" s="120"/>
      <c r="L57" s="120"/>
      <c r="M57" s="120"/>
      <c r="O57" s="114"/>
    </row>
    <row r="58" spans="1:15" ht="9.9" customHeight="1" x14ac:dyDescent="0.2">
      <c r="A58" s="93"/>
      <c r="B58" s="93"/>
      <c r="C58" s="93"/>
      <c r="D58" s="93"/>
      <c r="E58" s="94"/>
      <c r="F58" s="94"/>
      <c r="G58" s="120"/>
      <c r="H58" s="120"/>
      <c r="I58" s="120"/>
      <c r="J58" s="1"/>
      <c r="K58" s="120"/>
      <c r="L58" s="120"/>
      <c r="M58" s="120"/>
      <c r="O58" s="114"/>
    </row>
    <row r="59" spans="1:15" ht="22.2" customHeight="1" x14ac:dyDescent="0.2">
      <c r="A59" s="172" t="s">
        <v>49</v>
      </c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O59" s="114"/>
    </row>
    <row r="60" spans="1:15" ht="16.5" customHeight="1" x14ac:dyDescent="0.2">
      <c r="A60" s="92" t="s">
        <v>0</v>
      </c>
      <c r="B60" s="93"/>
      <c r="C60" s="93"/>
      <c r="D60" s="93"/>
      <c r="E60" s="94"/>
      <c r="F60" s="94"/>
      <c r="G60" s="1"/>
      <c r="H60" s="1"/>
      <c r="I60" s="1"/>
      <c r="J60" s="1"/>
      <c r="K60" s="1"/>
      <c r="L60" s="1"/>
      <c r="M60" s="1"/>
      <c r="O60" s="114"/>
    </row>
    <row r="61" spans="1:15" ht="16.5" customHeight="1" x14ac:dyDescent="0.2">
      <c r="A61" s="96" t="s">
        <v>50</v>
      </c>
      <c r="B61" s="93"/>
      <c r="C61" s="93"/>
      <c r="D61" s="93"/>
      <c r="E61" s="94"/>
      <c r="F61" s="94"/>
      <c r="G61" s="1"/>
      <c r="H61" s="1"/>
      <c r="I61" s="1"/>
      <c r="J61" s="1"/>
      <c r="K61" s="1"/>
      <c r="L61" s="1"/>
      <c r="M61" s="1"/>
      <c r="O61" s="114"/>
    </row>
    <row r="62" spans="1:15" ht="16.5" customHeight="1" x14ac:dyDescent="0.2">
      <c r="A62" s="97" t="str">
        <f>+A3</f>
        <v>As at 31 March 2025</v>
      </c>
      <c r="B62" s="98"/>
      <c r="C62" s="98"/>
      <c r="D62" s="98"/>
      <c r="E62" s="99"/>
      <c r="F62" s="99"/>
      <c r="G62" s="100"/>
      <c r="H62" s="100"/>
      <c r="I62" s="100"/>
      <c r="J62" s="100"/>
      <c r="K62" s="100"/>
      <c r="L62" s="100"/>
      <c r="M62" s="100"/>
      <c r="O62" s="114"/>
    </row>
    <row r="63" spans="1:15" ht="16.2" customHeight="1" x14ac:dyDescent="0.2">
      <c r="A63" s="96"/>
      <c r="B63" s="93"/>
      <c r="C63" s="93"/>
      <c r="D63" s="93"/>
      <c r="E63" s="94"/>
      <c r="F63" s="94"/>
      <c r="G63" s="1"/>
      <c r="H63" s="1"/>
      <c r="I63" s="1"/>
      <c r="J63" s="1"/>
      <c r="K63" s="1"/>
      <c r="L63" s="1"/>
      <c r="M63" s="1"/>
      <c r="O63" s="114"/>
    </row>
    <row r="64" spans="1:15" ht="16.2" customHeight="1" x14ac:dyDescent="0.2">
      <c r="A64" s="96"/>
      <c r="B64" s="93"/>
      <c r="C64" s="93"/>
      <c r="D64" s="93"/>
      <c r="E64" s="94"/>
      <c r="F64" s="94"/>
      <c r="G64" s="1"/>
      <c r="H64" s="1"/>
      <c r="I64" s="1"/>
      <c r="J64" s="1"/>
      <c r="K64" s="1"/>
      <c r="L64" s="1"/>
      <c r="M64" s="1"/>
      <c r="O64" s="114"/>
    </row>
    <row r="65" spans="1:15" ht="16.2" customHeight="1" x14ac:dyDescent="0.2">
      <c r="A65" s="96"/>
      <c r="B65" s="93"/>
      <c r="C65" s="93"/>
      <c r="D65" s="93"/>
      <c r="E65" s="94"/>
      <c r="F65" s="94"/>
      <c r="G65" s="169" t="s">
        <v>3</v>
      </c>
      <c r="H65" s="173"/>
      <c r="I65" s="173"/>
      <c r="J65" s="1"/>
      <c r="K65" s="169" t="s">
        <v>4</v>
      </c>
      <c r="L65" s="173"/>
      <c r="M65" s="173"/>
      <c r="O65" s="114"/>
    </row>
    <row r="66" spans="1:15" ht="16.2" customHeight="1" x14ac:dyDescent="0.2">
      <c r="A66" s="96"/>
      <c r="B66" s="93"/>
      <c r="C66" s="93"/>
      <c r="D66" s="93"/>
      <c r="E66" s="94"/>
      <c r="F66" s="94"/>
      <c r="G66" s="167" t="s">
        <v>5</v>
      </c>
      <c r="H66" s="168"/>
      <c r="I66" s="168"/>
      <c r="J66" s="1"/>
      <c r="K66" s="167" t="s">
        <v>5</v>
      </c>
      <c r="L66" s="168"/>
      <c r="M66" s="168"/>
      <c r="O66" s="114"/>
    </row>
    <row r="67" spans="1:15" ht="16.2" customHeight="1" x14ac:dyDescent="0.2">
      <c r="A67" s="96"/>
      <c r="B67" s="93"/>
      <c r="C67" s="93"/>
      <c r="D67" s="93"/>
      <c r="E67" s="94"/>
      <c r="F67" s="94"/>
      <c r="G67" s="101" t="s">
        <v>6</v>
      </c>
      <c r="H67" s="102"/>
      <c r="I67" s="101" t="s">
        <v>7</v>
      </c>
      <c r="J67" s="103"/>
      <c r="K67" s="101" t="s">
        <v>6</v>
      </c>
      <c r="L67" s="103"/>
      <c r="M67" s="101" t="s">
        <v>7</v>
      </c>
      <c r="O67" s="114"/>
    </row>
    <row r="68" spans="1:15" ht="16.2" customHeight="1" x14ac:dyDescent="0.2">
      <c r="A68" s="96"/>
      <c r="B68" s="93"/>
      <c r="C68" s="93"/>
      <c r="D68" s="93"/>
      <c r="E68" s="94"/>
      <c r="F68" s="94"/>
      <c r="G68" s="104" t="s">
        <v>8</v>
      </c>
      <c r="H68" s="105"/>
      <c r="I68" s="104" t="s">
        <v>9</v>
      </c>
      <c r="J68" s="103"/>
      <c r="K68" s="104" t="s">
        <v>8</v>
      </c>
      <c r="L68" s="105"/>
      <c r="M68" s="104" t="s">
        <v>9</v>
      </c>
      <c r="O68" s="114"/>
    </row>
    <row r="69" spans="1:15" ht="16.2" customHeight="1" x14ac:dyDescent="0.2">
      <c r="A69" s="96"/>
      <c r="B69" s="93"/>
      <c r="C69" s="93"/>
      <c r="D69" s="93"/>
      <c r="E69" s="94"/>
      <c r="F69" s="94"/>
      <c r="G69" s="2">
        <v>2025</v>
      </c>
      <c r="H69" s="1"/>
      <c r="I69" s="2">
        <v>2024</v>
      </c>
      <c r="J69" s="1"/>
      <c r="K69" s="2">
        <v>2025</v>
      </c>
      <c r="L69" s="1"/>
      <c r="M69" s="2">
        <v>2024</v>
      </c>
      <c r="O69" s="114"/>
    </row>
    <row r="70" spans="1:15" ht="16.2" customHeight="1" x14ac:dyDescent="0.2">
      <c r="A70" s="93"/>
      <c r="B70" s="93"/>
      <c r="C70" s="93"/>
      <c r="D70" s="93"/>
      <c r="E70" s="106" t="s">
        <v>10</v>
      </c>
      <c r="F70" s="107"/>
      <c r="G70" s="108" t="s">
        <v>11</v>
      </c>
      <c r="H70" s="109"/>
      <c r="I70" s="108" t="s">
        <v>11</v>
      </c>
      <c r="J70" s="109"/>
      <c r="K70" s="108" t="s">
        <v>11</v>
      </c>
      <c r="L70" s="109"/>
      <c r="M70" s="108" t="s">
        <v>11</v>
      </c>
      <c r="O70" s="114"/>
    </row>
    <row r="71" spans="1:15" ht="16.2" customHeight="1" x14ac:dyDescent="0.2">
      <c r="A71" s="121" t="s">
        <v>51</v>
      </c>
      <c r="B71" s="122"/>
      <c r="C71" s="122"/>
      <c r="D71" s="122"/>
      <c r="E71" s="123"/>
      <c r="F71" s="123"/>
      <c r="G71" s="124"/>
      <c r="H71" s="124"/>
      <c r="I71" s="124"/>
      <c r="J71" s="124"/>
      <c r="K71" s="124"/>
      <c r="L71" s="124"/>
      <c r="M71" s="124"/>
      <c r="O71" s="114"/>
    </row>
    <row r="72" spans="1:15" ht="16.2" customHeight="1" x14ac:dyDescent="0.2">
      <c r="A72" s="121"/>
      <c r="B72" s="122"/>
      <c r="C72" s="122"/>
      <c r="D72" s="122"/>
      <c r="E72" s="123"/>
      <c r="F72" s="123"/>
      <c r="G72" s="124"/>
      <c r="H72" s="124"/>
      <c r="I72" s="124"/>
      <c r="J72" s="124"/>
      <c r="K72" s="124"/>
      <c r="L72" s="124"/>
      <c r="M72" s="124"/>
      <c r="O72" s="114"/>
    </row>
    <row r="73" spans="1:15" ht="16.2" customHeight="1" x14ac:dyDescent="0.2">
      <c r="A73" s="121" t="s">
        <v>52</v>
      </c>
      <c r="B73" s="122"/>
      <c r="C73" s="122"/>
      <c r="D73" s="122"/>
      <c r="E73" s="123"/>
      <c r="F73" s="123"/>
      <c r="G73" s="124"/>
      <c r="H73" s="124"/>
      <c r="I73" s="124"/>
      <c r="J73" s="124"/>
      <c r="K73" s="124"/>
      <c r="L73" s="124"/>
      <c r="M73" s="124"/>
      <c r="O73" s="114"/>
    </row>
    <row r="74" spans="1:15" ht="16.2" customHeight="1" x14ac:dyDescent="0.2">
      <c r="A74" s="122"/>
      <c r="B74" s="122"/>
      <c r="C74" s="122"/>
      <c r="D74" s="122"/>
      <c r="E74" s="123"/>
      <c r="F74" s="123"/>
      <c r="G74" s="125"/>
      <c r="H74" s="125"/>
      <c r="I74" s="125"/>
      <c r="J74" s="124"/>
      <c r="K74" s="125"/>
      <c r="L74" s="125"/>
      <c r="M74" s="125"/>
      <c r="O74" s="114"/>
    </row>
    <row r="75" spans="1:15" ht="16.2" customHeight="1" x14ac:dyDescent="0.2">
      <c r="A75" s="122" t="s">
        <v>53</v>
      </c>
      <c r="B75" s="122"/>
      <c r="C75" s="122"/>
      <c r="D75" s="122"/>
      <c r="E75" s="123">
        <v>12</v>
      </c>
      <c r="F75" s="123"/>
      <c r="G75" s="3">
        <v>8647696</v>
      </c>
      <c r="H75" s="125"/>
      <c r="I75" s="125">
        <v>7668298</v>
      </c>
      <c r="J75" s="125"/>
      <c r="K75" s="3">
        <v>4757000</v>
      </c>
      <c r="L75" s="124"/>
      <c r="M75" s="125">
        <v>3635000</v>
      </c>
      <c r="O75" s="114"/>
    </row>
    <row r="76" spans="1:15" ht="16.2" customHeight="1" x14ac:dyDescent="0.2">
      <c r="A76" s="122" t="s">
        <v>54</v>
      </c>
      <c r="B76" s="122"/>
      <c r="C76" s="122"/>
      <c r="D76" s="122"/>
      <c r="E76" s="123">
        <v>11</v>
      </c>
      <c r="F76" s="123"/>
      <c r="G76" s="3">
        <v>9562355</v>
      </c>
      <c r="H76" s="124"/>
      <c r="I76" s="125">
        <v>7743675</v>
      </c>
      <c r="J76" s="124"/>
      <c r="K76" s="125">
        <v>616961</v>
      </c>
      <c r="L76" s="124"/>
      <c r="M76" s="125">
        <v>597093</v>
      </c>
      <c r="O76" s="114"/>
    </row>
    <row r="77" spans="1:15" ht="16.2" customHeight="1" x14ac:dyDescent="0.2">
      <c r="A77" s="122" t="s">
        <v>55</v>
      </c>
      <c r="B77" s="122"/>
      <c r="C77" s="122"/>
      <c r="D77" s="122"/>
      <c r="E77" s="123">
        <v>12</v>
      </c>
      <c r="F77" s="123"/>
      <c r="G77" s="3">
        <v>122751</v>
      </c>
      <c r="H77" s="125"/>
      <c r="I77" s="125">
        <v>121716</v>
      </c>
      <c r="J77" s="125"/>
      <c r="K77" s="125">
        <v>44851</v>
      </c>
      <c r="L77" s="124"/>
      <c r="M77" s="125">
        <v>43816</v>
      </c>
      <c r="O77" s="114"/>
    </row>
    <row r="78" spans="1:15" ht="16.2" customHeight="1" x14ac:dyDescent="0.2">
      <c r="A78" s="122" t="s">
        <v>56</v>
      </c>
      <c r="B78" s="122"/>
      <c r="C78" s="122"/>
      <c r="D78" s="122"/>
      <c r="E78" s="115">
        <v>18.8</v>
      </c>
      <c r="F78" s="123"/>
      <c r="G78" s="3">
        <v>0</v>
      </c>
      <c r="H78" s="125"/>
      <c r="I78" s="125">
        <v>0</v>
      </c>
      <c r="J78" s="125"/>
      <c r="K78" s="125">
        <v>1489000</v>
      </c>
      <c r="L78" s="124"/>
      <c r="M78" s="125">
        <v>1489000</v>
      </c>
      <c r="O78" s="114"/>
    </row>
    <row r="79" spans="1:15" ht="16.2" customHeight="1" x14ac:dyDescent="0.2">
      <c r="A79" s="122" t="s">
        <v>57</v>
      </c>
      <c r="B79" s="122"/>
      <c r="C79" s="122"/>
      <c r="D79" s="122"/>
      <c r="E79" s="123"/>
      <c r="F79" s="123"/>
      <c r="G79" s="3"/>
      <c r="H79" s="125"/>
      <c r="I79" s="125"/>
      <c r="J79" s="125"/>
      <c r="K79" s="125"/>
      <c r="L79" s="124"/>
      <c r="M79" s="125"/>
      <c r="O79" s="114"/>
    </row>
    <row r="80" spans="1:15" ht="16.2" customHeight="1" x14ac:dyDescent="0.2">
      <c r="A80" s="122"/>
      <c r="B80" s="122" t="s">
        <v>58</v>
      </c>
      <c r="C80" s="122"/>
      <c r="D80" s="122"/>
      <c r="E80" s="123">
        <v>12</v>
      </c>
      <c r="F80" s="123"/>
      <c r="G80" s="3">
        <v>4854033</v>
      </c>
      <c r="H80" s="125"/>
      <c r="I80" s="125">
        <v>4927042</v>
      </c>
      <c r="J80" s="125"/>
      <c r="K80" s="125">
        <v>750000</v>
      </c>
      <c r="L80" s="124"/>
      <c r="M80" s="125">
        <v>750000</v>
      </c>
      <c r="O80" s="114"/>
    </row>
    <row r="81" spans="1:15" ht="16.2" customHeight="1" x14ac:dyDescent="0.2">
      <c r="A81" s="122" t="s">
        <v>59</v>
      </c>
      <c r="B81" s="122"/>
      <c r="C81" s="122"/>
      <c r="D81" s="122"/>
      <c r="E81" s="123">
        <v>13</v>
      </c>
      <c r="F81" s="123"/>
      <c r="G81" s="3">
        <v>10387916</v>
      </c>
      <c r="H81" s="125"/>
      <c r="I81" s="125">
        <v>10385354</v>
      </c>
      <c r="J81" s="125"/>
      <c r="K81" s="125">
        <v>9988420</v>
      </c>
      <c r="L81" s="124"/>
      <c r="M81" s="125">
        <v>9985858</v>
      </c>
      <c r="O81" s="114"/>
    </row>
    <row r="82" spans="1:15" ht="16.2" customHeight="1" x14ac:dyDescent="0.2">
      <c r="A82" s="122" t="s">
        <v>60</v>
      </c>
      <c r="B82" s="122"/>
      <c r="C82" s="122"/>
      <c r="D82" s="122"/>
      <c r="E82" s="123"/>
      <c r="F82" s="123"/>
      <c r="G82" s="3">
        <v>143163</v>
      </c>
      <c r="H82" s="125"/>
      <c r="I82" s="125">
        <v>63020</v>
      </c>
      <c r="J82" s="125"/>
      <c r="K82" s="125">
        <v>19435</v>
      </c>
      <c r="L82" s="124"/>
      <c r="M82" s="125">
        <v>14927</v>
      </c>
      <c r="O82" s="114"/>
    </row>
    <row r="83" spans="1:15" ht="16.2" customHeight="1" x14ac:dyDescent="0.2">
      <c r="A83" s="122" t="s">
        <v>61</v>
      </c>
      <c r="B83" s="122"/>
      <c r="C83" s="122"/>
      <c r="D83" s="122"/>
      <c r="E83" s="123"/>
      <c r="F83" s="123"/>
      <c r="G83" s="3">
        <v>22758</v>
      </c>
      <c r="H83" s="125"/>
      <c r="I83" s="125">
        <v>62212</v>
      </c>
      <c r="J83" s="125"/>
      <c r="K83" s="125">
        <v>2409</v>
      </c>
      <c r="L83" s="124"/>
      <c r="M83" s="125">
        <v>1114</v>
      </c>
      <c r="O83" s="114"/>
    </row>
    <row r="84" spans="1:15" ht="16.2" customHeight="1" x14ac:dyDescent="0.2">
      <c r="A84" s="122" t="s">
        <v>62</v>
      </c>
      <c r="B84" s="122"/>
      <c r="C84" s="122"/>
      <c r="D84" s="122"/>
      <c r="E84" s="123"/>
      <c r="F84" s="123"/>
      <c r="G84" s="3">
        <v>271789</v>
      </c>
      <c r="H84" s="125"/>
      <c r="I84" s="125">
        <v>187797</v>
      </c>
      <c r="J84" s="125"/>
      <c r="K84" s="125">
        <v>0</v>
      </c>
      <c r="L84" s="124"/>
      <c r="M84" s="125">
        <v>0</v>
      </c>
      <c r="O84" s="114"/>
    </row>
    <row r="85" spans="1:15" ht="16.2" customHeight="1" x14ac:dyDescent="0.2">
      <c r="A85" s="122" t="s">
        <v>63</v>
      </c>
      <c r="B85" s="122"/>
      <c r="C85" s="122"/>
      <c r="D85" s="122"/>
      <c r="E85" s="123"/>
      <c r="F85" s="123"/>
      <c r="G85" s="126">
        <v>319736</v>
      </c>
      <c r="H85" s="125"/>
      <c r="I85" s="126">
        <v>355112</v>
      </c>
      <c r="J85" s="125"/>
      <c r="K85" s="126">
        <v>78958</v>
      </c>
      <c r="L85" s="124"/>
      <c r="M85" s="126">
        <v>62266</v>
      </c>
      <c r="O85" s="114"/>
    </row>
    <row r="86" spans="1:15" ht="16.2" customHeight="1" x14ac:dyDescent="0.2">
      <c r="A86" s="122"/>
      <c r="B86" s="122"/>
      <c r="C86" s="122"/>
      <c r="D86" s="122"/>
      <c r="E86" s="123"/>
      <c r="F86" s="123"/>
      <c r="G86" s="125"/>
      <c r="H86" s="125"/>
      <c r="I86" s="125"/>
      <c r="J86" s="125"/>
      <c r="K86" s="125"/>
      <c r="L86" s="124"/>
      <c r="M86" s="125"/>
      <c r="O86" s="114"/>
    </row>
    <row r="87" spans="1:15" ht="16.2" customHeight="1" x14ac:dyDescent="0.2">
      <c r="A87" s="121" t="s">
        <v>64</v>
      </c>
      <c r="B87" s="122"/>
      <c r="C87" s="122"/>
      <c r="D87" s="122"/>
      <c r="E87" s="123"/>
      <c r="F87" s="123"/>
      <c r="G87" s="126">
        <f>SUM(G75:G85)</f>
        <v>34332197</v>
      </c>
      <c r="H87" s="125"/>
      <c r="I87" s="126">
        <f>SUM(I75:I85)</f>
        <v>31514226</v>
      </c>
      <c r="J87" s="125"/>
      <c r="K87" s="126">
        <f>SUM(K75:K85)</f>
        <v>17747034</v>
      </c>
      <c r="L87" s="124"/>
      <c r="M87" s="126">
        <f>SUM(M75:M85)</f>
        <v>16579074</v>
      </c>
      <c r="O87" s="114"/>
    </row>
    <row r="88" spans="1:15" ht="16.2" customHeight="1" x14ac:dyDescent="0.2">
      <c r="A88" s="122"/>
      <c r="B88" s="121"/>
      <c r="C88" s="121"/>
      <c r="D88" s="122"/>
      <c r="E88" s="123"/>
      <c r="F88" s="123"/>
      <c r="G88" s="125"/>
      <c r="H88" s="124"/>
      <c r="I88" s="125"/>
      <c r="J88" s="124"/>
      <c r="K88" s="125"/>
      <c r="L88" s="124"/>
      <c r="M88" s="125"/>
      <c r="O88" s="114"/>
    </row>
    <row r="89" spans="1:15" ht="16.2" customHeight="1" x14ac:dyDescent="0.2">
      <c r="A89" s="121" t="s">
        <v>65</v>
      </c>
      <c r="B89" s="121"/>
      <c r="C89" s="121"/>
      <c r="D89" s="122"/>
      <c r="E89" s="123"/>
      <c r="F89" s="123"/>
      <c r="G89" s="125"/>
      <c r="H89" s="124"/>
      <c r="I89" s="125"/>
      <c r="J89" s="124"/>
      <c r="K89" s="125"/>
      <c r="L89" s="124"/>
      <c r="M89" s="125"/>
      <c r="O89" s="114"/>
    </row>
    <row r="90" spans="1:15" ht="16.2" customHeight="1" x14ac:dyDescent="0.2">
      <c r="A90" s="122"/>
      <c r="B90" s="121"/>
      <c r="C90" s="121"/>
      <c r="D90" s="122"/>
      <c r="E90" s="123"/>
      <c r="F90" s="123"/>
      <c r="G90" s="125"/>
      <c r="H90" s="124"/>
      <c r="I90" s="125"/>
      <c r="J90" s="124"/>
      <c r="K90" s="125"/>
      <c r="L90" s="124"/>
      <c r="M90" s="125"/>
      <c r="O90" s="114"/>
    </row>
    <row r="91" spans="1:15" ht="16.2" customHeight="1" x14ac:dyDescent="0.2">
      <c r="A91" s="122" t="s">
        <v>66</v>
      </c>
      <c r="B91" s="122"/>
      <c r="C91" s="121"/>
      <c r="D91" s="122"/>
      <c r="E91" s="123"/>
      <c r="F91" s="123"/>
      <c r="G91" s="3"/>
      <c r="H91" s="124"/>
      <c r="I91" s="125"/>
      <c r="J91" s="124"/>
      <c r="K91" s="125"/>
      <c r="L91" s="124"/>
      <c r="M91" s="125"/>
      <c r="O91" s="114"/>
    </row>
    <row r="92" spans="1:15" ht="16.2" customHeight="1" x14ac:dyDescent="0.2">
      <c r="A92" s="122"/>
      <c r="B92" s="122" t="s">
        <v>285</v>
      </c>
      <c r="C92" s="121"/>
      <c r="D92" s="122"/>
      <c r="E92" s="117"/>
      <c r="F92" s="123"/>
      <c r="G92" s="3">
        <v>284114</v>
      </c>
      <c r="H92" s="124"/>
      <c r="I92" s="125">
        <v>297806</v>
      </c>
      <c r="J92" s="124"/>
      <c r="K92" s="125">
        <v>0</v>
      </c>
      <c r="L92" s="124"/>
      <c r="M92" s="125">
        <v>0</v>
      </c>
      <c r="O92" s="114"/>
    </row>
    <row r="93" spans="1:15" ht="16.2" customHeight="1" x14ac:dyDescent="0.2">
      <c r="A93" s="122" t="s">
        <v>67</v>
      </c>
      <c r="B93" s="122"/>
      <c r="C93" s="122"/>
      <c r="D93" s="122"/>
      <c r="E93" s="123">
        <v>12</v>
      </c>
      <c r="F93" s="123"/>
      <c r="G93" s="3">
        <v>53096980</v>
      </c>
      <c r="H93" s="125"/>
      <c r="I93" s="125">
        <v>53622328</v>
      </c>
      <c r="J93" s="125"/>
      <c r="K93" s="125">
        <v>2100000</v>
      </c>
      <c r="L93" s="124"/>
      <c r="M93" s="125">
        <v>2100000</v>
      </c>
      <c r="O93" s="114"/>
    </row>
    <row r="94" spans="1:15" ht="16.2" customHeight="1" x14ac:dyDescent="0.2">
      <c r="A94" s="122" t="s">
        <v>68</v>
      </c>
      <c r="B94" s="122"/>
      <c r="C94" s="122"/>
      <c r="D94" s="122"/>
      <c r="E94" s="123">
        <v>12</v>
      </c>
      <c r="F94" s="123"/>
      <c r="G94" s="3">
        <v>1054013</v>
      </c>
      <c r="H94" s="125"/>
      <c r="I94" s="125">
        <v>1054013</v>
      </c>
      <c r="J94" s="125"/>
      <c r="K94" s="125">
        <v>0</v>
      </c>
      <c r="L94" s="124"/>
      <c r="M94" s="125">
        <v>0</v>
      </c>
      <c r="O94" s="114"/>
    </row>
    <row r="95" spans="1:15" ht="16.2" customHeight="1" x14ac:dyDescent="0.2">
      <c r="A95" s="122" t="s">
        <v>69</v>
      </c>
      <c r="B95" s="122"/>
      <c r="C95" s="122"/>
      <c r="D95" s="122"/>
      <c r="E95" s="123">
        <v>13</v>
      </c>
      <c r="F95" s="123"/>
      <c r="G95" s="3">
        <v>37975811</v>
      </c>
      <c r="H95" s="125"/>
      <c r="I95" s="125">
        <v>37974029</v>
      </c>
      <c r="J95" s="125"/>
      <c r="K95" s="125">
        <v>28383978</v>
      </c>
      <c r="L95" s="124"/>
      <c r="M95" s="125">
        <v>28382716</v>
      </c>
      <c r="O95" s="114"/>
    </row>
    <row r="96" spans="1:15" ht="16.2" customHeight="1" x14ac:dyDescent="0.2">
      <c r="A96" s="122" t="s">
        <v>70</v>
      </c>
      <c r="B96" s="122"/>
      <c r="C96" s="122"/>
      <c r="D96" s="122"/>
      <c r="E96" s="123"/>
      <c r="F96" s="123"/>
      <c r="G96" s="3">
        <v>1974837</v>
      </c>
      <c r="H96" s="125"/>
      <c r="I96" s="125">
        <v>2056196</v>
      </c>
      <c r="J96" s="125"/>
      <c r="K96" s="125">
        <v>131702</v>
      </c>
      <c r="L96" s="124"/>
      <c r="M96" s="125">
        <v>117261</v>
      </c>
      <c r="O96" s="114"/>
    </row>
    <row r="97" spans="1:15" ht="16.2" customHeight="1" x14ac:dyDescent="0.2">
      <c r="A97" s="122" t="s">
        <v>61</v>
      </c>
      <c r="B97" s="122"/>
      <c r="C97" s="122"/>
      <c r="D97" s="122"/>
      <c r="E97" s="123"/>
      <c r="F97" s="123"/>
      <c r="G97" s="3">
        <v>577220</v>
      </c>
      <c r="H97" s="125"/>
      <c r="I97" s="125">
        <v>486282</v>
      </c>
      <c r="J97" s="125"/>
      <c r="K97" s="125">
        <v>0</v>
      </c>
      <c r="L97" s="124"/>
      <c r="M97" s="125">
        <v>0</v>
      </c>
      <c r="O97" s="114"/>
    </row>
    <row r="98" spans="1:15" ht="16.2" customHeight="1" x14ac:dyDescent="0.2">
      <c r="A98" s="122" t="s">
        <v>71</v>
      </c>
      <c r="B98" s="122"/>
      <c r="C98" s="122"/>
      <c r="D98" s="122"/>
      <c r="E98" s="123"/>
      <c r="F98" s="123"/>
      <c r="G98" s="3">
        <v>188608</v>
      </c>
      <c r="H98" s="125"/>
      <c r="I98" s="125">
        <v>211430</v>
      </c>
      <c r="J98" s="125"/>
      <c r="K98" s="125">
        <v>0</v>
      </c>
      <c r="L98" s="124"/>
      <c r="M98" s="125">
        <v>1285</v>
      </c>
      <c r="O98" s="114"/>
    </row>
    <row r="99" spans="1:15" ht="16.2" customHeight="1" x14ac:dyDescent="0.2">
      <c r="A99" s="122" t="s">
        <v>72</v>
      </c>
      <c r="B99" s="122"/>
      <c r="C99" s="122"/>
      <c r="D99" s="122"/>
      <c r="E99" s="123"/>
      <c r="F99" s="123"/>
      <c r="G99" s="3"/>
      <c r="H99" s="125"/>
      <c r="I99" s="125"/>
      <c r="J99" s="125"/>
      <c r="K99" s="125"/>
      <c r="L99" s="124"/>
      <c r="M99" s="125"/>
      <c r="O99" s="114"/>
    </row>
    <row r="100" spans="1:15" ht="16.2" customHeight="1" x14ac:dyDescent="0.2">
      <c r="A100" s="122"/>
      <c r="B100" s="122" t="s">
        <v>73</v>
      </c>
      <c r="C100" s="122"/>
      <c r="D100" s="122"/>
      <c r="E100" s="123"/>
      <c r="F100" s="123"/>
      <c r="G100" s="3">
        <v>248880</v>
      </c>
      <c r="H100" s="125"/>
      <c r="I100" s="125">
        <v>251497</v>
      </c>
      <c r="J100" s="125"/>
      <c r="K100" s="125">
        <v>200803</v>
      </c>
      <c r="L100" s="124"/>
      <c r="M100" s="125">
        <v>202927</v>
      </c>
      <c r="O100" s="114"/>
    </row>
    <row r="101" spans="1:15" ht="16.2" customHeight="1" x14ac:dyDescent="0.2">
      <c r="A101" s="122" t="s">
        <v>74</v>
      </c>
      <c r="B101" s="122"/>
      <c r="C101" s="122"/>
      <c r="D101" s="122"/>
      <c r="E101" s="123"/>
      <c r="F101" s="123"/>
      <c r="G101" s="3">
        <v>950559</v>
      </c>
      <c r="H101" s="125"/>
      <c r="I101" s="125">
        <v>945423</v>
      </c>
      <c r="J101" s="125"/>
      <c r="K101" s="125">
        <v>0</v>
      </c>
      <c r="L101" s="124"/>
      <c r="M101" s="125">
        <v>0</v>
      </c>
      <c r="O101" s="114"/>
    </row>
    <row r="102" spans="1:15" ht="16.2" customHeight="1" x14ac:dyDescent="0.2">
      <c r="A102" s="122" t="s">
        <v>75</v>
      </c>
      <c r="B102" s="122"/>
      <c r="C102" s="122"/>
      <c r="D102" s="122"/>
      <c r="E102" s="123"/>
      <c r="F102" s="123"/>
      <c r="G102" s="3">
        <v>603000</v>
      </c>
      <c r="H102" s="125"/>
      <c r="I102" s="125">
        <v>584571</v>
      </c>
      <c r="J102" s="125"/>
      <c r="K102" s="125">
        <v>279180</v>
      </c>
      <c r="L102" s="124"/>
      <c r="M102" s="125">
        <v>180804</v>
      </c>
      <c r="O102" s="114"/>
    </row>
    <row r="103" spans="1:15" ht="16.2" customHeight="1" x14ac:dyDescent="0.2">
      <c r="A103" s="122" t="s">
        <v>76</v>
      </c>
      <c r="B103" s="122"/>
      <c r="C103" s="122"/>
      <c r="D103" s="122"/>
      <c r="E103" s="123"/>
      <c r="F103" s="123"/>
      <c r="G103" s="126">
        <v>231839</v>
      </c>
      <c r="H103" s="125"/>
      <c r="I103" s="126">
        <v>231410</v>
      </c>
      <c r="J103" s="125"/>
      <c r="K103" s="126">
        <v>0</v>
      </c>
      <c r="L103" s="124"/>
      <c r="M103" s="126">
        <v>0</v>
      </c>
      <c r="O103" s="114"/>
    </row>
    <row r="104" spans="1:15" ht="16.2" customHeight="1" x14ac:dyDescent="0.2">
      <c r="A104" s="122"/>
      <c r="B104" s="122"/>
      <c r="C104" s="122"/>
      <c r="D104" s="122"/>
      <c r="E104" s="123"/>
      <c r="F104" s="123"/>
      <c r="G104" s="125"/>
      <c r="H104" s="125"/>
      <c r="I104" s="125"/>
      <c r="J104" s="124"/>
      <c r="K104" s="125"/>
      <c r="L104" s="125"/>
      <c r="M104" s="125"/>
      <c r="O104" s="114"/>
    </row>
    <row r="105" spans="1:15" ht="16.2" customHeight="1" x14ac:dyDescent="0.2">
      <c r="A105" s="121" t="s">
        <v>77</v>
      </c>
      <c r="B105" s="122"/>
      <c r="C105" s="122"/>
      <c r="D105" s="122"/>
      <c r="E105" s="123"/>
      <c r="F105" s="123"/>
      <c r="G105" s="126">
        <f>+SUM(G91:G103)</f>
        <v>97185861</v>
      </c>
      <c r="H105" s="125"/>
      <c r="I105" s="126">
        <f>+SUM(I91:I103)</f>
        <v>97714985</v>
      </c>
      <c r="J105" s="124"/>
      <c r="K105" s="126">
        <f>+SUM(K91:K103)</f>
        <v>31095663</v>
      </c>
      <c r="L105" s="125"/>
      <c r="M105" s="126">
        <f>+SUM(M91:M103)</f>
        <v>30984993</v>
      </c>
      <c r="O105" s="114"/>
    </row>
    <row r="106" spans="1:15" ht="17.25" customHeight="1" x14ac:dyDescent="0.2">
      <c r="A106" s="122"/>
      <c r="B106" s="122"/>
      <c r="C106" s="122"/>
      <c r="D106" s="122"/>
      <c r="E106" s="123"/>
      <c r="F106" s="123"/>
      <c r="G106" s="125"/>
      <c r="H106" s="125"/>
      <c r="I106" s="125"/>
      <c r="J106" s="124"/>
      <c r="K106" s="125"/>
      <c r="L106" s="125"/>
      <c r="M106" s="125"/>
      <c r="O106" s="114"/>
    </row>
    <row r="107" spans="1:15" ht="17.25" customHeight="1" x14ac:dyDescent="0.2">
      <c r="A107" s="121" t="s">
        <v>78</v>
      </c>
      <c r="B107" s="122"/>
      <c r="C107" s="122"/>
      <c r="D107" s="122"/>
      <c r="E107" s="123"/>
      <c r="F107" s="123"/>
      <c r="G107" s="126">
        <f>+G87+G105</f>
        <v>131518058</v>
      </c>
      <c r="H107" s="125"/>
      <c r="I107" s="126">
        <f>+I87+I105</f>
        <v>129229211</v>
      </c>
      <c r="J107" s="124"/>
      <c r="K107" s="126">
        <f>+K87+K105</f>
        <v>48842697</v>
      </c>
      <c r="L107" s="125"/>
      <c r="M107" s="126">
        <f>+M87+M105</f>
        <v>47564067</v>
      </c>
      <c r="O107" s="114"/>
    </row>
    <row r="108" spans="1:15" ht="16.2" customHeight="1" x14ac:dyDescent="0.2">
      <c r="A108" s="96"/>
      <c r="B108" s="93"/>
      <c r="C108" s="93"/>
      <c r="D108" s="93"/>
      <c r="E108" s="94"/>
      <c r="F108" s="94"/>
      <c r="G108" s="120"/>
      <c r="H108" s="120"/>
      <c r="I108" s="120"/>
      <c r="J108" s="120"/>
      <c r="K108" s="120"/>
      <c r="L108" s="1"/>
      <c r="M108" s="120"/>
    </row>
    <row r="109" spans="1:15" ht="16.2" customHeight="1" x14ac:dyDescent="0.2">
      <c r="A109" s="96"/>
      <c r="B109" s="93"/>
      <c r="C109" s="93"/>
      <c r="D109" s="93"/>
      <c r="E109" s="94"/>
      <c r="F109" s="94"/>
      <c r="G109" s="120"/>
      <c r="H109" s="120"/>
      <c r="I109" s="120"/>
      <c r="J109" s="120"/>
      <c r="K109" s="120"/>
      <c r="L109" s="1"/>
      <c r="M109" s="120"/>
    </row>
    <row r="110" spans="1:15" ht="19.5" customHeight="1" x14ac:dyDescent="0.2">
      <c r="A110" s="96"/>
      <c r="B110" s="93"/>
      <c r="C110" s="93"/>
      <c r="D110" s="93"/>
      <c r="E110" s="94"/>
      <c r="F110" s="94"/>
      <c r="G110" s="120"/>
      <c r="H110" s="120"/>
      <c r="I110" s="120"/>
      <c r="J110" s="120"/>
      <c r="K110" s="120"/>
      <c r="L110" s="1"/>
      <c r="M110" s="120"/>
    </row>
    <row r="111" spans="1:15" ht="16.2" customHeight="1" x14ac:dyDescent="0.2">
      <c r="A111" s="96"/>
      <c r="B111" s="93"/>
      <c r="C111" s="93"/>
      <c r="D111" s="93"/>
      <c r="E111" s="94"/>
      <c r="F111" s="94"/>
      <c r="G111" s="120"/>
      <c r="H111" s="120"/>
      <c r="I111" s="120"/>
      <c r="J111" s="120"/>
      <c r="K111" s="120"/>
      <c r="L111" s="1"/>
      <c r="M111" s="120"/>
    </row>
    <row r="112" spans="1:15" ht="12.75" customHeight="1" x14ac:dyDescent="0.2">
      <c r="A112" s="96"/>
      <c r="B112" s="93"/>
      <c r="C112" s="93"/>
      <c r="D112" s="93"/>
      <c r="E112" s="94"/>
      <c r="F112" s="94"/>
      <c r="G112" s="120"/>
      <c r="H112" s="120"/>
      <c r="I112" s="120"/>
      <c r="J112" s="120"/>
      <c r="K112" s="120"/>
      <c r="L112" s="1"/>
      <c r="M112" s="120"/>
    </row>
    <row r="113" spans="1:13" ht="5.4" customHeight="1" x14ac:dyDescent="0.2">
      <c r="A113" s="96"/>
      <c r="B113" s="93"/>
      <c r="C113" s="93"/>
      <c r="D113" s="93"/>
      <c r="E113" s="94"/>
      <c r="F113" s="94"/>
      <c r="G113" s="120"/>
      <c r="H113" s="120"/>
      <c r="I113" s="120"/>
      <c r="J113" s="120"/>
      <c r="K113" s="120"/>
      <c r="L113" s="1"/>
      <c r="M113" s="120"/>
    </row>
    <row r="114" spans="1:13" ht="22.2" customHeight="1" x14ac:dyDescent="0.2">
      <c r="A114" s="174" t="s">
        <v>49</v>
      </c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</row>
    <row r="115" spans="1:13" ht="16.5" customHeight="1" x14ac:dyDescent="0.2">
      <c r="A115" s="92" t="s">
        <v>0</v>
      </c>
      <c r="B115" s="93"/>
      <c r="C115" s="93"/>
      <c r="D115" s="93"/>
      <c r="E115" s="94"/>
      <c r="F115" s="94"/>
      <c r="G115" s="1"/>
      <c r="H115" s="1"/>
      <c r="I115" s="1"/>
      <c r="J115" s="1"/>
      <c r="K115" s="1"/>
      <c r="L115" s="1"/>
      <c r="M115" s="1"/>
    </row>
    <row r="116" spans="1:13" ht="16.5" customHeight="1" x14ac:dyDescent="0.2">
      <c r="A116" s="96" t="s">
        <v>50</v>
      </c>
      <c r="B116" s="93"/>
      <c r="C116" s="93"/>
      <c r="D116" s="93"/>
      <c r="E116" s="94"/>
      <c r="F116" s="94"/>
      <c r="G116" s="1"/>
      <c r="H116" s="1"/>
      <c r="I116" s="1"/>
      <c r="J116" s="1"/>
      <c r="K116" s="1"/>
      <c r="L116" s="1"/>
      <c r="M116" s="1"/>
    </row>
    <row r="117" spans="1:13" ht="16.5" customHeight="1" x14ac:dyDescent="0.2">
      <c r="A117" s="97" t="str">
        <f>A62</f>
        <v>As at 31 March 2025</v>
      </c>
      <c r="B117" s="98"/>
      <c r="C117" s="98"/>
      <c r="D117" s="98"/>
      <c r="E117" s="99"/>
      <c r="F117" s="99"/>
      <c r="G117" s="100"/>
      <c r="H117" s="100"/>
      <c r="I117" s="100"/>
      <c r="J117" s="100"/>
      <c r="K117" s="100"/>
      <c r="L117" s="100"/>
      <c r="M117" s="100"/>
    </row>
    <row r="118" spans="1:13" ht="16.5" customHeight="1" x14ac:dyDescent="0.2">
      <c r="A118" s="96"/>
      <c r="B118" s="93"/>
      <c r="C118" s="93"/>
      <c r="D118" s="93"/>
      <c r="E118" s="94"/>
      <c r="F118" s="94"/>
      <c r="G118" s="1"/>
      <c r="H118" s="1"/>
      <c r="I118" s="1"/>
      <c r="J118" s="1"/>
      <c r="K118" s="1"/>
      <c r="L118" s="1"/>
      <c r="M118" s="1"/>
    </row>
    <row r="119" spans="1:13" ht="16.5" customHeight="1" x14ac:dyDescent="0.2">
      <c r="A119" s="96"/>
      <c r="B119" s="93"/>
      <c r="C119" s="93"/>
      <c r="D119" s="93"/>
      <c r="E119" s="94"/>
      <c r="F119" s="94"/>
      <c r="G119" s="1"/>
      <c r="H119" s="1"/>
      <c r="I119" s="1"/>
      <c r="J119" s="1"/>
      <c r="K119" s="1"/>
      <c r="L119" s="1"/>
      <c r="M119" s="1"/>
    </row>
    <row r="120" spans="1:13" ht="16.5" customHeight="1" x14ac:dyDescent="0.2">
      <c r="A120" s="96"/>
      <c r="B120" s="93"/>
      <c r="C120" s="93"/>
      <c r="D120" s="93"/>
      <c r="E120" s="94"/>
      <c r="F120" s="94"/>
      <c r="G120" s="169" t="s">
        <v>3</v>
      </c>
      <c r="H120" s="173"/>
      <c r="I120" s="173"/>
      <c r="J120" s="1"/>
      <c r="K120" s="169" t="s">
        <v>4</v>
      </c>
      <c r="L120" s="173"/>
      <c r="M120" s="173"/>
    </row>
    <row r="121" spans="1:13" ht="16.5" customHeight="1" x14ac:dyDescent="0.2">
      <c r="A121" s="96"/>
      <c r="B121" s="93"/>
      <c r="C121" s="93"/>
      <c r="D121" s="93"/>
      <c r="E121" s="94"/>
      <c r="F121" s="94"/>
      <c r="G121" s="167" t="s">
        <v>5</v>
      </c>
      <c r="H121" s="168"/>
      <c r="I121" s="168"/>
      <c r="J121" s="1"/>
      <c r="K121" s="167" t="s">
        <v>5</v>
      </c>
      <c r="L121" s="168"/>
      <c r="M121" s="168"/>
    </row>
    <row r="122" spans="1:13" ht="16.5" customHeight="1" x14ac:dyDescent="0.2">
      <c r="A122" s="96"/>
      <c r="B122" s="93"/>
      <c r="C122" s="93"/>
      <c r="D122" s="93"/>
      <c r="E122" s="94"/>
      <c r="F122" s="94"/>
      <c r="G122" s="101" t="s">
        <v>6</v>
      </c>
      <c r="H122" s="102"/>
      <c r="I122" s="101" t="s">
        <v>7</v>
      </c>
      <c r="J122" s="103"/>
      <c r="K122" s="101" t="s">
        <v>6</v>
      </c>
      <c r="L122" s="103"/>
      <c r="M122" s="101" t="s">
        <v>7</v>
      </c>
    </row>
    <row r="123" spans="1:13" ht="16.5" customHeight="1" x14ac:dyDescent="0.2">
      <c r="A123" s="96"/>
      <c r="B123" s="93"/>
      <c r="C123" s="93"/>
      <c r="D123" s="93"/>
      <c r="E123" s="94"/>
      <c r="F123" s="94"/>
      <c r="G123" s="104" t="s">
        <v>8</v>
      </c>
      <c r="H123" s="105"/>
      <c r="I123" s="104" t="s">
        <v>9</v>
      </c>
      <c r="J123" s="103"/>
      <c r="K123" s="104" t="s">
        <v>8</v>
      </c>
      <c r="L123" s="105"/>
      <c r="M123" s="104" t="s">
        <v>9</v>
      </c>
    </row>
    <row r="124" spans="1:13" ht="16.5" customHeight="1" x14ac:dyDescent="0.2">
      <c r="A124" s="93"/>
      <c r="B124" s="93"/>
      <c r="C124" s="93"/>
      <c r="D124" s="93"/>
      <c r="E124" s="94"/>
      <c r="F124" s="94"/>
      <c r="G124" s="2">
        <v>2025</v>
      </c>
      <c r="H124" s="1"/>
      <c r="I124" s="2">
        <v>2024</v>
      </c>
      <c r="J124" s="1"/>
      <c r="K124" s="2">
        <v>2025</v>
      </c>
      <c r="L124" s="1"/>
      <c r="M124" s="2">
        <v>2024</v>
      </c>
    </row>
    <row r="125" spans="1:13" ht="16.5" customHeight="1" x14ac:dyDescent="0.2">
      <c r="A125" s="93"/>
      <c r="B125" s="93"/>
      <c r="C125" s="93"/>
      <c r="D125" s="93"/>
      <c r="E125" s="106" t="s">
        <v>10</v>
      </c>
      <c r="F125" s="107"/>
      <c r="G125" s="108" t="s">
        <v>11</v>
      </c>
      <c r="H125" s="109"/>
      <c r="I125" s="108" t="s">
        <v>11</v>
      </c>
      <c r="J125" s="109"/>
      <c r="K125" s="108" t="s">
        <v>11</v>
      </c>
      <c r="L125" s="109"/>
      <c r="M125" s="108" t="s">
        <v>11</v>
      </c>
    </row>
    <row r="126" spans="1:13" ht="16.5" customHeight="1" x14ac:dyDescent="0.2">
      <c r="A126" s="121" t="s">
        <v>79</v>
      </c>
      <c r="B126" s="122"/>
      <c r="C126" s="122"/>
      <c r="D126" s="122"/>
      <c r="E126" s="123"/>
      <c r="F126" s="123"/>
      <c r="G126" s="124"/>
      <c r="H126" s="124"/>
      <c r="I126" s="124"/>
      <c r="J126" s="124"/>
      <c r="K126" s="124"/>
      <c r="L126" s="124"/>
      <c r="M126" s="124"/>
    </row>
    <row r="127" spans="1:13" ht="16.5" customHeight="1" x14ac:dyDescent="0.2">
      <c r="A127" s="121"/>
      <c r="B127" s="122"/>
      <c r="C127" s="122"/>
      <c r="D127" s="122"/>
      <c r="E127" s="123"/>
      <c r="F127" s="123"/>
      <c r="G127" s="125"/>
      <c r="H127" s="124"/>
      <c r="I127" s="125"/>
      <c r="J127" s="124"/>
      <c r="K127" s="125"/>
      <c r="L127" s="124"/>
      <c r="M127" s="125"/>
    </row>
    <row r="128" spans="1:13" ht="16.5" customHeight="1" x14ac:dyDescent="0.2">
      <c r="A128" s="121" t="s">
        <v>80</v>
      </c>
      <c r="B128" s="122"/>
      <c r="C128" s="122"/>
      <c r="D128" s="122"/>
      <c r="E128" s="123"/>
      <c r="F128" s="123"/>
      <c r="G128" s="125"/>
      <c r="H128" s="124"/>
      <c r="I128" s="125"/>
      <c r="J128" s="124"/>
      <c r="K128" s="125"/>
      <c r="L128" s="124"/>
      <c r="M128" s="125"/>
    </row>
    <row r="129" spans="1:13" ht="16.5" customHeight="1" x14ac:dyDescent="0.2">
      <c r="A129" s="121"/>
      <c r="B129" s="122"/>
      <c r="C129" s="122"/>
      <c r="D129" s="122"/>
      <c r="E129" s="123"/>
      <c r="F129" s="123"/>
      <c r="G129" s="125"/>
      <c r="H129" s="124"/>
      <c r="I129" s="125"/>
      <c r="J129" s="124"/>
      <c r="K129" s="125"/>
      <c r="L129" s="124"/>
      <c r="M129" s="125"/>
    </row>
    <row r="130" spans="1:13" ht="16.5" customHeight="1" x14ac:dyDescent="0.2">
      <c r="A130" s="122" t="s">
        <v>81</v>
      </c>
      <c r="B130" s="122"/>
      <c r="C130" s="122"/>
      <c r="D130" s="122"/>
      <c r="E130" s="123"/>
      <c r="F130" s="123"/>
      <c r="G130" s="125"/>
      <c r="H130" s="124"/>
      <c r="I130" s="125"/>
      <c r="J130" s="124"/>
      <c r="K130" s="125"/>
      <c r="L130" s="124"/>
      <c r="M130" s="125"/>
    </row>
    <row r="131" spans="1:13" ht="16.5" customHeight="1" x14ac:dyDescent="0.2">
      <c r="A131" s="122"/>
      <c r="B131" s="122" t="s">
        <v>82</v>
      </c>
      <c r="C131" s="122"/>
      <c r="D131" s="122"/>
      <c r="E131" s="123"/>
      <c r="F131" s="123"/>
      <c r="G131" s="125"/>
      <c r="H131" s="124"/>
      <c r="I131" s="125"/>
      <c r="J131" s="124"/>
      <c r="K131" s="125"/>
      <c r="L131" s="124"/>
      <c r="M131" s="125"/>
    </row>
    <row r="132" spans="1:13" ht="16.5" customHeight="1" x14ac:dyDescent="0.2">
      <c r="A132" s="122"/>
      <c r="B132" s="122"/>
      <c r="C132" s="127" t="s">
        <v>83</v>
      </c>
      <c r="D132" s="122"/>
      <c r="E132" s="123"/>
      <c r="F132" s="123"/>
      <c r="G132" s="125"/>
      <c r="H132" s="124"/>
      <c r="I132" s="125"/>
      <c r="J132" s="124"/>
      <c r="K132" s="125"/>
      <c r="L132" s="124"/>
      <c r="M132" s="125"/>
    </row>
    <row r="133" spans="1:13" ht="16.5" customHeight="1" thickBot="1" x14ac:dyDescent="0.25">
      <c r="A133" s="122"/>
      <c r="B133" s="122"/>
      <c r="C133" s="122"/>
      <c r="D133" s="127" t="s">
        <v>84</v>
      </c>
      <c r="E133" s="123"/>
      <c r="F133" s="123"/>
      <c r="G133" s="128">
        <v>5400000</v>
      </c>
      <c r="H133" s="124"/>
      <c r="I133" s="128">
        <v>5400000</v>
      </c>
      <c r="J133" s="124"/>
      <c r="K133" s="128">
        <v>5400000</v>
      </c>
      <c r="L133" s="124"/>
      <c r="M133" s="128">
        <v>5400000</v>
      </c>
    </row>
    <row r="134" spans="1:13" ht="16.5" customHeight="1" thickTop="1" x14ac:dyDescent="0.2">
      <c r="A134" s="122"/>
      <c r="B134" s="122"/>
      <c r="C134" s="127"/>
      <c r="D134" s="122"/>
      <c r="E134" s="123"/>
      <c r="F134" s="123"/>
      <c r="G134" s="125"/>
      <c r="H134" s="124"/>
      <c r="I134" s="125"/>
      <c r="J134" s="124"/>
      <c r="K134" s="125"/>
      <c r="L134" s="124"/>
      <c r="M134" s="125"/>
    </row>
    <row r="135" spans="1:13" ht="16.5" customHeight="1" x14ac:dyDescent="0.2">
      <c r="A135" s="122"/>
      <c r="B135" s="122" t="s">
        <v>85</v>
      </c>
      <c r="C135" s="122"/>
      <c r="D135" s="122"/>
      <c r="E135" s="123"/>
      <c r="F135" s="123"/>
      <c r="G135" s="125"/>
      <c r="H135" s="122"/>
      <c r="I135" s="125"/>
      <c r="J135" s="122"/>
      <c r="K135" s="125"/>
      <c r="L135" s="122"/>
      <c r="M135" s="125"/>
    </row>
    <row r="136" spans="1:13" ht="16.5" customHeight="1" x14ac:dyDescent="0.2">
      <c r="A136" s="122"/>
      <c r="B136" s="122"/>
      <c r="C136" s="122" t="s">
        <v>86</v>
      </c>
      <c r="D136" s="127"/>
      <c r="E136" s="123"/>
      <c r="F136" s="123"/>
      <c r="G136" s="3">
        <v>5213800</v>
      </c>
      <c r="H136" s="122"/>
      <c r="I136" s="125">
        <v>5213800</v>
      </c>
      <c r="J136" s="122"/>
      <c r="K136" s="125">
        <v>5213800</v>
      </c>
      <c r="L136" s="122"/>
      <c r="M136" s="125">
        <v>5213800</v>
      </c>
    </row>
    <row r="137" spans="1:13" ht="16.5" customHeight="1" x14ac:dyDescent="0.2">
      <c r="A137" s="122" t="s">
        <v>87</v>
      </c>
      <c r="B137" s="122"/>
      <c r="C137" s="122"/>
      <c r="D137" s="122"/>
      <c r="E137" s="123"/>
      <c r="F137" s="123"/>
      <c r="G137" s="3">
        <v>9644040</v>
      </c>
      <c r="H137" s="124"/>
      <c r="I137" s="125">
        <v>9644040</v>
      </c>
      <c r="J137" s="124"/>
      <c r="K137" s="125">
        <v>9644040</v>
      </c>
      <c r="L137" s="124"/>
      <c r="M137" s="125">
        <v>9644040</v>
      </c>
    </row>
    <row r="138" spans="1:13" ht="16.5" customHeight="1" x14ac:dyDescent="0.2">
      <c r="A138" s="122" t="s">
        <v>88</v>
      </c>
      <c r="B138" s="122"/>
      <c r="C138" s="122"/>
      <c r="D138" s="122"/>
      <c r="E138" s="123">
        <v>14</v>
      </c>
      <c r="F138" s="123"/>
      <c r="G138" s="3">
        <v>15906112</v>
      </c>
      <c r="H138" s="124"/>
      <c r="I138" s="125">
        <v>15906112</v>
      </c>
      <c r="J138" s="124"/>
      <c r="K138" s="125">
        <v>15906112</v>
      </c>
      <c r="L138" s="124"/>
      <c r="M138" s="125">
        <v>15906112</v>
      </c>
    </row>
    <row r="139" spans="1:13" ht="16.5" customHeight="1" x14ac:dyDescent="0.2">
      <c r="A139" s="122" t="s">
        <v>89</v>
      </c>
      <c r="B139" s="122"/>
      <c r="C139" s="122"/>
      <c r="D139" s="122"/>
      <c r="E139" s="123"/>
      <c r="F139" s="123"/>
      <c r="G139" s="3">
        <v>5123</v>
      </c>
      <c r="H139" s="124"/>
      <c r="I139" s="125">
        <v>5123</v>
      </c>
      <c r="J139" s="124"/>
      <c r="K139" s="125">
        <v>2406</v>
      </c>
      <c r="L139" s="124"/>
      <c r="M139" s="125">
        <v>2406</v>
      </c>
    </row>
    <row r="140" spans="1:13" ht="16.5" customHeight="1" x14ac:dyDescent="0.2">
      <c r="A140" s="122" t="s">
        <v>90</v>
      </c>
      <c r="B140" s="122"/>
      <c r="C140" s="122"/>
      <c r="D140" s="122"/>
      <c r="E140" s="123"/>
      <c r="F140" s="123"/>
      <c r="G140" s="125"/>
      <c r="H140" s="125"/>
      <c r="I140" s="125"/>
      <c r="J140" s="125"/>
      <c r="K140" s="125"/>
      <c r="L140" s="124"/>
      <c r="M140" s="125"/>
    </row>
    <row r="141" spans="1:13" ht="16.5" customHeight="1" x14ac:dyDescent="0.2">
      <c r="A141" s="122"/>
      <c r="B141" s="122" t="s">
        <v>91</v>
      </c>
      <c r="C141" s="122"/>
      <c r="D141" s="122"/>
      <c r="E141" s="123"/>
      <c r="F141" s="123"/>
      <c r="G141" s="3">
        <v>585028</v>
      </c>
      <c r="H141" s="125"/>
      <c r="I141" s="125">
        <v>585028</v>
      </c>
      <c r="J141" s="125"/>
      <c r="K141" s="125">
        <v>585028</v>
      </c>
      <c r="L141" s="124"/>
      <c r="M141" s="125">
        <v>585028</v>
      </c>
    </row>
    <row r="142" spans="1:13" ht="16.5" customHeight="1" x14ac:dyDescent="0.2">
      <c r="A142" s="122"/>
      <c r="B142" s="122" t="s">
        <v>92</v>
      </c>
      <c r="C142" s="122"/>
      <c r="D142" s="122"/>
      <c r="E142" s="123"/>
      <c r="F142" s="123"/>
      <c r="G142" s="3">
        <v>5572530</v>
      </c>
      <c r="H142" s="125"/>
      <c r="I142" s="125">
        <v>5179812</v>
      </c>
      <c r="J142" s="125"/>
      <c r="K142" s="125">
        <v>1312877</v>
      </c>
      <c r="L142" s="124"/>
      <c r="M142" s="125">
        <v>1568343</v>
      </c>
    </row>
    <row r="143" spans="1:13" ht="16.5" customHeight="1" x14ac:dyDescent="0.2">
      <c r="A143" s="122" t="s">
        <v>93</v>
      </c>
      <c r="B143" s="122"/>
      <c r="C143" s="122"/>
      <c r="D143" s="122"/>
      <c r="E143" s="123"/>
      <c r="F143" s="123"/>
      <c r="G143" s="126">
        <v>-759771</v>
      </c>
      <c r="H143" s="125"/>
      <c r="I143" s="126">
        <v>-447734</v>
      </c>
      <c r="J143" s="125"/>
      <c r="K143" s="126">
        <v>0</v>
      </c>
      <c r="L143" s="124"/>
      <c r="M143" s="126">
        <v>0</v>
      </c>
    </row>
    <row r="144" spans="1:13" ht="16.5" customHeight="1" x14ac:dyDescent="0.2">
      <c r="A144" s="122"/>
      <c r="B144" s="122"/>
      <c r="C144" s="122"/>
      <c r="D144" s="122"/>
      <c r="E144" s="123"/>
      <c r="F144" s="123"/>
      <c r="G144" s="125"/>
      <c r="H144" s="125"/>
      <c r="I144" s="125"/>
      <c r="J144" s="125"/>
      <c r="K144" s="125"/>
      <c r="L144" s="124"/>
      <c r="M144" s="125"/>
    </row>
    <row r="145" spans="1:13" ht="16.5" customHeight="1" x14ac:dyDescent="0.2">
      <c r="A145" s="121" t="s">
        <v>94</v>
      </c>
      <c r="B145" s="121"/>
      <c r="C145" s="122"/>
      <c r="D145" s="122"/>
      <c r="E145" s="123"/>
      <c r="F145" s="123"/>
      <c r="G145" s="125">
        <f>SUM(G135:G143)</f>
        <v>36166862</v>
      </c>
      <c r="H145" s="125"/>
      <c r="I145" s="125">
        <f>SUM(I135:I143)</f>
        <v>36086181</v>
      </c>
      <c r="J145" s="125"/>
      <c r="K145" s="125">
        <f>SUM(K135:K143)</f>
        <v>32664263</v>
      </c>
      <c r="L145" s="124"/>
      <c r="M145" s="125">
        <f>SUM(M135:M143)</f>
        <v>32919729</v>
      </c>
    </row>
    <row r="146" spans="1:13" ht="16.5" customHeight="1" x14ac:dyDescent="0.2">
      <c r="A146" s="122" t="s">
        <v>95</v>
      </c>
      <c r="B146" s="122"/>
      <c r="C146" s="122"/>
      <c r="D146" s="122"/>
      <c r="E146" s="123"/>
      <c r="F146" s="123"/>
      <c r="G146" s="126">
        <f>EN_7!AC30</f>
        <v>15830370</v>
      </c>
      <c r="H146" s="125"/>
      <c r="I146" s="126">
        <v>15585329</v>
      </c>
      <c r="J146" s="125"/>
      <c r="K146" s="126">
        <v>0</v>
      </c>
      <c r="L146" s="124"/>
      <c r="M146" s="126">
        <v>0</v>
      </c>
    </row>
    <row r="147" spans="1:13" ht="16.5" customHeight="1" x14ac:dyDescent="0.2">
      <c r="A147" s="122"/>
      <c r="B147" s="122"/>
      <c r="C147" s="122"/>
      <c r="D147" s="122"/>
      <c r="E147" s="123"/>
      <c r="F147" s="123"/>
      <c r="G147" s="125"/>
      <c r="H147" s="125"/>
      <c r="I147" s="125"/>
      <c r="J147" s="124"/>
      <c r="K147" s="125"/>
      <c r="L147" s="125"/>
      <c r="M147" s="125"/>
    </row>
    <row r="148" spans="1:13" ht="16.5" customHeight="1" x14ac:dyDescent="0.2">
      <c r="A148" s="121" t="s">
        <v>96</v>
      </c>
      <c r="B148" s="122"/>
      <c r="C148" s="122"/>
      <c r="D148" s="122"/>
      <c r="E148" s="123"/>
      <c r="F148" s="123"/>
      <c r="G148" s="126">
        <f>+G145+G146</f>
        <v>51997232</v>
      </c>
      <c r="H148" s="125"/>
      <c r="I148" s="126">
        <f>+I145+I146</f>
        <v>51671510</v>
      </c>
      <c r="J148" s="124"/>
      <c r="K148" s="126">
        <f>+K145+K146</f>
        <v>32664263</v>
      </c>
      <c r="L148" s="125"/>
      <c r="M148" s="126">
        <f>+M145+M146</f>
        <v>32919729</v>
      </c>
    </row>
    <row r="149" spans="1:13" ht="16.5" customHeight="1" x14ac:dyDescent="0.2">
      <c r="A149" s="121"/>
      <c r="B149" s="122"/>
      <c r="C149" s="122"/>
      <c r="D149" s="122"/>
      <c r="E149" s="123"/>
      <c r="F149" s="123"/>
      <c r="G149" s="125"/>
      <c r="H149" s="125"/>
      <c r="I149" s="125"/>
      <c r="J149" s="124"/>
      <c r="K149" s="125"/>
      <c r="L149" s="125"/>
      <c r="M149" s="125"/>
    </row>
    <row r="150" spans="1:13" ht="16.5" customHeight="1" thickBot="1" x14ac:dyDescent="0.25">
      <c r="A150" s="121" t="s">
        <v>97</v>
      </c>
      <c r="B150" s="121"/>
      <c r="C150" s="122"/>
      <c r="D150" s="122"/>
      <c r="E150" s="123"/>
      <c r="F150" s="129"/>
      <c r="G150" s="128">
        <f>+G107+G148</f>
        <v>183515290</v>
      </c>
      <c r="H150" s="125"/>
      <c r="I150" s="128">
        <f>+I107+I148</f>
        <v>180900721</v>
      </c>
      <c r="J150" s="124"/>
      <c r="K150" s="128">
        <f>+K107+K148</f>
        <v>81506960</v>
      </c>
      <c r="L150" s="125"/>
      <c r="M150" s="128">
        <f>+M107+M148</f>
        <v>80483796</v>
      </c>
    </row>
    <row r="151" spans="1:13" ht="16.5" customHeight="1" thickTop="1" x14ac:dyDescent="0.2">
      <c r="A151" s="96"/>
      <c r="B151" s="96"/>
      <c r="C151" s="93"/>
      <c r="D151" s="93"/>
      <c r="E151" s="94"/>
      <c r="F151" s="130"/>
      <c r="G151" s="131"/>
      <c r="H151" s="94"/>
      <c r="I151" s="131"/>
      <c r="J151" s="94"/>
      <c r="K151" s="131"/>
      <c r="L151" s="94"/>
      <c r="M151" s="131"/>
    </row>
    <row r="152" spans="1:13" ht="16.5" customHeight="1" x14ac:dyDescent="0.2">
      <c r="A152" s="96"/>
      <c r="B152" s="96"/>
      <c r="C152" s="93"/>
      <c r="D152" s="93"/>
      <c r="E152" s="94"/>
      <c r="F152" s="130"/>
      <c r="G152" s="120"/>
      <c r="H152" s="1"/>
      <c r="I152" s="120"/>
      <c r="J152" s="1"/>
      <c r="K152" s="120"/>
      <c r="L152" s="1"/>
      <c r="M152" s="120"/>
    </row>
    <row r="153" spans="1:13" ht="16.5" customHeight="1" x14ac:dyDescent="0.2">
      <c r="A153" s="96"/>
      <c r="B153" s="96"/>
      <c r="C153" s="93"/>
      <c r="D153" s="93"/>
      <c r="E153" s="94"/>
      <c r="F153" s="130"/>
      <c r="G153" s="120"/>
      <c r="H153" s="1"/>
      <c r="I153" s="120"/>
      <c r="J153" s="1"/>
      <c r="K153" s="120"/>
      <c r="L153" s="1"/>
      <c r="M153" s="120"/>
    </row>
    <row r="154" spans="1:13" ht="16.5" customHeight="1" x14ac:dyDescent="0.2">
      <c r="A154" s="96"/>
      <c r="B154" s="96"/>
      <c r="C154" s="93"/>
      <c r="D154" s="93"/>
      <c r="E154" s="94"/>
      <c r="F154" s="130"/>
      <c r="G154" s="120"/>
      <c r="H154" s="120"/>
      <c r="I154" s="120"/>
      <c r="J154" s="1"/>
      <c r="K154" s="120"/>
      <c r="L154" s="120"/>
      <c r="M154" s="120"/>
    </row>
    <row r="155" spans="1:13" ht="16.5" customHeight="1" x14ac:dyDescent="0.2">
      <c r="A155" s="96"/>
      <c r="B155" s="93"/>
      <c r="C155" s="93"/>
      <c r="D155" s="93"/>
      <c r="E155" s="94"/>
      <c r="F155" s="130"/>
      <c r="G155" s="120"/>
      <c r="H155" s="1"/>
      <c r="I155" s="120"/>
      <c r="J155" s="1"/>
      <c r="K155" s="120"/>
      <c r="L155" s="1"/>
      <c r="M155" s="120"/>
    </row>
    <row r="156" spans="1:13" ht="16.5" customHeight="1" x14ac:dyDescent="0.2">
      <c r="A156" s="96"/>
      <c r="B156" s="93"/>
      <c r="C156" s="93"/>
      <c r="D156" s="93"/>
      <c r="E156" s="94"/>
      <c r="F156" s="130"/>
      <c r="G156" s="120"/>
      <c r="H156" s="1"/>
      <c r="I156" s="120"/>
      <c r="J156" s="1"/>
      <c r="K156" s="120"/>
      <c r="L156" s="1"/>
      <c r="M156" s="120"/>
    </row>
    <row r="157" spans="1:13" ht="16.5" customHeight="1" x14ac:dyDescent="0.2">
      <c r="A157" s="96"/>
      <c r="B157" s="93"/>
      <c r="C157" s="93"/>
      <c r="D157" s="93"/>
      <c r="E157" s="94"/>
      <c r="F157" s="130"/>
      <c r="G157" s="120"/>
      <c r="H157" s="1"/>
      <c r="I157" s="120"/>
      <c r="J157" s="1"/>
      <c r="K157" s="120"/>
      <c r="L157" s="1"/>
      <c r="M157" s="120"/>
    </row>
    <row r="158" spans="1:13" ht="16.5" customHeight="1" x14ac:dyDescent="0.2">
      <c r="A158" s="96"/>
      <c r="B158" s="93"/>
      <c r="C158" s="93"/>
      <c r="D158" s="93"/>
      <c r="E158" s="94"/>
      <c r="F158" s="130"/>
      <c r="G158" s="120"/>
      <c r="H158" s="1"/>
      <c r="I158" s="120"/>
      <c r="J158" s="1"/>
      <c r="K158" s="120"/>
      <c r="L158" s="1"/>
      <c r="M158" s="120"/>
    </row>
    <row r="159" spans="1:13" ht="16.5" customHeight="1" x14ac:dyDescent="0.2">
      <c r="A159" s="96"/>
      <c r="B159" s="93"/>
      <c r="C159" s="93"/>
      <c r="D159" s="93"/>
      <c r="E159" s="94"/>
      <c r="F159" s="130"/>
      <c r="G159" s="120"/>
      <c r="H159" s="1"/>
      <c r="I159" s="120"/>
      <c r="J159" s="1"/>
      <c r="K159" s="120"/>
      <c r="L159" s="1"/>
      <c r="M159" s="120"/>
    </row>
    <row r="160" spans="1:13" ht="16.5" customHeight="1" x14ac:dyDescent="0.2">
      <c r="A160" s="96"/>
      <c r="B160" s="93"/>
      <c r="C160" s="93"/>
      <c r="D160" s="93"/>
      <c r="E160" s="94"/>
      <c r="F160" s="130"/>
      <c r="G160" s="120"/>
      <c r="H160" s="1"/>
      <c r="I160" s="120"/>
      <c r="J160" s="1"/>
      <c r="K160" s="120"/>
      <c r="L160" s="1"/>
      <c r="M160" s="120"/>
    </row>
    <row r="161" spans="1:13" ht="16.5" customHeight="1" x14ac:dyDescent="0.2">
      <c r="A161" s="96"/>
      <c r="B161" s="93"/>
      <c r="C161" s="93"/>
      <c r="D161" s="93"/>
      <c r="E161" s="94"/>
      <c r="F161" s="130"/>
      <c r="G161" s="120"/>
      <c r="H161" s="1"/>
      <c r="I161" s="120"/>
      <c r="J161" s="1"/>
      <c r="K161" s="120"/>
      <c r="L161" s="1"/>
      <c r="M161" s="120"/>
    </row>
    <row r="162" spans="1:13" ht="16.5" customHeight="1" x14ac:dyDescent="0.2">
      <c r="A162" s="96"/>
      <c r="B162" s="93"/>
      <c r="C162" s="93"/>
      <c r="D162" s="93"/>
      <c r="E162" s="94"/>
      <c r="F162" s="130"/>
      <c r="G162" s="120"/>
      <c r="H162" s="1"/>
      <c r="I162" s="120"/>
      <c r="J162" s="1"/>
      <c r="K162" s="120"/>
      <c r="L162" s="1"/>
      <c r="M162" s="120"/>
    </row>
    <row r="163" spans="1:13" ht="16.5" customHeight="1" x14ac:dyDescent="0.2">
      <c r="A163" s="96"/>
      <c r="B163" s="93"/>
      <c r="C163" s="93"/>
      <c r="D163" s="93"/>
      <c r="E163" s="94"/>
      <c r="F163" s="130"/>
      <c r="G163" s="120"/>
      <c r="H163" s="1"/>
      <c r="I163" s="120"/>
      <c r="J163" s="1"/>
      <c r="K163" s="120"/>
      <c r="L163" s="1"/>
      <c r="M163" s="120"/>
    </row>
    <row r="164" spans="1:13" ht="16.5" customHeight="1" x14ac:dyDescent="0.2">
      <c r="A164" s="96"/>
      <c r="B164" s="93"/>
      <c r="C164" s="93"/>
      <c r="D164" s="93"/>
      <c r="E164" s="94"/>
      <c r="F164" s="130"/>
      <c r="G164" s="120"/>
      <c r="H164" s="1"/>
      <c r="I164" s="120"/>
      <c r="J164" s="1"/>
      <c r="K164" s="120"/>
      <c r="L164" s="1"/>
      <c r="M164" s="120"/>
    </row>
    <row r="165" spans="1:13" ht="18" customHeight="1" x14ac:dyDescent="0.2">
      <c r="A165" s="96"/>
      <c r="B165" s="93"/>
      <c r="C165" s="93"/>
      <c r="D165" s="93"/>
      <c r="E165" s="94"/>
      <c r="F165" s="130"/>
      <c r="G165" s="120"/>
      <c r="H165" s="1"/>
      <c r="I165" s="120"/>
      <c r="J165" s="1"/>
      <c r="K165" s="120"/>
      <c r="L165" s="1"/>
      <c r="M165" s="120"/>
    </row>
    <row r="166" spans="1:13" ht="16.5" customHeight="1" x14ac:dyDescent="0.2">
      <c r="A166" s="96"/>
      <c r="B166" s="93"/>
      <c r="C166" s="93"/>
      <c r="D166" s="93"/>
      <c r="E166" s="94"/>
      <c r="F166" s="130"/>
      <c r="G166" s="120"/>
      <c r="H166" s="1"/>
      <c r="I166" s="120"/>
      <c r="J166" s="1"/>
      <c r="K166" s="120"/>
      <c r="L166" s="1"/>
      <c r="M166" s="120"/>
    </row>
    <row r="167" spans="1:13" ht="3.75" customHeight="1" x14ac:dyDescent="0.2">
      <c r="A167" s="96"/>
      <c r="B167" s="93"/>
      <c r="C167" s="93"/>
      <c r="D167" s="93"/>
      <c r="E167" s="94"/>
      <c r="F167" s="130"/>
      <c r="G167" s="120"/>
      <c r="H167" s="1"/>
      <c r="I167" s="120"/>
      <c r="J167" s="1"/>
      <c r="K167" s="120"/>
      <c r="L167" s="1"/>
      <c r="M167" s="120"/>
    </row>
    <row r="168" spans="1:13" ht="22.2" customHeight="1" x14ac:dyDescent="0.2">
      <c r="A168" s="98" t="s">
        <v>49</v>
      </c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</row>
  </sheetData>
  <mergeCells count="14">
    <mergeCell ref="G121:I121"/>
    <mergeCell ref="K121:M121"/>
    <mergeCell ref="G6:I6"/>
    <mergeCell ref="K6:M6"/>
    <mergeCell ref="G7:I7"/>
    <mergeCell ref="K7:M7"/>
    <mergeCell ref="A59:M59"/>
    <mergeCell ref="G65:I65"/>
    <mergeCell ref="K65:M65"/>
    <mergeCell ref="G66:I66"/>
    <mergeCell ref="K66:M66"/>
    <mergeCell ref="A114:M114"/>
    <mergeCell ref="G120:I120"/>
    <mergeCell ref="K120:M120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59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BB1FF-EB04-4348-83FF-E4B21DE2FF5C}">
  <dimension ref="A1:R58"/>
  <sheetViews>
    <sheetView zoomScaleNormal="100" zoomScaleSheetLayoutView="100" workbookViewId="0">
      <selection activeCell="D12" sqref="D12"/>
    </sheetView>
  </sheetViews>
  <sheetFormatPr defaultColWidth="9.33203125" defaultRowHeight="11.4" x14ac:dyDescent="0.2"/>
  <cols>
    <col min="1" max="3" width="1.5546875" style="5" customWidth="1"/>
    <col min="4" max="4" width="38.6640625" style="5" customWidth="1"/>
    <col min="5" max="5" width="6.33203125" style="6" customWidth="1"/>
    <col min="6" max="6" width="0.6640625" style="6" customWidth="1"/>
    <col min="7" max="7" width="11.6640625" style="7" customWidth="1"/>
    <col min="8" max="8" width="0.6640625" style="7" customWidth="1"/>
    <col min="9" max="9" width="11.6640625" style="7" customWidth="1"/>
    <col min="10" max="10" width="0.6640625" style="7" customWidth="1"/>
    <col min="11" max="11" width="11.6640625" style="7" customWidth="1"/>
    <col min="12" max="12" width="0.6640625" style="7" customWidth="1"/>
    <col min="13" max="13" width="11.6640625" style="7" customWidth="1"/>
    <col min="14" max="16" width="9.33203125" style="8"/>
    <col min="17" max="17" width="12.44140625" style="8" bestFit="1" customWidth="1"/>
    <col min="18" max="18" width="14.5546875" style="8" bestFit="1" customWidth="1"/>
    <col min="19" max="16384" width="9.33203125" style="8"/>
  </cols>
  <sheetData>
    <row r="1" spans="1:16" ht="16.5" customHeight="1" x14ac:dyDescent="0.2">
      <c r="A1" s="4" t="s">
        <v>0</v>
      </c>
    </row>
    <row r="2" spans="1:16" ht="16.5" customHeight="1" x14ac:dyDescent="0.2">
      <c r="A2" s="4" t="s">
        <v>98</v>
      </c>
    </row>
    <row r="3" spans="1:16" ht="16.5" customHeight="1" x14ac:dyDescent="0.2">
      <c r="A3" s="9" t="s">
        <v>99</v>
      </c>
      <c r="B3" s="10"/>
      <c r="C3" s="10"/>
      <c r="D3" s="10"/>
      <c r="E3" s="11"/>
      <c r="F3" s="11"/>
      <c r="G3" s="12"/>
      <c r="H3" s="12"/>
      <c r="I3" s="12"/>
      <c r="J3" s="12"/>
      <c r="K3" s="12"/>
      <c r="L3" s="12"/>
      <c r="M3" s="12"/>
    </row>
    <row r="4" spans="1:16" ht="16.2" customHeight="1" x14ac:dyDescent="0.2"/>
    <row r="5" spans="1:16" ht="16.2" customHeight="1" x14ac:dyDescent="0.2"/>
    <row r="6" spans="1:16" ht="16.2" customHeight="1" x14ac:dyDescent="0.2">
      <c r="G6" s="175" t="s">
        <v>3</v>
      </c>
      <c r="H6" s="176"/>
      <c r="I6" s="176"/>
      <c r="K6" s="175" t="s">
        <v>4</v>
      </c>
      <c r="L6" s="175"/>
      <c r="M6" s="175"/>
    </row>
    <row r="7" spans="1:16" ht="16.2" customHeight="1" x14ac:dyDescent="0.2">
      <c r="G7" s="177" t="s">
        <v>5</v>
      </c>
      <c r="H7" s="178"/>
      <c r="I7" s="178"/>
      <c r="K7" s="177" t="s">
        <v>5</v>
      </c>
      <c r="L7" s="178"/>
      <c r="M7" s="178"/>
    </row>
    <row r="8" spans="1:16" ht="16.2" customHeight="1" x14ac:dyDescent="0.2">
      <c r="G8" s="2">
        <v>2025</v>
      </c>
      <c r="H8" s="1"/>
      <c r="I8" s="2">
        <v>2024</v>
      </c>
      <c r="J8" s="1"/>
      <c r="K8" s="2">
        <v>2025</v>
      </c>
      <c r="L8" s="1"/>
      <c r="M8" s="2">
        <v>2024</v>
      </c>
    </row>
    <row r="9" spans="1:16" ht="16.2" customHeight="1" x14ac:dyDescent="0.2">
      <c r="E9" s="14" t="s">
        <v>10</v>
      </c>
      <c r="F9" s="15"/>
      <c r="G9" s="16" t="s">
        <v>11</v>
      </c>
      <c r="H9" s="13"/>
      <c r="I9" s="16" t="s">
        <v>11</v>
      </c>
      <c r="J9" s="13"/>
      <c r="K9" s="16" t="s">
        <v>11</v>
      </c>
      <c r="L9" s="13"/>
      <c r="M9" s="16" t="s">
        <v>11</v>
      </c>
    </row>
    <row r="10" spans="1:16" ht="8.1" customHeight="1" x14ac:dyDescent="0.2">
      <c r="E10" s="13"/>
      <c r="F10" s="15"/>
      <c r="G10" s="17"/>
      <c r="H10" s="13"/>
      <c r="I10" s="17"/>
      <c r="J10" s="13"/>
      <c r="K10" s="17"/>
      <c r="L10" s="13"/>
      <c r="M10" s="17"/>
    </row>
    <row r="11" spans="1:16" ht="16.2" customHeight="1" x14ac:dyDescent="0.2">
      <c r="A11" s="5" t="s">
        <v>100</v>
      </c>
      <c r="G11" s="18">
        <v>13705387</v>
      </c>
      <c r="H11" s="19"/>
      <c r="I11" s="18">
        <v>14164667</v>
      </c>
      <c r="J11" s="19"/>
      <c r="K11" s="18">
        <v>223904</v>
      </c>
      <c r="L11" s="19"/>
      <c r="M11" s="18">
        <v>169845</v>
      </c>
      <c r="P11" s="20"/>
    </row>
    <row r="12" spans="1:16" ht="16.2" customHeight="1" x14ac:dyDescent="0.2">
      <c r="A12" s="5" t="s">
        <v>101</v>
      </c>
      <c r="G12" s="21">
        <v>-11210351</v>
      </c>
      <c r="H12" s="19"/>
      <c r="I12" s="21">
        <v>-11612428</v>
      </c>
      <c r="J12" s="19"/>
      <c r="K12" s="21">
        <v>-345863</v>
      </c>
      <c r="L12" s="19"/>
      <c r="M12" s="21">
        <v>-255309</v>
      </c>
      <c r="P12" s="20"/>
    </row>
    <row r="13" spans="1:16" ht="8.1" customHeight="1" x14ac:dyDescent="0.2">
      <c r="G13" s="22"/>
      <c r="H13" s="23"/>
      <c r="I13" s="22"/>
      <c r="J13" s="23"/>
      <c r="K13" s="22"/>
      <c r="L13" s="23"/>
      <c r="M13" s="22"/>
      <c r="P13" s="20"/>
    </row>
    <row r="14" spans="1:16" ht="16.2" customHeight="1" x14ac:dyDescent="0.2">
      <c r="A14" s="4" t="s">
        <v>102</v>
      </c>
      <c r="G14" s="24">
        <f>SUM(G11:G12)</f>
        <v>2495036</v>
      </c>
      <c r="I14" s="24">
        <f>SUM(I11:I12)</f>
        <v>2552239</v>
      </c>
      <c r="K14" s="24">
        <f>SUM(K11:K12)</f>
        <v>-121959</v>
      </c>
      <c r="M14" s="24">
        <f>SUM(M11:M12)</f>
        <v>-85464</v>
      </c>
      <c r="P14" s="20"/>
    </row>
    <row r="15" spans="1:16" ht="16.2" customHeight="1" x14ac:dyDescent="0.2">
      <c r="A15" s="5" t="s">
        <v>103</v>
      </c>
      <c r="E15" s="6">
        <v>15</v>
      </c>
      <c r="G15" s="18">
        <v>247443</v>
      </c>
      <c r="H15" s="19"/>
      <c r="I15" s="18">
        <v>231098</v>
      </c>
      <c r="J15" s="19"/>
      <c r="K15" s="18">
        <v>610310</v>
      </c>
      <c r="L15" s="19"/>
      <c r="M15" s="18">
        <v>400496</v>
      </c>
      <c r="P15" s="20"/>
    </row>
    <row r="16" spans="1:16" ht="16.2" customHeight="1" x14ac:dyDescent="0.2">
      <c r="A16" s="5" t="s">
        <v>104</v>
      </c>
      <c r="G16" s="18">
        <v>-577139</v>
      </c>
      <c r="H16" s="18"/>
      <c r="I16" s="18">
        <v>-525229</v>
      </c>
      <c r="J16" s="18"/>
      <c r="K16" s="18">
        <v>-163305</v>
      </c>
      <c r="L16" s="18"/>
      <c r="M16" s="25">
        <v>-130072</v>
      </c>
      <c r="P16" s="20"/>
    </row>
    <row r="17" spans="1:18" ht="16.2" customHeight="1" x14ac:dyDescent="0.2">
      <c r="A17" s="5" t="s">
        <v>105</v>
      </c>
      <c r="G17" s="18">
        <v>113468</v>
      </c>
      <c r="H17" s="18"/>
      <c r="I17" s="18">
        <v>544244</v>
      </c>
      <c r="J17" s="18"/>
      <c r="K17" s="18">
        <v>-23680</v>
      </c>
      <c r="L17" s="18"/>
      <c r="M17" s="25">
        <v>626716</v>
      </c>
      <c r="P17" s="20"/>
    </row>
    <row r="18" spans="1:18" ht="16.2" customHeight="1" x14ac:dyDescent="0.2">
      <c r="A18" s="5" t="s">
        <v>106</v>
      </c>
      <c r="E18" s="6">
        <v>16</v>
      </c>
      <c r="G18" s="18">
        <v>-1315749</v>
      </c>
      <c r="H18" s="18"/>
      <c r="I18" s="18">
        <v>-2166217</v>
      </c>
      <c r="J18" s="18"/>
      <c r="K18" s="18">
        <v>-380453</v>
      </c>
      <c r="L18" s="18"/>
      <c r="M18" s="25">
        <v>-315694</v>
      </c>
      <c r="P18" s="20"/>
    </row>
    <row r="19" spans="1:18" ht="16.2" customHeight="1" x14ac:dyDescent="0.2">
      <c r="A19" s="5" t="s">
        <v>107</v>
      </c>
      <c r="E19" s="26">
        <v>8</v>
      </c>
      <c r="G19" s="21">
        <v>162218</v>
      </c>
      <c r="H19" s="18"/>
      <c r="I19" s="21">
        <v>-20577</v>
      </c>
      <c r="J19" s="18"/>
      <c r="K19" s="21">
        <v>0</v>
      </c>
      <c r="L19" s="18"/>
      <c r="M19" s="21">
        <v>0</v>
      </c>
      <c r="P19" s="20"/>
    </row>
    <row r="20" spans="1:18" ht="8.1" customHeight="1" x14ac:dyDescent="0.2">
      <c r="G20" s="24"/>
      <c r="I20" s="24"/>
      <c r="K20" s="24"/>
      <c r="M20" s="24"/>
      <c r="P20" s="20"/>
    </row>
    <row r="21" spans="1:18" ht="16.2" customHeight="1" x14ac:dyDescent="0.2">
      <c r="A21" s="4" t="s">
        <v>108</v>
      </c>
      <c r="G21" s="24">
        <f>SUM(G14:G19)</f>
        <v>1125277</v>
      </c>
      <c r="I21" s="24">
        <f>SUM(I14:I19)</f>
        <v>615558</v>
      </c>
      <c r="K21" s="24">
        <f>SUM(K14:K19)</f>
        <v>-79087</v>
      </c>
      <c r="M21" s="24">
        <f>SUM(M14:M19)</f>
        <v>495982</v>
      </c>
      <c r="O21" s="27"/>
      <c r="P21" s="27"/>
      <c r="Q21" s="28"/>
      <c r="R21" s="28"/>
    </row>
    <row r="22" spans="1:18" ht="16.2" customHeight="1" x14ac:dyDescent="0.2">
      <c r="A22" s="5" t="s">
        <v>109</v>
      </c>
      <c r="E22" s="6">
        <v>17</v>
      </c>
      <c r="G22" s="21">
        <v>-89256</v>
      </c>
      <c r="H22" s="19"/>
      <c r="I22" s="21">
        <v>-45131</v>
      </c>
      <c r="J22" s="19"/>
      <c r="K22" s="21">
        <v>52991</v>
      </c>
      <c r="L22" s="19"/>
      <c r="M22" s="21">
        <v>12665</v>
      </c>
      <c r="P22" s="20"/>
    </row>
    <row r="23" spans="1:18" ht="8.1" customHeight="1" x14ac:dyDescent="0.2">
      <c r="B23" s="4"/>
      <c r="C23" s="4"/>
      <c r="G23" s="24"/>
      <c r="I23" s="24"/>
      <c r="K23" s="24"/>
      <c r="M23" s="24"/>
      <c r="P23" s="20"/>
    </row>
    <row r="24" spans="1:18" ht="16.2" customHeight="1" x14ac:dyDescent="0.2">
      <c r="A24" s="4" t="s">
        <v>110</v>
      </c>
      <c r="G24" s="24">
        <f>SUM(G21:G22)</f>
        <v>1036021</v>
      </c>
      <c r="I24" s="24">
        <f>SUM(I21:I22)</f>
        <v>570427</v>
      </c>
      <c r="K24" s="24">
        <f>SUM(K21:K22)</f>
        <v>-26096</v>
      </c>
      <c r="M24" s="24">
        <f>SUM(M21:M22)</f>
        <v>508647</v>
      </c>
      <c r="P24" s="20"/>
      <c r="Q24" s="28"/>
    </row>
    <row r="25" spans="1:18" ht="8.1" customHeight="1" x14ac:dyDescent="0.2">
      <c r="G25" s="22"/>
      <c r="H25" s="23"/>
      <c r="I25" s="22"/>
      <c r="J25" s="23"/>
      <c r="K25" s="22"/>
      <c r="L25" s="23"/>
      <c r="M25" s="22"/>
      <c r="P25" s="20"/>
    </row>
    <row r="26" spans="1:18" ht="16.2" customHeight="1" x14ac:dyDescent="0.2">
      <c r="A26" s="4" t="s">
        <v>111</v>
      </c>
      <c r="B26" s="4"/>
      <c r="C26" s="4"/>
      <c r="D26" s="4"/>
      <c r="E26" s="15"/>
      <c r="F26" s="5"/>
      <c r="G26" s="29"/>
      <c r="H26" s="29"/>
      <c r="I26" s="29"/>
      <c r="J26" s="29"/>
      <c r="K26" s="29"/>
      <c r="L26" s="29"/>
      <c r="M26" s="29"/>
      <c r="P26" s="20"/>
    </row>
    <row r="27" spans="1:18" ht="16.2" customHeight="1" x14ac:dyDescent="0.2">
      <c r="A27" s="5" t="s">
        <v>112</v>
      </c>
      <c r="D27" s="4"/>
      <c r="E27" s="15"/>
      <c r="F27" s="5"/>
      <c r="G27" s="29"/>
      <c r="H27" s="29"/>
      <c r="I27" s="29"/>
      <c r="J27" s="29"/>
      <c r="K27" s="29"/>
      <c r="L27" s="29"/>
      <c r="M27" s="29"/>
      <c r="P27" s="20"/>
    </row>
    <row r="28" spans="1:18" ht="16.2" customHeight="1" x14ac:dyDescent="0.2">
      <c r="B28" s="5" t="s">
        <v>113</v>
      </c>
      <c r="D28" s="4"/>
      <c r="E28" s="15"/>
      <c r="F28" s="5"/>
      <c r="G28" s="29"/>
      <c r="H28" s="29"/>
      <c r="I28" s="29"/>
      <c r="J28" s="29"/>
      <c r="K28" s="29"/>
      <c r="L28" s="29"/>
      <c r="M28" s="29"/>
      <c r="P28" s="20"/>
    </row>
    <row r="29" spans="1:18" ht="16.2" customHeight="1" x14ac:dyDescent="0.2">
      <c r="C29" s="5" t="s">
        <v>114</v>
      </c>
      <c r="D29" s="4"/>
      <c r="E29" s="6">
        <v>8</v>
      </c>
      <c r="F29" s="5"/>
      <c r="G29" s="29">
        <v>-31846</v>
      </c>
      <c r="H29" s="29"/>
      <c r="I29" s="29">
        <v>61</v>
      </c>
      <c r="J29" s="29"/>
      <c r="K29" s="29">
        <v>0</v>
      </c>
      <c r="L29" s="29"/>
      <c r="M29" s="29">
        <v>0</v>
      </c>
      <c r="P29" s="20"/>
    </row>
    <row r="30" spans="1:18" ht="16.2" customHeight="1" x14ac:dyDescent="0.2">
      <c r="A30" s="5" t="s">
        <v>115</v>
      </c>
      <c r="G30" s="5"/>
      <c r="I30" s="5"/>
      <c r="K30" s="5"/>
      <c r="M30" s="5"/>
      <c r="P30" s="20"/>
    </row>
    <row r="31" spans="1:18" ht="16.2" customHeight="1" x14ac:dyDescent="0.2">
      <c r="B31" s="5" t="s">
        <v>116</v>
      </c>
      <c r="G31" s="3">
        <v>-364327</v>
      </c>
      <c r="H31" s="19"/>
      <c r="I31" s="18">
        <v>-31330</v>
      </c>
      <c r="J31" s="19"/>
      <c r="K31" s="18">
        <v>0</v>
      </c>
      <c r="L31" s="19"/>
      <c r="M31" s="18">
        <v>-102915</v>
      </c>
      <c r="P31" s="20"/>
    </row>
    <row r="32" spans="1:18" ht="16.2" customHeight="1" x14ac:dyDescent="0.2">
      <c r="B32" s="5" t="s">
        <v>117</v>
      </c>
      <c r="G32" s="3">
        <v>-40827</v>
      </c>
      <c r="H32" s="19"/>
      <c r="I32" s="18">
        <v>-53329</v>
      </c>
      <c r="J32" s="19"/>
      <c r="K32" s="18">
        <v>0</v>
      </c>
      <c r="L32" s="19"/>
      <c r="M32" s="18">
        <v>0</v>
      </c>
      <c r="P32" s="20"/>
    </row>
    <row r="33" spans="1:16" ht="16.2" customHeight="1" x14ac:dyDescent="0.2">
      <c r="B33" s="5" t="s">
        <v>118</v>
      </c>
      <c r="G33" s="18"/>
      <c r="H33" s="19"/>
      <c r="I33" s="18"/>
      <c r="J33" s="19"/>
      <c r="K33" s="18"/>
      <c r="L33" s="19"/>
      <c r="M33" s="18"/>
      <c r="P33" s="20"/>
    </row>
    <row r="34" spans="1:16" ht="16.2" customHeight="1" x14ac:dyDescent="0.2">
      <c r="B34" s="8"/>
      <c r="C34" s="5" t="s">
        <v>119</v>
      </c>
      <c r="E34" s="6">
        <v>8</v>
      </c>
      <c r="G34" s="18">
        <v>-29421</v>
      </c>
      <c r="H34" s="19"/>
      <c r="I34" s="18">
        <v>-1871</v>
      </c>
      <c r="J34" s="19"/>
      <c r="K34" s="18">
        <v>0</v>
      </c>
      <c r="L34" s="19"/>
      <c r="M34" s="18">
        <v>0</v>
      </c>
      <c r="P34" s="20"/>
    </row>
    <row r="35" spans="1:16" ht="16.2" customHeight="1" x14ac:dyDescent="0.2">
      <c r="A35" s="4"/>
      <c r="B35" s="5" t="s">
        <v>120</v>
      </c>
      <c r="G35" s="21">
        <v>737</v>
      </c>
      <c r="H35" s="19"/>
      <c r="I35" s="21">
        <v>726079</v>
      </c>
      <c r="J35" s="19"/>
      <c r="K35" s="21">
        <v>0</v>
      </c>
      <c r="L35" s="19"/>
      <c r="M35" s="21">
        <v>0</v>
      </c>
      <c r="P35" s="20"/>
    </row>
    <row r="36" spans="1:16" ht="8.1" customHeight="1" x14ac:dyDescent="0.2">
      <c r="A36" s="4"/>
      <c r="G36" s="24"/>
      <c r="I36" s="24"/>
      <c r="K36" s="24"/>
      <c r="M36" s="24"/>
      <c r="P36" s="20"/>
    </row>
    <row r="37" spans="1:16" ht="16.2" customHeight="1" thickBot="1" x14ac:dyDescent="0.25">
      <c r="A37" s="4" t="s">
        <v>121</v>
      </c>
      <c r="B37" s="4"/>
      <c r="G37" s="30">
        <f>SUM(G24:G35)</f>
        <v>570337</v>
      </c>
      <c r="I37" s="30">
        <f>SUM(I24:I35)</f>
        <v>1210037</v>
      </c>
      <c r="K37" s="30">
        <f>SUM(K24:K35)</f>
        <v>-26096</v>
      </c>
      <c r="M37" s="30">
        <f>SUM(M24:M35)</f>
        <v>405732</v>
      </c>
      <c r="P37" s="20"/>
    </row>
    <row r="38" spans="1:16" ht="8.1" customHeight="1" thickTop="1" x14ac:dyDescent="0.2">
      <c r="G38" s="22"/>
      <c r="H38" s="23"/>
      <c r="I38" s="22"/>
      <c r="J38" s="23"/>
      <c r="K38" s="22"/>
      <c r="L38" s="23"/>
      <c r="M38" s="22"/>
      <c r="P38" s="20"/>
    </row>
    <row r="39" spans="1:16" ht="16.2" customHeight="1" x14ac:dyDescent="0.2">
      <c r="A39" s="4" t="s">
        <v>122</v>
      </c>
      <c r="G39" s="24"/>
      <c r="I39" s="24"/>
      <c r="K39" s="24"/>
      <c r="M39" s="24"/>
      <c r="P39" s="20"/>
    </row>
    <row r="40" spans="1:16" ht="16.2" customHeight="1" x14ac:dyDescent="0.2">
      <c r="A40" s="5" t="s">
        <v>123</v>
      </c>
      <c r="G40" s="18">
        <v>653934</v>
      </c>
      <c r="H40" s="19"/>
      <c r="I40" s="18">
        <v>378651</v>
      </c>
      <c r="J40" s="19"/>
      <c r="K40" s="18">
        <v>-26096</v>
      </c>
      <c r="L40" s="19"/>
      <c r="M40" s="18">
        <v>508647</v>
      </c>
      <c r="P40" s="20"/>
    </row>
    <row r="41" spans="1:16" ht="16.2" customHeight="1" x14ac:dyDescent="0.2">
      <c r="A41" s="5" t="s">
        <v>95</v>
      </c>
      <c r="G41" s="21">
        <v>382087</v>
      </c>
      <c r="H41" s="19"/>
      <c r="I41" s="21">
        <v>191776</v>
      </c>
      <c r="J41" s="19"/>
      <c r="K41" s="21">
        <v>0</v>
      </c>
      <c r="L41" s="19"/>
      <c r="M41" s="21">
        <v>0</v>
      </c>
      <c r="P41" s="20"/>
    </row>
    <row r="42" spans="1:16" ht="8.1" customHeight="1" x14ac:dyDescent="0.2">
      <c r="G42" s="24"/>
      <c r="I42" s="24"/>
      <c r="K42" s="24"/>
      <c r="M42" s="24"/>
      <c r="P42" s="20"/>
    </row>
    <row r="43" spans="1:16" ht="16.2" customHeight="1" thickBot="1" x14ac:dyDescent="0.25">
      <c r="A43" s="4"/>
      <c r="G43" s="30">
        <f>SUM(G40:G41)</f>
        <v>1036021</v>
      </c>
      <c r="I43" s="30">
        <f>SUM(I40:I41)</f>
        <v>570427</v>
      </c>
      <c r="K43" s="30">
        <f>SUM(K40:K41)</f>
        <v>-26096</v>
      </c>
      <c r="M43" s="30">
        <f>SUM(M40:M41)</f>
        <v>508647</v>
      </c>
      <c r="P43" s="20"/>
    </row>
    <row r="44" spans="1:16" ht="8.1" customHeight="1" thickTop="1" x14ac:dyDescent="0.2">
      <c r="A44" s="4"/>
      <c r="G44" s="24"/>
      <c r="I44" s="24"/>
      <c r="K44" s="24"/>
      <c r="M44" s="24"/>
      <c r="P44" s="20"/>
    </row>
    <row r="45" spans="1:16" ht="16.2" customHeight="1" x14ac:dyDescent="0.2">
      <c r="A45" s="4" t="s">
        <v>124</v>
      </c>
      <c r="B45" s="4"/>
      <c r="G45" s="24"/>
      <c r="I45" s="24"/>
      <c r="K45" s="24"/>
      <c r="M45" s="24"/>
      <c r="P45" s="20"/>
    </row>
    <row r="46" spans="1:16" ht="16.2" customHeight="1" x14ac:dyDescent="0.2">
      <c r="A46" s="5" t="s">
        <v>123</v>
      </c>
      <c r="G46" s="18">
        <v>309659</v>
      </c>
      <c r="H46" s="19"/>
      <c r="I46" s="18">
        <v>986894</v>
      </c>
      <c r="J46" s="19"/>
      <c r="K46" s="18">
        <v>-26096</v>
      </c>
      <c r="L46" s="19"/>
      <c r="M46" s="18">
        <v>405732</v>
      </c>
      <c r="P46" s="20"/>
    </row>
    <row r="47" spans="1:16" ht="16.2" customHeight="1" x14ac:dyDescent="0.2">
      <c r="A47" s="5" t="s">
        <v>95</v>
      </c>
      <c r="G47" s="21">
        <v>260678</v>
      </c>
      <c r="H47" s="19"/>
      <c r="I47" s="21">
        <v>223143</v>
      </c>
      <c r="J47" s="19"/>
      <c r="K47" s="21">
        <v>0</v>
      </c>
      <c r="L47" s="19"/>
      <c r="M47" s="21">
        <v>0</v>
      </c>
      <c r="P47" s="20"/>
    </row>
    <row r="48" spans="1:16" ht="8.1" customHeight="1" x14ac:dyDescent="0.2">
      <c r="A48" s="4"/>
      <c r="G48" s="24"/>
      <c r="H48" s="24"/>
      <c r="I48" s="24"/>
      <c r="J48" s="24"/>
      <c r="K48" s="24"/>
      <c r="L48" s="24"/>
      <c r="M48" s="24"/>
      <c r="P48" s="20"/>
    </row>
    <row r="49" spans="1:16" ht="16.2" customHeight="1" thickBot="1" x14ac:dyDescent="0.25">
      <c r="A49" s="4"/>
      <c r="G49" s="30">
        <f>SUM(G46:G47)</f>
        <v>570337</v>
      </c>
      <c r="H49" s="24"/>
      <c r="I49" s="30">
        <f>SUM(I46:I47)</f>
        <v>1210037</v>
      </c>
      <c r="J49" s="24"/>
      <c r="K49" s="30">
        <f>SUM(K46:K47)</f>
        <v>-26096</v>
      </c>
      <c r="L49" s="24"/>
      <c r="M49" s="30">
        <f>SUM(M46:M47)</f>
        <v>405732</v>
      </c>
      <c r="P49" s="20"/>
    </row>
    <row r="50" spans="1:16" ht="16.2" customHeight="1" thickTop="1" x14ac:dyDescent="0.2">
      <c r="A50" s="4"/>
      <c r="G50" s="24"/>
      <c r="I50" s="24"/>
      <c r="K50" s="24"/>
      <c r="M50" s="24"/>
      <c r="P50" s="20"/>
    </row>
    <row r="51" spans="1:16" ht="16.2" customHeight="1" x14ac:dyDescent="0.2">
      <c r="A51" s="4" t="s">
        <v>125</v>
      </c>
      <c r="G51" s="16" t="s">
        <v>126</v>
      </c>
      <c r="I51" s="16" t="s">
        <v>126</v>
      </c>
      <c r="K51" s="16" t="s">
        <v>126</v>
      </c>
      <c r="M51" s="16" t="s">
        <v>126</v>
      </c>
      <c r="P51" s="20"/>
    </row>
    <row r="52" spans="1:16" ht="8.1" customHeight="1" x14ac:dyDescent="0.2">
      <c r="A52" s="4"/>
      <c r="G52" s="24"/>
      <c r="H52" s="24"/>
      <c r="I52" s="24"/>
      <c r="J52" s="24"/>
      <c r="K52" s="24"/>
      <c r="M52" s="24"/>
      <c r="P52" s="20"/>
    </row>
    <row r="53" spans="1:16" ht="16.2" customHeight="1" x14ac:dyDescent="0.2">
      <c r="A53" s="5" t="s">
        <v>127</v>
      </c>
      <c r="E53" s="6" t="s">
        <v>128</v>
      </c>
      <c r="G53" s="31">
        <v>0.16</v>
      </c>
      <c r="H53" s="32"/>
      <c r="I53" s="31">
        <v>0.06</v>
      </c>
      <c r="J53" s="32"/>
      <c r="K53" s="31">
        <v>-0.1</v>
      </c>
      <c r="L53" s="32"/>
      <c r="M53" s="31">
        <v>0.11</v>
      </c>
      <c r="P53" s="20"/>
    </row>
    <row r="54" spans="1:16" ht="9.9" customHeight="1" x14ac:dyDescent="0.2">
      <c r="G54" s="31"/>
      <c r="H54" s="32"/>
      <c r="I54" s="31"/>
      <c r="J54" s="32"/>
      <c r="K54" s="31"/>
      <c r="L54" s="32"/>
      <c r="M54" s="31"/>
    </row>
    <row r="55" spans="1:16" ht="16.2" customHeight="1" x14ac:dyDescent="0.2">
      <c r="A55" s="33" t="s">
        <v>129</v>
      </c>
      <c r="G55" s="31"/>
      <c r="H55" s="32"/>
      <c r="I55" s="31"/>
      <c r="J55" s="32"/>
      <c r="K55" s="31"/>
      <c r="L55" s="32"/>
      <c r="M55" s="31"/>
    </row>
    <row r="56" spans="1:16" ht="16.2" customHeight="1" x14ac:dyDescent="0.2">
      <c r="A56" s="33"/>
      <c r="G56" s="31"/>
      <c r="H56" s="32"/>
      <c r="I56" s="31"/>
      <c r="J56" s="32"/>
      <c r="K56" s="31"/>
      <c r="L56" s="32"/>
      <c r="M56" s="31"/>
    </row>
    <row r="57" spans="1:16" ht="4.5" customHeight="1" x14ac:dyDescent="0.2">
      <c r="A57" s="33"/>
      <c r="G57" s="31"/>
      <c r="H57" s="32"/>
      <c r="I57" s="31"/>
      <c r="J57" s="32"/>
      <c r="K57" s="31"/>
      <c r="L57" s="32"/>
      <c r="M57" s="31"/>
    </row>
    <row r="58" spans="1:16" ht="22.2" customHeight="1" x14ac:dyDescent="0.2">
      <c r="A58" s="10" t="s">
        <v>49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2110-9F4C-4FA8-A61B-3E48254FC39F}">
  <dimension ref="A1:AE41"/>
  <sheetViews>
    <sheetView zoomScaleNormal="100" zoomScaleSheetLayoutView="100" workbookViewId="0">
      <selection activeCell="D12" sqref="D12"/>
    </sheetView>
  </sheetViews>
  <sheetFormatPr defaultColWidth="9.33203125" defaultRowHeight="10.199999999999999" x14ac:dyDescent="0.3"/>
  <cols>
    <col min="1" max="1" width="1.44140625" style="36" customWidth="1"/>
    <col min="2" max="2" width="31.44140625" style="36" customWidth="1"/>
    <col min="3" max="3" width="5" style="41" customWidth="1"/>
    <col min="4" max="4" width="0.5546875" style="34" customWidth="1"/>
    <col min="5" max="5" width="10.44140625" style="34" customWidth="1"/>
    <col min="6" max="6" width="0.5546875" style="34" customWidth="1"/>
    <col min="7" max="7" width="9.6640625" style="34" customWidth="1"/>
    <col min="8" max="8" width="0.5546875" style="34" customWidth="1"/>
    <col min="9" max="9" width="10" style="34" customWidth="1"/>
    <col min="10" max="10" width="0.5546875" style="34" customWidth="1"/>
    <col min="11" max="11" width="11.33203125" style="34" customWidth="1"/>
    <col min="12" max="12" width="0.5546875" style="34" customWidth="1"/>
    <col min="13" max="13" width="10.6640625" style="34" customWidth="1"/>
    <col min="14" max="14" width="0.5546875" style="34" customWidth="1"/>
    <col min="15" max="15" width="12.33203125" style="34" customWidth="1"/>
    <col min="16" max="16" width="0.5546875" style="34" customWidth="1"/>
    <col min="17" max="17" width="9.6640625" style="34" bestFit="1" customWidth="1"/>
    <col min="18" max="18" width="0.5546875" style="34" customWidth="1"/>
    <col min="19" max="19" width="7.6640625" style="34" customWidth="1"/>
    <col min="20" max="20" width="0.5546875" style="34" customWidth="1"/>
    <col min="21" max="21" width="10.6640625" style="34" customWidth="1"/>
    <col min="22" max="22" width="0.5546875" style="34" customWidth="1"/>
    <col min="23" max="23" width="10.44140625" style="34" customWidth="1"/>
    <col min="24" max="24" width="0.5546875" style="34" customWidth="1"/>
    <col min="25" max="25" width="10.33203125" style="34" customWidth="1"/>
    <col min="26" max="26" width="0.5546875" style="34" customWidth="1"/>
    <col min="27" max="27" width="10.33203125" style="34" customWidth="1"/>
    <col min="28" max="28" width="0.5546875" style="34" customWidth="1"/>
    <col min="29" max="29" width="11.33203125" style="34" customWidth="1"/>
    <col min="30" max="30" width="0.5546875" style="34" customWidth="1"/>
    <col min="31" max="31" width="9.6640625" style="34" customWidth="1"/>
    <col min="32" max="16384" width="9.33203125" style="36"/>
  </cols>
  <sheetData>
    <row r="1" spans="1:31" ht="16.5" customHeight="1" x14ac:dyDescent="0.3">
      <c r="A1" s="4" t="s">
        <v>0</v>
      </c>
      <c r="B1" s="5"/>
      <c r="C1" s="6"/>
      <c r="D1" s="24"/>
      <c r="E1" s="24"/>
      <c r="AE1" s="35"/>
    </row>
    <row r="2" spans="1:31" ht="16.5" customHeight="1" x14ac:dyDescent="0.3">
      <c r="A2" s="4" t="s">
        <v>130</v>
      </c>
      <c r="B2" s="5"/>
      <c r="C2" s="6"/>
      <c r="D2" s="24"/>
      <c r="E2" s="24"/>
    </row>
    <row r="3" spans="1:31" ht="16.5" customHeight="1" x14ac:dyDescent="0.3">
      <c r="A3" s="37" t="str">
        <f>'EN_5 (3m)'!A3</f>
        <v>For the three-month period ended 31 March 2025</v>
      </c>
      <c r="B3" s="10"/>
      <c r="C3" s="11"/>
      <c r="D3" s="38"/>
      <c r="E3" s="38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</row>
    <row r="4" spans="1:31" ht="16.5" customHeight="1" x14ac:dyDescent="0.3">
      <c r="A4" s="40"/>
    </row>
    <row r="5" spans="1:31" ht="16.5" customHeight="1" x14ac:dyDescent="0.3">
      <c r="A5" s="40"/>
    </row>
    <row r="6" spans="1:31" ht="16.5" customHeight="1" x14ac:dyDescent="0.3">
      <c r="A6" s="40"/>
      <c r="D6" s="41"/>
      <c r="E6" s="180" t="s">
        <v>131</v>
      </c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42"/>
      <c r="AE6" s="43" t="s">
        <v>11</v>
      </c>
    </row>
    <row r="7" spans="1:31" ht="16.5" customHeight="1" x14ac:dyDescent="0.3">
      <c r="A7" s="40"/>
      <c r="D7" s="41"/>
      <c r="E7" s="181" t="s">
        <v>132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44"/>
      <c r="AC7" s="44"/>
      <c r="AD7" s="44"/>
      <c r="AE7" s="44"/>
    </row>
    <row r="8" spans="1:31" ht="16.5" customHeight="1" x14ac:dyDescent="0.3">
      <c r="A8" s="40"/>
      <c r="G8" s="36"/>
      <c r="I8" s="36"/>
      <c r="Q8" s="180" t="s">
        <v>93</v>
      </c>
      <c r="R8" s="180"/>
      <c r="S8" s="180"/>
      <c r="T8" s="180"/>
      <c r="U8" s="180"/>
      <c r="V8" s="180"/>
      <c r="W8" s="180"/>
      <c r="X8" s="180"/>
      <c r="Y8" s="180"/>
      <c r="Z8" s="35"/>
      <c r="AA8" s="35"/>
    </row>
    <row r="9" spans="1:31" ht="16.5" customHeight="1" x14ac:dyDescent="0.3">
      <c r="A9" s="40"/>
      <c r="G9" s="35"/>
      <c r="I9" s="35"/>
      <c r="Q9" s="182" t="s">
        <v>133</v>
      </c>
      <c r="R9" s="182"/>
      <c r="S9" s="182"/>
      <c r="T9" s="182"/>
      <c r="U9" s="182"/>
      <c r="V9" s="35"/>
      <c r="W9" s="35"/>
      <c r="X9" s="35"/>
      <c r="Y9" s="35"/>
      <c r="Z9" s="35"/>
      <c r="AA9" s="35"/>
    </row>
    <row r="10" spans="1:31" ht="16.5" customHeight="1" x14ac:dyDescent="0.3">
      <c r="A10" s="40"/>
      <c r="G10" s="36"/>
      <c r="I10" s="35"/>
      <c r="Q10" s="180" t="s">
        <v>134</v>
      </c>
      <c r="R10" s="180"/>
      <c r="S10" s="180"/>
      <c r="T10" s="180"/>
      <c r="U10" s="180"/>
      <c r="V10" s="35"/>
      <c r="W10" s="35"/>
      <c r="X10" s="35"/>
      <c r="Y10" s="35"/>
      <c r="Z10" s="35"/>
      <c r="AA10" s="35"/>
    </row>
    <row r="11" spans="1:31" ht="16.5" customHeight="1" x14ac:dyDescent="0.3">
      <c r="A11" s="40"/>
      <c r="G11" s="36"/>
      <c r="I11" s="35"/>
      <c r="Q11" s="44"/>
      <c r="R11" s="44"/>
      <c r="S11" s="44"/>
      <c r="T11" s="44"/>
      <c r="U11" s="44" t="s">
        <v>135</v>
      </c>
      <c r="V11" s="35"/>
      <c r="W11" s="35"/>
      <c r="X11" s="35"/>
      <c r="Y11" s="35"/>
      <c r="Z11" s="35"/>
      <c r="AA11" s="35"/>
    </row>
    <row r="12" spans="1:31" ht="16.5" customHeight="1" x14ac:dyDescent="0.3">
      <c r="A12" s="40"/>
      <c r="T12" s="44"/>
      <c r="U12" s="44" t="s">
        <v>136</v>
      </c>
      <c r="V12" s="35"/>
      <c r="W12" s="35" t="s">
        <v>137</v>
      </c>
      <c r="X12" s="35"/>
      <c r="Y12" s="35"/>
      <c r="Z12" s="35"/>
      <c r="AA12" s="35"/>
    </row>
    <row r="13" spans="1:31" ht="16.5" customHeight="1" x14ac:dyDescent="0.3">
      <c r="D13" s="35"/>
      <c r="G13" s="35" t="s">
        <v>138</v>
      </c>
      <c r="I13" s="35"/>
      <c r="Q13" s="44"/>
      <c r="R13" s="44"/>
      <c r="S13" s="44"/>
      <c r="T13" s="35"/>
      <c r="U13" s="35" t="s">
        <v>139</v>
      </c>
      <c r="V13" s="35"/>
      <c r="W13" s="35" t="s">
        <v>140</v>
      </c>
      <c r="X13" s="35"/>
      <c r="Y13" s="35"/>
      <c r="Z13" s="35"/>
      <c r="AA13" s="35"/>
      <c r="AD13" s="35"/>
      <c r="AE13" s="35"/>
    </row>
    <row r="14" spans="1:31" ht="16.5" customHeight="1" x14ac:dyDescent="0.3">
      <c r="D14" s="35"/>
      <c r="E14" s="35" t="s">
        <v>141</v>
      </c>
      <c r="F14" s="35"/>
      <c r="G14" s="35" t="s">
        <v>142</v>
      </c>
      <c r="H14" s="35"/>
      <c r="I14" s="35" t="s">
        <v>143</v>
      </c>
      <c r="J14" s="35"/>
      <c r="K14" s="35" t="s">
        <v>144</v>
      </c>
      <c r="L14" s="35"/>
      <c r="M14" s="180" t="s">
        <v>90</v>
      </c>
      <c r="N14" s="180"/>
      <c r="O14" s="180"/>
      <c r="P14" s="35"/>
      <c r="Q14" s="35" t="s">
        <v>145</v>
      </c>
      <c r="R14" s="35"/>
      <c r="S14" s="35"/>
      <c r="T14" s="35"/>
      <c r="U14" s="35" t="s">
        <v>146</v>
      </c>
      <c r="V14" s="35"/>
      <c r="W14" s="35" t="s">
        <v>147</v>
      </c>
      <c r="X14" s="35"/>
      <c r="Y14" s="35" t="s">
        <v>148</v>
      </c>
      <c r="Z14" s="35"/>
      <c r="AA14" s="35"/>
      <c r="AB14" s="35"/>
      <c r="AC14" s="35"/>
      <c r="AD14" s="35"/>
      <c r="AE14" s="35"/>
    </row>
    <row r="15" spans="1:31" ht="16.5" customHeight="1" x14ac:dyDescent="0.3">
      <c r="D15" s="35"/>
      <c r="E15" s="35" t="s">
        <v>149</v>
      </c>
      <c r="F15" s="35"/>
      <c r="G15" s="35" t="s">
        <v>150</v>
      </c>
      <c r="H15" s="35"/>
      <c r="I15" s="35" t="s">
        <v>151</v>
      </c>
      <c r="J15" s="35"/>
      <c r="K15" s="45" t="s">
        <v>152</v>
      </c>
      <c r="L15" s="35"/>
      <c r="M15" s="35" t="s">
        <v>153</v>
      </c>
      <c r="N15" s="35"/>
      <c r="O15" s="35"/>
      <c r="P15" s="35"/>
      <c r="Q15" s="35" t="s">
        <v>154</v>
      </c>
      <c r="R15" s="35"/>
      <c r="S15" s="35" t="s">
        <v>155</v>
      </c>
      <c r="T15" s="35"/>
      <c r="U15" s="35" t="s">
        <v>156</v>
      </c>
      <c r="V15" s="35"/>
      <c r="W15" s="35" t="s">
        <v>157</v>
      </c>
      <c r="X15" s="35"/>
      <c r="Y15" s="35" t="s">
        <v>158</v>
      </c>
      <c r="Z15" s="35"/>
      <c r="AA15" s="35" t="s">
        <v>159</v>
      </c>
      <c r="AB15" s="35"/>
      <c r="AC15" s="35" t="s">
        <v>160</v>
      </c>
      <c r="AD15" s="35"/>
      <c r="AE15" s="35"/>
    </row>
    <row r="16" spans="1:31" ht="16.5" customHeight="1" x14ac:dyDescent="0.3">
      <c r="D16" s="35"/>
      <c r="E16" s="43" t="s">
        <v>161</v>
      </c>
      <c r="F16" s="35"/>
      <c r="G16" s="43" t="s">
        <v>162</v>
      </c>
      <c r="H16" s="35"/>
      <c r="I16" s="43" t="s">
        <v>163</v>
      </c>
      <c r="J16" s="35"/>
      <c r="K16" s="43" t="s">
        <v>164</v>
      </c>
      <c r="L16" s="35"/>
      <c r="M16" s="43" t="s">
        <v>165</v>
      </c>
      <c r="N16" s="35"/>
      <c r="O16" s="43" t="s">
        <v>92</v>
      </c>
      <c r="P16" s="35"/>
      <c r="Q16" s="43" t="s">
        <v>166</v>
      </c>
      <c r="R16" s="35"/>
      <c r="S16" s="43" t="s">
        <v>167</v>
      </c>
      <c r="T16" s="35"/>
      <c r="U16" s="43" t="s">
        <v>168</v>
      </c>
      <c r="V16" s="35"/>
      <c r="W16" s="43" t="s">
        <v>169</v>
      </c>
      <c r="X16" s="35"/>
      <c r="Y16" s="43" t="s">
        <v>170</v>
      </c>
      <c r="Z16" s="35"/>
      <c r="AA16" s="43" t="s">
        <v>171</v>
      </c>
      <c r="AB16" s="35"/>
      <c r="AC16" s="43" t="s">
        <v>172</v>
      </c>
      <c r="AD16" s="35"/>
      <c r="AE16" s="43" t="s">
        <v>96</v>
      </c>
    </row>
    <row r="17" spans="1:31" ht="16.5" customHeight="1" x14ac:dyDescent="0.3"/>
    <row r="18" spans="1:31" ht="16.5" customHeight="1" x14ac:dyDescent="0.3">
      <c r="A18" s="46" t="s">
        <v>173</v>
      </c>
      <c r="B18" s="47"/>
      <c r="D18" s="36"/>
      <c r="E18" s="48">
        <v>5213800</v>
      </c>
      <c r="F18" s="48"/>
      <c r="G18" s="48">
        <v>9644040</v>
      </c>
      <c r="H18" s="48"/>
      <c r="I18" s="48">
        <v>15904897</v>
      </c>
      <c r="J18" s="48"/>
      <c r="K18" s="48">
        <v>5123</v>
      </c>
      <c r="L18" s="48"/>
      <c r="M18" s="48">
        <v>585028</v>
      </c>
      <c r="N18" s="48"/>
      <c r="O18" s="48">
        <v>5489351</v>
      </c>
      <c r="P18" s="48"/>
      <c r="Q18" s="48">
        <v>-392713</v>
      </c>
      <c r="R18" s="48"/>
      <c r="S18" s="48">
        <v>1176438</v>
      </c>
      <c r="T18" s="48"/>
      <c r="U18" s="48">
        <v>157259</v>
      </c>
      <c r="V18" s="48"/>
      <c r="W18" s="48">
        <v>354853</v>
      </c>
      <c r="X18" s="48"/>
      <c r="Y18" s="34">
        <f>SUM(W18,U18,Q18,S18)</f>
        <v>1295837</v>
      </c>
      <c r="Z18" s="48"/>
      <c r="AA18" s="34">
        <f>SUM(Y18,O18,M18,K18,I18,G18,E18)</f>
        <v>38138076</v>
      </c>
      <c r="AB18" s="48"/>
      <c r="AC18" s="48">
        <v>14576498</v>
      </c>
      <c r="AD18" s="48"/>
      <c r="AE18" s="34">
        <f>SUM(AC18,AA18)</f>
        <v>52714574</v>
      </c>
    </row>
    <row r="19" spans="1:31" ht="6" customHeight="1" x14ac:dyDescent="0.3">
      <c r="A19" s="49"/>
      <c r="B19" s="47"/>
      <c r="D19" s="36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ht="16.5" customHeight="1" x14ac:dyDescent="0.3">
      <c r="A20" s="46" t="s">
        <v>174</v>
      </c>
    </row>
    <row r="21" spans="1:31" ht="16.5" customHeight="1" x14ac:dyDescent="0.3">
      <c r="A21" s="46"/>
      <c r="B21" s="40" t="s">
        <v>175</v>
      </c>
    </row>
    <row r="22" spans="1:31" ht="16.5" customHeight="1" x14ac:dyDescent="0.3">
      <c r="A22" s="36" t="s">
        <v>176</v>
      </c>
      <c r="B22" s="49"/>
      <c r="D22" s="50"/>
      <c r="E22" s="50">
        <v>0</v>
      </c>
      <c r="F22" s="36"/>
      <c r="G22" s="50">
        <v>0</v>
      </c>
      <c r="H22" s="36"/>
      <c r="I22" s="50">
        <v>0</v>
      </c>
      <c r="J22" s="36"/>
      <c r="K22" s="50">
        <v>0</v>
      </c>
      <c r="L22" s="50"/>
      <c r="M22" s="50">
        <v>0</v>
      </c>
      <c r="N22" s="36"/>
      <c r="O22" s="50">
        <v>0</v>
      </c>
      <c r="P22" s="36"/>
      <c r="Q22" s="50">
        <v>0</v>
      </c>
      <c r="R22" s="36"/>
      <c r="S22" s="50">
        <v>0</v>
      </c>
      <c r="T22" s="36"/>
      <c r="U22" s="50">
        <v>0</v>
      </c>
      <c r="V22" s="36"/>
      <c r="W22" s="50">
        <v>0</v>
      </c>
      <c r="X22" s="36"/>
      <c r="Y22" s="34">
        <f>SUM(W22,U22,Q22,S22)</f>
        <v>0</v>
      </c>
      <c r="Z22" s="36"/>
      <c r="AA22" s="34">
        <f>SUM(Y22,O22,M22,K22,I22,G22,E22)</f>
        <v>0</v>
      </c>
      <c r="AB22" s="36"/>
      <c r="AC22" s="50">
        <v>12161</v>
      </c>
      <c r="AD22" s="36"/>
      <c r="AE22" s="34">
        <f>SUM(AC22,AA22)</f>
        <v>12161</v>
      </c>
    </row>
    <row r="23" spans="1:31" ht="16.5" customHeight="1" x14ac:dyDescent="0.3">
      <c r="A23" s="36" t="s">
        <v>177</v>
      </c>
      <c r="B23" s="49"/>
      <c r="D23" s="50"/>
      <c r="E23" s="50">
        <v>0</v>
      </c>
      <c r="F23" s="36"/>
      <c r="G23" s="50">
        <v>0</v>
      </c>
      <c r="H23" s="36"/>
      <c r="I23" s="50">
        <v>0</v>
      </c>
      <c r="J23" s="36"/>
      <c r="K23" s="50">
        <v>0</v>
      </c>
      <c r="L23" s="50"/>
      <c r="M23" s="50">
        <v>0</v>
      </c>
      <c r="N23" s="36"/>
      <c r="O23" s="50">
        <v>-230630</v>
      </c>
      <c r="P23" s="36"/>
      <c r="Q23" s="50">
        <v>0</v>
      </c>
      <c r="R23" s="36"/>
      <c r="S23" s="50">
        <v>0</v>
      </c>
      <c r="T23" s="36"/>
      <c r="U23" s="50">
        <v>0</v>
      </c>
      <c r="V23" s="36"/>
      <c r="W23" s="50">
        <v>0</v>
      </c>
      <c r="X23" s="36"/>
      <c r="Y23" s="34">
        <f>SUM(W23,U23,Q23,S23)</f>
        <v>0</v>
      </c>
      <c r="Z23" s="36"/>
      <c r="AA23" s="34">
        <f>SUM(Y23,O23,M23,K23,I23,G23,E23)</f>
        <v>-230630</v>
      </c>
      <c r="AB23" s="36"/>
      <c r="AC23" s="50">
        <v>0</v>
      </c>
      <c r="AD23" s="36"/>
      <c r="AE23" s="34">
        <f>SUM(AC23,AA23)</f>
        <v>-230630</v>
      </c>
    </row>
    <row r="24" spans="1:31" ht="16.5" customHeight="1" x14ac:dyDescent="0.3">
      <c r="A24" s="49" t="s">
        <v>178</v>
      </c>
      <c r="D24" s="50"/>
      <c r="E24" s="50"/>
      <c r="F24" s="36"/>
      <c r="G24" s="50"/>
      <c r="H24" s="36"/>
      <c r="I24" s="50"/>
      <c r="J24" s="36"/>
      <c r="K24" s="50"/>
      <c r="L24" s="50"/>
      <c r="M24" s="50"/>
      <c r="N24" s="36"/>
      <c r="O24" s="50"/>
      <c r="P24" s="36"/>
      <c r="Q24" s="50"/>
      <c r="R24" s="36"/>
      <c r="S24" s="50"/>
      <c r="T24" s="36"/>
      <c r="U24" s="50"/>
      <c r="V24" s="36"/>
      <c r="W24" s="50"/>
      <c r="X24" s="36"/>
      <c r="Z24" s="36"/>
      <c r="AB24" s="36"/>
      <c r="AC24" s="50"/>
      <c r="AD24" s="36"/>
    </row>
    <row r="25" spans="1:31" ht="16.5" customHeight="1" x14ac:dyDescent="0.3">
      <c r="B25" s="49" t="s">
        <v>179</v>
      </c>
      <c r="D25" s="50"/>
      <c r="E25" s="51">
        <v>0</v>
      </c>
      <c r="F25" s="36"/>
      <c r="G25" s="51">
        <v>0</v>
      </c>
      <c r="H25" s="36"/>
      <c r="I25" s="51">
        <v>0</v>
      </c>
      <c r="J25" s="36"/>
      <c r="K25" s="51">
        <v>0</v>
      </c>
      <c r="L25" s="52"/>
      <c r="M25" s="51">
        <v>0</v>
      </c>
      <c r="O25" s="51">
        <v>378712</v>
      </c>
      <c r="P25" s="52"/>
      <c r="Q25" s="51">
        <v>687864</v>
      </c>
      <c r="R25" s="52"/>
      <c r="S25" s="51">
        <v>-77811</v>
      </c>
      <c r="T25" s="52"/>
      <c r="U25" s="51">
        <v>-1871</v>
      </c>
      <c r="V25" s="52"/>
      <c r="W25" s="51">
        <v>0</v>
      </c>
      <c r="X25" s="52"/>
      <c r="Y25" s="39">
        <f>SUM(W25,U25,Q25,S25)</f>
        <v>608182</v>
      </c>
      <c r="AA25" s="39">
        <f>SUM(Y25,O25,M25,K25,I25,G25,E25)</f>
        <v>986894</v>
      </c>
      <c r="AB25" s="52"/>
      <c r="AC25" s="51">
        <v>223143</v>
      </c>
      <c r="AD25" s="52"/>
      <c r="AE25" s="39">
        <f>SUM(AC25,AA25)</f>
        <v>1210037</v>
      </c>
    </row>
    <row r="26" spans="1:31" ht="16.5" customHeight="1" x14ac:dyDescent="0.3">
      <c r="A26" s="49"/>
      <c r="D26" s="52"/>
      <c r="E26" s="52"/>
      <c r="F26" s="52"/>
      <c r="G26" s="52"/>
      <c r="H26" s="52"/>
      <c r="I26" s="52"/>
      <c r="J26" s="52"/>
      <c r="K26" s="52"/>
      <c r="L26" s="52"/>
      <c r="M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7" spans="1:31" ht="16.5" customHeight="1" thickBot="1" x14ac:dyDescent="0.35">
      <c r="A27" s="46" t="s">
        <v>180</v>
      </c>
      <c r="B27" s="46"/>
      <c r="C27" s="46"/>
      <c r="E27" s="53">
        <f>SUM(E18:E25)</f>
        <v>5213800</v>
      </c>
      <c r="G27" s="53">
        <f>SUM(G18:G25)</f>
        <v>9644040</v>
      </c>
      <c r="I27" s="53">
        <f>SUM(I18:I25)</f>
        <v>15904897</v>
      </c>
      <c r="K27" s="53">
        <f>SUM(K18:K25)</f>
        <v>5123</v>
      </c>
      <c r="M27" s="53">
        <f>SUM(M18:M25)</f>
        <v>585028</v>
      </c>
      <c r="O27" s="53">
        <f>SUM(O18:O25)</f>
        <v>5637433</v>
      </c>
      <c r="Q27" s="53">
        <f>SUM(Q18:Q25)</f>
        <v>295151</v>
      </c>
      <c r="S27" s="53">
        <f>SUM(S18:S25)</f>
        <v>1098627</v>
      </c>
      <c r="U27" s="53">
        <f>SUM(U18:U25)</f>
        <v>155388</v>
      </c>
      <c r="W27" s="53">
        <f>SUM(W18:W25)</f>
        <v>354853</v>
      </c>
      <c r="Y27" s="53">
        <f>SUM(Y18:Y25)</f>
        <v>1904019</v>
      </c>
      <c r="AA27" s="53">
        <f>SUM(AA18:AA25)</f>
        <v>38894340</v>
      </c>
      <c r="AC27" s="53">
        <f>SUM(AC18:AC25)</f>
        <v>14811802</v>
      </c>
      <c r="AE27" s="53">
        <f>SUM(AE18:AE25)</f>
        <v>53706142</v>
      </c>
    </row>
    <row r="28" spans="1:31" ht="16.5" customHeight="1" thickTop="1" x14ac:dyDescent="0.3">
      <c r="A28" s="49"/>
      <c r="D28" s="50"/>
      <c r="E28" s="50"/>
      <c r="F28" s="50"/>
      <c r="G28" s="50"/>
      <c r="H28" s="50"/>
      <c r="I28" s="50"/>
      <c r="J28" s="50"/>
      <c r="K28" s="50"/>
      <c r="L28" s="50"/>
      <c r="M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Z28" s="50"/>
      <c r="AC28" s="50"/>
    </row>
    <row r="29" spans="1:31" ht="16.5" customHeight="1" x14ac:dyDescent="0.3">
      <c r="A29" s="49"/>
      <c r="D29" s="50"/>
      <c r="E29" s="50"/>
      <c r="F29" s="50"/>
      <c r="G29" s="50"/>
      <c r="H29" s="50"/>
      <c r="I29" s="50"/>
      <c r="J29" s="50"/>
      <c r="K29" s="50"/>
      <c r="L29" s="50"/>
      <c r="M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Z29" s="50"/>
      <c r="AC29" s="50"/>
    </row>
    <row r="30" spans="1:31" ht="16.5" customHeight="1" x14ac:dyDescent="0.3">
      <c r="A30" s="49"/>
      <c r="D30" s="50"/>
      <c r="E30" s="50"/>
      <c r="F30" s="50"/>
      <c r="G30" s="50"/>
      <c r="H30" s="50"/>
      <c r="I30" s="50"/>
      <c r="J30" s="50"/>
      <c r="K30" s="50"/>
      <c r="L30" s="50"/>
      <c r="M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Z30" s="50"/>
      <c r="AC30" s="50"/>
    </row>
    <row r="31" spans="1:31" ht="16.5" customHeight="1" x14ac:dyDescent="0.3">
      <c r="A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Z31" s="50"/>
      <c r="AC31" s="50"/>
    </row>
    <row r="32" spans="1:31" ht="16.5" customHeight="1" x14ac:dyDescent="0.3">
      <c r="A32" s="49"/>
      <c r="D32" s="50"/>
      <c r="E32" s="50"/>
      <c r="F32" s="50"/>
      <c r="G32" s="50"/>
      <c r="H32" s="50"/>
      <c r="I32" s="50"/>
      <c r="J32" s="50"/>
      <c r="K32" s="50"/>
      <c r="L32" s="50"/>
      <c r="M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Z32" s="50"/>
      <c r="AC32" s="50"/>
    </row>
    <row r="33" spans="1:31" ht="16.5" customHeight="1" x14ac:dyDescent="0.3">
      <c r="A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Z33" s="50"/>
      <c r="AC33" s="50"/>
    </row>
    <row r="34" spans="1:31" ht="16.5" customHeight="1" x14ac:dyDescent="0.3">
      <c r="A34" s="49"/>
      <c r="D34" s="50"/>
      <c r="E34" s="50"/>
      <c r="F34" s="50"/>
      <c r="G34" s="50"/>
      <c r="H34" s="50"/>
      <c r="I34" s="50"/>
      <c r="J34" s="50"/>
      <c r="K34" s="50"/>
      <c r="L34" s="50"/>
      <c r="M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Z34" s="50"/>
      <c r="AC34" s="50"/>
    </row>
    <row r="35" spans="1:31" ht="16.5" customHeight="1" x14ac:dyDescent="0.3">
      <c r="A35" s="49"/>
      <c r="D35" s="50"/>
      <c r="E35" s="50"/>
      <c r="F35" s="50"/>
      <c r="G35" s="50"/>
      <c r="H35" s="50"/>
      <c r="I35" s="50"/>
      <c r="J35" s="50"/>
      <c r="K35" s="50"/>
      <c r="L35" s="50"/>
      <c r="M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Z35" s="50"/>
      <c r="AC35" s="50"/>
    </row>
    <row r="36" spans="1:31" ht="16.5" customHeight="1" x14ac:dyDescent="0.3">
      <c r="A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Z36" s="50"/>
      <c r="AC36" s="50"/>
    </row>
    <row r="37" spans="1:31" ht="16.5" customHeight="1" x14ac:dyDescent="0.3">
      <c r="A37" s="49"/>
      <c r="D37" s="50"/>
      <c r="E37" s="50"/>
      <c r="F37" s="50"/>
      <c r="G37" s="50"/>
      <c r="H37" s="50"/>
      <c r="I37" s="50"/>
      <c r="J37" s="50"/>
      <c r="K37" s="50"/>
      <c r="L37" s="50"/>
      <c r="M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Z37" s="50"/>
      <c r="AC37" s="50"/>
    </row>
    <row r="38" spans="1:31" ht="19.5" customHeight="1" x14ac:dyDescent="0.3"/>
    <row r="39" spans="1:31" ht="16.5" customHeight="1" x14ac:dyDescent="0.3"/>
    <row r="40" spans="1:31" ht="17.100000000000001" customHeight="1" x14ac:dyDescent="0.3"/>
    <row r="41" spans="1:31" s="5" customFormat="1" ht="22.2" customHeight="1" x14ac:dyDescent="0.3">
      <c r="A41" s="179" t="s">
        <v>49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</row>
  </sheetData>
  <mergeCells count="7">
    <mergeCell ref="A41:AE41"/>
    <mergeCell ref="E6:AC6"/>
    <mergeCell ref="E7:AA7"/>
    <mergeCell ref="Q8:Y8"/>
    <mergeCell ref="Q9:U9"/>
    <mergeCell ref="Q10:U10"/>
    <mergeCell ref="M14:O14"/>
  </mergeCells>
  <pageMargins left="0.3" right="0.3" top="0.5" bottom="0.6" header="0.49" footer="0.4"/>
  <pageSetup paperSize="9" scale="75" firstPageNumber="6" fitToWidth="0" fitToHeight="0" orientation="landscape" useFirstPageNumber="1" horizontalDpi="1200" verticalDpi="1200" r:id="rId1"/>
  <headerFooter>
    <oddFooter>&amp;R&amp;"Arial,Regular"&amp;8&amp;P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A9188-3EF0-4DD1-9857-04D1EDBE2FC1}">
  <dimension ref="A1:AE42"/>
  <sheetViews>
    <sheetView zoomScaleNormal="100" zoomScaleSheetLayoutView="100" workbookViewId="0">
      <selection activeCell="D12" sqref="D12"/>
    </sheetView>
  </sheetViews>
  <sheetFormatPr defaultColWidth="9.33203125" defaultRowHeight="10.199999999999999" x14ac:dyDescent="0.3"/>
  <cols>
    <col min="1" max="1" width="1.44140625" style="36" customWidth="1"/>
    <col min="2" max="2" width="31.44140625" style="36" customWidth="1"/>
    <col min="3" max="3" width="5" style="41" customWidth="1"/>
    <col min="4" max="4" width="0.5546875" style="34" customWidth="1"/>
    <col min="5" max="5" width="10.44140625" style="34" customWidth="1"/>
    <col min="6" max="6" width="0.5546875" style="34" customWidth="1"/>
    <col min="7" max="7" width="9.6640625" style="34" customWidth="1"/>
    <col min="8" max="8" width="0.5546875" style="34" customWidth="1"/>
    <col min="9" max="9" width="10" style="34" customWidth="1"/>
    <col min="10" max="10" width="0.5546875" style="34" customWidth="1"/>
    <col min="11" max="11" width="11.33203125" style="34" customWidth="1"/>
    <col min="12" max="12" width="0.5546875" style="34" customWidth="1"/>
    <col min="13" max="13" width="10.6640625" style="34" customWidth="1"/>
    <col min="14" max="14" width="0.5546875" style="34" customWidth="1"/>
    <col min="15" max="15" width="12.33203125" style="34" customWidth="1"/>
    <col min="16" max="16" width="0.5546875" style="34" customWidth="1"/>
    <col min="17" max="17" width="9.6640625" style="34" bestFit="1" customWidth="1"/>
    <col min="18" max="18" width="0.5546875" style="34" customWidth="1"/>
    <col min="19" max="19" width="7.6640625" style="34" customWidth="1"/>
    <col min="20" max="20" width="0.5546875" style="34" customWidth="1"/>
    <col min="21" max="21" width="10.6640625" style="34" customWidth="1"/>
    <col min="22" max="22" width="0.5546875" style="34" customWidth="1"/>
    <col min="23" max="23" width="10.44140625" style="34" customWidth="1"/>
    <col min="24" max="24" width="0.5546875" style="34" customWidth="1"/>
    <col min="25" max="25" width="10.33203125" style="34" customWidth="1"/>
    <col min="26" max="26" width="0.5546875" style="34" customWidth="1"/>
    <col min="27" max="27" width="10.33203125" style="34" customWidth="1"/>
    <col min="28" max="28" width="0.5546875" style="34" customWidth="1"/>
    <col min="29" max="29" width="11.33203125" style="34" customWidth="1"/>
    <col min="30" max="30" width="0.5546875" style="34" customWidth="1"/>
    <col min="31" max="31" width="9.6640625" style="34" customWidth="1"/>
    <col min="32" max="16384" width="9.33203125" style="36"/>
  </cols>
  <sheetData>
    <row r="1" spans="1:31" ht="16.5" customHeight="1" x14ac:dyDescent="0.3">
      <c r="A1" s="4" t="s">
        <v>0</v>
      </c>
      <c r="B1" s="5"/>
      <c r="C1" s="6"/>
      <c r="D1" s="24"/>
      <c r="E1" s="24"/>
      <c r="AE1" s="35"/>
    </row>
    <row r="2" spans="1:31" ht="16.5" customHeight="1" x14ac:dyDescent="0.3">
      <c r="A2" s="4" t="s">
        <v>181</v>
      </c>
      <c r="B2" s="5"/>
      <c r="C2" s="6"/>
      <c r="D2" s="24"/>
      <c r="E2" s="24"/>
    </row>
    <row r="3" spans="1:31" ht="16.5" customHeight="1" x14ac:dyDescent="0.3">
      <c r="A3" s="37" t="str">
        <f>'EN_5 (3m)'!A3</f>
        <v>For the three-month period ended 31 March 2025</v>
      </c>
      <c r="B3" s="10"/>
      <c r="C3" s="11"/>
      <c r="D3" s="38"/>
      <c r="E3" s="38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</row>
    <row r="4" spans="1:31" ht="16.5" customHeight="1" x14ac:dyDescent="0.3">
      <c r="A4" s="40"/>
    </row>
    <row r="5" spans="1:31" ht="16.5" customHeight="1" x14ac:dyDescent="0.3">
      <c r="A5" s="40"/>
    </row>
    <row r="6" spans="1:31" ht="16.5" customHeight="1" x14ac:dyDescent="0.3">
      <c r="A6" s="40"/>
      <c r="D6" s="41"/>
      <c r="E6" s="180" t="s">
        <v>131</v>
      </c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42"/>
      <c r="AE6" s="43" t="s">
        <v>11</v>
      </c>
    </row>
    <row r="7" spans="1:31" ht="16.5" customHeight="1" x14ac:dyDescent="0.3">
      <c r="A7" s="40"/>
      <c r="D7" s="41"/>
      <c r="E7" s="181" t="s">
        <v>132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44"/>
      <c r="AC7" s="44"/>
      <c r="AD7" s="44"/>
      <c r="AE7" s="44"/>
    </row>
    <row r="8" spans="1:31" ht="16.5" customHeight="1" x14ac:dyDescent="0.3">
      <c r="A8" s="40"/>
      <c r="G8" s="36"/>
      <c r="I8" s="36"/>
      <c r="Q8" s="180" t="s">
        <v>93</v>
      </c>
      <c r="R8" s="180"/>
      <c r="S8" s="180"/>
      <c r="T8" s="180"/>
      <c r="U8" s="180"/>
      <c r="V8" s="180"/>
      <c r="W8" s="180"/>
      <c r="X8" s="180"/>
      <c r="Y8" s="180"/>
      <c r="Z8" s="35"/>
      <c r="AA8" s="35"/>
    </row>
    <row r="9" spans="1:31" ht="16.5" customHeight="1" x14ac:dyDescent="0.3">
      <c r="A9" s="40"/>
      <c r="G9" s="35"/>
      <c r="I9" s="35"/>
      <c r="Q9" s="182" t="s">
        <v>133</v>
      </c>
      <c r="R9" s="182"/>
      <c r="S9" s="182"/>
      <c r="T9" s="182"/>
      <c r="U9" s="182"/>
      <c r="V9" s="35"/>
      <c r="W9" s="35"/>
      <c r="X9" s="35"/>
      <c r="Y9" s="35"/>
      <c r="Z9" s="35"/>
      <c r="AA9" s="35"/>
    </row>
    <row r="10" spans="1:31" ht="16.5" customHeight="1" x14ac:dyDescent="0.3">
      <c r="A10" s="40"/>
      <c r="G10" s="36"/>
      <c r="I10" s="35"/>
      <c r="Q10" s="180" t="s">
        <v>134</v>
      </c>
      <c r="R10" s="180"/>
      <c r="S10" s="180"/>
      <c r="T10" s="180"/>
      <c r="U10" s="180"/>
      <c r="V10" s="35"/>
      <c r="W10" s="35"/>
      <c r="X10" s="35"/>
      <c r="Y10" s="35"/>
      <c r="Z10" s="35"/>
      <c r="AA10" s="35"/>
    </row>
    <row r="11" spans="1:31" ht="16.5" customHeight="1" x14ac:dyDescent="0.3">
      <c r="A11" s="40"/>
      <c r="G11" s="36"/>
      <c r="I11" s="35"/>
      <c r="Q11" s="44"/>
      <c r="R11" s="44"/>
      <c r="S11" s="44"/>
      <c r="T11" s="44"/>
      <c r="U11" s="35" t="s">
        <v>135</v>
      </c>
      <c r="V11" s="35"/>
      <c r="W11" s="35"/>
      <c r="X11" s="35"/>
      <c r="Y11" s="35"/>
      <c r="Z11" s="35"/>
      <c r="AA11" s="35"/>
    </row>
    <row r="12" spans="1:31" ht="16.5" customHeight="1" x14ac:dyDescent="0.3">
      <c r="A12" s="40"/>
      <c r="T12" s="44"/>
      <c r="U12" s="35" t="s">
        <v>136</v>
      </c>
      <c r="V12" s="35"/>
      <c r="W12" s="35" t="s">
        <v>182</v>
      </c>
      <c r="X12" s="35"/>
      <c r="Y12" s="35"/>
      <c r="Z12" s="35"/>
      <c r="AA12" s="35"/>
    </row>
    <row r="13" spans="1:31" ht="16.5" customHeight="1" x14ac:dyDescent="0.3">
      <c r="D13" s="35"/>
      <c r="G13" s="35" t="s">
        <v>138</v>
      </c>
      <c r="I13" s="35"/>
      <c r="Q13" s="44"/>
      <c r="R13" s="44"/>
      <c r="S13" s="44"/>
      <c r="T13" s="35"/>
      <c r="U13" s="35" t="s">
        <v>139</v>
      </c>
      <c r="V13" s="35"/>
      <c r="W13" s="35" t="s">
        <v>140</v>
      </c>
      <c r="X13" s="35"/>
      <c r="Y13" s="35"/>
      <c r="Z13" s="35"/>
      <c r="AA13" s="35"/>
      <c r="AD13" s="35"/>
      <c r="AE13" s="35"/>
    </row>
    <row r="14" spans="1:31" ht="16.5" customHeight="1" x14ac:dyDescent="0.3">
      <c r="D14" s="35"/>
      <c r="E14" s="35" t="s">
        <v>141</v>
      </c>
      <c r="F14" s="35"/>
      <c r="G14" s="35" t="s">
        <v>142</v>
      </c>
      <c r="H14" s="35"/>
      <c r="I14" s="35" t="s">
        <v>143</v>
      </c>
      <c r="J14" s="35"/>
      <c r="K14" s="35" t="s">
        <v>144</v>
      </c>
      <c r="L14" s="35"/>
      <c r="M14" s="180" t="s">
        <v>90</v>
      </c>
      <c r="N14" s="180"/>
      <c r="O14" s="180"/>
      <c r="P14" s="35"/>
      <c r="Q14" s="35" t="s">
        <v>145</v>
      </c>
      <c r="R14" s="35"/>
      <c r="S14" s="35"/>
      <c r="T14" s="35"/>
      <c r="U14" s="35" t="s">
        <v>146</v>
      </c>
      <c r="V14" s="35"/>
      <c r="W14" s="35" t="s">
        <v>147</v>
      </c>
      <c r="X14" s="35"/>
      <c r="Y14" s="35" t="s">
        <v>148</v>
      </c>
      <c r="Z14" s="35"/>
      <c r="AA14" s="35"/>
      <c r="AB14" s="35"/>
      <c r="AC14" s="35"/>
      <c r="AD14" s="35"/>
      <c r="AE14" s="35"/>
    </row>
    <row r="15" spans="1:31" ht="16.5" customHeight="1" x14ac:dyDescent="0.3">
      <c r="D15" s="35"/>
      <c r="E15" s="35" t="s">
        <v>149</v>
      </c>
      <c r="F15" s="35"/>
      <c r="G15" s="35" t="s">
        <v>150</v>
      </c>
      <c r="H15" s="35"/>
      <c r="I15" s="35" t="s">
        <v>151</v>
      </c>
      <c r="J15" s="35"/>
      <c r="K15" s="45" t="s">
        <v>152</v>
      </c>
      <c r="L15" s="35"/>
      <c r="M15" s="35" t="s">
        <v>153</v>
      </c>
      <c r="N15" s="35"/>
      <c r="O15" s="35"/>
      <c r="P15" s="35"/>
      <c r="Q15" s="35" t="s">
        <v>154</v>
      </c>
      <c r="R15" s="35"/>
      <c r="S15" s="35" t="s">
        <v>155</v>
      </c>
      <c r="T15" s="35"/>
      <c r="U15" s="35" t="s">
        <v>156</v>
      </c>
      <c r="V15" s="35"/>
      <c r="W15" s="35" t="s">
        <v>157</v>
      </c>
      <c r="X15" s="35"/>
      <c r="Y15" s="35" t="s">
        <v>158</v>
      </c>
      <c r="Z15" s="35"/>
      <c r="AA15" s="35" t="s">
        <v>159</v>
      </c>
      <c r="AB15" s="35"/>
      <c r="AC15" s="35" t="s">
        <v>160</v>
      </c>
      <c r="AD15" s="35"/>
      <c r="AE15" s="35"/>
    </row>
    <row r="16" spans="1:31" ht="16.5" customHeight="1" x14ac:dyDescent="0.3">
      <c r="C16" s="43" t="s">
        <v>183</v>
      </c>
      <c r="D16" s="35"/>
      <c r="E16" s="43" t="s">
        <v>161</v>
      </c>
      <c r="F16" s="35"/>
      <c r="G16" s="43" t="s">
        <v>162</v>
      </c>
      <c r="H16" s="35"/>
      <c r="I16" s="43" t="s">
        <v>163</v>
      </c>
      <c r="J16" s="35"/>
      <c r="K16" s="43" t="s">
        <v>164</v>
      </c>
      <c r="L16" s="35"/>
      <c r="M16" s="43" t="s">
        <v>165</v>
      </c>
      <c r="N16" s="35"/>
      <c r="O16" s="43" t="s">
        <v>92</v>
      </c>
      <c r="P16" s="35"/>
      <c r="Q16" s="43" t="s">
        <v>166</v>
      </c>
      <c r="R16" s="35"/>
      <c r="S16" s="43" t="s">
        <v>167</v>
      </c>
      <c r="T16" s="35"/>
      <c r="U16" s="43" t="s">
        <v>168</v>
      </c>
      <c r="V16" s="35"/>
      <c r="W16" s="43" t="s">
        <v>169</v>
      </c>
      <c r="X16" s="35"/>
      <c r="Y16" s="43" t="s">
        <v>170</v>
      </c>
      <c r="Z16" s="35"/>
      <c r="AA16" s="43" t="s">
        <v>171</v>
      </c>
      <c r="AB16" s="35"/>
      <c r="AC16" s="43" t="s">
        <v>172</v>
      </c>
      <c r="AD16" s="35"/>
      <c r="AE16" s="43" t="s">
        <v>96</v>
      </c>
    </row>
    <row r="17" spans="1:31" ht="16.5" customHeight="1" x14ac:dyDescent="0.3"/>
    <row r="18" spans="1:31" ht="16.5" customHeight="1" x14ac:dyDescent="0.3">
      <c r="A18" s="54" t="s">
        <v>184</v>
      </c>
      <c r="B18" s="47"/>
      <c r="D18" s="36"/>
      <c r="E18" s="48">
        <v>5213800</v>
      </c>
      <c r="F18" s="48"/>
      <c r="G18" s="48">
        <v>9644040</v>
      </c>
      <c r="H18" s="48"/>
      <c r="I18" s="48">
        <v>15906112</v>
      </c>
      <c r="J18" s="48"/>
      <c r="K18" s="48">
        <v>5123</v>
      </c>
      <c r="L18" s="48"/>
      <c r="M18" s="48">
        <v>585028</v>
      </c>
      <c r="N18" s="48"/>
      <c r="O18" s="48">
        <v>5179812</v>
      </c>
      <c r="P18" s="48"/>
      <c r="Q18" s="48">
        <v>-2066025</v>
      </c>
      <c r="R18" s="48"/>
      <c r="S18" s="48">
        <v>354853</v>
      </c>
      <c r="T18" s="48"/>
      <c r="U18" s="48">
        <v>1149068</v>
      </c>
      <c r="V18" s="48"/>
      <c r="W18" s="48">
        <v>114370</v>
      </c>
      <c r="X18" s="48"/>
      <c r="Y18" s="34">
        <f>SUM(W18,U18,Q18,S18)</f>
        <v>-447734</v>
      </c>
      <c r="Z18" s="48"/>
      <c r="AA18" s="34">
        <f>SUM(Y18,O18,M18,K18,I18,G18,E18)</f>
        <v>36086181</v>
      </c>
      <c r="AB18" s="48"/>
      <c r="AC18" s="48">
        <v>15585329</v>
      </c>
      <c r="AD18" s="48"/>
      <c r="AE18" s="34">
        <f>SUM(AC18,AA18)</f>
        <v>51671510</v>
      </c>
    </row>
    <row r="19" spans="1:31" ht="6" customHeight="1" x14ac:dyDescent="0.3">
      <c r="A19" s="49"/>
      <c r="B19" s="47"/>
      <c r="D19" s="36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ht="16.5" customHeight="1" x14ac:dyDescent="0.3">
      <c r="A20" s="46" t="s">
        <v>174</v>
      </c>
    </row>
    <row r="21" spans="1:31" ht="16.5" customHeight="1" x14ac:dyDescent="0.3">
      <c r="A21" s="46"/>
      <c r="B21" s="40" t="s">
        <v>185</v>
      </c>
    </row>
    <row r="22" spans="1:31" ht="16.5" customHeight="1" x14ac:dyDescent="0.3">
      <c r="A22" s="55" t="s">
        <v>176</v>
      </c>
      <c r="B22" s="49"/>
      <c r="D22" s="50"/>
      <c r="E22" s="50">
        <v>0</v>
      </c>
      <c r="F22" s="36"/>
      <c r="G22" s="50">
        <v>0</v>
      </c>
      <c r="H22" s="36"/>
      <c r="I22" s="50">
        <v>0</v>
      </c>
      <c r="J22" s="36"/>
      <c r="K22" s="50">
        <v>0</v>
      </c>
      <c r="L22" s="50"/>
      <c r="M22" s="50">
        <v>0</v>
      </c>
      <c r="N22" s="36"/>
      <c r="O22" s="50">
        <v>0</v>
      </c>
      <c r="P22" s="36"/>
      <c r="Q22" s="50">
        <v>0</v>
      </c>
      <c r="R22" s="36"/>
      <c r="S22" s="50">
        <v>0</v>
      </c>
      <c r="T22" s="36"/>
      <c r="U22" s="50">
        <v>0</v>
      </c>
      <c r="V22" s="36"/>
      <c r="W22" s="50">
        <v>0</v>
      </c>
      <c r="X22" s="36"/>
      <c r="Y22" s="34">
        <f>SUM(W22,U22,Q22,S22)</f>
        <v>0</v>
      </c>
      <c r="Z22" s="36"/>
      <c r="AA22" s="34">
        <f>SUM(Y22,O22,M22,K22,I22,G22,E22)</f>
        <v>0</v>
      </c>
      <c r="AB22" s="36"/>
      <c r="AC22" s="50">
        <v>34205</v>
      </c>
      <c r="AD22" s="36"/>
      <c r="AE22" s="34">
        <f>SUM(AC22,AA22)</f>
        <v>34205</v>
      </c>
    </row>
    <row r="23" spans="1:31" ht="16.5" customHeight="1" x14ac:dyDescent="0.3">
      <c r="A23" s="55" t="s">
        <v>186</v>
      </c>
      <c r="B23" s="49"/>
      <c r="D23" s="50"/>
      <c r="E23" s="50"/>
      <c r="F23" s="36"/>
      <c r="G23" s="50"/>
      <c r="H23" s="36"/>
      <c r="I23" s="50"/>
      <c r="J23" s="36"/>
      <c r="K23" s="50"/>
      <c r="L23" s="50"/>
      <c r="M23" s="50"/>
      <c r="N23" s="36"/>
      <c r="O23" s="50"/>
      <c r="P23" s="36"/>
      <c r="Q23" s="50"/>
      <c r="R23" s="36"/>
      <c r="S23" s="50"/>
      <c r="T23" s="36"/>
      <c r="U23" s="50"/>
      <c r="V23" s="36"/>
      <c r="W23" s="50"/>
      <c r="X23" s="36"/>
      <c r="Z23" s="36"/>
      <c r="AB23" s="36"/>
      <c r="AC23" s="50"/>
      <c r="AD23" s="36"/>
    </row>
    <row r="24" spans="1:31" ht="16.5" customHeight="1" x14ac:dyDescent="0.3">
      <c r="B24" s="55" t="s">
        <v>187</v>
      </c>
      <c r="C24" s="41">
        <v>7</v>
      </c>
      <c r="D24" s="50"/>
      <c r="E24" s="50">
        <v>0</v>
      </c>
      <c r="F24" s="36"/>
      <c r="G24" s="50">
        <v>0</v>
      </c>
      <c r="H24" s="36"/>
      <c r="I24" s="50">
        <v>0</v>
      </c>
      <c r="J24" s="36"/>
      <c r="K24" s="50">
        <v>0</v>
      </c>
      <c r="L24" s="50"/>
      <c r="M24" s="50">
        <v>0</v>
      </c>
      <c r="N24" s="36"/>
      <c r="O24" s="50">
        <v>0</v>
      </c>
      <c r="P24" s="36"/>
      <c r="Q24" s="50">
        <v>0</v>
      </c>
      <c r="R24" s="36"/>
      <c r="S24" s="50">
        <v>0</v>
      </c>
      <c r="T24" s="36"/>
      <c r="U24" s="50">
        <v>0</v>
      </c>
      <c r="V24" s="36"/>
      <c r="W24" s="50">
        <v>392</v>
      </c>
      <c r="X24" s="36"/>
      <c r="Y24" s="34">
        <f>SUM(W24,U24,Q24,S24)</f>
        <v>392</v>
      </c>
      <c r="Z24" s="36"/>
      <c r="AA24" s="34">
        <f>SUM(Y24,O24,M24,K24,I24,G24,E24)</f>
        <v>392</v>
      </c>
      <c r="AB24" s="36"/>
      <c r="AC24" s="50">
        <v>-392</v>
      </c>
      <c r="AD24" s="36"/>
      <c r="AE24" s="34">
        <f>SUM(AC24,AA24)</f>
        <v>0</v>
      </c>
    </row>
    <row r="25" spans="1:31" ht="16.5" customHeight="1" x14ac:dyDescent="0.3">
      <c r="A25" s="36" t="s">
        <v>177</v>
      </c>
      <c r="B25" s="49"/>
      <c r="D25" s="50"/>
      <c r="E25" s="50">
        <v>0</v>
      </c>
      <c r="F25" s="36"/>
      <c r="G25" s="50">
        <v>0</v>
      </c>
      <c r="H25" s="36"/>
      <c r="I25" s="50">
        <v>0</v>
      </c>
      <c r="J25" s="36"/>
      <c r="K25" s="50">
        <v>0</v>
      </c>
      <c r="L25" s="50"/>
      <c r="M25" s="50">
        <v>0</v>
      </c>
      <c r="N25" s="36"/>
      <c r="O25" s="50">
        <v>-229370</v>
      </c>
      <c r="P25" s="36"/>
      <c r="Q25" s="50">
        <v>0</v>
      </c>
      <c r="R25" s="36"/>
      <c r="S25" s="50">
        <v>0</v>
      </c>
      <c r="T25" s="36"/>
      <c r="U25" s="50">
        <v>0</v>
      </c>
      <c r="V25" s="36"/>
      <c r="W25" s="50">
        <v>0</v>
      </c>
      <c r="X25" s="36"/>
      <c r="Y25" s="34">
        <v>0</v>
      </c>
      <c r="Z25" s="36"/>
      <c r="AA25" s="34">
        <f>SUM(Y25,O25,M25,K25,I25,G25,E25)</f>
        <v>-229370</v>
      </c>
      <c r="AB25" s="36"/>
      <c r="AC25" s="50">
        <v>0</v>
      </c>
      <c r="AD25" s="36"/>
      <c r="AE25" s="34">
        <f>SUM(AC25,AA25)</f>
        <v>-229370</v>
      </c>
    </row>
    <row r="26" spans="1:31" ht="16.5" customHeight="1" x14ac:dyDescent="0.3">
      <c r="A26" s="49" t="s">
        <v>188</v>
      </c>
      <c r="D26" s="50"/>
      <c r="E26" s="50">
        <v>0</v>
      </c>
      <c r="F26" s="36"/>
      <c r="G26" s="50">
        <v>0</v>
      </c>
      <c r="H26" s="36"/>
      <c r="I26" s="50">
        <v>0</v>
      </c>
      <c r="J26" s="36"/>
      <c r="K26" s="50">
        <v>0</v>
      </c>
      <c r="L26" s="50"/>
      <c r="M26" s="50">
        <v>0</v>
      </c>
      <c r="N26" s="36"/>
      <c r="O26" s="50">
        <v>0</v>
      </c>
      <c r="P26" s="36"/>
      <c r="Q26" s="50">
        <v>0</v>
      </c>
      <c r="R26" s="36"/>
      <c r="S26" s="50">
        <v>0</v>
      </c>
      <c r="T26" s="36"/>
      <c r="U26" s="50">
        <v>0</v>
      </c>
      <c r="V26" s="36"/>
      <c r="W26" s="50">
        <v>0</v>
      </c>
      <c r="X26" s="36"/>
      <c r="Y26" s="34">
        <f>SUM(W26,U26,Q26,S26)</f>
        <v>0</v>
      </c>
      <c r="Z26" s="36"/>
      <c r="AA26" s="34">
        <f>SUM(Y26,O26,M26,K26,I26,G26,E26)</f>
        <v>0</v>
      </c>
      <c r="AB26" s="36"/>
      <c r="AC26" s="50">
        <v>-49450</v>
      </c>
      <c r="AD26" s="36"/>
      <c r="AE26" s="34">
        <f>SUM(AC26,AA26)</f>
        <v>-49450</v>
      </c>
    </row>
    <row r="27" spans="1:31" ht="16.5" customHeight="1" x14ac:dyDescent="0.3">
      <c r="A27" s="49" t="s">
        <v>178</v>
      </c>
      <c r="D27" s="50"/>
      <c r="E27" s="50"/>
      <c r="F27" s="36"/>
      <c r="G27" s="50"/>
      <c r="H27" s="36"/>
      <c r="I27" s="50"/>
      <c r="J27" s="36"/>
      <c r="K27" s="50"/>
      <c r="L27" s="50"/>
      <c r="M27" s="50"/>
      <c r="N27" s="36"/>
      <c r="O27" s="50"/>
      <c r="P27" s="36"/>
      <c r="Q27" s="50"/>
      <c r="R27" s="36"/>
      <c r="S27" s="50"/>
      <c r="T27" s="36"/>
      <c r="U27" s="50"/>
      <c r="V27" s="36"/>
      <c r="W27" s="50"/>
      <c r="X27" s="36"/>
      <c r="Z27" s="36"/>
      <c r="AB27" s="36"/>
      <c r="AC27" s="50"/>
      <c r="AD27" s="36"/>
    </row>
    <row r="28" spans="1:31" ht="16.5" customHeight="1" x14ac:dyDescent="0.3">
      <c r="B28" s="49" t="s">
        <v>179</v>
      </c>
      <c r="D28" s="50"/>
      <c r="E28" s="51">
        <v>0</v>
      </c>
      <c r="F28" s="36"/>
      <c r="G28" s="51">
        <v>0</v>
      </c>
      <c r="H28" s="36"/>
      <c r="I28" s="51">
        <v>0</v>
      </c>
      <c r="J28" s="36"/>
      <c r="K28" s="51">
        <v>0</v>
      </c>
      <c r="L28" s="52"/>
      <c r="M28" s="51">
        <v>0</v>
      </c>
      <c r="O28" s="51">
        <v>622088</v>
      </c>
      <c r="P28" s="52"/>
      <c r="Q28" s="51">
        <v>5280</v>
      </c>
      <c r="R28" s="52"/>
      <c r="S28" s="51">
        <v>-288288</v>
      </c>
      <c r="T28" s="52"/>
      <c r="U28" s="51">
        <v>-29421</v>
      </c>
      <c r="V28" s="52"/>
      <c r="W28" s="51">
        <v>0</v>
      </c>
      <c r="X28" s="52"/>
      <c r="Y28" s="39">
        <f>SUM(W28,U28,Q28,S28)</f>
        <v>-312429</v>
      </c>
      <c r="AA28" s="39">
        <f>SUM(Y28,O28,M28,K28,I28,G28,E28)</f>
        <v>309659</v>
      </c>
      <c r="AB28" s="52"/>
      <c r="AC28" s="51">
        <v>260678</v>
      </c>
      <c r="AD28" s="52"/>
      <c r="AE28" s="39">
        <f>SUM(AC28,AA28)</f>
        <v>570337</v>
      </c>
    </row>
    <row r="29" spans="1:31" ht="16.5" customHeight="1" x14ac:dyDescent="0.3">
      <c r="A29" s="49"/>
      <c r="D29" s="52"/>
      <c r="E29" s="52"/>
      <c r="F29" s="52"/>
      <c r="G29" s="52"/>
      <c r="H29" s="52"/>
      <c r="I29" s="52"/>
      <c r="J29" s="52"/>
      <c r="K29" s="52"/>
      <c r="L29" s="52"/>
      <c r="M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</row>
    <row r="30" spans="1:31" ht="16.5" customHeight="1" thickBot="1" x14ac:dyDescent="0.35">
      <c r="A30" s="46" t="s">
        <v>189</v>
      </c>
      <c r="B30" s="46"/>
      <c r="C30" s="46"/>
      <c r="E30" s="53">
        <f>SUM(E18:E28)</f>
        <v>5213800</v>
      </c>
      <c r="G30" s="53">
        <f>SUM(G18:G28)</f>
        <v>9644040</v>
      </c>
      <c r="I30" s="53">
        <f>SUM(I18:I28)</f>
        <v>15906112</v>
      </c>
      <c r="K30" s="53">
        <f>SUM(K18:K28)</f>
        <v>5123</v>
      </c>
      <c r="M30" s="53">
        <f>SUM(M18:M28)</f>
        <v>585028</v>
      </c>
      <c r="O30" s="53">
        <f>SUM(O18:O28)</f>
        <v>5572530</v>
      </c>
      <c r="Q30" s="53">
        <f>SUM(Q18:Q28)</f>
        <v>-2060745</v>
      </c>
      <c r="S30" s="53">
        <f>SUM(S18:S28)</f>
        <v>66565</v>
      </c>
      <c r="U30" s="53">
        <f>SUM(U18:U28)</f>
        <v>1119647</v>
      </c>
      <c r="W30" s="53">
        <f>SUM(W18:W28)</f>
        <v>114762</v>
      </c>
      <c r="Y30" s="53">
        <f>SUM(Y18:Y28)</f>
        <v>-759771</v>
      </c>
      <c r="AA30" s="53">
        <f>SUM(AA18:AA28)</f>
        <v>36166862</v>
      </c>
      <c r="AC30" s="53">
        <f>SUM(AC18:AC28)</f>
        <v>15830370</v>
      </c>
      <c r="AE30" s="53">
        <f>SUM(AE18:AE28)</f>
        <v>51997232</v>
      </c>
    </row>
    <row r="31" spans="1:31" ht="16.5" customHeight="1" thickTop="1" x14ac:dyDescent="0.3">
      <c r="A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Z31" s="50"/>
      <c r="AC31" s="50"/>
    </row>
    <row r="32" spans="1:31" ht="16.5" customHeight="1" x14ac:dyDescent="0.3">
      <c r="A32" s="49"/>
      <c r="D32" s="50"/>
      <c r="E32" s="50"/>
      <c r="F32" s="50"/>
      <c r="G32" s="50"/>
      <c r="H32" s="50"/>
      <c r="I32" s="50"/>
      <c r="J32" s="50"/>
      <c r="K32" s="50"/>
      <c r="L32" s="50"/>
      <c r="M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Z32" s="50"/>
      <c r="AC32" s="50"/>
    </row>
    <row r="33" spans="1:31" ht="16.5" customHeight="1" x14ac:dyDescent="0.3">
      <c r="A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Z33" s="50"/>
      <c r="AC33" s="50"/>
    </row>
    <row r="34" spans="1:31" ht="16.5" customHeight="1" x14ac:dyDescent="0.3">
      <c r="A34" s="49"/>
      <c r="D34" s="50"/>
      <c r="E34" s="50"/>
      <c r="F34" s="50"/>
      <c r="G34" s="50"/>
      <c r="H34" s="50"/>
      <c r="I34" s="50"/>
      <c r="J34" s="50"/>
      <c r="K34" s="50"/>
      <c r="L34" s="50"/>
      <c r="M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Z34" s="50"/>
      <c r="AC34" s="50"/>
    </row>
    <row r="35" spans="1:31" ht="16.5" customHeight="1" x14ac:dyDescent="0.3">
      <c r="A35" s="49"/>
      <c r="D35" s="50"/>
      <c r="E35" s="50"/>
      <c r="F35" s="50"/>
      <c r="G35" s="50"/>
      <c r="H35" s="50"/>
      <c r="I35" s="50"/>
      <c r="J35" s="50"/>
      <c r="K35" s="50"/>
      <c r="L35" s="50"/>
      <c r="M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Z35" s="50"/>
      <c r="AC35" s="50"/>
    </row>
    <row r="36" spans="1:31" ht="16.5" customHeight="1" x14ac:dyDescent="0.3">
      <c r="A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Z36" s="50"/>
      <c r="AC36" s="50"/>
    </row>
    <row r="37" spans="1:31" ht="16.5" customHeight="1" x14ac:dyDescent="0.3">
      <c r="A37" s="49"/>
      <c r="D37" s="50"/>
      <c r="E37" s="50"/>
      <c r="F37" s="50"/>
      <c r="G37" s="50"/>
      <c r="H37" s="50"/>
      <c r="I37" s="50"/>
      <c r="J37" s="50"/>
      <c r="K37" s="50"/>
      <c r="L37" s="50"/>
      <c r="M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Z37" s="50"/>
      <c r="AC37" s="50"/>
    </row>
    <row r="38" spans="1:31" ht="16.5" customHeight="1" x14ac:dyDescent="0.3">
      <c r="A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Z38" s="50"/>
      <c r="AC38" s="50"/>
    </row>
    <row r="39" spans="1:31" ht="16.5" customHeight="1" x14ac:dyDescent="0.3"/>
    <row r="40" spans="1:31" ht="16.5" customHeight="1" x14ac:dyDescent="0.3"/>
    <row r="41" spans="1:31" ht="6" customHeight="1" x14ac:dyDescent="0.3"/>
    <row r="42" spans="1:31" s="5" customFormat="1" ht="22.35" customHeight="1" x14ac:dyDescent="0.3">
      <c r="A42" s="179" t="s">
        <v>49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</row>
  </sheetData>
  <mergeCells count="7">
    <mergeCell ref="A42:AE42"/>
    <mergeCell ref="E6:AC6"/>
    <mergeCell ref="E7:AA7"/>
    <mergeCell ref="Q8:Y8"/>
    <mergeCell ref="Q9:U9"/>
    <mergeCell ref="Q10:U10"/>
    <mergeCell ref="M14:O14"/>
  </mergeCells>
  <pageMargins left="0.3" right="0.3" top="0.5" bottom="0.6" header="0.49" footer="0.4"/>
  <pageSetup paperSize="9" scale="75" firstPageNumber="7" fitToWidth="0" fitToHeight="0" orientation="landscape" useFirstPageNumber="1" horizontalDpi="1200" verticalDpi="1200" r:id="rId1"/>
  <headerFooter>
    <oddFooter>&amp;R&amp;"Arial,Regular"&amp;8&amp;P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C0D27-F008-4FE6-91DB-95A948332C16}">
  <dimension ref="A1:U38"/>
  <sheetViews>
    <sheetView zoomScaleNormal="100" zoomScaleSheetLayoutView="113" workbookViewId="0">
      <selection activeCell="D12" sqref="D12"/>
    </sheetView>
  </sheetViews>
  <sheetFormatPr defaultColWidth="9.33203125" defaultRowHeight="15" customHeight="1" x14ac:dyDescent="0.3"/>
  <cols>
    <col min="1" max="2" width="1.5546875" style="49" customWidth="1"/>
    <col min="3" max="3" width="42.88671875" style="49" customWidth="1"/>
    <col min="4" max="4" width="4.6640625" style="59" customWidth="1"/>
    <col min="5" max="5" width="0.6640625" style="49" customWidth="1"/>
    <col min="6" max="6" width="10.6640625" style="36" customWidth="1"/>
    <col min="7" max="7" width="0.6640625" style="36" customWidth="1"/>
    <col min="8" max="8" width="9.6640625" style="36" customWidth="1"/>
    <col min="9" max="9" width="0.6640625" style="36" customWidth="1"/>
    <col min="10" max="10" width="10.6640625" style="36" customWidth="1"/>
    <col min="11" max="11" width="0.6640625" style="36" customWidth="1"/>
    <col min="12" max="12" width="11.6640625" style="36" customWidth="1"/>
    <col min="13" max="13" width="0.6640625" style="36" customWidth="1"/>
    <col min="14" max="14" width="10.6640625" style="36" customWidth="1"/>
    <col min="15" max="15" width="0.6640625" style="36" customWidth="1"/>
    <col min="16" max="16" width="11.6640625" style="36" customWidth="1"/>
    <col min="17" max="17" width="0.6640625" style="36" customWidth="1"/>
    <col min="18" max="18" width="20.5546875" style="36" customWidth="1"/>
    <col min="19" max="19" width="0.6640625" style="36" customWidth="1"/>
    <col min="20" max="20" width="10.6640625" style="36" customWidth="1"/>
    <col min="21" max="16384" width="9.33203125" style="49"/>
  </cols>
  <sheetData>
    <row r="1" spans="1:20" s="36" customFormat="1" ht="16.5" customHeight="1" x14ac:dyDescent="0.3">
      <c r="A1" s="56" t="s">
        <v>0</v>
      </c>
      <c r="B1" s="5"/>
      <c r="C1" s="5"/>
      <c r="D1" s="41"/>
      <c r="G1" s="57"/>
      <c r="H1" s="57"/>
      <c r="I1" s="57"/>
      <c r="J1" s="57"/>
      <c r="K1" s="57"/>
      <c r="M1" s="57"/>
      <c r="O1" s="57"/>
      <c r="Q1" s="57"/>
      <c r="R1" s="57"/>
      <c r="S1" s="57"/>
    </row>
    <row r="2" spans="1:20" ht="16.5" customHeight="1" x14ac:dyDescent="0.3">
      <c r="A2" s="58" t="s">
        <v>190</v>
      </c>
      <c r="B2" s="33"/>
      <c r="C2" s="33"/>
    </row>
    <row r="3" spans="1:20" ht="16.5" customHeight="1" x14ac:dyDescent="0.3">
      <c r="A3" s="37" t="str">
        <f>'EN_5 (3m)'!A3</f>
        <v>For the three-month period ended 31 March 2025</v>
      </c>
      <c r="B3" s="60"/>
      <c r="C3" s="60"/>
      <c r="D3" s="61"/>
      <c r="E3" s="62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16.5" customHeight="1" x14ac:dyDescent="0.3"/>
    <row r="5" spans="1:20" ht="16.5" customHeight="1" x14ac:dyDescent="0.3"/>
    <row r="6" spans="1:20" ht="16.2" customHeight="1" x14ac:dyDescent="0.3">
      <c r="F6" s="183" t="s">
        <v>191</v>
      </c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65"/>
      <c r="R6" s="65"/>
      <c r="S6" s="65"/>
      <c r="T6" s="66" t="s">
        <v>11</v>
      </c>
    </row>
    <row r="7" spans="1:20" ht="16.2" customHeight="1" x14ac:dyDescent="0.3"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40"/>
      <c r="R7" s="64" t="s">
        <v>93</v>
      </c>
      <c r="S7" s="40"/>
      <c r="T7" s="68"/>
    </row>
    <row r="8" spans="1:20" ht="16.2" customHeight="1" x14ac:dyDescent="0.3">
      <c r="F8" s="67"/>
      <c r="G8" s="67"/>
      <c r="H8" s="69" t="s">
        <v>138</v>
      </c>
      <c r="I8" s="67"/>
      <c r="J8" s="69"/>
      <c r="K8" s="67"/>
      <c r="L8" s="67"/>
      <c r="M8" s="67"/>
      <c r="N8" s="70"/>
      <c r="O8" s="70"/>
      <c r="P8" s="70"/>
      <c r="Q8" s="68"/>
      <c r="R8" s="70" t="s">
        <v>133</v>
      </c>
      <c r="S8" s="68"/>
      <c r="T8" s="67"/>
    </row>
    <row r="9" spans="1:20" ht="16.2" customHeight="1" x14ac:dyDescent="0.3">
      <c r="F9" s="68" t="s">
        <v>141</v>
      </c>
      <c r="G9" s="69"/>
      <c r="H9" s="69" t="s">
        <v>142</v>
      </c>
      <c r="I9" s="69"/>
      <c r="J9" s="69" t="s">
        <v>143</v>
      </c>
      <c r="K9" s="69"/>
      <c r="L9" s="68" t="s">
        <v>144</v>
      </c>
      <c r="M9" s="69"/>
      <c r="N9" s="184" t="s">
        <v>90</v>
      </c>
      <c r="O9" s="184"/>
      <c r="P9" s="184"/>
      <c r="Q9" s="68"/>
      <c r="R9" s="71" t="s">
        <v>134</v>
      </c>
      <c r="S9" s="68"/>
      <c r="T9" s="68"/>
    </row>
    <row r="10" spans="1:20" ht="16.2" customHeight="1" x14ac:dyDescent="0.3">
      <c r="F10" s="68" t="s">
        <v>149</v>
      </c>
      <c r="G10" s="68"/>
      <c r="H10" s="68" t="s">
        <v>150</v>
      </c>
      <c r="I10" s="68"/>
      <c r="J10" s="68" t="s">
        <v>151</v>
      </c>
      <c r="K10" s="68"/>
      <c r="L10" s="68" t="s">
        <v>152</v>
      </c>
      <c r="M10" s="68"/>
      <c r="N10" s="68" t="s">
        <v>153</v>
      </c>
      <c r="O10" s="68"/>
      <c r="P10" s="68"/>
      <c r="Q10" s="68"/>
      <c r="R10" s="68"/>
      <c r="S10" s="68"/>
      <c r="T10" s="68"/>
    </row>
    <row r="11" spans="1:20" ht="16.2" customHeight="1" x14ac:dyDescent="0.3">
      <c r="F11" s="66" t="s">
        <v>161</v>
      </c>
      <c r="G11" s="68"/>
      <c r="H11" s="66" t="s">
        <v>162</v>
      </c>
      <c r="I11" s="68"/>
      <c r="J11" s="66" t="s">
        <v>163</v>
      </c>
      <c r="K11" s="68"/>
      <c r="L11" s="66" t="s">
        <v>164</v>
      </c>
      <c r="M11" s="68"/>
      <c r="N11" s="66" t="s">
        <v>165</v>
      </c>
      <c r="O11" s="68"/>
      <c r="P11" s="66" t="s">
        <v>92</v>
      </c>
      <c r="Q11" s="68"/>
      <c r="R11" s="66" t="s">
        <v>192</v>
      </c>
      <c r="S11" s="68"/>
      <c r="T11" s="66" t="s">
        <v>96</v>
      </c>
    </row>
    <row r="12" spans="1:20" ht="6" customHeight="1" x14ac:dyDescent="0.3"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</row>
    <row r="13" spans="1:20" ht="16.2" customHeight="1" x14ac:dyDescent="0.3">
      <c r="A13" s="72" t="s">
        <v>173</v>
      </c>
      <c r="B13" s="54"/>
      <c r="F13" s="73">
        <v>5213800</v>
      </c>
      <c r="G13" s="73"/>
      <c r="H13" s="73">
        <v>9644040</v>
      </c>
      <c r="I13" s="73"/>
      <c r="J13" s="73">
        <v>15904897</v>
      </c>
      <c r="K13" s="73"/>
      <c r="L13" s="73">
        <v>2406</v>
      </c>
      <c r="M13" s="73"/>
      <c r="N13" s="73">
        <v>585028</v>
      </c>
      <c r="O13" s="73"/>
      <c r="P13" s="73">
        <v>3188482</v>
      </c>
      <c r="Q13" s="73"/>
      <c r="R13" s="73">
        <v>29875</v>
      </c>
      <c r="S13" s="73"/>
      <c r="T13" s="74">
        <f>SUM(F13:R13)</f>
        <v>34568528</v>
      </c>
    </row>
    <row r="14" spans="1:20" ht="6" customHeight="1" x14ac:dyDescent="0.3">
      <c r="A14" s="72"/>
      <c r="B14" s="54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</row>
    <row r="15" spans="1:20" ht="16.2" customHeight="1" x14ac:dyDescent="0.3">
      <c r="A15" s="46" t="s">
        <v>174</v>
      </c>
      <c r="B15" s="36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</row>
    <row r="16" spans="1:20" ht="16.2" customHeight="1" x14ac:dyDescent="0.3">
      <c r="A16" s="46"/>
      <c r="B16" s="40" t="s">
        <v>175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ht="16.2" customHeight="1" x14ac:dyDescent="0.3">
      <c r="A17" s="49" t="s">
        <v>177</v>
      </c>
      <c r="B17" s="54"/>
      <c r="F17" s="74">
        <v>0</v>
      </c>
      <c r="G17" s="74"/>
      <c r="H17" s="74">
        <v>0</v>
      </c>
      <c r="I17" s="74"/>
      <c r="J17" s="74">
        <v>0</v>
      </c>
      <c r="K17" s="74"/>
      <c r="L17" s="74">
        <v>0</v>
      </c>
      <c r="M17" s="74"/>
      <c r="N17" s="74">
        <v>0</v>
      </c>
      <c r="O17" s="75"/>
      <c r="P17" s="74">
        <v>-230630</v>
      </c>
      <c r="Q17" s="75"/>
      <c r="R17" s="74">
        <v>0</v>
      </c>
      <c r="S17" s="75"/>
      <c r="T17" s="74">
        <f>SUM(F17:R17)</f>
        <v>-230630</v>
      </c>
    </row>
    <row r="18" spans="1:21" ht="16.2" customHeight="1" x14ac:dyDescent="0.3">
      <c r="A18" s="49" t="s">
        <v>121</v>
      </c>
      <c r="F18" s="76">
        <v>0</v>
      </c>
      <c r="G18" s="74"/>
      <c r="H18" s="76">
        <v>0</v>
      </c>
      <c r="I18" s="74"/>
      <c r="J18" s="76">
        <v>0</v>
      </c>
      <c r="K18" s="74"/>
      <c r="L18" s="76">
        <v>0</v>
      </c>
      <c r="M18" s="74"/>
      <c r="N18" s="76">
        <v>0</v>
      </c>
      <c r="O18" s="74"/>
      <c r="P18" s="76">
        <v>508647</v>
      </c>
      <c r="Q18" s="74"/>
      <c r="R18" s="76">
        <v>-102915</v>
      </c>
      <c r="S18" s="74"/>
      <c r="T18" s="76">
        <f>SUM(F18:R18)</f>
        <v>405732</v>
      </c>
    </row>
    <row r="19" spans="1:21" ht="6" customHeight="1" x14ac:dyDescent="0.3">
      <c r="F19" s="34"/>
      <c r="G19" s="73"/>
      <c r="H19" s="34"/>
      <c r="I19" s="73"/>
      <c r="J19" s="34"/>
      <c r="K19" s="73"/>
      <c r="L19" s="34"/>
      <c r="M19" s="73"/>
      <c r="N19" s="34"/>
      <c r="O19" s="73"/>
      <c r="P19" s="34"/>
      <c r="Q19" s="73"/>
      <c r="R19" s="73"/>
      <c r="S19" s="73"/>
      <c r="T19" s="34"/>
    </row>
    <row r="20" spans="1:21" ht="16.2" customHeight="1" thickBot="1" x14ac:dyDescent="0.35">
      <c r="A20" s="54" t="s">
        <v>180</v>
      </c>
      <c r="B20" s="54"/>
      <c r="F20" s="77">
        <f>SUM(F13:F18)</f>
        <v>5213800</v>
      </c>
      <c r="G20" s="73"/>
      <c r="H20" s="77">
        <f>SUM(H13:H18)</f>
        <v>9644040</v>
      </c>
      <c r="I20" s="73"/>
      <c r="J20" s="77">
        <f>SUM(J13:J18)</f>
        <v>15904897</v>
      </c>
      <c r="K20" s="73"/>
      <c r="L20" s="77">
        <f>SUM(L13:L18)</f>
        <v>2406</v>
      </c>
      <c r="M20" s="73"/>
      <c r="N20" s="77">
        <f>SUM(N13:N18)</f>
        <v>585028</v>
      </c>
      <c r="O20" s="73"/>
      <c r="P20" s="77">
        <f>SUM(P13:P18)</f>
        <v>3466499</v>
      </c>
      <c r="Q20" s="73"/>
      <c r="R20" s="77">
        <f>SUM(R13:R18)</f>
        <v>-73040</v>
      </c>
      <c r="S20" s="73"/>
      <c r="T20" s="77">
        <f>SUM(T13:T18)</f>
        <v>34743630</v>
      </c>
    </row>
    <row r="21" spans="1:21" ht="16.2" customHeight="1" thickTop="1" x14ac:dyDescent="0.3">
      <c r="A21" s="54"/>
      <c r="B21" s="54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</row>
    <row r="22" spans="1:21" ht="16.2" customHeight="1" x14ac:dyDescent="0.3">
      <c r="A22" s="72" t="s">
        <v>184</v>
      </c>
      <c r="B22" s="54"/>
      <c r="F22" s="73">
        <v>5213800</v>
      </c>
      <c r="G22" s="73"/>
      <c r="H22" s="73">
        <v>9644040</v>
      </c>
      <c r="I22" s="73"/>
      <c r="J22" s="73">
        <v>15906112</v>
      </c>
      <c r="K22" s="73"/>
      <c r="L22" s="73">
        <v>2406</v>
      </c>
      <c r="M22" s="73"/>
      <c r="N22" s="73">
        <v>585028</v>
      </c>
      <c r="O22" s="73"/>
      <c r="P22" s="73">
        <v>1568343</v>
      </c>
      <c r="Q22" s="73"/>
      <c r="R22" s="73">
        <v>0</v>
      </c>
      <c r="S22" s="73"/>
      <c r="T22" s="74">
        <f>SUM(F22:R22)</f>
        <v>32919729</v>
      </c>
    </row>
    <row r="23" spans="1:21" ht="6" customHeight="1" x14ac:dyDescent="0.3">
      <c r="A23" s="72"/>
      <c r="B23" s="54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</row>
    <row r="24" spans="1:21" ht="16.2" customHeight="1" x14ac:dyDescent="0.3">
      <c r="A24" s="46" t="s">
        <v>174</v>
      </c>
      <c r="B24" s="36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</row>
    <row r="25" spans="1:21" ht="16.2" customHeight="1" x14ac:dyDescent="0.3">
      <c r="A25" s="46"/>
      <c r="B25" s="40" t="s">
        <v>185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</row>
    <row r="26" spans="1:21" ht="16.2" customHeight="1" x14ac:dyDescent="0.3">
      <c r="A26" s="49" t="s">
        <v>177</v>
      </c>
      <c r="B26" s="54"/>
      <c r="F26" s="74">
        <v>0</v>
      </c>
      <c r="G26" s="74"/>
      <c r="H26" s="74">
        <v>0</v>
      </c>
      <c r="I26" s="74"/>
      <c r="J26" s="74">
        <v>0</v>
      </c>
      <c r="K26" s="74"/>
      <c r="L26" s="74">
        <v>0</v>
      </c>
      <c r="M26" s="74"/>
      <c r="N26" s="74">
        <v>0</v>
      </c>
      <c r="O26" s="75"/>
      <c r="P26" s="74">
        <v>-229370</v>
      </c>
      <c r="Q26" s="75"/>
      <c r="R26" s="74">
        <v>0</v>
      </c>
      <c r="S26" s="75"/>
      <c r="T26" s="74">
        <f>SUM(F26:R26)</f>
        <v>-229370</v>
      </c>
    </row>
    <row r="27" spans="1:21" ht="16.2" customHeight="1" x14ac:dyDescent="0.3">
      <c r="A27" s="49" t="s">
        <v>193</v>
      </c>
      <c r="F27" s="76">
        <v>0</v>
      </c>
      <c r="G27" s="74"/>
      <c r="H27" s="76">
        <v>0</v>
      </c>
      <c r="I27" s="74"/>
      <c r="J27" s="76">
        <v>0</v>
      </c>
      <c r="K27" s="74"/>
      <c r="L27" s="76">
        <v>0</v>
      </c>
      <c r="M27" s="74"/>
      <c r="N27" s="76">
        <v>0</v>
      </c>
      <c r="O27" s="74"/>
      <c r="P27" s="76">
        <f>'EN_5 (3m)'!K49</f>
        <v>-26096</v>
      </c>
      <c r="Q27" s="74"/>
      <c r="R27" s="76">
        <v>0</v>
      </c>
      <c r="S27" s="74"/>
      <c r="T27" s="76">
        <f>SUM(F27:R27)</f>
        <v>-26096</v>
      </c>
    </row>
    <row r="28" spans="1:21" ht="6" customHeight="1" x14ac:dyDescent="0.3">
      <c r="F28" s="34"/>
      <c r="G28" s="73"/>
      <c r="H28" s="34"/>
      <c r="I28" s="73"/>
      <c r="J28" s="34"/>
      <c r="K28" s="73"/>
      <c r="L28" s="34"/>
      <c r="M28" s="73"/>
      <c r="N28" s="34"/>
      <c r="O28" s="73"/>
      <c r="P28" s="34"/>
      <c r="Q28" s="73"/>
      <c r="R28" s="73"/>
      <c r="S28" s="73"/>
      <c r="T28" s="34"/>
    </row>
    <row r="29" spans="1:21" ht="16.2" customHeight="1" thickBot="1" x14ac:dyDescent="0.35">
      <c r="A29" s="54" t="s">
        <v>189</v>
      </c>
      <c r="B29" s="54"/>
      <c r="F29" s="77">
        <f>SUM(F22:F27)</f>
        <v>5213800</v>
      </c>
      <c r="G29" s="73"/>
      <c r="H29" s="77">
        <f>SUM(H22:H27)</f>
        <v>9644040</v>
      </c>
      <c r="I29" s="73"/>
      <c r="J29" s="77">
        <f>SUM(J22:J27)</f>
        <v>15906112</v>
      </c>
      <c r="K29" s="73"/>
      <c r="L29" s="77">
        <f>SUM(L22:L27)</f>
        <v>2406</v>
      </c>
      <c r="M29" s="73"/>
      <c r="N29" s="77">
        <f>SUM(N22:N27)</f>
        <v>585028</v>
      </c>
      <c r="O29" s="73"/>
      <c r="P29" s="77">
        <f>SUM(P22:P27)</f>
        <v>1312877</v>
      </c>
      <c r="Q29" s="73"/>
      <c r="R29" s="77">
        <f>SUM(R22:R27)</f>
        <v>0</v>
      </c>
      <c r="S29" s="73"/>
      <c r="T29" s="77">
        <f>SUM(T22:T27)</f>
        <v>32664263</v>
      </c>
    </row>
    <row r="30" spans="1:21" ht="16.2" customHeight="1" thickTop="1" x14ac:dyDescent="0.3">
      <c r="A30" s="54"/>
      <c r="B30" s="54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</row>
    <row r="31" spans="1:21" ht="16.2" customHeight="1" x14ac:dyDescent="0.3">
      <c r="A31" s="54"/>
      <c r="B31" s="54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</row>
    <row r="32" spans="1:21" ht="16.2" customHeight="1" x14ac:dyDescent="0.3">
      <c r="A32" s="54"/>
      <c r="B32" s="54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</row>
    <row r="33" spans="1:21" ht="16.2" customHeight="1" x14ac:dyDescent="0.3">
      <c r="A33" s="54"/>
      <c r="B33" s="54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</row>
    <row r="34" spans="1:21" ht="16.2" customHeight="1" x14ac:dyDescent="0.3">
      <c r="A34" s="54"/>
      <c r="B34" s="54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</row>
    <row r="35" spans="1:21" ht="16.2" customHeight="1" x14ac:dyDescent="0.3">
      <c r="A35" s="54"/>
      <c r="B35" s="54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</row>
    <row r="36" spans="1:21" ht="11.25" customHeight="1" x14ac:dyDescent="0.3">
      <c r="A36" s="54"/>
      <c r="B36" s="54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</row>
    <row r="37" spans="1:21" ht="16.5" customHeight="1" x14ac:dyDescent="0.3">
      <c r="A37" s="54"/>
      <c r="B37" s="54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</row>
    <row r="38" spans="1:21" s="33" customFormat="1" ht="21.9" customHeight="1" x14ac:dyDescent="0.3">
      <c r="A38" s="185" t="s">
        <v>49</v>
      </c>
      <c r="B38" s="185"/>
      <c r="C38" s="185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</row>
  </sheetData>
  <mergeCells count="3">
    <mergeCell ref="F6:P6"/>
    <mergeCell ref="N9:P9"/>
    <mergeCell ref="A38:T38"/>
  </mergeCells>
  <pageMargins left="0.5" right="0.5" top="0.5" bottom="0.6" header="0.49" footer="0.4"/>
  <pageSetup paperSize="9" scale="90" firstPageNumber="8" orientation="landscape" useFirstPageNumber="1" horizontalDpi="1200" verticalDpi="1200" r:id="rId1"/>
  <headerFooter>
    <oddFooter>&amp;R&amp;"Arial,Regular"&amp;8&amp;P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69A64-913E-49DE-8F72-85B3BF99D359}">
  <dimension ref="A1:Q180"/>
  <sheetViews>
    <sheetView zoomScale="115" zoomScaleNormal="115" zoomScaleSheetLayoutView="127" workbookViewId="0">
      <selection activeCell="D12" sqref="D12"/>
    </sheetView>
  </sheetViews>
  <sheetFormatPr defaultColWidth="9.33203125" defaultRowHeight="11.4" x14ac:dyDescent="0.2"/>
  <cols>
    <col min="1" max="3" width="1.5546875" style="141" customWidth="1"/>
    <col min="4" max="4" width="53.88671875" style="141" customWidth="1"/>
    <col min="5" max="5" width="5.5546875" style="26" customWidth="1"/>
    <col min="6" max="6" width="0.5546875" style="141" customWidth="1"/>
    <col min="7" max="7" width="11.44140625" style="166" customWidth="1"/>
    <col min="8" max="8" width="0.5546875" style="135" customWidth="1"/>
    <col min="9" max="9" width="11.44140625" style="166" customWidth="1"/>
    <col min="10" max="10" width="0.5546875" style="135" customWidth="1"/>
    <col min="11" max="11" width="11.44140625" style="135" customWidth="1"/>
    <col min="12" max="12" width="0.5546875" style="135" customWidth="1"/>
    <col min="13" max="13" width="11.44140625" style="135" customWidth="1"/>
    <col min="14" max="15" width="9.33203125" style="8"/>
    <col min="16" max="16" width="11" style="8" bestFit="1" customWidth="1"/>
    <col min="17" max="17" width="11.33203125" style="8" customWidth="1"/>
    <col min="18" max="16384" width="9.33203125" style="8"/>
  </cols>
  <sheetData>
    <row r="1" spans="1:13" ht="16.5" customHeight="1" x14ac:dyDescent="0.2">
      <c r="A1" s="58" t="s">
        <v>0</v>
      </c>
      <c r="B1" s="132"/>
      <c r="C1" s="132"/>
      <c r="D1" s="132"/>
      <c r="E1" s="133"/>
      <c r="F1" s="132"/>
      <c r="G1" s="134"/>
      <c r="I1" s="134"/>
    </row>
    <row r="2" spans="1:13" ht="16.5" customHeight="1" x14ac:dyDescent="0.2">
      <c r="A2" s="132" t="s">
        <v>194</v>
      </c>
      <c r="B2" s="132"/>
      <c r="C2" s="132"/>
      <c r="D2" s="132"/>
      <c r="E2" s="133"/>
      <c r="F2" s="132"/>
      <c r="G2" s="134"/>
      <c r="I2" s="134"/>
    </row>
    <row r="3" spans="1:13" ht="16.5" customHeight="1" x14ac:dyDescent="0.2">
      <c r="A3" s="37" t="str">
        <f>'EN_5 (3m)'!A3</f>
        <v>For the three-month period ended 31 March 2025</v>
      </c>
      <c r="B3" s="136"/>
      <c r="C3" s="136"/>
      <c r="D3" s="136"/>
      <c r="E3" s="137"/>
      <c r="F3" s="136"/>
      <c r="G3" s="138"/>
      <c r="H3" s="138"/>
      <c r="I3" s="138"/>
      <c r="J3" s="138"/>
      <c r="K3" s="138"/>
      <c r="L3" s="138"/>
      <c r="M3" s="138"/>
    </row>
    <row r="4" spans="1:13" ht="16.5" customHeight="1" x14ac:dyDescent="0.2">
      <c r="A4" s="4"/>
      <c r="B4" s="132"/>
      <c r="C4" s="132"/>
      <c r="D4" s="132"/>
      <c r="E4" s="133"/>
      <c r="F4" s="132"/>
      <c r="G4" s="134"/>
      <c r="H4" s="134"/>
      <c r="I4" s="134"/>
      <c r="J4" s="134"/>
      <c r="K4" s="134"/>
      <c r="L4" s="134"/>
      <c r="M4" s="134"/>
    </row>
    <row r="5" spans="1:13" ht="16.5" customHeight="1" x14ac:dyDescent="0.2">
      <c r="A5" s="132"/>
      <c r="B5" s="132"/>
      <c r="C5" s="132"/>
      <c r="D5" s="132"/>
      <c r="E5" s="133"/>
      <c r="F5" s="132"/>
      <c r="G5" s="134"/>
      <c r="H5" s="139"/>
      <c r="I5" s="134"/>
      <c r="J5" s="139"/>
      <c r="K5" s="139"/>
      <c r="L5" s="139"/>
      <c r="M5" s="139"/>
    </row>
    <row r="6" spans="1:13" ht="16.2" customHeight="1" x14ac:dyDescent="0.2">
      <c r="A6" s="132"/>
      <c r="B6" s="132"/>
      <c r="C6" s="132"/>
      <c r="D6" s="132"/>
      <c r="E6" s="133"/>
      <c r="F6" s="132"/>
      <c r="G6" s="189" t="s">
        <v>3</v>
      </c>
      <c r="H6" s="190"/>
      <c r="I6" s="190"/>
      <c r="J6" s="139"/>
      <c r="K6" s="189" t="s">
        <v>4</v>
      </c>
      <c r="L6" s="189"/>
      <c r="M6" s="189"/>
    </row>
    <row r="7" spans="1:13" ht="16.2" customHeight="1" x14ac:dyDescent="0.2">
      <c r="G7" s="187" t="s">
        <v>5</v>
      </c>
      <c r="H7" s="188"/>
      <c r="I7" s="188"/>
      <c r="J7" s="142"/>
      <c r="K7" s="187" t="s">
        <v>5</v>
      </c>
      <c r="L7" s="188"/>
      <c r="M7" s="188"/>
    </row>
    <row r="8" spans="1:13" ht="16.2" customHeight="1" x14ac:dyDescent="0.2">
      <c r="G8" s="143" t="s">
        <v>195</v>
      </c>
      <c r="H8" s="1"/>
      <c r="I8" s="143" t="s">
        <v>196</v>
      </c>
      <c r="J8" s="1"/>
      <c r="K8" s="143" t="s">
        <v>195</v>
      </c>
      <c r="L8" s="1"/>
      <c r="M8" s="143" t="s">
        <v>196</v>
      </c>
    </row>
    <row r="9" spans="1:13" ht="16.2" customHeight="1" x14ac:dyDescent="0.2">
      <c r="A9" s="132"/>
      <c r="B9" s="132"/>
      <c r="C9" s="132"/>
      <c r="D9" s="132"/>
      <c r="E9" s="144" t="s">
        <v>10</v>
      </c>
      <c r="F9" s="132"/>
      <c r="G9" s="145" t="s">
        <v>11</v>
      </c>
      <c r="H9" s="140"/>
      <c r="I9" s="145" t="s">
        <v>11</v>
      </c>
      <c r="J9" s="140"/>
      <c r="K9" s="145" t="s">
        <v>11</v>
      </c>
      <c r="L9" s="140"/>
      <c r="M9" s="145" t="s">
        <v>11</v>
      </c>
    </row>
    <row r="10" spans="1:13" ht="16.2" customHeight="1" x14ac:dyDescent="0.2">
      <c r="A10" s="132"/>
      <c r="B10" s="132"/>
      <c r="C10" s="132"/>
      <c r="D10" s="132"/>
      <c r="E10" s="146"/>
      <c r="F10" s="132"/>
      <c r="G10" s="142"/>
      <c r="H10" s="140"/>
      <c r="I10" s="142"/>
      <c r="J10" s="140"/>
      <c r="K10" s="142"/>
      <c r="L10" s="140"/>
      <c r="M10" s="142"/>
    </row>
    <row r="11" spans="1:13" ht="16.2" customHeight="1" x14ac:dyDescent="0.2">
      <c r="A11" s="132" t="s">
        <v>197</v>
      </c>
      <c r="B11" s="132"/>
      <c r="G11" s="147"/>
      <c r="I11" s="147"/>
    </row>
    <row r="12" spans="1:13" ht="16.2" customHeight="1" x14ac:dyDescent="0.2">
      <c r="A12" s="141" t="s">
        <v>198</v>
      </c>
      <c r="G12" s="148">
        <v>1125277</v>
      </c>
      <c r="H12" s="149"/>
      <c r="I12" s="148">
        <v>615558</v>
      </c>
      <c r="J12" s="141"/>
      <c r="K12" s="148">
        <v>-79087</v>
      </c>
      <c r="L12" s="141"/>
      <c r="M12" s="148">
        <v>495982</v>
      </c>
    </row>
    <row r="13" spans="1:13" ht="16.2" customHeight="1" x14ac:dyDescent="0.2">
      <c r="A13" s="141" t="s">
        <v>199</v>
      </c>
      <c r="G13" s="78"/>
      <c r="H13" s="78"/>
      <c r="I13" s="78"/>
      <c r="J13" s="78"/>
      <c r="K13" s="78"/>
      <c r="L13" s="78"/>
      <c r="M13" s="78"/>
    </row>
    <row r="14" spans="1:13" ht="16.2" customHeight="1" x14ac:dyDescent="0.2">
      <c r="B14" s="150" t="s">
        <v>200</v>
      </c>
      <c r="D14" s="151"/>
      <c r="E14" s="26">
        <v>9</v>
      </c>
      <c r="F14" s="152"/>
      <c r="G14" s="148">
        <v>1397931</v>
      </c>
      <c r="H14" s="149"/>
      <c r="I14" s="148">
        <v>1397210</v>
      </c>
      <c r="J14" s="141"/>
      <c r="K14" s="148">
        <v>27435</v>
      </c>
      <c r="L14" s="141"/>
      <c r="M14" s="148">
        <v>26273</v>
      </c>
    </row>
    <row r="15" spans="1:13" ht="16.2" customHeight="1" x14ac:dyDescent="0.2">
      <c r="B15" s="150" t="s">
        <v>201</v>
      </c>
      <c r="D15" s="151"/>
      <c r="E15" s="26">
        <v>16</v>
      </c>
      <c r="F15" s="152"/>
      <c r="G15" s="148">
        <v>22566</v>
      </c>
      <c r="H15" s="149"/>
      <c r="I15" s="148">
        <v>24131</v>
      </c>
      <c r="J15" s="141"/>
      <c r="K15" s="148">
        <v>3824</v>
      </c>
      <c r="L15" s="141"/>
      <c r="M15" s="148">
        <v>3659</v>
      </c>
    </row>
    <row r="16" spans="1:13" ht="16.2" customHeight="1" x14ac:dyDescent="0.2">
      <c r="B16" s="150" t="s">
        <v>202</v>
      </c>
      <c r="D16" s="151"/>
      <c r="F16" s="152"/>
      <c r="G16" s="20"/>
      <c r="H16" s="20"/>
      <c r="I16" s="20"/>
      <c r="J16" s="20"/>
      <c r="K16" s="20"/>
      <c r="L16" s="20"/>
      <c r="M16" s="20"/>
    </row>
    <row r="17" spans="1:17" ht="16.2" customHeight="1" x14ac:dyDescent="0.2">
      <c r="B17" s="150"/>
      <c r="C17" s="141" t="s">
        <v>203</v>
      </c>
      <c r="D17" s="153"/>
      <c r="F17" s="152"/>
      <c r="G17" s="148">
        <v>-123</v>
      </c>
      <c r="H17" s="149"/>
      <c r="I17" s="148">
        <v>-1921</v>
      </c>
      <c r="J17" s="141"/>
      <c r="K17" s="148">
        <v>0</v>
      </c>
      <c r="L17" s="141"/>
      <c r="M17" s="79">
        <v>0</v>
      </c>
    </row>
    <row r="18" spans="1:17" ht="16.2" customHeight="1" x14ac:dyDescent="0.2">
      <c r="B18" s="150" t="s">
        <v>204</v>
      </c>
      <c r="D18" s="153"/>
      <c r="F18" s="152"/>
      <c r="G18" s="148">
        <v>0</v>
      </c>
      <c r="H18" s="149"/>
      <c r="I18" s="79">
        <v>-417</v>
      </c>
      <c r="J18" s="141"/>
      <c r="K18" s="148">
        <v>0</v>
      </c>
      <c r="L18" s="141"/>
      <c r="M18" s="79">
        <v>0</v>
      </c>
    </row>
    <row r="19" spans="1:17" ht="16.2" customHeight="1" x14ac:dyDescent="0.2">
      <c r="B19" s="150" t="s">
        <v>205</v>
      </c>
      <c r="D19" s="151"/>
      <c r="F19" s="152"/>
      <c r="G19" s="148"/>
      <c r="H19" s="149"/>
      <c r="I19" s="148"/>
      <c r="J19" s="149"/>
      <c r="K19" s="148"/>
      <c r="L19" s="149"/>
      <c r="M19" s="148"/>
    </row>
    <row r="20" spans="1:17" ht="16.2" customHeight="1" x14ac:dyDescent="0.2">
      <c r="B20" s="150"/>
      <c r="C20" s="141" t="s">
        <v>206</v>
      </c>
      <c r="D20" s="151"/>
      <c r="F20" s="152"/>
      <c r="G20" s="148">
        <v>1880</v>
      </c>
      <c r="H20" s="149"/>
      <c r="I20" s="148">
        <v>-29800</v>
      </c>
      <c r="J20" s="141"/>
      <c r="K20" s="148">
        <v>-304</v>
      </c>
      <c r="L20" s="141"/>
      <c r="M20" s="148">
        <v>-933</v>
      </c>
    </row>
    <row r="21" spans="1:17" ht="16.2" customHeight="1" x14ac:dyDescent="0.2">
      <c r="B21" s="154" t="s">
        <v>207</v>
      </c>
      <c r="E21" s="26">
        <v>15</v>
      </c>
      <c r="F21" s="155"/>
      <c r="G21" s="148">
        <v>-232659</v>
      </c>
      <c r="H21" s="149"/>
      <c r="I21" s="148">
        <v>-185833</v>
      </c>
      <c r="J21" s="141"/>
      <c r="K21" s="148">
        <v>-478924</v>
      </c>
      <c r="L21" s="141"/>
      <c r="M21" s="148">
        <v>-391021</v>
      </c>
    </row>
    <row r="22" spans="1:17" ht="16.2" customHeight="1" x14ac:dyDescent="0.2">
      <c r="B22" s="150" t="s">
        <v>208</v>
      </c>
      <c r="F22" s="155"/>
      <c r="G22" s="148">
        <v>1225503</v>
      </c>
      <c r="H22" s="149"/>
      <c r="I22" s="148">
        <v>1238671</v>
      </c>
      <c r="J22" s="141"/>
      <c r="K22" s="148">
        <v>375526</v>
      </c>
      <c r="L22" s="141"/>
      <c r="M22" s="148">
        <v>312387</v>
      </c>
    </row>
    <row r="23" spans="1:17" ht="16.2" customHeight="1" x14ac:dyDescent="0.2">
      <c r="B23" s="150" t="s">
        <v>209</v>
      </c>
      <c r="F23" s="155"/>
      <c r="G23" s="148">
        <v>18939</v>
      </c>
      <c r="H23" s="149"/>
      <c r="I23" s="148">
        <v>17633</v>
      </c>
      <c r="J23" s="141"/>
      <c r="K23" s="148">
        <v>98376</v>
      </c>
      <c r="L23" s="141"/>
      <c r="M23" s="148">
        <v>86692</v>
      </c>
    </row>
    <row r="24" spans="1:17" ht="16.2" customHeight="1" x14ac:dyDescent="0.2">
      <c r="B24" s="150" t="s">
        <v>210</v>
      </c>
      <c r="F24" s="155"/>
      <c r="G24" s="148">
        <v>107313</v>
      </c>
      <c r="H24" s="149"/>
      <c r="I24" s="148">
        <v>356156</v>
      </c>
      <c r="J24" s="141"/>
      <c r="K24" s="148">
        <v>178023</v>
      </c>
      <c r="L24" s="141"/>
      <c r="M24" s="148">
        <v>-629284</v>
      </c>
    </row>
    <row r="25" spans="1:17" ht="16.2" customHeight="1" x14ac:dyDescent="0.2">
      <c r="B25" s="150" t="s">
        <v>211</v>
      </c>
      <c r="E25" s="26">
        <v>15</v>
      </c>
      <c r="F25" s="155"/>
      <c r="G25" s="78">
        <v>0</v>
      </c>
      <c r="H25" s="149"/>
      <c r="I25" s="78">
        <v>0</v>
      </c>
      <c r="J25" s="149"/>
      <c r="K25" s="148">
        <v>-127537</v>
      </c>
      <c r="L25" s="149"/>
      <c r="M25" s="78">
        <v>0</v>
      </c>
    </row>
    <row r="26" spans="1:17" ht="16.2" customHeight="1" x14ac:dyDescent="0.2">
      <c r="B26" s="150" t="s">
        <v>212</v>
      </c>
      <c r="E26" s="26">
        <v>8</v>
      </c>
      <c r="F26" s="155"/>
      <c r="G26" s="148">
        <v>-162218</v>
      </c>
      <c r="H26" s="149"/>
      <c r="I26" s="148">
        <v>20577</v>
      </c>
      <c r="J26" s="141"/>
      <c r="K26" s="148">
        <v>0</v>
      </c>
      <c r="L26" s="141"/>
      <c r="M26" s="79">
        <v>0</v>
      </c>
    </row>
    <row r="27" spans="1:17" ht="16.2" customHeight="1" x14ac:dyDescent="0.2">
      <c r="B27" s="150"/>
      <c r="D27" s="151"/>
      <c r="F27" s="155"/>
      <c r="G27" s="78"/>
      <c r="H27" s="78"/>
      <c r="I27" s="78"/>
      <c r="J27" s="78"/>
      <c r="K27" s="78"/>
      <c r="L27" s="78"/>
      <c r="M27" s="78"/>
    </row>
    <row r="28" spans="1:17" ht="16.2" customHeight="1" x14ac:dyDescent="0.2">
      <c r="A28" s="141" t="s">
        <v>213</v>
      </c>
      <c r="G28" s="78"/>
      <c r="H28" s="78"/>
      <c r="I28" s="78"/>
      <c r="J28" s="78"/>
      <c r="K28" s="78"/>
      <c r="L28" s="78"/>
      <c r="M28" s="78"/>
    </row>
    <row r="29" spans="1:17" ht="16.2" customHeight="1" x14ac:dyDescent="0.2">
      <c r="B29" s="150" t="s">
        <v>214</v>
      </c>
      <c r="G29" s="148">
        <v>1506712</v>
      </c>
      <c r="H29" s="149"/>
      <c r="I29" s="148">
        <v>-685455</v>
      </c>
      <c r="J29" s="141"/>
      <c r="K29" s="148">
        <v>604521</v>
      </c>
      <c r="L29" s="141"/>
      <c r="M29" s="148">
        <v>-187746</v>
      </c>
      <c r="P29" s="80"/>
      <c r="Q29" s="156"/>
    </row>
    <row r="30" spans="1:17" ht="16.2" customHeight="1" x14ac:dyDescent="0.2">
      <c r="B30" s="150" t="s">
        <v>215</v>
      </c>
      <c r="G30" s="148">
        <v>534617</v>
      </c>
      <c r="H30" s="149"/>
      <c r="I30" s="148">
        <v>0</v>
      </c>
      <c r="J30" s="149"/>
      <c r="K30" s="148">
        <v>0</v>
      </c>
      <c r="L30" s="149"/>
      <c r="M30" s="148">
        <v>0</v>
      </c>
      <c r="P30" s="80"/>
    </row>
    <row r="31" spans="1:17" ht="16.2" customHeight="1" x14ac:dyDescent="0.2">
      <c r="B31" s="150" t="s">
        <v>216</v>
      </c>
      <c r="G31" s="148">
        <v>-38636</v>
      </c>
      <c r="H31" s="149"/>
      <c r="I31" s="148">
        <v>-13771</v>
      </c>
      <c r="J31" s="141"/>
      <c r="K31" s="148">
        <v>45</v>
      </c>
      <c r="L31" s="141"/>
      <c r="M31" s="148">
        <v>35</v>
      </c>
      <c r="P31" s="80"/>
    </row>
    <row r="32" spans="1:17" ht="16.2" customHeight="1" x14ac:dyDescent="0.2">
      <c r="B32" s="150" t="s">
        <v>217</v>
      </c>
      <c r="G32" s="148">
        <v>100093</v>
      </c>
      <c r="H32" s="149"/>
      <c r="I32" s="148">
        <v>174119</v>
      </c>
      <c r="J32" s="141"/>
      <c r="K32" s="148">
        <v>43517</v>
      </c>
      <c r="L32" s="141"/>
      <c r="M32" s="148">
        <v>121350</v>
      </c>
      <c r="P32" s="80"/>
    </row>
    <row r="33" spans="1:17" ht="16.2" customHeight="1" x14ac:dyDescent="0.2">
      <c r="B33" s="154" t="s">
        <v>218</v>
      </c>
      <c r="G33" s="148">
        <v>-714745</v>
      </c>
      <c r="H33" s="149"/>
      <c r="I33" s="148">
        <v>-89046</v>
      </c>
      <c r="J33" s="141"/>
      <c r="K33" s="148">
        <v>-886987</v>
      </c>
      <c r="L33" s="141"/>
      <c r="M33" s="148">
        <v>-90280</v>
      </c>
      <c r="P33" s="80"/>
    </row>
    <row r="34" spans="1:17" ht="16.2" customHeight="1" x14ac:dyDescent="0.2">
      <c r="B34" s="150" t="s">
        <v>219</v>
      </c>
      <c r="D34" s="151"/>
      <c r="F34" s="152"/>
      <c r="G34" s="148">
        <v>195486</v>
      </c>
      <c r="H34" s="149"/>
      <c r="I34" s="148">
        <v>-264488</v>
      </c>
      <c r="J34" s="141"/>
      <c r="K34" s="148">
        <v>-147702</v>
      </c>
      <c r="L34" s="141"/>
      <c r="M34" s="148">
        <v>-95806</v>
      </c>
      <c r="P34" s="80"/>
    </row>
    <row r="35" spans="1:17" ht="16.2" customHeight="1" x14ac:dyDescent="0.2">
      <c r="B35" s="150" t="s">
        <v>220</v>
      </c>
      <c r="F35" s="152"/>
      <c r="G35" s="148">
        <v>-35516</v>
      </c>
      <c r="H35" s="149"/>
      <c r="I35" s="148">
        <v>7239</v>
      </c>
      <c r="J35" s="141"/>
      <c r="K35" s="148">
        <v>16692</v>
      </c>
      <c r="L35" s="141"/>
      <c r="M35" s="148">
        <v>18058</v>
      </c>
      <c r="P35" s="80"/>
    </row>
    <row r="36" spans="1:17" ht="16.2" customHeight="1" x14ac:dyDescent="0.2">
      <c r="B36" s="150" t="s">
        <v>221</v>
      </c>
      <c r="F36" s="152"/>
      <c r="G36" s="148"/>
      <c r="H36" s="149"/>
      <c r="I36" s="148"/>
      <c r="J36" s="149"/>
      <c r="K36" s="148"/>
      <c r="L36" s="149"/>
      <c r="M36" s="148"/>
      <c r="P36" s="80"/>
    </row>
    <row r="37" spans="1:17" ht="16.2" customHeight="1" x14ac:dyDescent="0.2">
      <c r="B37" s="150"/>
      <c r="C37" s="141" t="s">
        <v>222</v>
      </c>
      <c r="F37" s="152"/>
      <c r="G37" s="148">
        <v>-4759</v>
      </c>
      <c r="H37" s="149"/>
      <c r="I37" s="148">
        <v>-4792</v>
      </c>
      <c r="J37" s="141"/>
      <c r="K37" s="148">
        <v>-3818</v>
      </c>
      <c r="L37" s="141"/>
      <c r="M37" s="148">
        <v>-3845</v>
      </c>
      <c r="P37" s="80"/>
    </row>
    <row r="38" spans="1:17" ht="16.2" customHeight="1" x14ac:dyDescent="0.2">
      <c r="B38" s="154" t="s">
        <v>223</v>
      </c>
      <c r="F38" s="152"/>
      <c r="G38" s="148">
        <v>-497</v>
      </c>
      <c r="H38" s="149"/>
      <c r="I38" s="148">
        <v>-8420</v>
      </c>
      <c r="J38" s="141"/>
      <c r="K38" s="79">
        <v>0</v>
      </c>
      <c r="L38" s="81"/>
      <c r="M38" s="79">
        <v>-3505</v>
      </c>
      <c r="P38" s="80"/>
    </row>
    <row r="39" spans="1:17" ht="16.2" customHeight="1" x14ac:dyDescent="0.2">
      <c r="B39" s="150" t="s">
        <v>224</v>
      </c>
      <c r="F39" s="152"/>
      <c r="G39" s="157">
        <v>37203</v>
      </c>
      <c r="H39" s="149"/>
      <c r="I39" s="157">
        <v>-3617</v>
      </c>
      <c r="J39" s="141"/>
      <c r="K39" s="82">
        <v>0</v>
      </c>
      <c r="L39" s="141"/>
      <c r="M39" s="82">
        <v>0</v>
      </c>
      <c r="P39" s="80"/>
    </row>
    <row r="40" spans="1:17" ht="16.2" customHeight="1" x14ac:dyDescent="0.2">
      <c r="B40" s="150"/>
      <c r="F40" s="152"/>
      <c r="G40" s="148"/>
      <c r="H40" s="149"/>
      <c r="I40" s="148"/>
      <c r="J40" s="149"/>
      <c r="K40" s="148"/>
      <c r="L40" s="149"/>
      <c r="M40" s="148"/>
      <c r="P40" s="80"/>
    </row>
    <row r="41" spans="1:17" ht="16.2" customHeight="1" x14ac:dyDescent="0.2">
      <c r="A41" s="5" t="s">
        <v>225</v>
      </c>
      <c r="B41" s="150"/>
      <c r="F41" s="152"/>
      <c r="G41" s="78">
        <f>SUM(G12:G39)</f>
        <v>5084367</v>
      </c>
      <c r="H41" s="78"/>
      <c r="I41" s="78">
        <f>SUM(I12:I39)</f>
        <v>2563734</v>
      </c>
      <c r="J41" s="78"/>
      <c r="K41" s="78">
        <f>SUM(K12:K39)</f>
        <v>-376400</v>
      </c>
      <c r="L41" s="78"/>
      <c r="M41" s="78">
        <f>SUM(M12:M39)</f>
        <v>-337984</v>
      </c>
      <c r="P41" s="80"/>
    </row>
    <row r="42" spans="1:17" ht="16.2" customHeight="1" x14ac:dyDescent="0.2">
      <c r="A42" s="5"/>
      <c r="B42" s="154" t="s">
        <v>226</v>
      </c>
      <c r="F42" s="152"/>
      <c r="G42" s="148">
        <v>45379</v>
      </c>
      <c r="H42" s="149"/>
      <c r="I42" s="148">
        <v>23451</v>
      </c>
      <c r="J42" s="141"/>
      <c r="K42" s="148">
        <v>50832</v>
      </c>
      <c r="L42" s="141"/>
      <c r="M42" s="148">
        <v>72673</v>
      </c>
      <c r="P42" s="80"/>
      <c r="Q42" s="156"/>
    </row>
    <row r="43" spans="1:17" ht="16.2" customHeight="1" x14ac:dyDescent="0.2">
      <c r="B43" s="150" t="s">
        <v>227</v>
      </c>
      <c r="F43" s="152"/>
      <c r="G43" s="148">
        <v>-72873</v>
      </c>
      <c r="H43" s="149"/>
      <c r="I43" s="148">
        <v>-120833</v>
      </c>
      <c r="J43" s="141"/>
      <c r="K43" s="148">
        <v>-5586</v>
      </c>
      <c r="L43" s="141"/>
      <c r="M43" s="148">
        <v>-8041</v>
      </c>
    </row>
    <row r="44" spans="1:17" ht="16.2" customHeight="1" x14ac:dyDescent="0.2">
      <c r="B44" s="150" t="s">
        <v>228</v>
      </c>
      <c r="F44" s="152"/>
      <c r="G44" s="157">
        <v>3055</v>
      </c>
      <c r="H44" s="149"/>
      <c r="I44" s="157">
        <v>0</v>
      </c>
      <c r="J44" s="141"/>
      <c r="K44" s="157">
        <v>0</v>
      </c>
      <c r="L44" s="141"/>
      <c r="M44" s="157">
        <v>0</v>
      </c>
    </row>
    <row r="45" spans="1:17" ht="16.2" customHeight="1" x14ac:dyDescent="0.2">
      <c r="C45" s="150"/>
      <c r="G45" s="149"/>
      <c r="H45" s="149"/>
      <c r="I45" s="149"/>
      <c r="J45" s="149"/>
      <c r="K45" s="149"/>
      <c r="L45" s="149"/>
      <c r="M45" s="149"/>
    </row>
    <row r="46" spans="1:17" ht="16.2" customHeight="1" x14ac:dyDescent="0.2">
      <c r="A46" s="141" t="s">
        <v>229</v>
      </c>
      <c r="G46" s="83">
        <f>SUM(G41:G44)</f>
        <v>5059928</v>
      </c>
      <c r="H46" s="149"/>
      <c r="I46" s="83">
        <f>SUM(I41:I44)</f>
        <v>2466352</v>
      </c>
      <c r="J46" s="149"/>
      <c r="K46" s="83">
        <f>SUM(K41:K44)</f>
        <v>-331154</v>
      </c>
      <c r="L46" s="149"/>
      <c r="M46" s="83">
        <f>SUM(M41:M44)</f>
        <v>-273352</v>
      </c>
    </row>
    <row r="47" spans="1:17" ht="16.2" customHeight="1" x14ac:dyDescent="0.2">
      <c r="G47" s="84"/>
      <c r="I47" s="84"/>
      <c r="K47" s="84"/>
      <c r="M47" s="84"/>
    </row>
    <row r="48" spans="1:17" ht="16.2" customHeight="1" x14ac:dyDescent="0.2">
      <c r="G48" s="84"/>
      <c r="I48" s="84"/>
      <c r="K48" s="84"/>
      <c r="M48" s="84"/>
    </row>
    <row r="49" spans="1:13" ht="16.2" customHeight="1" x14ac:dyDescent="0.2">
      <c r="G49" s="84"/>
      <c r="I49" s="84"/>
      <c r="K49" s="84"/>
      <c r="M49" s="84"/>
    </row>
    <row r="50" spans="1:13" ht="16.2" customHeight="1" x14ac:dyDescent="0.2">
      <c r="G50" s="84"/>
      <c r="I50" s="84"/>
      <c r="K50" s="84"/>
      <c r="M50" s="84"/>
    </row>
    <row r="51" spans="1:13" ht="16.2" customHeight="1" x14ac:dyDescent="0.2">
      <c r="G51" s="84"/>
      <c r="I51" s="84"/>
      <c r="K51" s="84"/>
      <c r="M51" s="84"/>
    </row>
    <row r="52" spans="1:13" ht="16.2" customHeight="1" x14ac:dyDescent="0.2">
      <c r="G52" s="84"/>
      <c r="I52" s="84"/>
      <c r="K52" s="84"/>
      <c r="M52" s="84"/>
    </row>
    <row r="53" spans="1:13" ht="16.2" customHeight="1" x14ac:dyDescent="0.2">
      <c r="G53" s="84"/>
      <c r="I53" s="84"/>
      <c r="K53" s="84"/>
      <c r="M53" s="84"/>
    </row>
    <row r="54" spans="1:13" ht="16.2" customHeight="1" x14ac:dyDescent="0.2">
      <c r="G54" s="84"/>
      <c r="I54" s="84"/>
      <c r="K54" s="84"/>
      <c r="M54" s="84"/>
    </row>
    <row r="55" spans="1:13" ht="16.2" customHeight="1" x14ac:dyDescent="0.2">
      <c r="G55" s="84"/>
      <c r="I55" s="84"/>
      <c r="K55" s="84"/>
      <c r="M55" s="84"/>
    </row>
    <row r="56" spans="1:13" ht="21" customHeight="1" x14ac:dyDescent="0.2">
      <c r="G56" s="84"/>
      <c r="I56" s="84"/>
      <c r="K56" s="84"/>
      <c r="M56" s="84"/>
    </row>
    <row r="57" spans="1:13" ht="3.75" customHeight="1" x14ac:dyDescent="0.2">
      <c r="G57" s="84"/>
      <c r="I57" s="84"/>
      <c r="K57" s="84"/>
      <c r="M57" s="84"/>
    </row>
    <row r="58" spans="1:13" ht="21.9" customHeight="1" x14ac:dyDescent="0.2">
      <c r="A58" s="186" t="s">
        <v>49</v>
      </c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</row>
    <row r="59" spans="1:13" ht="16.2" customHeight="1" x14ac:dyDescent="0.2">
      <c r="A59" s="132" t="s">
        <v>0</v>
      </c>
      <c r="B59" s="132"/>
      <c r="C59" s="132"/>
      <c r="D59" s="132"/>
      <c r="E59" s="133"/>
      <c r="F59" s="132"/>
      <c r="G59" s="134"/>
      <c r="I59" s="134"/>
    </row>
    <row r="60" spans="1:13" ht="16.2" customHeight="1" x14ac:dyDescent="0.2">
      <c r="A60" s="132" t="s">
        <v>230</v>
      </c>
      <c r="B60" s="132"/>
      <c r="C60" s="132"/>
      <c r="D60" s="132"/>
      <c r="E60" s="133"/>
      <c r="F60" s="132"/>
      <c r="G60" s="134"/>
      <c r="I60" s="134"/>
    </row>
    <row r="61" spans="1:13" ht="16.2" customHeight="1" x14ac:dyDescent="0.2">
      <c r="A61" s="158" t="str">
        <f>+A3</f>
        <v>For the three-month period ended 31 March 2025</v>
      </c>
      <c r="B61" s="136"/>
      <c r="C61" s="136"/>
      <c r="D61" s="136"/>
      <c r="E61" s="137"/>
      <c r="F61" s="136"/>
      <c r="G61" s="138"/>
      <c r="H61" s="138"/>
      <c r="I61" s="138"/>
      <c r="J61" s="138"/>
      <c r="K61" s="138"/>
      <c r="L61" s="138"/>
      <c r="M61" s="138"/>
    </row>
    <row r="62" spans="1:13" ht="12" customHeight="1" x14ac:dyDescent="0.2">
      <c r="A62" s="132"/>
      <c r="B62" s="132"/>
      <c r="C62" s="132"/>
      <c r="D62" s="132"/>
      <c r="E62" s="133"/>
      <c r="F62" s="132"/>
      <c r="G62" s="134"/>
      <c r="I62" s="134"/>
    </row>
    <row r="63" spans="1:13" ht="12" customHeight="1" x14ac:dyDescent="0.2">
      <c r="A63" s="132"/>
      <c r="B63" s="132"/>
      <c r="C63" s="132"/>
      <c r="D63" s="132"/>
      <c r="E63" s="133"/>
      <c r="F63" s="132"/>
      <c r="G63" s="134"/>
      <c r="I63" s="134"/>
    </row>
    <row r="64" spans="1:13" ht="14.85" customHeight="1" x14ac:dyDescent="0.2">
      <c r="A64" s="132"/>
      <c r="B64" s="132"/>
      <c r="C64" s="132"/>
      <c r="D64" s="132"/>
      <c r="E64" s="133"/>
      <c r="F64" s="132"/>
      <c r="G64" s="189" t="s">
        <v>3</v>
      </c>
      <c r="H64" s="190"/>
      <c r="I64" s="190"/>
      <c r="J64" s="139"/>
      <c r="K64" s="189" t="s">
        <v>4</v>
      </c>
      <c r="L64" s="189"/>
      <c r="M64" s="189"/>
    </row>
    <row r="65" spans="1:13" ht="14.85" customHeight="1" x14ac:dyDescent="0.2">
      <c r="A65" s="132"/>
      <c r="B65" s="132"/>
      <c r="C65" s="132"/>
      <c r="D65" s="132"/>
      <c r="E65" s="133"/>
      <c r="F65" s="132"/>
      <c r="G65" s="187" t="s">
        <v>5</v>
      </c>
      <c r="H65" s="188"/>
      <c r="I65" s="188"/>
      <c r="J65" s="142"/>
      <c r="K65" s="187" t="s">
        <v>5</v>
      </c>
      <c r="L65" s="188"/>
      <c r="M65" s="188"/>
    </row>
    <row r="66" spans="1:13" ht="14.85" customHeight="1" x14ac:dyDescent="0.2">
      <c r="G66" s="143" t="s">
        <v>195</v>
      </c>
      <c r="H66" s="1"/>
      <c r="I66" s="143" t="s">
        <v>196</v>
      </c>
      <c r="J66" s="1"/>
      <c r="K66" s="143" t="s">
        <v>195</v>
      </c>
      <c r="L66" s="1"/>
      <c r="M66" s="143" t="s">
        <v>196</v>
      </c>
    </row>
    <row r="67" spans="1:13" ht="14.85" customHeight="1" x14ac:dyDescent="0.2">
      <c r="A67" s="132"/>
      <c r="B67" s="132"/>
      <c r="C67" s="132"/>
      <c r="D67" s="132"/>
      <c r="E67" s="144" t="s">
        <v>10</v>
      </c>
      <c r="F67" s="132"/>
      <c r="G67" s="145" t="s">
        <v>11</v>
      </c>
      <c r="H67" s="140"/>
      <c r="I67" s="145" t="s">
        <v>11</v>
      </c>
      <c r="J67" s="140"/>
      <c r="K67" s="145" t="s">
        <v>11</v>
      </c>
      <c r="L67" s="140"/>
      <c r="M67" s="145" t="s">
        <v>11</v>
      </c>
    </row>
    <row r="68" spans="1:13" ht="14.85" customHeight="1" x14ac:dyDescent="0.2">
      <c r="A68" s="132" t="s">
        <v>231</v>
      </c>
      <c r="B68" s="132"/>
      <c r="G68" s="135"/>
      <c r="I68" s="135"/>
    </row>
    <row r="69" spans="1:13" ht="14.85" customHeight="1" x14ac:dyDescent="0.2">
      <c r="A69" s="141" t="s">
        <v>232</v>
      </c>
      <c r="G69" s="148">
        <v>82594</v>
      </c>
      <c r="H69" s="149"/>
      <c r="I69" s="148">
        <v>13837</v>
      </c>
      <c r="J69" s="141"/>
      <c r="K69" s="79">
        <v>0</v>
      </c>
      <c r="L69" s="141"/>
      <c r="M69" s="79">
        <v>0</v>
      </c>
    </row>
    <row r="70" spans="1:13" ht="14.85" customHeight="1" x14ac:dyDescent="0.2">
      <c r="A70" s="141" t="s">
        <v>233</v>
      </c>
      <c r="F70" s="152"/>
      <c r="G70" s="148">
        <v>-439544</v>
      </c>
      <c r="H70" s="149"/>
      <c r="I70" s="148">
        <v>-102039</v>
      </c>
      <c r="J70" s="141"/>
      <c r="K70" s="148">
        <v>0</v>
      </c>
      <c r="L70" s="141"/>
      <c r="M70" s="148">
        <v>0</v>
      </c>
    </row>
    <row r="71" spans="1:13" ht="14.85" customHeight="1" x14ac:dyDescent="0.2">
      <c r="A71" s="141" t="s">
        <v>234</v>
      </c>
      <c r="E71" s="159">
        <v>18.600000000000001</v>
      </c>
      <c r="F71" s="152"/>
      <c r="G71" s="148">
        <v>0</v>
      </c>
      <c r="H71" s="149"/>
      <c r="I71" s="79">
        <v>0</v>
      </c>
      <c r="J71" s="141"/>
      <c r="K71" s="79">
        <v>182000</v>
      </c>
      <c r="L71" s="141"/>
      <c r="M71" s="79">
        <v>200000</v>
      </c>
    </row>
    <row r="72" spans="1:13" ht="14.85" customHeight="1" x14ac:dyDescent="0.2">
      <c r="A72" s="141" t="s">
        <v>235</v>
      </c>
      <c r="E72" s="159">
        <v>18.600000000000001</v>
      </c>
      <c r="F72" s="152"/>
      <c r="G72" s="148">
        <v>-292500</v>
      </c>
      <c r="H72" s="149"/>
      <c r="I72" s="148">
        <v>-329894</v>
      </c>
      <c r="J72" s="141"/>
      <c r="K72" s="148">
        <v>-512500</v>
      </c>
      <c r="L72" s="141"/>
      <c r="M72" s="148">
        <v>-333500</v>
      </c>
    </row>
    <row r="73" spans="1:13" ht="14.85" customHeight="1" x14ac:dyDescent="0.2">
      <c r="A73" s="141" t="s">
        <v>236</v>
      </c>
      <c r="E73" s="159"/>
      <c r="F73" s="152"/>
      <c r="G73" s="148">
        <v>-1415</v>
      </c>
      <c r="H73" s="149"/>
      <c r="I73" s="79">
        <v>0</v>
      </c>
      <c r="J73" s="149"/>
      <c r="K73" s="78">
        <v>0</v>
      </c>
      <c r="L73" s="141"/>
      <c r="M73" s="78">
        <v>0</v>
      </c>
    </row>
    <row r="74" spans="1:13" ht="14.85" customHeight="1" x14ac:dyDescent="0.2">
      <c r="A74" s="141" t="s">
        <v>237</v>
      </c>
      <c r="E74" s="159">
        <v>18.7</v>
      </c>
      <c r="F74" s="152"/>
      <c r="G74" s="148">
        <v>0</v>
      </c>
      <c r="H74" s="149"/>
      <c r="I74" s="79">
        <v>0</v>
      </c>
      <c r="J74" s="141"/>
      <c r="K74" s="79">
        <v>154757</v>
      </c>
      <c r="L74" s="141"/>
      <c r="M74" s="79">
        <v>250000</v>
      </c>
    </row>
    <row r="75" spans="1:13" ht="14.85" customHeight="1" x14ac:dyDescent="0.2">
      <c r="A75" s="141" t="s">
        <v>238</v>
      </c>
      <c r="E75" s="159">
        <v>18.7</v>
      </c>
      <c r="F75" s="152"/>
      <c r="G75" s="148">
        <v>-14180</v>
      </c>
      <c r="H75" s="149"/>
      <c r="I75" s="79">
        <v>-82850</v>
      </c>
      <c r="J75" s="141"/>
      <c r="K75" s="79">
        <v>-19208</v>
      </c>
      <c r="L75" s="141"/>
      <c r="M75" s="79">
        <v>-29258</v>
      </c>
    </row>
    <row r="76" spans="1:13" ht="14.85" customHeight="1" x14ac:dyDescent="0.2">
      <c r="A76" s="141" t="s">
        <v>239</v>
      </c>
      <c r="F76" s="152"/>
      <c r="G76" s="148">
        <v>-82594</v>
      </c>
      <c r="H76" s="149"/>
      <c r="I76" s="79">
        <v>0</v>
      </c>
      <c r="J76" s="149"/>
      <c r="K76" s="78">
        <v>0</v>
      </c>
      <c r="L76" s="141"/>
      <c r="M76" s="78">
        <v>0</v>
      </c>
    </row>
    <row r="77" spans="1:13" ht="14.85" customHeight="1" x14ac:dyDescent="0.2">
      <c r="A77" s="141" t="s">
        <v>240</v>
      </c>
      <c r="E77" s="26" t="s">
        <v>33</v>
      </c>
      <c r="F77" s="152"/>
      <c r="G77" s="148">
        <v>-140356</v>
      </c>
      <c r="H77" s="149"/>
      <c r="I77" s="79">
        <v>0</v>
      </c>
      <c r="J77" s="149"/>
      <c r="K77" s="79">
        <v>-40356</v>
      </c>
      <c r="L77" s="149"/>
      <c r="M77" s="79">
        <v>0</v>
      </c>
    </row>
    <row r="78" spans="1:13" ht="14.85" customHeight="1" x14ac:dyDescent="0.2">
      <c r="A78" s="141" t="s">
        <v>241</v>
      </c>
      <c r="G78" s="148">
        <v>0</v>
      </c>
      <c r="H78" s="149"/>
      <c r="I78" s="79">
        <v>-39343</v>
      </c>
      <c r="J78" s="141"/>
      <c r="K78" s="79">
        <v>0</v>
      </c>
      <c r="L78" s="141"/>
      <c r="M78" s="79">
        <v>-343</v>
      </c>
    </row>
    <row r="79" spans="1:13" ht="14.85" customHeight="1" x14ac:dyDescent="0.2">
      <c r="A79" s="141" t="s">
        <v>242</v>
      </c>
      <c r="G79" s="79">
        <v>-387731</v>
      </c>
      <c r="H79" s="149"/>
      <c r="I79" s="79">
        <v>-742025</v>
      </c>
      <c r="J79" s="141"/>
      <c r="K79" s="79">
        <v>-10052</v>
      </c>
      <c r="L79" s="141"/>
      <c r="M79" s="79">
        <v>-7457</v>
      </c>
    </row>
    <row r="80" spans="1:13" ht="14.85" customHeight="1" x14ac:dyDescent="0.2">
      <c r="A80" s="141" t="s">
        <v>243</v>
      </c>
      <c r="G80" s="79">
        <v>-9009</v>
      </c>
      <c r="H80" s="149"/>
      <c r="I80" s="79">
        <v>-3164</v>
      </c>
      <c r="J80" s="141"/>
      <c r="K80" s="79">
        <v>-1382</v>
      </c>
      <c r="L80" s="141"/>
      <c r="M80" s="79">
        <v>-1365</v>
      </c>
    </row>
    <row r="81" spans="1:13" ht="14.85" customHeight="1" x14ac:dyDescent="0.2">
      <c r="A81" s="141" t="s">
        <v>244</v>
      </c>
      <c r="G81" s="79">
        <v>-20023</v>
      </c>
      <c r="H81" s="149"/>
      <c r="I81" s="79">
        <v>-25449</v>
      </c>
      <c r="J81" s="141"/>
      <c r="K81" s="79">
        <v>-8619</v>
      </c>
      <c r="L81" s="141"/>
      <c r="M81" s="79">
        <v>-3848</v>
      </c>
    </row>
    <row r="82" spans="1:13" ht="14.85" customHeight="1" x14ac:dyDescent="0.2">
      <c r="A82" s="141" t="s">
        <v>245</v>
      </c>
      <c r="G82" s="79">
        <v>2211</v>
      </c>
      <c r="H82" s="149"/>
      <c r="I82" s="79">
        <v>75</v>
      </c>
      <c r="J82" s="141"/>
      <c r="K82" s="79">
        <v>851</v>
      </c>
      <c r="L82" s="141"/>
      <c r="M82" s="79">
        <v>0</v>
      </c>
    </row>
    <row r="83" spans="1:13" ht="14.85" customHeight="1" x14ac:dyDescent="0.2">
      <c r="A83" s="141" t="s">
        <v>246</v>
      </c>
      <c r="G83" s="79">
        <v>0</v>
      </c>
      <c r="H83" s="149"/>
      <c r="I83" s="79">
        <v>0</v>
      </c>
      <c r="J83" s="141"/>
      <c r="K83" s="79">
        <v>0</v>
      </c>
      <c r="L83" s="141"/>
      <c r="M83" s="79">
        <v>20265</v>
      </c>
    </row>
    <row r="84" spans="1:13" ht="14.85" customHeight="1" x14ac:dyDescent="0.2">
      <c r="A84" s="141" t="s">
        <v>247</v>
      </c>
      <c r="G84" s="79">
        <v>-223219</v>
      </c>
      <c r="H84" s="149"/>
      <c r="I84" s="79">
        <v>-240074</v>
      </c>
      <c r="J84" s="141"/>
      <c r="K84" s="78">
        <v>0</v>
      </c>
      <c r="L84" s="141"/>
      <c r="M84" s="78">
        <v>0</v>
      </c>
    </row>
    <row r="85" spans="1:13" ht="14.85" customHeight="1" x14ac:dyDescent="0.2">
      <c r="A85" s="141" t="s">
        <v>248</v>
      </c>
      <c r="G85" s="79">
        <v>-172416</v>
      </c>
      <c r="H85" s="149"/>
      <c r="I85" s="79">
        <v>0</v>
      </c>
      <c r="J85" s="149"/>
      <c r="K85" s="78">
        <v>0</v>
      </c>
      <c r="L85" s="141"/>
      <c r="M85" s="78">
        <v>0</v>
      </c>
    </row>
    <row r="86" spans="1:13" ht="14.85" customHeight="1" x14ac:dyDescent="0.2">
      <c r="A86" s="141" t="s">
        <v>249</v>
      </c>
      <c r="G86" s="157">
        <v>0</v>
      </c>
      <c r="H86" s="149"/>
      <c r="I86" s="157">
        <v>0</v>
      </c>
      <c r="J86" s="141"/>
      <c r="K86" s="160">
        <v>127537</v>
      </c>
      <c r="L86" s="141"/>
      <c r="M86" s="157">
        <v>0</v>
      </c>
    </row>
    <row r="87" spans="1:13" ht="4.2" customHeight="1" x14ac:dyDescent="0.2">
      <c r="A87" s="132"/>
      <c r="B87" s="132"/>
      <c r="C87" s="132"/>
      <c r="D87" s="132"/>
      <c r="F87" s="132"/>
      <c r="G87" s="149"/>
      <c r="H87" s="149"/>
      <c r="I87" s="149"/>
      <c r="J87" s="149"/>
      <c r="K87" s="149"/>
      <c r="L87" s="149"/>
      <c r="M87" s="149"/>
    </row>
    <row r="88" spans="1:13" ht="14.85" customHeight="1" x14ac:dyDescent="0.2">
      <c r="A88" s="141" t="s">
        <v>250</v>
      </c>
      <c r="G88" s="83">
        <f>SUM(G69:G86)</f>
        <v>-1698182</v>
      </c>
      <c r="H88" s="149"/>
      <c r="I88" s="83">
        <f>SUM(I69:I86)</f>
        <v>-1550926</v>
      </c>
      <c r="J88" s="149"/>
      <c r="K88" s="83">
        <f>SUM(K69:K86)</f>
        <v>-126972</v>
      </c>
      <c r="L88" s="149"/>
      <c r="M88" s="83">
        <f>SUM(M69:M86)</f>
        <v>94494</v>
      </c>
    </row>
    <row r="89" spans="1:13" ht="6" customHeight="1" x14ac:dyDescent="0.2">
      <c r="G89" s="161"/>
      <c r="H89" s="149"/>
      <c r="I89" s="161"/>
      <c r="J89" s="149"/>
      <c r="K89" s="161"/>
      <c r="L89" s="149"/>
      <c r="M89" s="161"/>
    </row>
    <row r="90" spans="1:13" ht="14.85" customHeight="1" x14ac:dyDescent="0.2">
      <c r="A90" s="132" t="s">
        <v>251</v>
      </c>
      <c r="B90" s="132"/>
      <c r="E90" s="151"/>
      <c r="G90" s="161"/>
      <c r="H90" s="149"/>
      <c r="I90" s="161"/>
      <c r="J90" s="149"/>
      <c r="K90" s="161"/>
      <c r="L90" s="149"/>
      <c r="M90" s="161"/>
    </row>
    <row r="91" spans="1:13" ht="14.85" customHeight="1" x14ac:dyDescent="0.2">
      <c r="A91" s="141" t="s">
        <v>252</v>
      </c>
      <c r="B91" s="132"/>
      <c r="E91" s="151"/>
      <c r="G91" s="148">
        <v>34205</v>
      </c>
      <c r="H91" s="149"/>
      <c r="I91" s="78">
        <v>12161</v>
      </c>
      <c r="J91" s="141"/>
      <c r="K91" s="78">
        <v>0</v>
      </c>
      <c r="L91" s="141"/>
      <c r="M91" s="78">
        <v>0</v>
      </c>
    </row>
    <row r="92" spans="1:13" ht="14.85" customHeight="1" x14ac:dyDescent="0.2">
      <c r="A92" s="141" t="s">
        <v>253</v>
      </c>
      <c r="E92" s="151"/>
      <c r="G92" s="148">
        <v>3505924</v>
      </c>
      <c r="H92" s="149"/>
      <c r="I92" s="79">
        <v>690000</v>
      </c>
      <c r="J92" s="141"/>
      <c r="K92" s="79">
        <v>1772000</v>
      </c>
      <c r="L92" s="141"/>
      <c r="M92" s="79">
        <v>300000</v>
      </c>
    </row>
    <row r="93" spans="1:13" ht="14.85" customHeight="1" x14ac:dyDescent="0.2">
      <c r="A93" s="141" t="s">
        <v>254</v>
      </c>
      <c r="E93" s="151"/>
      <c r="G93" s="148">
        <v>-2526526</v>
      </c>
      <c r="H93" s="148"/>
      <c r="I93" s="148">
        <v>0</v>
      </c>
      <c r="J93" s="148"/>
      <c r="K93" s="79">
        <v>-650000</v>
      </c>
      <c r="L93" s="148"/>
      <c r="M93" s="148">
        <v>0</v>
      </c>
    </row>
    <row r="94" spans="1:13" ht="14.85" customHeight="1" x14ac:dyDescent="0.2">
      <c r="A94" s="141" t="s">
        <v>255</v>
      </c>
      <c r="E94" s="151">
        <v>12</v>
      </c>
      <c r="G94" s="148">
        <v>-600908</v>
      </c>
      <c r="H94" s="149"/>
      <c r="I94" s="148">
        <v>-583632</v>
      </c>
      <c r="J94" s="141"/>
      <c r="K94" s="78">
        <v>0</v>
      </c>
      <c r="L94" s="141"/>
      <c r="M94" s="78">
        <v>0</v>
      </c>
    </row>
    <row r="95" spans="1:13" ht="14.85" customHeight="1" x14ac:dyDescent="0.2">
      <c r="A95" s="141" t="s">
        <v>256</v>
      </c>
      <c r="E95" s="151"/>
      <c r="G95" s="148">
        <v>0</v>
      </c>
      <c r="H95" s="149"/>
      <c r="I95" s="79">
        <v>0</v>
      </c>
      <c r="J95" s="141"/>
      <c r="K95" s="79">
        <v>0</v>
      </c>
      <c r="L95" s="141"/>
      <c r="M95" s="79">
        <v>-12000</v>
      </c>
    </row>
    <row r="96" spans="1:13" ht="14.85" customHeight="1" x14ac:dyDescent="0.2">
      <c r="A96" s="141" t="s">
        <v>257</v>
      </c>
      <c r="E96" s="151"/>
      <c r="G96" s="148">
        <v>-58777</v>
      </c>
      <c r="H96" s="149"/>
      <c r="I96" s="148">
        <v>-56692</v>
      </c>
      <c r="J96" s="141"/>
      <c r="K96" s="148">
        <v>-6529</v>
      </c>
      <c r="L96" s="141"/>
      <c r="M96" s="148">
        <v>-3825</v>
      </c>
    </row>
    <row r="97" spans="1:13" ht="14.85" customHeight="1" x14ac:dyDescent="0.2">
      <c r="A97" s="162" t="s">
        <v>258</v>
      </c>
      <c r="B97" s="162"/>
      <c r="C97" s="162"/>
      <c r="D97" s="163"/>
      <c r="G97" s="148">
        <v>-49450</v>
      </c>
      <c r="H97" s="149"/>
      <c r="I97" s="148">
        <v>0</v>
      </c>
      <c r="J97" s="149"/>
      <c r="K97" s="78">
        <v>0</v>
      </c>
      <c r="L97" s="141"/>
      <c r="M97" s="78">
        <v>0</v>
      </c>
    </row>
    <row r="98" spans="1:13" ht="14.85" customHeight="1" x14ac:dyDescent="0.2">
      <c r="A98" s="153" t="s">
        <v>259</v>
      </c>
      <c r="B98" s="162"/>
      <c r="C98" s="162"/>
      <c r="D98" s="163"/>
      <c r="G98" s="148">
        <v>-229370</v>
      </c>
      <c r="H98" s="149"/>
      <c r="I98" s="148">
        <v>-230630</v>
      </c>
      <c r="J98" s="141"/>
      <c r="K98" s="148">
        <v>-229370</v>
      </c>
      <c r="L98" s="141"/>
      <c r="M98" s="148">
        <v>-230630</v>
      </c>
    </row>
    <row r="99" spans="1:13" ht="14.85" customHeight="1" x14ac:dyDescent="0.2">
      <c r="A99" s="153" t="s">
        <v>260</v>
      </c>
      <c r="B99" s="162"/>
      <c r="C99" s="162"/>
      <c r="D99" s="163"/>
      <c r="G99" s="148">
        <v>99771</v>
      </c>
      <c r="H99" s="149"/>
      <c r="I99" s="148">
        <v>143170</v>
      </c>
      <c r="J99" s="141"/>
      <c r="K99" s="148">
        <v>0</v>
      </c>
      <c r="L99" s="141"/>
      <c r="M99" s="148">
        <v>0</v>
      </c>
    </row>
    <row r="100" spans="1:13" ht="14.85" customHeight="1" x14ac:dyDescent="0.2">
      <c r="A100" s="153" t="s">
        <v>261</v>
      </c>
      <c r="E100" s="151"/>
      <c r="G100" s="157">
        <v>-874667</v>
      </c>
      <c r="H100" s="149"/>
      <c r="I100" s="157">
        <v>-844559</v>
      </c>
      <c r="J100" s="141"/>
      <c r="K100" s="160">
        <v>-216115</v>
      </c>
      <c r="L100" s="141"/>
      <c r="M100" s="157">
        <v>-159179</v>
      </c>
    </row>
    <row r="101" spans="1:13" ht="4.2" customHeight="1" x14ac:dyDescent="0.2">
      <c r="A101" s="153"/>
      <c r="E101" s="151"/>
      <c r="G101" s="85"/>
      <c r="H101" s="149"/>
      <c r="I101" s="85"/>
      <c r="J101" s="149"/>
      <c r="K101" s="85"/>
      <c r="L101" s="149"/>
      <c r="M101" s="85"/>
    </row>
    <row r="102" spans="1:13" ht="14.85" customHeight="1" x14ac:dyDescent="0.2">
      <c r="A102" s="141" t="s">
        <v>262</v>
      </c>
      <c r="G102" s="83">
        <f>SUM(G91:G100)</f>
        <v>-699798</v>
      </c>
      <c r="H102" s="149"/>
      <c r="I102" s="83">
        <f>SUM(I91:I100)</f>
        <v>-870182</v>
      </c>
      <c r="J102" s="149"/>
      <c r="K102" s="83">
        <f>SUM(K91:K100)</f>
        <v>669986</v>
      </c>
      <c r="L102" s="149"/>
      <c r="M102" s="83">
        <f>SUM(M91:M100)</f>
        <v>-105634</v>
      </c>
    </row>
    <row r="103" spans="1:13" ht="14.85" customHeight="1" x14ac:dyDescent="0.2">
      <c r="G103" s="86"/>
      <c r="H103" s="149"/>
      <c r="I103" s="86"/>
      <c r="J103" s="149"/>
      <c r="K103" s="86"/>
      <c r="L103" s="149"/>
      <c r="M103" s="86"/>
    </row>
    <row r="104" spans="1:13" ht="14.85" customHeight="1" x14ac:dyDescent="0.2">
      <c r="G104" s="86"/>
      <c r="H104" s="149"/>
      <c r="I104" s="86"/>
      <c r="J104" s="149"/>
      <c r="K104" s="86"/>
      <c r="L104" s="149"/>
      <c r="M104" s="86"/>
    </row>
    <row r="105" spans="1:13" ht="14.85" customHeight="1" x14ac:dyDescent="0.2">
      <c r="G105" s="86"/>
      <c r="H105" s="149"/>
      <c r="I105" s="86"/>
      <c r="J105" s="149"/>
      <c r="K105" s="86"/>
      <c r="L105" s="149"/>
      <c r="M105" s="86"/>
    </row>
    <row r="106" spans="1:13" ht="14.85" customHeight="1" x14ac:dyDescent="0.2">
      <c r="G106" s="86"/>
      <c r="H106" s="149"/>
      <c r="I106" s="86"/>
      <c r="J106" s="149"/>
      <c r="K106" s="86"/>
      <c r="L106" s="149"/>
      <c r="M106" s="86"/>
    </row>
    <row r="107" spans="1:13" ht="14.85" customHeight="1" x14ac:dyDescent="0.2">
      <c r="G107" s="86"/>
      <c r="H107" s="149"/>
      <c r="I107" s="86"/>
      <c r="J107" s="149"/>
      <c r="K107" s="86"/>
      <c r="L107" s="149"/>
      <c r="M107" s="86"/>
    </row>
    <row r="108" spans="1:13" ht="14.85" customHeight="1" x14ac:dyDescent="0.2">
      <c r="G108" s="86"/>
      <c r="H108" s="149"/>
      <c r="I108" s="86"/>
      <c r="J108" s="149"/>
      <c r="K108" s="86"/>
      <c r="L108" s="149"/>
      <c r="M108" s="86"/>
    </row>
    <row r="109" spans="1:13" ht="14.85" customHeight="1" x14ac:dyDescent="0.2">
      <c r="G109" s="86"/>
      <c r="H109" s="149"/>
      <c r="I109" s="86"/>
      <c r="J109" s="149"/>
      <c r="K109" s="86"/>
      <c r="L109" s="149"/>
      <c r="M109" s="86"/>
    </row>
    <row r="110" spans="1:13" ht="14.85" customHeight="1" x14ac:dyDescent="0.2">
      <c r="G110" s="86"/>
      <c r="H110" s="149"/>
      <c r="I110" s="86"/>
      <c r="J110" s="149"/>
      <c r="K110" s="86"/>
      <c r="L110" s="149"/>
      <c r="M110" s="86"/>
    </row>
    <row r="111" spans="1:13" ht="14.85" customHeight="1" x14ac:dyDescent="0.2">
      <c r="G111" s="86"/>
      <c r="H111" s="149"/>
      <c r="I111" s="86"/>
      <c r="J111" s="149"/>
      <c r="K111" s="86"/>
      <c r="L111" s="149"/>
      <c r="M111" s="86"/>
    </row>
    <row r="112" spans="1:13" ht="14.85" customHeight="1" x14ac:dyDescent="0.2">
      <c r="G112" s="86"/>
      <c r="H112" s="149"/>
      <c r="I112" s="86"/>
      <c r="J112" s="149"/>
      <c r="K112" s="86"/>
      <c r="L112" s="149"/>
      <c r="M112" s="86"/>
    </row>
    <row r="113" spans="1:13" ht="14.85" customHeight="1" x14ac:dyDescent="0.2">
      <c r="G113" s="86"/>
      <c r="H113" s="149"/>
      <c r="I113" s="86"/>
      <c r="J113" s="149"/>
      <c r="K113" s="86"/>
      <c r="L113" s="149"/>
      <c r="M113" s="86"/>
    </row>
    <row r="114" spans="1:13" ht="14.85" customHeight="1" x14ac:dyDescent="0.2">
      <c r="G114" s="86"/>
      <c r="H114" s="149"/>
      <c r="I114" s="86"/>
      <c r="J114" s="149"/>
      <c r="K114" s="86"/>
      <c r="L114" s="149"/>
      <c r="M114" s="86"/>
    </row>
    <row r="115" spans="1:13" ht="14.85" customHeight="1" x14ac:dyDescent="0.2">
      <c r="G115" s="86"/>
      <c r="H115" s="149"/>
      <c r="I115" s="86"/>
      <c r="J115" s="149"/>
      <c r="K115" s="86"/>
      <c r="L115" s="149"/>
      <c r="M115" s="86"/>
    </row>
    <row r="116" spans="1:13" ht="14.85" customHeight="1" x14ac:dyDescent="0.2">
      <c r="G116" s="86"/>
      <c r="H116" s="149"/>
      <c r="I116" s="86"/>
      <c r="J116" s="149"/>
      <c r="K116" s="86"/>
      <c r="L116" s="149"/>
      <c r="M116" s="86"/>
    </row>
    <row r="117" spans="1:13" ht="14.85" customHeight="1" x14ac:dyDescent="0.2">
      <c r="G117" s="86"/>
      <c r="H117" s="149"/>
      <c r="I117" s="86"/>
      <c r="J117" s="149"/>
      <c r="K117" s="86"/>
      <c r="L117" s="149"/>
      <c r="M117" s="86"/>
    </row>
    <row r="118" spans="1:13" ht="14.85" customHeight="1" x14ac:dyDescent="0.2">
      <c r="G118" s="86"/>
      <c r="H118" s="149"/>
      <c r="I118" s="86"/>
      <c r="J118" s="149"/>
      <c r="K118" s="86"/>
      <c r="L118" s="149"/>
      <c r="M118" s="86"/>
    </row>
    <row r="119" spans="1:13" ht="14.85" customHeight="1" x14ac:dyDescent="0.2">
      <c r="G119" s="86"/>
      <c r="H119" s="149"/>
      <c r="I119" s="86"/>
      <c r="J119" s="149"/>
      <c r="K119" s="86"/>
      <c r="L119" s="149"/>
      <c r="M119" s="86"/>
    </row>
    <row r="120" spans="1:13" ht="14.85" customHeight="1" x14ac:dyDescent="0.2">
      <c r="G120" s="86"/>
      <c r="H120" s="149"/>
      <c r="I120" s="86"/>
      <c r="J120" s="149"/>
      <c r="K120" s="86"/>
      <c r="L120" s="149"/>
      <c r="M120" s="86"/>
    </row>
    <row r="121" spans="1:13" ht="14.85" customHeight="1" x14ac:dyDescent="0.2">
      <c r="G121" s="86"/>
      <c r="H121" s="149"/>
      <c r="I121" s="86"/>
      <c r="J121" s="149"/>
      <c r="K121" s="86"/>
      <c r="L121" s="149"/>
      <c r="M121" s="86"/>
    </row>
    <row r="122" spans="1:13" ht="16.5" customHeight="1" x14ac:dyDescent="0.2">
      <c r="G122" s="86"/>
      <c r="H122" s="149"/>
      <c r="I122" s="86"/>
      <c r="J122" s="149"/>
      <c r="K122" s="86"/>
      <c r="L122" s="149"/>
      <c r="M122" s="86"/>
    </row>
    <row r="123" spans="1:13" ht="22.2" customHeight="1" x14ac:dyDescent="0.2">
      <c r="A123" s="186" t="str">
        <f>A58</f>
        <v>The accompanying notes are an integral part of this interim financial information.</v>
      </c>
      <c r="B123" s="186"/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</row>
    <row r="124" spans="1:13" ht="16.5" customHeight="1" x14ac:dyDescent="0.2">
      <c r="A124" s="132" t="s">
        <v>0</v>
      </c>
      <c r="B124" s="132"/>
      <c r="C124" s="132"/>
      <c r="D124" s="132"/>
      <c r="E124" s="133"/>
      <c r="F124" s="132"/>
      <c r="G124" s="134"/>
      <c r="I124" s="134"/>
    </row>
    <row r="125" spans="1:13" ht="16.5" customHeight="1" x14ac:dyDescent="0.2">
      <c r="A125" s="132" t="s">
        <v>230</v>
      </c>
      <c r="B125" s="132"/>
      <c r="C125" s="132"/>
      <c r="D125" s="132"/>
      <c r="E125" s="133"/>
      <c r="F125" s="132"/>
      <c r="G125" s="134"/>
      <c r="I125" s="134"/>
    </row>
    <row r="126" spans="1:13" ht="16.5" customHeight="1" x14ac:dyDescent="0.2">
      <c r="A126" s="158" t="str">
        <f>A61</f>
        <v>For the three-month period ended 31 March 2025</v>
      </c>
      <c r="B126" s="136"/>
      <c r="C126" s="136"/>
      <c r="D126" s="136"/>
      <c r="E126" s="137"/>
      <c r="F126" s="136"/>
      <c r="G126" s="138"/>
      <c r="H126" s="138"/>
      <c r="I126" s="138"/>
      <c r="J126" s="138"/>
      <c r="K126" s="138"/>
      <c r="L126" s="138"/>
      <c r="M126" s="138"/>
    </row>
    <row r="127" spans="1:13" ht="16.5" customHeight="1" x14ac:dyDescent="0.2">
      <c r="A127" s="132"/>
      <c r="B127" s="132"/>
      <c r="C127" s="132"/>
      <c r="D127" s="132"/>
      <c r="E127" s="133"/>
      <c r="F127" s="132"/>
      <c r="G127" s="134"/>
      <c r="I127" s="134"/>
    </row>
    <row r="128" spans="1:13" ht="16.5" customHeight="1" x14ac:dyDescent="0.2">
      <c r="A128" s="132"/>
      <c r="B128" s="132"/>
      <c r="C128" s="132"/>
      <c r="D128" s="132"/>
      <c r="E128" s="133"/>
      <c r="F128" s="132"/>
      <c r="G128" s="134"/>
      <c r="I128" s="134"/>
    </row>
    <row r="129" spans="1:13" ht="16.5" customHeight="1" x14ac:dyDescent="0.2">
      <c r="A129" s="132"/>
      <c r="B129" s="132"/>
      <c r="C129" s="132"/>
      <c r="D129" s="132"/>
      <c r="E129" s="133"/>
      <c r="F129" s="132"/>
      <c r="G129" s="189" t="s">
        <v>3</v>
      </c>
      <c r="H129" s="190"/>
      <c r="I129" s="190"/>
      <c r="J129" s="139"/>
      <c r="K129" s="189" t="s">
        <v>4</v>
      </c>
      <c r="L129" s="189"/>
      <c r="M129" s="189"/>
    </row>
    <row r="130" spans="1:13" ht="16.5" customHeight="1" x14ac:dyDescent="0.2">
      <c r="A130" s="132"/>
      <c r="B130" s="132"/>
      <c r="C130" s="132"/>
      <c r="D130" s="132"/>
      <c r="F130" s="132"/>
      <c r="G130" s="187" t="s">
        <v>5</v>
      </c>
      <c r="H130" s="188"/>
      <c r="I130" s="188"/>
      <c r="J130" s="142"/>
      <c r="K130" s="187" t="s">
        <v>5</v>
      </c>
      <c r="L130" s="188"/>
      <c r="M130" s="188"/>
    </row>
    <row r="131" spans="1:13" ht="16.5" customHeight="1" x14ac:dyDescent="0.2">
      <c r="G131" s="143" t="s">
        <v>195</v>
      </c>
      <c r="H131" s="1"/>
      <c r="I131" s="143" t="s">
        <v>196</v>
      </c>
      <c r="J131" s="1"/>
      <c r="K131" s="143" t="s">
        <v>195</v>
      </c>
      <c r="L131" s="1"/>
      <c r="M131" s="143" t="s">
        <v>196</v>
      </c>
    </row>
    <row r="132" spans="1:13" ht="16.5" customHeight="1" x14ac:dyDescent="0.2">
      <c r="A132" s="132"/>
      <c r="B132" s="132"/>
      <c r="C132" s="132"/>
      <c r="D132" s="132"/>
      <c r="E132" s="144" t="s">
        <v>10</v>
      </c>
      <c r="F132" s="132"/>
      <c r="G132" s="145" t="s">
        <v>11</v>
      </c>
      <c r="H132" s="140"/>
      <c r="I132" s="145" t="s">
        <v>11</v>
      </c>
      <c r="J132" s="140"/>
      <c r="K132" s="145" t="s">
        <v>11</v>
      </c>
      <c r="L132" s="140"/>
      <c r="M132" s="145" t="s">
        <v>11</v>
      </c>
    </row>
    <row r="133" spans="1:13" ht="16.5" customHeight="1" x14ac:dyDescent="0.2">
      <c r="A133" s="132"/>
      <c r="B133" s="132"/>
      <c r="C133" s="132"/>
      <c r="D133" s="132"/>
      <c r="E133" s="146"/>
      <c r="F133" s="132"/>
      <c r="G133" s="142"/>
      <c r="H133" s="140"/>
      <c r="I133" s="142"/>
      <c r="J133" s="140"/>
      <c r="K133" s="142"/>
      <c r="L133" s="140"/>
      <c r="M133" s="142"/>
    </row>
    <row r="134" spans="1:13" ht="16.5" customHeight="1" x14ac:dyDescent="0.2">
      <c r="A134" s="132" t="s">
        <v>263</v>
      </c>
      <c r="G134" s="87">
        <v>2661948</v>
      </c>
      <c r="H134" s="87"/>
      <c r="I134" s="87">
        <v>45244</v>
      </c>
      <c r="J134" s="87"/>
      <c r="K134" s="87">
        <v>211860</v>
      </c>
      <c r="L134" s="87"/>
      <c r="M134" s="87">
        <v>-284492</v>
      </c>
    </row>
    <row r="135" spans="1:13" ht="16.5" customHeight="1" x14ac:dyDescent="0.2">
      <c r="A135" s="141" t="s">
        <v>264</v>
      </c>
      <c r="G135" s="87">
        <v>18784932</v>
      </c>
      <c r="H135" s="84"/>
      <c r="I135" s="87">
        <v>28439296</v>
      </c>
      <c r="J135" s="84"/>
      <c r="K135" s="87">
        <v>1070012</v>
      </c>
      <c r="L135" s="84"/>
      <c r="M135" s="87">
        <v>9033989</v>
      </c>
    </row>
    <row r="136" spans="1:13" ht="16.5" customHeight="1" x14ac:dyDescent="0.2">
      <c r="A136" s="141" t="s">
        <v>265</v>
      </c>
      <c r="B136" s="132"/>
      <c r="C136" s="132"/>
      <c r="D136" s="132"/>
      <c r="F136" s="88"/>
      <c r="G136" s="82">
        <v>-9636</v>
      </c>
      <c r="H136" s="141"/>
      <c r="I136" s="82">
        <v>241960</v>
      </c>
      <c r="J136" s="141"/>
      <c r="K136" s="82">
        <v>-74</v>
      </c>
      <c r="L136" s="141"/>
      <c r="M136" s="82">
        <v>32975</v>
      </c>
    </row>
    <row r="137" spans="1:13" ht="16.5" customHeight="1" x14ac:dyDescent="0.2">
      <c r="B137" s="132"/>
      <c r="C137" s="132"/>
      <c r="D137" s="132"/>
      <c r="F137" s="132"/>
      <c r="G137" s="89"/>
      <c r="I137" s="89"/>
      <c r="K137" s="89"/>
      <c r="M137" s="89"/>
    </row>
    <row r="138" spans="1:13" ht="16.5" customHeight="1" thickBot="1" x14ac:dyDescent="0.25">
      <c r="A138" s="132" t="s">
        <v>266</v>
      </c>
      <c r="B138" s="132"/>
      <c r="G138" s="90">
        <f>SUM(G134:G136)</f>
        <v>21437244</v>
      </c>
      <c r="I138" s="90">
        <f>SUM(I134:I136)</f>
        <v>28726500</v>
      </c>
      <c r="K138" s="90">
        <f>SUM(K134:K136)</f>
        <v>1281798</v>
      </c>
      <c r="M138" s="90">
        <f>SUM(M134:M136)</f>
        <v>8782472</v>
      </c>
    </row>
    <row r="139" spans="1:13" ht="16.5" customHeight="1" thickTop="1" x14ac:dyDescent="0.2">
      <c r="A139" s="132"/>
      <c r="B139" s="132"/>
      <c r="E139" s="141"/>
      <c r="G139" s="141"/>
      <c r="H139" s="141"/>
      <c r="I139" s="141"/>
      <c r="J139" s="141"/>
      <c r="K139" s="141"/>
      <c r="L139" s="141"/>
      <c r="M139" s="141"/>
    </row>
    <row r="140" spans="1:13" ht="16.5" customHeight="1" x14ac:dyDescent="0.2">
      <c r="A140" s="132"/>
      <c r="B140" s="132"/>
      <c r="G140" s="84"/>
      <c r="I140" s="84"/>
      <c r="K140" s="84"/>
      <c r="M140" s="84"/>
    </row>
    <row r="141" spans="1:13" ht="16.5" customHeight="1" x14ac:dyDescent="0.2">
      <c r="A141" s="132" t="s">
        <v>267</v>
      </c>
      <c r="F141" s="151"/>
      <c r="G141" s="135"/>
      <c r="I141" s="135"/>
    </row>
    <row r="142" spans="1:13" ht="16.5" customHeight="1" x14ac:dyDescent="0.2">
      <c r="A142" s="132"/>
      <c r="F142" s="151"/>
      <c r="G142" s="135"/>
      <c r="I142" s="135"/>
    </row>
    <row r="143" spans="1:13" ht="16.5" customHeight="1" x14ac:dyDescent="0.2">
      <c r="A143" s="141" t="s">
        <v>268</v>
      </c>
      <c r="F143" s="151"/>
      <c r="G143" s="135"/>
      <c r="I143" s="135"/>
    </row>
    <row r="144" spans="1:13" ht="16.5" customHeight="1" x14ac:dyDescent="0.2">
      <c r="A144" s="150" t="s">
        <v>269</v>
      </c>
      <c r="B144" s="164"/>
      <c r="C144" s="8"/>
      <c r="D144" s="164"/>
      <c r="G144" s="87"/>
      <c r="H144" s="87"/>
      <c r="I144" s="87"/>
      <c r="J144" s="87"/>
      <c r="K144" s="87"/>
      <c r="L144" s="87"/>
      <c r="M144" s="87"/>
    </row>
    <row r="145" spans="1:13" ht="16.5" customHeight="1" x14ac:dyDescent="0.2">
      <c r="A145" s="164"/>
      <c r="B145" s="141" t="s">
        <v>270</v>
      </c>
      <c r="C145" s="8"/>
      <c r="G145" s="79">
        <v>975935</v>
      </c>
      <c r="H145" s="141"/>
      <c r="I145" s="78">
        <v>111774</v>
      </c>
      <c r="J145" s="81"/>
      <c r="K145" s="91">
        <v>6766</v>
      </c>
      <c r="L145" s="81"/>
      <c r="M145" s="91">
        <v>3142</v>
      </c>
    </row>
    <row r="146" spans="1:13" ht="16.5" customHeight="1" x14ac:dyDescent="0.2">
      <c r="A146" s="141" t="s">
        <v>271</v>
      </c>
      <c r="C146" s="8"/>
      <c r="D146" s="164"/>
      <c r="E146" s="26">
        <v>9</v>
      </c>
      <c r="G146" s="79">
        <v>31732</v>
      </c>
      <c r="H146" s="141"/>
      <c r="I146" s="78">
        <v>43015</v>
      </c>
      <c r="J146" s="81"/>
      <c r="K146" s="78">
        <v>25477</v>
      </c>
      <c r="L146" s="81"/>
      <c r="M146" s="78">
        <v>10112</v>
      </c>
    </row>
    <row r="147" spans="1:13" ht="16.5" customHeight="1" x14ac:dyDescent="0.2">
      <c r="A147" s="141" t="s">
        <v>272</v>
      </c>
      <c r="C147" s="8"/>
      <c r="D147" s="164"/>
      <c r="G147" s="79">
        <v>0</v>
      </c>
      <c r="H147" s="141"/>
      <c r="I147" s="78">
        <v>0</v>
      </c>
      <c r="J147" s="81"/>
      <c r="K147" s="78">
        <v>0</v>
      </c>
      <c r="L147" s="81"/>
      <c r="M147" s="78">
        <v>7637</v>
      </c>
    </row>
    <row r="148" spans="1:13" ht="16.5" customHeight="1" x14ac:dyDescent="0.2">
      <c r="A148" s="150" t="s">
        <v>273</v>
      </c>
      <c r="B148" s="164"/>
      <c r="E148" s="165"/>
      <c r="G148" s="79">
        <v>0</v>
      </c>
      <c r="H148" s="87"/>
      <c r="I148" s="78">
        <v>1013056</v>
      </c>
      <c r="J148" s="81"/>
      <c r="K148" s="78">
        <v>0</v>
      </c>
      <c r="L148" s="81"/>
      <c r="M148" s="78">
        <v>0</v>
      </c>
    </row>
    <row r="149" spans="1:13" ht="16.5" customHeight="1" x14ac:dyDescent="0.2">
      <c r="A149" s="150" t="s">
        <v>274</v>
      </c>
      <c r="B149" s="164"/>
      <c r="G149" s="166">
        <v>20430</v>
      </c>
      <c r="H149" s="87"/>
      <c r="I149" s="87">
        <v>0</v>
      </c>
      <c r="J149" s="87"/>
      <c r="K149" s="78">
        <v>20430</v>
      </c>
      <c r="L149" s="81"/>
      <c r="M149" s="78">
        <v>0</v>
      </c>
    </row>
    <row r="150" spans="1:13" ht="16.5" customHeight="1" x14ac:dyDescent="0.2">
      <c r="A150" s="164" t="s">
        <v>275</v>
      </c>
      <c r="C150" s="8"/>
      <c r="D150" s="164"/>
      <c r="G150" s="79"/>
      <c r="H150" s="141"/>
      <c r="I150" s="87"/>
      <c r="J150" s="87"/>
      <c r="K150" s="87"/>
      <c r="L150" s="87"/>
      <c r="M150" s="87"/>
    </row>
    <row r="151" spans="1:13" ht="16.5" customHeight="1" x14ac:dyDescent="0.2">
      <c r="A151" s="164"/>
      <c r="B151" s="141" t="s">
        <v>276</v>
      </c>
      <c r="C151" s="8"/>
      <c r="D151" s="164"/>
      <c r="E151" s="159">
        <v>18.600000000000001</v>
      </c>
      <c r="G151" s="79">
        <v>0</v>
      </c>
      <c r="H151" s="141"/>
      <c r="I151" s="78">
        <v>5871656</v>
      </c>
      <c r="J151" s="81"/>
      <c r="K151" s="78">
        <v>0</v>
      </c>
      <c r="L151" s="81"/>
      <c r="M151" s="78">
        <v>369600</v>
      </c>
    </row>
    <row r="152" spans="1:13" ht="16.5" customHeight="1" x14ac:dyDescent="0.2">
      <c r="A152" s="164" t="s">
        <v>275</v>
      </c>
      <c r="C152" s="8"/>
      <c r="D152" s="164"/>
      <c r="G152" s="79"/>
      <c r="H152" s="141"/>
      <c r="I152" s="87"/>
      <c r="J152" s="87"/>
      <c r="K152" s="87"/>
      <c r="L152" s="87"/>
      <c r="M152" s="87"/>
    </row>
    <row r="153" spans="1:13" ht="16.5" customHeight="1" x14ac:dyDescent="0.2">
      <c r="A153" s="164"/>
      <c r="B153" s="141" t="s">
        <v>277</v>
      </c>
      <c r="C153" s="8"/>
      <c r="D153" s="164"/>
      <c r="G153" s="79">
        <v>236807</v>
      </c>
      <c r="H153" s="141"/>
      <c r="I153" s="78">
        <v>219294</v>
      </c>
      <c r="J153" s="81"/>
      <c r="K153" s="78">
        <v>0</v>
      </c>
      <c r="L153" s="81"/>
      <c r="M153" s="78">
        <v>219294</v>
      </c>
    </row>
    <row r="154" spans="1:13" ht="16.5" customHeight="1" x14ac:dyDescent="0.2">
      <c r="A154" s="164" t="s">
        <v>278</v>
      </c>
      <c r="C154" s="8"/>
      <c r="D154" s="164"/>
      <c r="G154" s="79"/>
      <c r="H154" s="141"/>
      <c r="I154" s="87"/>
      <c r="J154" s="87"/>
      <c r="K154" s="87"/>
      <c r="L154" s="87"/>
      <c r="M154" s="87"/>
    </row>
    <row r="155" spans="1:13" ht="16.5" customHeight="1" x14ac:dyDescent="0.2">
      <c r="A155" s="164"/>
      <c r="B155" s="141" t="s">
        <v>279</v>
      </c>
      <c r="C155" s="8"/>
      <c r="D155" s="164"/>
      <c r="E155" s="159">
        <v>18.7</v>
      </c>
      <c r="G155" s="79">
        <v>0</v>
      </c>
      <c r="H155" s="141"/>
      <c r="I155" s="87">
        <v>0</v>
      </c>
      <c r="J155" s="87"/>
      <c r="K155" s="87">
        <v>2563400</v>
      </c>
      <c r="L155" s="87"/>
      <c r="M155" s="87">
        <v>0</v>
      </c>
    </row>
    <row r="156" spans="1:13" ht="16.5" customHeight="1" x14ac:dyDescent="0.2">
      <c r="A156" s="164" t="s">
        <v>280</v>
      </c>
      <c r="B156" s="164"/>
      <c r="E156" s="159"/>
      <c r="G156" s="79">
        <v>38900</v>
      </c>
      <c r="H156" s="87"/>
      <c r="I156" s="78">
        <v>106367</v>
      </c>
      <c r="J156" s="81"/>
      <c r="K156" s="78">
        <v>0</v>
      </c>
      <c r="L156" s="81"/>
      <c r="M156" s="78">
        <v>0</v>
      </c>
    </row>
    <row r="157" spans="1:13" ht="16.5" customHeight="1" x14ac:dyDescent="0.2">
      <c r="A157" s="150" t="s">
        <v>281</v>
      </c>
      <c r="B157" s="164"/>
      <c r="G157" s="79">
        <v>0</v>
      </c>
      <c r="H157" s="87"/>
      <c r="I157" s="78">
        <v>10160</v>
      </c>
      <c r="J157" s="81"/>
      <c r="K157" s="78">
        <v>0</v>
      </c>
      <c r="L157" s="81"/>
      <c r="M157" s="78">
        <v>0</v>
      </c>
    </row>
    <row r="158" spans="1:13" ht="16.5" customHeight="1" x14ac:dyDescent="0.2">
      <c r="A158" s="150" t="s">
        <v>282</v>
      </c>
      <c r="B158" s="164"/>
      <c r="G158" s="166">
        <v>0</v>
      </c>
      <c r="H158" s="87"/>
      <c r="I158" s="78">
        <v>1078801</v>
      </c>
      <c r="J158" s="81"/>
      <c r="K158" s="78">
        <v>0</v>
      </c>
      <c r="L158" s="81"/>
      <c r="M158" s="78">
        <v>0</v>
      </c>
    </row>
    <row r="159" spans="1:13" ht="16.5" customHeight="1" x14ac:dyDescent="0.2">
      <c r="A159" s="150" t="s">
        <v>283</v>
      </c>
      <c r="B159" s="164"/>
      <c r="G159" s="87">
        <v>427373</v>
      </c>
      <c r="H159" s="87"/>
      <c r="I159" s="78">
        <v>0</v>
      </c>
      <c r="J159" s="87"/>
      <c r="K159" s="78">
        <v>0</v>
      </c>
      <c r="L159" s="81"/>
      <c r="M159" s="78">
        <v>0</v>
      </c>
    </row>
    <row r="160" spans="1:13" ht="16.5" customHeight="1" x14ac:dyDescent="0.2">
      <c r="A160" s="150" t="s">
        <v>284</v>
      </c>
      <c r="B160" s="164"/>
      <c r="G160" s="87">
        <v>32310</v>
      </c>
      <c r="H160" s="87"/>
      <c r="I160" s="78">
        <v>0</v>
      </c>
      <c r="J160" s="87"/>
      <c r="K160" s="78">
        <v>32310</v>
      </c>
      <c r="L160" s="81"/>
      <c r="M160" s="78">
        <v>0</v>
      </c>
    </row>
    <row r="161" spans="1:13" ht="16.5" customHeight="1" x14ac:dyDescent="0.2">
      <c r="A161" s="150"/>
      <c r="B161" s="164"/>
      <c r="G161" s="87"/>
      <c r="H161" s="87"/>
      <c r="I161" s="87"/>
      <c r="J161" s="87"/>
      <c r="K161" s="87"/>
      <c r="L161" s="87"/>
      <c r="M161" s="87"/>
    </row>
    <row r="162" spans="1:13" ht="16.5" customHeight="1" x14ac:dyDescent="0.2">
      <c r="A162" s="150"/>
      <c r="B162" s="164"/>
      <c r="G162" s="87"/>
      <c r="H162" s="87"/>
      <c r="I162" s="87"/>
      <c r="J162" s="87"/>
      <c r="K162" s="87"/>
      <c r="L162" s="87"/>
      <c r="M162" s="87"/>
    </row>
    <row r="163" spans="1:13" ht="16.5" customHeight="1" x14ac:dyDescent="0.2">
      <c r="A163" s="150"/>
      <c r="B163" s="164"/>
      <c r="G163" s="87"/>
      <c r="H163" s="87"/>
      <c r="I163" s="87"/>
      <c r="J163" s="87"/>
      <c r="K163" s="87"/>
      <c r="L163" s="87"/>
      <c r="M163" s="87"/>
    </row>
    <row r="164" spans="1:13" ht="16.5" customHeight="1" x14ac:dyDescent="0.2">
      <c r="A164" s="150"/>
      <c r="B164" s="164"/>
      <c r="G164" s="87"/>
      <c r="H164" s="87"/>
      <c r="I164" s="87"/>
      <c r="J164" s="87"/>
      <c r="K164" s="87"/>
      <c r="L164" s="87"/>
      <c r="M164" s="87"/>
    </row>
    <row r="165" spans="1:13" ht="16.5" customHeight="1" x14ac:dyDescent="0.2">
      <c r="A165" s="150"/>
      <c r="B165" s="164"/>
      <c r="G165" s="87"/>
      <c r="H165" s="87"/>
      <c r="I165" s="87"/>
      <c r="J165" s="87"/>
      <c r="K165" s="87"/>
      <c r="L165" s="87"/>
      <c r="M165" s="87"/>
    </row>
    <row r="166" spans="1:13" ht="16.5" customHeight="1" x14ac:dyDescent="0.2">
      <c r="A166" s="150"/>
      <c r="B166" s="164"/>
      <c r="G166" s="87"/>
      <c r="H166" s="87"/>
      <c r="I166" s="87"/>
      <c r="J166" s="87"/>
      <c r="K166" s="87"/>
      <c r="L166" s="87"/>
      <c r="M166" s="87"/>
    </row>
    <row r="167" spans="1:13" ht="16.5" customHeight="1" x14ac:dyDescent="0.2">
      <c r="A167" s="150"/>
      <c r="B167" s="164"/>
      <c r="G167" s="87"/>
      <c r="H167" s="87"/>
      <c r="I167" s="87"/>
      <c r="J167" s="87"/>
      <c r="K167" s="87"/>
      <c r="L167" s="87"/>
      <c r="M167" s="87"/>
    </row>
    <row r="168" spans="1:13" ht="16.5" customHeight="1" x14ac:dyDescent="0.2">
      <c r="A168" s="150"/>
      <c r="B168" s="164"/>
      <c r="G168" s="87"/>
      <c r="H168" s="87"/>
      <c r="I168" s="87"/>
      <c r="J168" s="87"/>
      <c r="K168" s="87"/>
      <c r="L168" s="87"/>
      <c r="M168" s="87"/>
    </row>
    <row r="169" spans="1:13" ht="16.5" customHeight="1" x14ac:dyDescent="0.2">
      <c r="A169" s="150"/>
      <c r="B169" s="164"/>
      <c r="G169" s="87"/>
      <c r="H169" s="87"/>
      <c r="I169" s="87"/>
      <c r="J169" s="87"/>
      <c r="K169" s="87"/>
      <c r="L169" s="87"/>
      <c r="M169" s="87"/>
    </row>
    <row r="170" spans="1:13" ht="16.5" customHeight="1" x14ac:dyDescent="0.2">
      <c r="A170" s="150"/>
      <c r="B170" s="164"/>
      <c r="G170" s="87"/>
      <c r="H170" s="87"/>
      <c r="I170" s="87"/>
      <c r="J170" s="87"/>
      <c r="K170" s="87"/>
      <c r="L170" s="87"/>
      <c r="M170" s="87"/>
    </row>
    <row r="171" spans="1:13" ht="16.5" customHeight="1" x14ac:dyDescent="0.2">
      <c r="A171" s="150"/>
      <c r="B171" s="164"/>
      <c r="G171" s="87"/>
      <c r="H171" s="87"/>
      <c r="I171" s="87"/>
      <c r="J171" s="87"/>
      <c r="K171" s="87"/>
      <c r="L171" s="87"/>
      <c r="M171" s="87"/>
    </row>
    <row r="172" spans="1:13" ht="16.5" customHeight="1" x14ac:dyDescent="0.2">
      <c r="A172" s="150"/>
      <c r="B172" s="164"/>
      <c r="G172" s="87"/>
      <c r="H172" s="87"/>
      <c r="I172" s="87"/>
      <c r="J172" s="87"/>
      <c r="K172" s="87"/>
      <c r="L172" s="87"/>
      <c r="M172" s="87"/>
    </row>
    <row r="173" spans="1:13" ht="16.5" customHeight="1" x14ac:dyDescent="0.2">
      <c r="A173" s="150"/>
      <c r="B173" s="164"/>
      <c r="G173" s="87"/>
      <c r="H173" s="87"/>
      <c r="I173" s="87"/>
      <c r="J173" s="87"/>
      <c r="K173" s="87"/>
      <c r="L173" s="87"/>
      <c r="M173" s="87"/>
    </row>
    <row r="174" spans="1:13" ht="16.5" customHeight="1" x14ac:dyDescent="0.2">
      <c r="A174" s="150"/>
      <c r="B174" s="164"/>
      <c r="G174" s="87"/>
      <c r="H174" s="87"/>
      <c r="I174" s="87"/>
      <c r="J174" s="87"/>
      <c r="K174" s="87"/>
      <c r="L174" s="87"/>
      <c r="M174" s="87"/>
    </row>
    <row r="175" spans="1:13" ht="16.5" customHeight="1" x14ac:dyDescent="0.2">
      <c r="A175" s="150"/>
      <c r="B175" s="164"/>
      <c r="G175" s="87"/>
      <c r="H175" s="87"/>
      <c r="I175" s="87"/>
      <c r="J175" s="87"/>
      <c r="K175" s="87"/>
      <c r="L175" s="87"/>
      <c r="M175" s="87"/>
    </row>
    <row r="176" spans="1:13" ht="16.5" customHeight="1" x14ac:dyDescent="0.2">
      <c r="A176" s="150"/>
      <c r="B176" s="164"/>
      <c r="G176" s="87"/>
      <c r="H176" s="87"/>
      <c r="I176" s="87"/>
      <c r="J176" s="87"/>
      <c r="K176" s="87"/>
      <c r="L176" s="87"/>
      <c r="M176" s="87"/>
    </row>
    <row r="177" spans="1:13" ht="18.600000000000001" customHeight="1" x14ac:dyDescent="0.2">
      <c r="A177" s="150"/>
      <c r="B177" s="164"/>
      <c r="G177" s="87"/>
      <c r="H177" s="87"/>
      <c r="I177" s="87"/>
      <c r="J177" s="87"/>
      <c r="K177" s="87"/>
      <c r="L177" s="87"/>
      <c r="M177" s="87"/>
    </row>
    <row r="178" spans="1:13" ht="12.75" customHeight="1" x14ac:dyDescent="0.2">
      <c r="A178" s="150"/>
      <c r="B178" s="164"/>
      <c r="G178" s="87"/>
      <c r="H178" s="87"/>
      <c r="I178" s="87"/>
      <c r="J178" s="87"/>
      <c r="K178" s="87"/>
      <c r="L178" s="87"/>
      <c r="M178" s="87"/>
    </row>
    <row r="179" spans="1:13" ht="12.9" customHeight="1" x14ac:dyDescent="0.2">
      <c r="A179" s="150"/>
      <c r="B179" s="164"/>
      <c r="G179" s="87"/>
      <c r="H179" s="87"/>
      <c r="I179" s="87"/>
      <c r="J179" s="87"/>
      <c r="K179" s="87"/>
      <c r="L179" s="87"/>
      <c r="M179" s="87"/>
    </row>
    <row r="180" spans="1:13" ht="22.35" customHeight="1" x14ac:dyDescent="0.2">
      <c r="A180" s="186" t="str">
        <f>A123</f>
        <v>The accompanying notes are an integral part of this interim financial information.</v>
      </c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</row>
  </sheetData>
  <mergeCells count="15">
    <mergeCell ref="G64:I64"/>
    <mergeCell ref="K64:M64"/>
    <mergeCell ref="G6:I6"/>
    <mergeCell ref="K6:M6"/>
    <mergeCell ref="G7:I7"/>
    <mergeCell ref="K7:M7"/>
    <mergeCell ref="A58:M58"/>
    <mergeCell ref="A180:M180"/>
    <mergeCell ref="G65:I65"/>
    <mergeCell ref="K65:M65"/>
    <mergeCell ref="A123:M123"/>
    <mergeCell ref="G129:I129"/>
    <mergeCell ref="K129:M129"/>
    <mergeCell ref="G130:I130"/>
    <mergeCell ref="K130:M130"/>
  </mergeCells>
  <pageMargins left="0.8" right="0.5" top="0.5" bottom="0.6" header="0.49" footer="0.4"/>
  <pageSetup paperSize="9" scale="80" firstPageNumber="9" orientation="portrait" useFirstPageNumber="1" horizontalDpi="1200" verticalDpi="1200" r:id="rId1"/>
  <headerFooter>
    <oddFooter>&amp;R&amp;"Arial,Regular"&amp;9&amp;P</oddFooter>
  </headerFooter>
  <rowBreaks count="2" manualBreakCount="2">
    <brk id="58" max="12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BS2-4 (EN)</vt:lpstr>
      <vt:lpstr>EN_5 (3m)</vt:lpstr>
      <vt:lpstr>EN_6</vt:lpstr>
      <vt:lpstr>EN_7</vt:lpstr>
      <vt:lpstr>EN_8</vt:lpstr>
      <vt:lpstr>EN_9-11</vt:lpstr>
      <vt:lpstr>'BS2-4 (EN)'!Print_Area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Krittipong Suwansiri (TH)</dc:creator>
  <cp:lastModifiedBy>Pornpatch Foosiri</cp:lastModifiedBy>
  <cp:lastPrinted>2025-05-14T08:24:10Z</cp:lastPrinted>
  <dcterms:created xsi:type="dcterms:W3CDTF">2025-05-13T08:35:49Z</dcterms:created>
  <dcterms:modified xsi:type="dcterms:W3CDTF">2025-05-14T09:05:07Z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