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bgrimmpower-my.sharepoint.com/personal/pornpatch_f_bgrimmpower_com/Documents/Documents/Drive_D/Working/FY2025/2025_Q2/06 Jun/FS/11 Aug 5pm/"/>
    </mc:Choice>
  </mc:AlternateContent>
  <xr:revisionPtr revIDLastSave="1" documentId="13_ncr:1_{1362151A-CF68-4CDD-B93A-F7D3368C1105}" xr6:coauthVersionLast="47" xr6:coauthVersionMax="47" xr10:uidLastSave="{BBB17C6B-25C7-4E17-8628-9D03942A1849}"/>
  <bookViews>
    <workbookView xWindow="-108" yWindow="-108" windowWidth="23256" windowHeight="12456" tabRatio="839" xr2:uid="{5CF1EE87-E420-44FA-9F66-8EC51147B163}"/>
  </bookViews>
  <sheets>
    <sheet name="BS2-4 (EN)" sheetId="2" r:id="rId1"/>
    <sheet name="EN_5 (3m)" sheetId="8" r:id="rId2"/>
    <sheet name="EN_6 (6m)" sheetId="3" r:id="rId3"/>
    <sheet name="EN_7" sheetId="4" r:id="rId4"/>
    <sheet name="EN_8" sheetId="5" r:id="rId5"/>
    <sheet name="EN_9" sheetId="6" r:id="rId6"/>
    <sheet name="EN_10-12" sheetId="7" r:id="rId7"/>
  </sheets>
  <definedNames>
    <definedName name="\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B2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hidden="1">{#N/A,#N/A,FALSE,"Sheet2"}</definedName>
    <definedName name="___Q1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hidden="1">{#N/A,#N/A,FALSE,"Sheet2"}</definedName>
    <definedName name="___r122220" hidden="1">{#N/A,#N/A,FALSE,"COVER1.XLS ";#N/A,#N/A,FALSE,"RACT1.XLS";#N/A,#N/A,FALSE,"RACT2.XLS";#N/A,#N/A,FALSE,"ECCMP";#N/A,#N/A,FALSE,"WELDER.XLS"}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ap1" hidden="1">{#N/A,#N/A,FALSE,"COVER1.XLS ";#N/A,#N/A,FALSE,"RACT1.XLS";#N/A,#N/A,FALSE,"RACT2.XLS";#N/A,#N/A,FALSE,"ECCMP";#N/A,#N/A,FALSE,"WELDER.XLS"}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rn2" hidden="1">{#N/A,#N/A,FALSE,"17MAY";#N/A,#N/A,FALSE,"24MAY"}</definedName>
    <definedName name="__123Graph_A" hidden="1">#REF!</definedName>
    <definedName name="__123Graph_B" hidden="1">#REF!</definedName>
    <definedName name="__123Graph_C" hidden="1">#REF!</definedName>
    <definedName name="__kvs80" hidden="1">{#N/A,#N/A,FALSE,"COVER1.XLS ";#N/A,#N/A,FALSE,"RACT1.XLS";#N/A,#N/A,FALSE,"RACT2.XLS";#N/A,#N/A,FALSE,"ECCMP";#N/A,#N/A,FALSE,"WELDER.XLS"}</definedName>
    <definedName name="_123Graph_C" hidden="1">#REF!</definedName>
    <definedName name="_cf2" hidden="1">{#N/A,#N/A,FALSE,"Variables";#N/A,#N/A,FALSE,"NPV Cashflows NZ$";#N/A,#N/A,FALSE,"Cashflows NZ$"}</definedName>
    <definedName name="_ddd2" hidden="1">{#N/A,#N/A,FALSE,"Cashflow"}</definedName>
    <definedName name="_Dist_Values" hidden="1">#REF!</definedName>
    <definedName name="_eee2" hidden="1">{#N/A,#N/A,FALSE,"Cashflow"}</definedName>
    <definedName name="_f2" hidden="1">{#N/A,#N/A,FALSE,"COVER1.XLS ";#N/A,#N/A,FALSE,"RACT1.XLS";#N/A,#N/A,FALSE,"RACT2.XLS";#N/A,#N/A,FALSE,"ECCMP";#N/A,#N/A,FALSE,"WELDER.XLS"}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hidden="1">#REF!</definedName>
    <definedName name="_xlnm._FilterDatabase" localSheetId="1" hidden="1">'EN_5 (3m)'!$I$1:$I$63</definedName>
    <definedName name="_xlnm._FilterDatabase" localSheetId="2" hidden="1">'EN_6 (6m)'!$I$1:$I$62</definedName>
    <definedName name="_giu9" hidden="1">{#N/A,#N/A,FALSE,"COVER.XLS";#N/A,#N/A,FALSE,"RACT1.XLS";#N/A,#N/A,FALSE,"RACT2.XLS";#N/A,#N/A,FALSE,"ECCMP";#N/A,#N/A,FALSE,"WELDER.XLS"}</definedName>
    <definedName name="_Key1" hidden="1">#REF!</definedName>
    <definedName name="_Key2" hidden="1">#REF!</definedName>
    <definedName name="_KO2" hidden="1">#REF!</definedName>
    <definedName name="_KVS3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UR6" hidden="1">{#N/A,#N/A,FALSE,"Sheet2"}</definedName>
    <definedName name="_QUY3" hidden="1">{#N/A,#N/A,FALSE,"Sheet2"}</definedName>
    <definedName name="_Sort" hidden="1">#REF!</definedName>
    <definedName name="_tac2" hidden="1">{#N/A,#N/A,FALSE,"COVER1.XLS ";#N/A,#N/A,FALSE,"RACT1.XLS";#N/A,#N/A,FALSE,"RACT2.XLS";#N/A,#N/A,FALSE,"ECCMP";#N/A,#N/A,FALSE,"WELDER.XLS"}</definedName>
    <definedName name="_wrn2" hidden="1">{#N/A,#N/A,FALSE,"17MAY";#N/A,#N/A,FALSE,"24MAY"}</definedName>
    <definedName name="aaaaaaa" hidden="1">#REF!</definedName>
    <definedName name="aaaaaaaaaaaaaaaaaaaaaaaaaaaaaaaaaaa" hidden="1">{#N/A,#N/A,FALSE,"17MAY";#N/A,#N/A,FALSE,"24MAY"}</definedName>
    <definedName name="aaaaaaaaaaaaaaaaaaaaaaaaaaaaaaaaaaaa" hidden="1">{#N/A,#N/A,FALSE,"COVER.XLS";#N/A,#N/A,FALSE,"RACT1.XLS";#N/A,#N/A,FALSE,"RACT2.XLS";#N/A,#N/A,FALSE,"ECCMP";#N/A,#N/A,FALSE,"WELDER.XLS"}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fdasefweafd" hidden="1">{#N/A,#N/A,FALSE,"COVER1.XLS 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hidden="1">{#N/A,#N/A,FALSE,"COVER1.XLS 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S2TickmarkLS" hidden="1">#REF!</definedName>
    <definedName name="asd" hidden="1">{#N/A,#N/A,FALSE,"COVER1.XLS ";#N/A,#N/A,FALSE,"RACT1.XLS";#N/A,#N/A,FALSE,"RACT2.XLS";#N/A,#N/A,FALSE,"ECCMP";#N/A,#N/A,FALSE,"WELDER.XLS"}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hidden="1">#REF!</definedName>
    <definedName name="asfjlkd" hidden="1">{#N/A,#N/A,FALSE,"17MAY";#N/A,#N/A,FALSE,"24MAY"}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rawsed" hidden="1">{#N/A,#N/A,FALSE,"COVER1.XLS ";#N/A,#N/A,FALSE,"RACT1.XLS";#N/A,#N/A,FALSE,"RACT2.XLS";#N/A,#N/A,FALSE,"ECCMP";#N/A,#N/A,FALSE,"WELDER.XLS"}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wa" hidden="1">{#N/A,#N/A,FALSE,"COVER1.XLS 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" hidden="1">{#N/A,#N/A,FALSE,"Variables";#N/A,#N/A,FALSE,"NPV Cashflows NZ$";#N/A,#N/A,FALSE,"Cashflows NZ$"}</definedName>
    <definedName name="chat" hidden="1">{#N/A,#N/A,FALSE,"COVER.XLS";#N/A,#N/A,FALSE,"RACT1.XLS";#N/A,#N/A,FALSE,"RACT2.XLS";#N/A,#N/A,FALSE,"ECCMP";#N/A,#N/A,FALSE,"WELDER.XLS"}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urin" hidden="1">{#N/A,#N/A,FALSE,"COVER1.XLS ";#N/A,#N/A,FALSE,"RACT1.XLS";#N/A,#N/A,FALSE,"RACT2.XLS";#N/A,#N/A,FALSE,"ECCMP";#N/A,#N/A,FALSE,"WELDER.XLS"}</definedName>
    <definedName name="cwdsc" hidden="1">#REF!</definedName>
    <definedName name="cxvjhbs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ta1" hidden="1">#REF!</definedName>
    <definedName name="data3" hidden="1">#REF!</definedName>
    <definedName name="dbs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epartment" hidden="1">{#N/A,#N/A,FALSE,"COVER.XLS";#N/A,#N/A,FALSE,"RACT1.XLS";#N/A,#N/A,FALSE,"RACT2.XLS";#N/A,#N/A,FALSE,"ECCMP";#N/A,#N/A,FALSE,"WELDER.XLS"}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gfgfd1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splay_area_2" hidden="1">#REF!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k" hidden="1">{#N/A,#N/A,FALSE,"COVER.XLS";#N/A,#N/A,FALSE,"RACT1.XLS";#N/A,#N/A,FALSE,"RACT2.XLS";#N/A,#N/A,FALSE,"ECCMP";#N/A,#N/A,FALSE,"WELDER.XLS"}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fd" hidden="1">{#N/A,#N/A,FALSE,"COVER1.XLS 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e" hidden="1">{#N/A,#N/A,FALSE,"Cashflow"}</definedName>
    <definedName name="ele" hidden="1">{#N/A,#N/A,FALSE,"17MAY";#N/A,#N/A,FALSE,"24MAY"}</definedName>
    <definedName name="err" hidden="1">{#N/A,#N/A,FALSE,"COVER1.XLS ";#N/A,#N/A,FALSE,"RACT1.XLS";#N/A,#N/A,FALSE,"RACT2.XLS";#N/A,#N/A,FALSE,"ECCMP";#N/A,#N/A,FALSE,"WELDER.XLS"}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hidden="1">{#N/A,#N/A,FALSE,"Gesamt";#N/A,#N/A,FALSE,"Ree KG";#N/A,#N/A,FALSE,"Ree Inter";#N/A,#N/A,FALSE,"BTM";#N/A,#N/A,FALSE,"GmbH";#N/A,#N/A,FALSE,"Sonstige"}</definedName>
    <definedName name="eưrr" hidden="1">{#N/A,#N/A,FALSE,"Chi ti?t"}</definedName>
    <definedName name="fbnhg" hidden="1">#REF!</definedName>
    <definedName name="FCode" hidden="1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jkljksldfl" hidden="1">{#N/A,#N/A,FALSE,"17MAY";#N/A,#N/A,FALSE,"24MAY"}</definedName>
    <definedName name="few" hidden="1">{#N/A,#N/A,FALSE,"COVER1.XLS ";#N/A,#N/A,FALSE,"RACT1.XLS";#N/A,#N/A,FALSE,"RACT2.XLS";#N/A,#N/A,FALSE,"ECCMP";#N/A,#N/A,FALSE,"WELDER.XLS"}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d" hidden="1">{#N/A,#N/A,FALSE,"COVER1.XLS ";#N/A,#N/A,FALSE,"RACT1.XLS";#N/A,#N/A,FALSE,"RACT2.XLS";#N/A,#N/A,FALSE,"ECCMP";#N/A,#N/A,FALSE,"WELDER.XLS"}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yf" hidden="1">{#N/A,#N/A,FALSE,"COVER1.XLS ";#N/A,#N/A,FALSE,"RACT1.XLS";#N/A,#N/A,FALSE,"RACT2.XLS";#N/A,#N/A,FALSE,"ECCMP";#N/A,#N/A,FALSE,"WELDER.XLS"}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hidden="1">{#N/A,#N/A,FALSE,"COVER.XLS";#N/A,#N/A,FALSE,"RACT1.XLS";#N/A,#N/A,FALSE,"RACT2.XLS";#N/A,#N/A,FALSE,"ECCMP";#N/A,#N/A,FALSE,"WELDER.XLS"}</definedName>
    <definedName name="gdh" hidden="1">#REF!</definedName>
    <definedName name="gff" hidden="1">{#N/A,#N/A,FALSE,"COVER.XLS";#N/A,#N/A,FALSE,"RACT1.XLS";#N/A,#N/A,FALSE,"RACT2.XLS";#N/A,#N/A,FALSE,"ECCMP";#N/A,#N/A,FALSE,"WELDER.XLS"}</definedName>
    <definedName name="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rer" hidden="1">{#N/A,#N/A,FALSE,"COVER.XLS";#N/A,#N/A,FALSE,"RACT1.XLS";#N/A,#N/A,FALSE,"RACT2.XLS";#N/A,#N/A,FALSE,"ECCMP";#N/A,#N/A,FALSE,"WELDER.XLS"}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hidden="1">{#N/A,#N/A,FALSE,"COVER.XLS";#N/A,#N/A,FALSE,"RACT1.XLS";#N/A,#N/A,FALSE,"RACT2.XLS";#N/A,#N/A,FALSE,"ECCMP";#N/A,#N/A,FALSE,"WELDER.XLS"}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jhpoiwjfpoqj" hidden="1">{#N/A,#N/A,FALSE,"COVER1.XLS ";#N/A,#N/A,FALSE,"RACT1.XLS";#N/A,#N/A,FALSE,"RACT2.XLS";#N/A,#N/A,FALSE,"ECCMP";#N/A,#N/A,FALSE,"WELDER.XLS"}</definedName>
    <definedName name="jjj" hidden="1">{#N/A,#N/A,FALSE,"Gesamt";#N/A,#N/A,FALSE,"Ree KG";#N/A,#N/A,FALSE,"Ree Inter";#N/A,#N/A,FALSE,"BTM";#N/A,#N/A,FALSE,"GmbH";#N/A,#N/A,FALSE,"Sonstige"}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khuiygh9petk" hidden="1">{#N/A,#N/A,FALSE,"COVER1.XLS ";#N/A,#N/A,FALSE,"RACT1.XLS";#N/A,#N/A,FALSE,"RACT2.XLS";#N/A,#N/A,FALSE,"ECCMP";#N/A,#N/A,FALSE,"WELDER.XLS"}</definedName>
    <definedName name="juj" hidden="1">{#N/A,#N/A,FALSE,"17MAY";#N/A,#N/A,FALSE,"24MAY"}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ai" hidden="1">{#N/A,#N/A,FALSE,"COVER1.XLS 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hidden="1">{#N/A,#N/A,FALSE,"17MAY";#N/A,#N/A,FALSE,"24MAY"}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jkk" hidden="1">{#N/A,#N/A,FALSE,"Sheet2"}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imcount" hidden="1">1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k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hidden="1">{#N/A,#N/A,FALSE,"COVER1.XLS ";#N/A,#N/A,FALSE,"RACT1.XLS";#N/A,#N/A,FALSE,"RACT2.XLS";#N/A,#N/A,FALSE,"ECCMP";#N/A,#N/A,FALSE,"WELDER.XLS"}</definedName>
    <definedName name="MBC_D" hidden="1">#REF!</definedName>
    <definedName name="mbo" hidden="1">{#N/A,#N/A,FALSE,"COVER1.XLS 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kon" hidden="1">{#N/A,#N/A,FALSE,"17MAY";#N/A,#N/A,FALSE,"24MAY"}</definedName>
    <definedName name="mo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hidden="1">{#N/A,#N/A,FALSE,"COVER.XLS";#N/A,#N/A,FALSE,"RACT1.XLS";#N/A,#N/A,FALSE,"RACT2.XLS";#N/A,#N/A,FALSE,"ECCMP";#N/A,#N/A,FALSE,"WELDER.XLS"}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y" hidden="1">{#N/A,#N/A,FALSE,"COVER1.XLS 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rderTable" hidden="1">#REF!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i" hidden="1">{#N/A,#N/A,FALSE,"COVER.XLS";#N/A,#N/A,FALSE,"RACT1.XLS";#N/A,#N/A,FALSE,"RACT2.XLS";#N/A,#N/A,FALSE,"ECCMP";#N/A,#N/A,FALSE,"WELDER.XLS"}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hidden="1">{#N/A,#N/A,FALSE,"COVER1.XLS 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_xlnm.Print_Area" localSheetId="0">'BS2-4 (EN)'!$A$1:$M$164</definedName>
    <definedName name="_xlnm.Print_Area" localSheetId="6">'EN_10-12'!$A$1:$M$188</definedName>
    <definedName name="ProdForm" hidden="1">#REF!</definedName>
    <definedName name="Product" hidden="1">#REF!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e" hidden="1">{#N/A,#N/A,FALSE,"COVER.XLS";#N/A,#N/A,FALSE,"RACT1.XLS";#N/A,#N/A,FALSE,"RACT2.XLS";#N/A,#N/A,FALSE,"ECCMP";#N/A,#N/A,FALSE,"WELDER.XLS"}</definedName>
    <definedName name="qqq" hidden="1">{#N/A,#N/A,FALSE,"Capacity"}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e" hidden="1">{#N/A,#N/A,FALSE,"COVER1.XLS 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gvesrhbare" hidden="1">{#N/A,#N/A,FALSE,"COVER.XLS";#N/A,#N/A,FALSE,"RACT1.XLS";#N/A,#N/A,FALSE,"RACT2.XLS";#N/A,#N/A,FALSE,"ECCMP";#N/A,#N/A,FALSE,"WELDER.XLS"}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rr" hidden="1">{#N/A,#N/A,FALSE,"Revenue (Annual)";"Revenue _ First 5 years Quarterly",#N/A,FALSE,"Revenue (Qtr)"}</definedName>
    <definedName name="rrrrr" hidden="1">{#N/A,#N/A,FALSE,"COVER.XLS";#N/A,#N/A,FALSE,"RACT1.XLS";#N/A,#N/A,FALSE,"RACT2.XLS";#N/A,#N/A,FALSE,"ECCMP";#N/A,#N/A,FALSE,"WELDER.XLS"}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rtr" hidden="1">{#N/A,#N/A,FALSE,"COVER1.XLS 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dfasdf" hidden="1">#REF!</definedName>
    <definedName name="safdsadsa" hidden="1">{#N/A,#N/A,FALSE,"COVER1.XLS ";#N/A,#N/A,FALSE,"RACT1.XLS";#N/A,#N/A,FALSE,"RACT2.XLS";#N/A,#N/A,FALSE,"ECCMP";#N/A,#N/A,FALSE,"WELDER.XLS"}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dfg" hidden="1">{#N/A,#N/A,FALSE,"COVER.XLS";#N/A,#N/A,FALSE,"RACT1.XLS";#N/A,#N/A,FALSE,"RACT2.XLS";#N/A,#N/A,FALSE,"ECCMP";#N/A,#N/A,FALSE,"WELDER.XLS"}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ecialPrice" hidden="1">#REF!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hidden="1">{#N/A,#N/A,FALSE,"COVER1.XLS ";#N/A,#N/A,FALSE,"RACT1.XLS";#N/A,#N/A,FALSE,"RACT2.XLS";#N/A,#N/A,FALSE,"ECCMP";#N/A,#N/A,FALSE,"WELDER.XLS"}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ack" hidden="1">{#N/A,#N/A,FALSE,"COVER1.XLS 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l_ProdInfo" hidden="1">#REF!</definedName>
    <definedName name="teawsd" hidden="1">{#N/A,#N/A,FALSE,"COVER1.XLS ";#N/A,#N/A,FALSE,"RACT1.XLS";#N/A,#N/A,FALSE,"RACT2.XLS";#N/A,#N/A,FALSE,"ECCMP";#N/A,#N/A,FALSE,"WELDER.XLS"}</definedName>
    <definedName name="tem" hidden="1">{#N/A,#N/A,FALSE,"17MAY";#N/A,#N/A,FALSE,"24MAY"}</definedName>
    <definedName name="th" hidden="1">{#N/A,#N/A,FALSE,"17MAY";#N/A,#N/A,FALSE,"24MAY"}</definedName>
    <definedName name="tkk" hidden="1">{#N/A,#N/A,FALSE,"17MAY";#N/A,#N/A,FALSE,"24MAY"}</definedName>
    <definedName name="tps" hidden="1">{#N/A,#N/A,FALSE,"COVER1.XLS ";#N/A,#N/A,FALSE,"RACT1.XLS";#N/A,#N/A,FALSE,"RACT2.XLS";#N/A,#N/A,FALSE,"ECCMP";#N/A,#N/A,FALSE,"WELDER.XLS"}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tech" hidden="1">{#N/A,#N/A,FALSE,"COVER1.XLS ";#N/A,#N/A,FALSE,"RACT1.XLS";#N/A,#N/A,FALSE,"RACT2.XLS";#N/A,#N/A,FALSE,"ECCMP";#N/A,#N/A,FALSE,"WELDER.XLS"}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yghg" hidden="1">{#N/A,#N/A,FALSE,"17MAY";#N/A,#N/A,FALSE,"24MAY"}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ertyuiop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odflow" hidden="1">{#N/A,#N/A,FALSE,"Variables";#N/A,#N/A,FALSE,"NPV Cashflows NZ$";#N/A,#N/A,FALSE,"Cashflows NZ$"}</definedName>
    <definedName name="W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{#N/A,#N/A,FALSE,"Sheet2"}</definedName>
    <definedName name="wrn.BAOCAO." hidden="1">{#N/A,#N/A,FALSE,"sum";#N/A,#N/A,FALSE,"MARTV";#N/A,#N/A,FALSE,"APRTV"}</definedName>
    <definedName name="wrn.Capacity." hidden="1">{#N/A,#N/A,FALSE,"Capacity"}</definedName>
    <definedName name="wrn.CAPEX." hidden="1">{"capex_annual",#N/A,TRUE,"CAPEX";"capex_monthly",#N/A,TRUE,"CAPEX"}</definedName>
    <definedName name="wrn.Cashflow._.Summary." hidden="1">{#N/A,#N/A,FALSE,"Cashflow"}</definedName>
    <definedName name="wrn.chi._.tiÆt." hidden="1">{#N/A,#N/A,FALSE,"Chi ti?t"}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PL._.trend." hidden="1">{"Jan-June",#N/A,FALSE,"Sheet4";"Jul-Dec",#N/A,FALSE,"Sheet4"}</definedName>
    <definedName name="wrn.Post._.Tax." hidden="1">{#N/A,#N/A,FALSE,"timeval";#N/A,#N/A,FALSE,"Sens";#N/A,#N/A,FALSE,"Amortisation";#N/A,#N/A,FALSE,"Profit &amp; Loss";#N/A,#N/A,FALSE,"Fin Cashflow"}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Working._.Capital." hidden="1">{#N/A,#N/A,FALSE,"Gesamt";#N/A,#N/A,FALSE,"Ree KG";#N/A,#N/A,FALSE,"Ree Inter";#N/A,#N/A,FALSE,"BTM";#N/A,#N/A,FALSE,"GmbH";#N/A,#N/A,FALSE,"Sonstige"}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W7848d948b31a418d9c0096b9be498a01_7651" hidden="1">#REF!</definedName>
    <definedName name="WW79ae9333df12442585e79fa05faf6ec5_634321524552500000" hidden="1">#REF!</definedName>
    <definedName name="ww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xls1" hidden="1">{#N/A,#N/A,FALSE,"17MAY";#N/A,#N/A,FALSE,"24MAY"}</definedName>
    <definedName name="yee" hidden="1">{#N/A,#N/A,FALSE,"COVER.XLS";#N/A,#N/A,FALSE,"RACT1.XLS";#N/A,#N/A,FALSE,"RACT2.XLS";#N/A,#N/A,FALSE,"ECCMP";#N/A,#N/A,FALSE,"WELDER.XLS"}</definedName>
    <definedName name="yertdf" hidden="1">{#N/A,#N/A,FALSE,"17MAY";#N/A,#N/A,FALSE,"24MAY"}</definedName>
    <definedName name="yo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กดแล" hidden="1">#REF!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hidden="1">{#N/A,#N/A,FALSE,"17MAY";#N/A,#N/A,FALSE,"24MAY"}</definedName>
    <definedName name="กรกฎาคม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พพ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hidden="1">{#N/A,#N/A,FALSE,"COVER1.XLS ";#N/A,#N/A,FALSE,"RACT1.XLS";#N/A,#N/A,FALSE,"RACT2.XLS";#N/A,#N/A,FALSE,"ECCMP";#N/A,#N/A,FALSE,"WELDER.XLS"}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ิท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hidden="1">{#N/A,#N/A,FALSE,"COVER.XLS";#N/A,#N/A,FALSE,"RACT1.XLS";#N/A,#N/A,FALSE,"RACT2.XLS";#N/A,#N/A,FALSE,"ECCMP";#N/A,#N/A,FALSE,"WELDER.XLS"}</definedName>
    <definedName name="วนนส" hidden="1">{#N/A,#N/A,FALSE,"17MAY";#N/A,#N/A,FALSE,"24MAY"}</definedName>
    <definedName name="วส" hidden="1">#REF!</definedName>
    <definedName name="วส้วียขี" hidden="1">{#N/A,#N/A,FALSE,"COVER1.XLS 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이소영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0" i="5" l="1"/>
  <c r="O32" i="5" s="1"/>
  <c r="Y27" i="5"/>
  <c r="AA27" i="5"/>
  <c r="AE27" i="5"/>
  <c r="Y26" i="5"/>
  <c r="AA26" i="5" s="1"/>
  <c r="AE26" i="5" s="1"/>
  <c r="Y25" i="5"/>
  <c r="AA25" i="5" s="1"/>
  <c r="AE25" i="5" s="1"/>
  <c r="Y22" i="5"/>
  <c r="AA22" i="5" s="1"/>
  <c r="AE22" i="5" s="1"/>
  <c r="M107" i="2"/>
  <c r="K107" i="2"/>
  <c r="I107" i="2"/>
  <c r="G107" i="2"/>
  <c r="I126" i="7"/>
  <c r="G126" i="7"/>
  <c r="M126" i="7"/>
  <c r="T28" i="6"/>
  <c r="K126" i="7"/>
  <c r="T18" i="6"/>
  <c r="Y24" i="4"/>
  <c r="AA24" i="4"/>
  <c r="AE24" i="4" s="1"/>
  <c r="Y23" i="4"/>
  <c r="AA23" i="4"/>
  <c r="AE23" i="4"/>
  <c r="M48" i="8"/>
  <c r="K48" i="8"/>
  <c r="I48" i="8"/>
  <c r="G48" i="8"/>
  <c r="M42" i="8"/>
  <c r="K42" i="8"/>
  <c r="I42" i="8"/>
  <c r="G42" i="8"/>
  <c r="M14" i="8"/>
  <c r="M21" i="8" s="1"/>
  <c r="M24" i="8" s="1"/>
  <c r="M36" i="8" s="1"/>
  <c r="K14" i="8"/>
  <c r="K21" i="8" s="1"/>
  <c r="K24" i="8" s="1"/>
  <c r="K36" i="8" s="1"/>
  <c r="I14" i="8"/>
  <c r="I21" i="8" s="1"/>
  <c r="I24" i="8" s="1"/>
  <c r="I36" i="8" s="1"/>
  <c r="G14" i="8"/>
  <c r="G21" i="8" s="1"/>
  <c r="G24" i="8" s="1"/>
  <c r="G36" i="8" s="1"/>
  <c r="M101" i="7"/>
  <c r="K101" i="7"/>
  <c r="I101" i="7"/>
  <c r="G101" i="7"/>
  <c r="M45" i="7"/>
  <c r="M50" i="7" s="1"/>
  <c r="I45" i="7"/>
  <c r="I50" i="7" s="1"/>
  <c r="A3" i="7"/>
  <c r="A64" i="7" s="1"/>
  <c r="A131" i="7" s="1"/>
  <c r="R31" i="6"/>
  <c r="N31" i="6"/>
  <c r="L31" i="6"/>
  <c r="J31" i="6"/>
  <c r="H31" i="6"/>
  <c r="F31" i="6"/>
  <c r="T27" i="6"/>
  <c r="T31" i="6" s="1"/>
  <c r="R21" i="6"/>
  <c r="P21" i="6"/>
  <c r="N21" i="6"/>
  <c r="L21" i="6"/>
  <c r="J21" i="6"/>
  <c r="H21" i="6"/>
  <c r="F21" i="6"/>
  <c r="T19" i="6"/>
  <c r="T17" i="6"/>
  <c r="T13" i="6"/>
  <c r="A3" i="6"/>
  <c r="AC32" i="5"/>
  <c r="W32" i="5"/>
  <c r="U32" i="5"/>
  <c r="S32" i="5"/>
  <c r="Q32" i="5"/>
  <c r="M32" i="5"/>
  <c r="K32" i="5"/>
  <c r="I32" i="5"/>
  <c r="G32" i="5"/>
  <c r="E32" i="5"/>
  <c r="Y30" i="5"/>
  <c r="Y28" i="5"/>
  <c r="AA28" i="5" s="1"/>
  <c r="AE28" i="5" s="1"/>
  <c r="Y23" i="5"/>
  <c r="AA23" i="5" s="1"/>
  <c r="AE23" i="5" s="1"/>
  <c r="A3" i="5"/>
  <c r="AC27" i="4"/>
  <c r="W27" i="4"/>
  <c r="U27" i="4"/>
  <c r="S27" i="4"/>
  <c r="Q27" i="4"/>
  <c r="O27" i="4"/>
  <c r="M27" i="4"/>
  <c r="K27" i="4"/>
  <c r="I27" i="4"/>
  <c r="G27" i="4"/>
  <c r="E27" i="4"/>
  <c r="Y25" i="4"/>
  <c r="AA25" i="4" s="1"/>
  <c r="AE25" i="4" s="1"/>
  <c r="Y22" i="4"/>
  <c r="AA22" i="4" s="1"/>
  <c r="AE22" i="4" s="1"/>
  <c r="Y21" i="4"/>
  <c r="AA21" i="4" s="1"/>
  <c r="AE21" i="4" s="1"/>
  <c r="A3" i="4"/>
  <c r="M49" i="3"/>
  <c r="K49" i="3"/>
  <c r="I49" i="3"/>
  <c r="G49" i="3"/>
  <c r="M43" i="3"/>
  <c r="K43" i="3"/>
  <c r="I43" i="3"/>
  <c r="G43" i="3"/>
  <c r="M14" i="3"/>
  <c r="M21" i="3" s="1"/>
  <c r="M24" i="3" s="1"/>
  <c r="M37" i="3" s="1"/>
  <c r="K14" i="3"/>
  <c r="K21" i="3" s="1"/>
  <c r="K24" i="3" s="1"/>
  <c r="K37" i="3" s="1"/>
  <c r="I14" i="3"/>
  <c r="I21" i="3" s="1"/>
  <c r="I24" i="3" s="1"/>
  <c r="I37" i="3" s="1"/>
  <c r="G14" i="3"/>
  <c r="G21" i="3" s="1"/>
  <c r="G24" i="3" s="1"/>
  <c r="G37" i="3" s="1"/>
  <c r="M144" i="2"/>
  <c r="M147" i="2" s="1"/>
  <c r="I144" i="2"/>
  <c r="I147" i="2" s="1"/>
  <c r="M88" i="2"/>
  <c r="M109" i="2" s="1"/>
  <c r="K88" i="2"/>
  <c r="I88" i="2"/>
  <c r="G88" i="2"/>
  <c r="G109" i="2" s="1"/>
  <c r="A63" i="2"/>
  <c r="A116" i="2" s="1"/>
  <c r="M52" i="2"/>
  <c r="I52" i="2"/>
  <c r="G52" i="2"/>
  <c r="M30" i="2"/>
  <c r="K30" i="2"/>
  <c r="I30" i="2"/>
  <c r="G30" i="2"/>
  <c r="G54" i="2" s="1"/>
  <c r="T21" i="6"/>
  <c r="P31" i="6"/>
  <c r="K144" i="2"/>
  <c r="K147" i="2" s="1"/>
  <c r="T29" i="6"/>
  <c r="K45" i="7"/>
  <c r="K50" i="7" s="1"/>
  <c r="G45" i="7"/>
  <c r="G50" i="7" s="1"/>
  <c r="G144" i="2"/>
  <c r="G147" i="2" s="1"/>
  <c r="K52" i="2"/>
  <c r="Y32" i="5" l="1"/>
  <c r="AE27" i="4"/>
  <c r="Y27" i="4"/>
  <c r="AA27" i="4"/>
  <c r="AA30" i="5"/>
  <c r="AE30" i="5" s="1"/>
  <c r="AE32" i="5" s="1"/>
  <c r="G139" i="7"/>
  <c r="G143" i="7" s="1"/>
  <c r="K139" i="7"/>
  <c r="K143" i="7" s="1"/>
  <c r="I139" i="7"/>
  <c r="I143" i="7" s="1"/>
  <c r="M139" i="7"/>
  <c r="M143" i="7" s="1"/>
  <c r="K109" i="2"/>
  <c r="I54" i="2"/>
  <c r="I109" i="2"/>
  <c r="I149" i="2" s="1"/>
  <c r="M54" i="2"/>
  <c r="K149" i="2"/>
  <c r="K54" i="2"/>
  <c r="G149" i="2"/>
  <c r="M149" i="2"/>
  <c r="AA32" i="5" l="1"/>
</calcChain>
</file>

<file path=xl/sharedStrings.xml><?xml version="1.0" encoding="utf-8"?>
<sst xmlns="http://schemas.openxmlformats.org/spreadsheetml/2006/main" count="574" uniqueCount="321">
  <si>
    <t>B.Grimm Power Public Company Limited</t>
  </si>
  <si>
    <t>Statements of Comprehensive Income (Unaudited)</t>
  </si>
  <si>
    <t>Consolidated</t>
  </si>
  <si>
    <t>Separate</t>
  </si>
  <si>
    <t xml:space="preserve">
 financial information
</t>
  </si>
  <si>
    <t>Notes</t>
  </si>
  <si>
    <t>Baht ’000</t>
  </si>
  <si>
    <t>Sales and services income</t>
  </si>
  <si>
    <t>Cost of sales and services</t>
  </si>
  <si>
    <t>Gross profit (loss)</t>
  </si>
  <si>
    <t>Other income</t>
  </si>
  <si>
    <t>Administrative expenses</t>
  </si>
  <si>
    <t>Gain (loss) on exchange rate, net</t>
  </si>
  <si>
    <t>Finance costs</t>
  </si>
  <si>
    <t>Income tax</t>
  </si>
  <si>
    <t>Other comprehensive income (expense):</t>
  </si>
  <si>
    <t>Item that will not be reclassified subsequently to profit or loss</t>
  </si>
  <si>
    <t xml:space="preserve">Share of other comprehensive income (expense) </t>
  </si>
  <si>
    <t>from associates</t>
  </si>
  <si>
    <t>Items that will be reclassified subsequently to profit or loss</t>
  </si>
  <si>
    <t>Currency translation difference</t>
  </si>
  <si>
    <t>Total comprehensive income (expense) for the period</t>
  </si>
  <si>
    <t>Owners of the parent</t>
  </si>
  <si>
    <t>Non-controlling interests</t>
  </si>
  <si>
    <t>Total comprehensive income (expense) attributable to:</t>
  </si>
  <si>
    <t>Earnings (loss) per share</t>
  </si>
  <si>
    <t>Baht</t>
  </si>
  <si>
    <t>Basic earnings (loss) per share*</t>
  </si>
  <si>
    <t xml:space="preserve"> </t>
  </si>
  <si>
    <t>* After deducting accumulated interest expense during the period of subordinated perpetual bond</t>
  </si>
  <si>
    <t>The accompanying notes are an integral part of this interim financial information.</t>
  </si>
  <si>
    <t>Statements of Financial Position</t>
  </si>
  <si>
    <t>As at 30 June 2025</t>
  </si>
  <si>
    <t>Unaudited</t>
  </si>
  <si>
    <t>Audited</t>
  </si>
  <si>
    <t>30 June</t>
  </si>
  <si>
    <t>31 December</t>
  </si>
  <si>
    <t>Assets</t>
  </si>
  <si>
    <t>Current assets</t>
  </si>
  <si>
    <t>Cash and cash equivalents</t>
  </si>
  <si>
    <t>Restricted deposits within one year</t>
  </si>
  <si>
    <t>Fixed bank deposits with maturity over three months</t>
  </si>
  <si>
    <t>Short-term investment in government bond</t>
  </si>
  <si>
    <t>Trade and other current receivables, net</t>
  </si>
  <si>
    <t>Short-term loans to third parties</t>
  </si>
  <si>
    <t>Short-term loans to related parties</t>
  </si>
  <si>
    <t>Current portion of long-term loans to third parties</t>
  </si>
  <si>
    <t>Current portion of long-term loans to related parties</t>
  </si>
  <si>
    <t>Inventories - Natural gas</t>
  </si>
  <si>
    <t>Spare parts and supplies, net</t>
  </si>
  <si>
    <t>Derivative assets</t>
  </si>
  <si>
    <t>Other current assets</t>
  </si>
  <si>
    <t>Total current assets</t>
  </si>
  <si>
    <t>Non-current assets</t>
  </si>
  <si>
    <t>Fixed bank deposits with maturity over one year</t>
  </si>
  <si>
    <t>Long-term loans to third parties</t>
  </si>
  <si>
    <t>Long-term loans to related parties</t>
  </si>
  <si>
    <t>Investments in subsidiaries</t>
  </si>
  <si>
    <t>Investments in associates</t>
  </si>
  <si>
    <t>8 (a)</t>
  </si>
  <si>
    <t>Investments in joint ventures</t>
  </si>
  <si>
    <t>8 (b)</t>
  </si>
  <si>
    <t xml:space="preserve">Financial assets measured at fair value </t>
  </si>
  <si>
    <t>through other comprehensive income</t>
  </si>
  <si>
    <t>Investment property</t>
  </si>
  <si>
    <t>Property, plant and equipment, net</t>
  </si>
  <si>
    <t>Right-of-use assets, net</t>
  </si>
  <si>
    <t>Goodwill</t>
  </si>
  <si>
    <t>Intangible assets, net</t>
  </si>
  <si>
    <t>Deposits for land</t>
  </si>
  <si>
    <t>Deferred tax assets</t>
  </si>
  <si>
    <t>Other non-current assets</t>
  </si>
  <si>
    <t>Total non-current assets</t>
  </si>
  <si>
    <t>Total assets</t>
  </si>
  <si>
    <t>Director _____________________________________</t>
  </si>
  <si>
    <r>
      <t xml:space="preserve">Statements of Financial Position </t>
    </r>
    <r>
      <rPr>
        <sz val="9"/>
        <rFont val="Arial"/>
        <family val="2"/>
      </rPr>
      <t>(Cont’d)</t>
    </r>
  </si>
  <si>
    <t>Liabilities and equity</t>
  </si>
  <si>
    <t>Current liabilities</t>
  </si>
  <si>
    <t>Short-term borrowings from financial institutions</t>
  </si>
  <si>
    <t>Trade and other current payables</t>
  </si>
  <si>
    <t>Short-term borrowings from third parties</t>
  </si>
  <si>
    <t>Short-term borrowings from related parties</t>
  </si>
  <si>
    <t>Current portion of long-term borrowings</t>
  </si>
  <si>
    <t>from financial institutions, net</t>
  </si>
  <si>
    <t>Current portion of debentures, net</t>
  </si>
  <si>
    <t>Derivative liabilities</t>
  </si>
  <si>
    <t>Corporate income tax payable</t>
  </si>
  <si>
    <t>Other current liabilities</t>
  </si>
  <si>
    <t>Total current liabilities</t>
  </si>
  <si>
    <t>Non-current liabilities</t>
  </si>
  <si>
    <t>Trade payables due over one year</t>
  </si>
  <si>
    <t>Payables arising from investment in associates</t>
  </si>
  <si>
    <t>due for payment over one year</t>
  </si>
  <si>
    <t>Long-term borrowings from financial institutions, net</t>
  </si>
  <si>
    <t>Long-term borrowings from third party</t>
  </si>
  <si>
    <t>Debentures, net</t>
  </si>
  <si>
    <t>Deferred tax liabilities</t>
  </si>
  <si>
    <t>Provision for minimum payments under</t>
  </si>
  <si>
    <t>rights to sell electricity agreements</t>
  </si>
  <si>
    <t>Provision for decommissioning costs</t>
  </si>
  <si>
    <t>Employee benefit obligations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</si>
  <si>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</si>
  <si>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</si>
  <si>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</si>
  <si>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</si>
  <si>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</si>
  <si>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</si>
  <si>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</si>
  <si>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2,700,000,000 ordinary shares </t>
  </si>
  <si>
    <t>at par value of Baht 2 each</t>
  </si>
  <si>
    <t>Issued and paid-up share capital</t>
  </si>
  <si>
    <t>2,606,900,000 ordinary shares, fully-paid</t>
  </si>
  <si>
    <t>Share premium on ordinary shares</t>
  </si>
  <si>
    <t>Subordinated perpetual bonds</t>
  </si>
  <si>
    <t>Other reserve - share-based payments</t>
  </si>
  <si>
    <t>Retained earnings</t>
  </si>
  <si>
    <t>Appropriated - legal reserve</t>
  </si>
  <si>
    <t>Unappropriated</t>
  </si>
  <si>
    <t>Other components of equity</t>
  </si>
  <si>
    <t>Equity attributable to owners of the parent</t>
  </si>
  <si>
    <t>Total equity</t>
  </si>
  <si>
    <t>Total liabilities and equity</t>
  </si>
  <si>
    <t>For the three-month period ended 30 June 2025</t>
  </si>
  <si>
    <t>Gross profit</t>
  </si>
  <si>
    <t>Share of profit from associates and joint ventures</t>
  </si>
  <si>
    <t>Profit before income tax</t>
  </si>
  <si>
    <t>Profit for the period</t>
  </si>
  <si>
    <t>Share of other comprehensive expense from associates</t>
  </si>
  <si>
    <t>from associates and joint ventures</t>
  </si>
  <si>
    <t>Total comprehensive income for the period</t>
  </si>
  <si>
    <t>Profit attributable to:</t>
  </si>
  <si>
    <t>For the six-month period ended 30 June 2025</t>
  </si>
  <si>
    <t>Earnings per share</t>
  </si>
  <si>
    <t>Basic earnings per share*</t>
  </si>
  <si>
    <t>Statements of Changes in Equity (Unaudited)</t>
  </si>
  <si>
    <t>Consolidated financial information</t>
  </si>
  <si>
    <t>Attributable to owners of the parent</t>
  </si>
  <si>
    <t>Other comprehensive</t>
  </si>
  <si>
    <t>income (expense)</t>
  </si>
  <si>
    <t>Share of other</t>
  </si>
  <si>
    <t>Changes in</t>
  </si>
  <si>
    <t>Share</t>
  </si>
  <si>
    <t>comprehensive</t>
  </si>
  <si>
    <t>parent’s</t>
  </si>
  <si>
    <t>Issued and</t>
  </si>
  <si>
    <t>premium on</t>
  </si>
  <si>
    <t>Subordinated</t>
  </si>
  <si>
    <t>Other reserve</t>
  </si>
  <si>
    <t>Translation</t>
  </si>
  <si>
    <t>income from</t>
  </si>
  <si>
    <t>ownership</t>
  </si>
  <si>
    <t>Total other</t>
  </si>
  <si>
    <t>paid-up</t>
  </si>
  <si>
    <t>ordinary</t>
  </si>
  <si>
    <t>perpetual</t>
  </si>
  <si>
    <t>- share-based</t>
  </si>
  <si>
    <t>Appropriated</t>
  </si>
  <si>
    <t>of financial</t>
  </si>
  <si>
    <t>Hedging</t>
  </si>
  <si>
    <t>associates and</t>
  </si>
  <si>
    <t xml:space="preserve"> interests in</t>
  </si>
  <si>
    <t>components</t>
  </si>
  <si>
    <t>Total owners</t>
  </si>
  <si>
    <t>Non-controlling</t>
  </si>
  <si>
    <t>share capital</t>
  </si>
  <si>
    <t>shares</t>
  </si>
  <si>
    <t>bond</t>
  </si>
  <si>
    <t>payments</t>
  </si>
  <si>
    <t>- legal reserve</t>
  </si>
  <si>
    <t>statements</t>
  </si>
  <si>
    <t>reserves</t>
  </si>
  <si>
    <t>joint ventures</t>
  </si>
  <si>
    <t xml:space="preserve"> subsidiaries</t>
  </si>
  <si>
    <t>of equity</t>
  </si>
  <si>
    <t>of the parent</t>
  </si>
  <si>
    <t>interests</t>
  </si>
  <si>
    <t>Opening balance at 1 January 2024</t>
  </si>
  <si>
    <t>Changes in equity for the six-month</t>
  </si>
  <si>
    <t>period ended 30 June 2024</t>
  </si>
  <si>
    <t>Additional paid-up share capital of subsidiaries</t>
  </si>
  <si>
    <t>Interest paid on subordinated perpetual bond</t>
  </si>
  <si>
    <t xml:space="preserve">Dividends </t>
  </si>
  <si>
    <t>Dividends of subsidiaries</t>
  </si>
  <si>
    <t>Closing balance at 30 June 2024</t>
  </si>
  <si>
    <r>
      <t xml:space="preserve">Statements of Changes in Equity (Unaudited) </t>
    </r>
    <r>
      <rPr>
        <sz val="9"/>
        <rFont val="Arial"/>
        <family val="2"/>
      </rPr>
      <t>(Cont'd)</t>
    </r>
  </si>
  <si>
    <t>Change in</t>
  </si>
  <si>
    <t>income</t>
  </si>
  <si>
    <t>(expense) from</t>
  </si>
  <si>
    <t>Opening balance at 1 January 2025</t>
  </si>
  <si>
    <t>period ended 30 June 2025</t>
  </si>
  <si>
    <t>Acquisition a new subsidiary</t>
  </si>
  <si>
    <t xml:space="preserve">Change in parent’s ownership interests in </t>
  </si>
  <si>
    <t>subsidiaries</t>
  </si>
  <si>
    <t xml:space="preserve">Total comprehensive income (expense) </t>
  </si>
  <si>
    <t>for the period</t>
  </si>
  <si>
    <t>Closing balance at 30 June 2025</t>
  </si>
  <si>
    <r>
      <t xml:space="preserve">Statements of Changes in Equity (Unaudited) </t>
    </r>
    <r>
      <rPr>
        <sz val="9"/>
        <rFont val="Arial"/>
        <family val="2"/>
      </rPr>
      <t>(Cont’d)</t>
    </r>
  </si>
  <si>
    <t>Separate financial information</t>
  </si>
  <si>
    <t>Hedging reserves</t>
  </si>
  <si>
    <t>Dividends</t>
  </si>
  <si>
    <t>Statements of Cash Flows (Unaudited)</t>
  </si>
  <si>
    <t>2025</t>
  </si>
  <si>
    <t>2024</t>
  </si>
  <si>
    <t xml:space="preserve">Cash flows from operating activities </t>
  </si>
  <si>
    <t>Adjustments for:</t>
  </si>
  <si>
    <t>- Depreciation and amortisation</t>
  </si>
  <si>
    <t>- Amortisation of deferred financing fees</t>
  </si>
  <si>
    <t>- Reversal of impairment for plant and equipment</t>
  </si>
  <si>
    <t xml:space="preserve">- Gain from disposal financial assets measured at fair value </t>
  </si>
  <si>
    <t xml:space="preserve">  through other comprehensive income</t>
  </si>
  <si>
    <t>- Interest income</t>
  </si>
  <si>
    <t>- Interest expense</t>
  </si>
  <si>
    <t>- Employee benefit expense</t>
  </si>
  <si>
    <t>- Unrealised loss (gain) on exchange rate</t>
  </si>
  <si>
    <t>- Dividends income</t>
  </si>
  <si>
    <t>Changes in working capital:</t>
  </si>
  <si>
    <t>- Trade and other current receivables</t>
  </si>
  <si>
    <t>- Inventories - Natural gas</t>
  </si>
  <si>
    <t>- Spare parts and supplies</t>
  </si>
  <si>
    <t>- Other current assets</t>
  </si>
  <si>
    <t>- Other non-current assets</t>
  </si>
  <si>
    <t>- Trade and other current payables</t>
  </si>
  <si>
    <t>- Other current liabilities</t>
  </si>
  <si>
    <t xml:space="preserve">- Employee benefit obligations </t>
  </si>
  <si>
    <t>- Other non-current liabilities</t>
  </si>
  <si>
    <t>Cash generated from (used in) operating activities</t>
  </si>
  <si>
    <t>- Interest received</t>
  </si>
  <si>
    <t>- Income tax paid</t>
  </si>
  <si>
    <t>- Withholding tax received</t>
  </si>
  <si>
    <t>Net cash generated from (used in) operating activities</t>
  </si>
  <si>
    <r>
      <t xml:space="preserve">Statements of Cash Flows (Unaudited) </t>
    </r>
    <r>
      <rPr>
        <sz val="9"/>
        <rFont val="Arial"/>
        <family val="2"/>
      </rPr>
      <t>(Cont’d)</t>
    </r>
  </si>
  <si>
    <t>Cash flows from investing activities</t>
  </si>
  <si>
    <t>Decrease in restricted deposits</t>
  </si>
  <si>
    <t>Repayments received from short-term loans to related parties</t>
  </si>
  <si>
    <t>Payments for short-term loans to related parties</t>
  </si>
  <si>
    <t>Payments for short-term loans to third party</t>
  </si>
  <si>
    <t>Payments for long-term loans to third parties</t>
  </si>
  <si>
    <t>Repayments received from long-term loans to related parties</t>
  </si>
  <si>
    <t>Payments for long-term loans to related parties</t>
  </si>
  <si>
    <t>Payments for investment in subsidiaries</t>
  </si>
  <si>
    <t>Payments for investment in associates</t>
  </si>
  <si>
    <t>Payments for investment in joint ventures</t>
  </si>
  <si>
    <t>Proceed from disposal of financial assets measured at fair value</t>
  </si>
  <si>
    <t>Payment for financial assets measured at fair value</t>
  </si>
  <si>
    <t>Payments for purchases of property, plant and equipment</t>
  </si>
  <si>
    <t>Payments for interest capitalised in property, plant and equipment</t>
  </si>
  <si>
    <t>Payments for purchases of intangible assets</t>
  </si>
  <si>
    <t>Proceeds from disposal of property, plant and equipment</t>
  </si>
  <si>
    <t>Proceeds from disposal of intangible assets</t>
  </si>
  <si>
    <t>Payments for projects development</t>
  </si>
  <si>
    <t>Payments for deposits for investment</t>
  </si>
  <si>
    <t>Dividends received</t>
  </si>
  <si>
    <t>Cash flows from financing activities</t>
  </si>
  <si>
    <t>Proceeds from issuance of ordinary shares from subsidiaries</t>
  </si>
  <si>
    <t>Proceeds from short-term borrowings from financial institutions</t>
  </si>
  <si>
    <t>Repayments to short-term borrowings from financial institutions</t>
  </si>
  <si>
    <t>Proceeds from long-term borrowings from financial institutions</t>
  </si>
  <si>
    <t>Repayments to long-term borrowings from financial institutions</t>
  </si>
  <si>
    <t>Proceeds from issuance of debentures</t>
  </si>
  <si>
    <t>Payments for redemption of debentures</t>
  </si>
  <si>
    <t>Payments for deferred financing fees</t>
  </si>
  <si>
    <t>Payments for lease liabilities</t>
  </si>
  <si>
    <t>Dividends paid to owners of parent</t>
  </si>
  <si>
    <t>Dividends paid to non-controlling interests</t>
  </si>
  <si>
    <t>Payments for interest of subordinated perpetual bond</t>
  </si>
  <si>
    <t>Interest received from interest rate swap</t>
  </si>
  <si>
    <t>Payments for interest</t>
  </si>
  <si>
    <t>Net cash generated from (used in) financing activities</t>
  </si>
  <si>
    <t>Net increase (decrease) in cash and cash equivalents</t>
  </si>
  <si>
    <t>Cash and cash equivalents at beginning of the period</t>
  </si>
  <si>
    <t>Gain (loss) on exchange rate of cash and cash equivalents</t>
  </si>
  <si>
    <t>Cash and cash equivalents at end of the period</t>
  </si>
  <si>
    <t>Supplementary information :</t>
  </si>
  <si>
    <t>Significant non-cash items :</t>
  </si>
  <si>
    <t>Acquisition of right-of-use assets and lease modifications</t>
  </si>
  <si>
    <t>Payable arising from investing in associates</t>
  </si>
  <si>
    <t>Compensation receivable arising from construction contract</t>
  </si>
  <si>
    <t>Transfer long-term loans to related party to investment in subsidiary</t>
  </si>
  <si>
    <t>Transfer property and equipment to intangible assets</t>
  </si>
  <si>
    <t>Transfer other non-current assets to investment in associates</t>
  </si>
  <si>
    <t>Transfer non-current construction payable to current construction payable</t>
  </si>
  <si>
    <t>Transfer advance for projects development to property and equipment</t>
  </si>
  <si>
    <t>Advance payment for capital increase in a subsidiary</t>
  </si>
  <si>
    <t>- Loss from write-off loan to a related party</t>
  </si>
  <si>
    <t xml:space="preserve">Profit before income tax </t>
  </si>
  <si>
    <t>- Share of profit from associates and joint ventures</t>
  </si>
  <si>
    <t>- Reversal of allowance for slow-moving spare parts and supplies</t>
  </si>
  <si>
    <t xml:space="preserve">Transfer deposit for land to land </t>
  </si>
  <si>
    <t>- Trade payables due over one year</t>
  </si>
  <si>
    <t>Payments for short-term investment in government bond</t>
  </si>
  <si>
    <t>Decrease (increase) in fixed deposits with maturity over three months</t>
  </si>
  <si>
    <t xml:space="preserve">Proceed from acquisition of subsidiaries considered </t>
  </si>
  <si>
    <t>as business acquisition, net of cash acquired</t>
  </si>
  <si>
    <t>Proceeds from long-term borrowings from third parties</t>
  </si>
  <si>
    <t>Repayments to long-term borrowings from third parties</t>
  </si>
  <si>
    <t>Net cash used in investing activities</t>
  </si>
  <si>
    <t>12, 13</t>
  </si>
  <si>
    <t>Payables arising from dividend declared</t>
  </si>
  <si>
    <t>- Gain from the partial unwinding of the interest rate swap contract</t>
  </si>
  <si>
    <t>Cash received from the partial unwinding of the interest rate swap contract</t>
  </si>
  <si>
    <t>Payable arising from investing in joint venture</t>
  </si>
  <si>
    <t xml:space="preserve">  from early loan repayment </t>
  </si>
  <si>
    <t xml:space="preserve">from early loan repayment </t>
  </si>
  <si>
    <t>- Reversal of allowance for expected credit losses</t>
  </si>
  <si>
    <t>Interest paid for lease liabilities</t>
  </si>
  <si>
    <t>- Loss (gain) on disposal and write-off of plant and equipment and intangible assets</t>
  </si>
  <si>
    <t>- Provision for minimum payments under rights to sell electricity agreements</t>
  </si>
  <si>
    <t>Purchases of property, plant and equipment and intangible assets by credit</t>
  </si>
  <si>
    <t>Transfer short-term loans to related parties to long-term loans to related parties</t>
  </si>
  <si>
    <t>Transfer short-term loans to third parties to short-term loans to related parties</t>
  </si>
  <si>
    <t>Transfer short-term loans to third parties to long-term loans to third parties</t>
  </si>
  <si>
    <t>Unrealised gain (loss) from changes in fair value</t>
  </si>
  <si>
    <t>of cash flow hedging derivatives, net of tax</t>
  </si>
  <si>
    <t xml:space="preserve">Unrealised gain (loss) from changes in fair value </t>
  </si>
  <si>
    <t>Dividend receivable from a subsidiary</t>
  </si>
  <si>
    <t>Current portion of lease liabilities, net</t>
  </si>
  <si>
    <t>Lease liabilities, net</t>
  </si>
  <si>
    <t>Note</t>
  </si>
  <si>
    <t>Proceeds from short-term borrowings from related parties</t>
  </si>
  <si>
    <t>Repayments to short-term borrowings from related parties</t>
  </si>
  <si>
    <t>Transfer short-term loans to other non-current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</si>
</sst>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\-"/>
    <numFmt numFmtId="167" formatCode="#,##0;\(#,##0\);&quot;-&quot;"/>
    <numFmt numFmtId="168" formatCode="_-* #,##0_-;\-* #,##0_-;_-* &quot;-&quot;??_-;_-@_-"/>
    <numFmt numFmtId="169" formatCode="#,##0.0;\(#,##0.0\)"/>
    <numFmt numFmtId="170" formatCode="_-* #,##0.00_-;\-* #,##0.00_-;_-* &quot;-&quot;??_-;_-@"/>
    <numFmt numFmtId="171" formatCode="#,##0.00;\(#,##0.00\);\-"/>
    <numFmt numFmtId="172" formatCode="#,##0;\ \(#,##0\)"/>
    <numFmt numFmtId="173" formatCode="#,##0;\(#,##0\);&quot;-&quot;;@"/>
    <numFmt numFmtId="174" formatCode="#,##0.00;\(#,##0.00\)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5"/>
      <name val="AngsanaUPC"/>
      <family val="1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43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12" fillId="0" borderId="0"/>
  </cellStyleXfs>
  <cellXfs count="196">
    <xf numFmtId="0" fontId="0" fillId="0" borderId="0" xfId="0"/>
    <xf numFmtId="166" fontId="10" fillId="0" borderId="0" xfId="7" applyNumberFormat="1" applyFont="1" applyFill="1" applyAlignment="1">
      <alignment horizontal="right" vertical="center"/>
    </xf>
    <xf numFmtId="166" fontId="10" fillId="0" borderId="2" xfId="7" applyNumberFormat="1" applyFont="1" applyFill="1" applyBorder="1" applyAlignment="1">
      <alignment horizontal="right" vertical="center"/>
    </xf>
    <xf numFmtId="166" fontId="10" fillId="0" borderId="0" xfId="7" applyNumberFormat="1" applyFont="1" applyFill="1" applyBorder="1" applyAlignment="1">
      <alignment horizontal="right" vertical="center"/>
    </xf>
    <xf numFmtId="168" fontId="10" fillId="0" borderId="0" xfId="9" applyNumberFormat="1" applyFont="1" applyFill="1" applyBorder="1" applyAlignment="1">
      <alignment vertical="center"/>
    </xf>
    <xf numFmtId="166" fontId="4" fillId="0" borderId="0" xfId="7" applyNumberFormat="1" applyFont="1" applyFill="1" applyAlignment="1">
      <alignment horizontal="right" vertical="center"/>
    </xf>
    <xf numFmtId="166" fontId="4" fillId="0" borderId="0" xfId="9" applyNumberFormat="1" applyFont="1" applyFill="1" applyAlignment="1">
      <alignment horizontal="right" vertical="center"/>
    </xf>
    <xf numFmtId="43" fontId="4" fillId="0" borderId="0" xfId="1" applyFont="1" applyFill="1"/>
    <xf numFmtId="0" fontId="4" fillId="0" borderId="0" xfId="7" applyNumberFormat="1" applyFont="1" applyFill="1" applyAlignment="1">
      <alignment horizontal="right" vertical="center"/>
    </xf>
    <xf numFmtId="166" fontId="4" fillId="0" borderId="2" xfId="9" applyNumberFormat="1" applyFont="1" applyFill="1" applyBorder="1" applyAlignment="1">
      <alignment horizontal="right" vertical="center"/>
    </xf>
    <xf numFmtId="166" fontId="4" fillId="0" borderId="2" xfId="7" applyNumberFormat="1" applyFont="1" applyFill="1" applyBorder="1" applyAlignment="1">
      <alignment horizontal="right" vertical="center"/>
    </xf>
    <xf numFmtId="173" fontId="4" fillId="0" borderId="0" xfId="7" applyNumberFormat="1" applyFont="1" applyFill="1" applyBorder="1" applyAlignment="1">
      <alignment horizontal="right" vertical="center"/>
    </xf>
    <xf numFmtId="166" fontId="4" fillId="0" borderId="0" xfId="7" applyNumberFormat="1" applyFont="1" applyFill="1" applyAlignment="1">
      <alignment vertical="center"/>
    </xf>
    <xf numFmtId="166" fontId="4" fillId="0" borderId="0" xfId="7" applyNumberFormat="1" applyFont="1" applyFill="1" applyBorder="1" applyAlignment="1">
      <alignment horizontal="right" vertical="center"/>
    </xf>
    <xf numFmtId="173" fontId="4" fillId="0" borderId="0" xfId="7" applyNumberFormat="1" applyFont="1" applyFill="1" applyAlignment="1">
      <alignment horizontal="right" vertical="center"/>
    </xf>
    <xf numFmtId="168" fontId="3" fillId="0" borderId="0" xfId="7" applyNumberFormat="1" applyFont="1" applyFill="1" applyAlignment="1">
      <alignment vertical="center"/>
    </xf>
    <xf numFmtId="173" fontId="4" fillId="0" borderId="0" xfId="7" applyNumberFormat="1" applyFont="1" applyFill="1" applyAlignment="1">
      <alignment vertical="center"/>
    </xf>
    <xf numFmtId="173" fontId="4" fillId="0" borderId="3" xfId="7" applyNumberFormat="1" applyFont="1" applyFill="1" applyBorder="1" applyAlignment="1">
      <alignment horizontal="right" vertical="center"/>
    </xf>
    <xf numFmtId="165" fontId="4" fillId="0" borderId="0" xfId="7" applyNumberFormat="1" applyFont="1" applyFill="1" applyAlignment="1">
      <alignment horizontal="right" vertical="center"/>
    </xf>
    <xf numFmtId="168" fontId="4" fillId="0" borderId="0" xfId="1" applyNumberFormat="1" applyFont="1" applyFill="1"/>
    <xf numFmtId="43" fontId="4" fillId="0" borderId="0" xfId="1" applyFont="1" applyFill="1" applyAlignment="1">
      <alignment horizontal="center" vertical="center"/>
    </xf>
    <xf numFmtId="166" fontId="4" fillId="0" borderId="0" xfId="9" applyNumberFormat="1" applyFont="1" applyFill="1" applyBorder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165" fontId="3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horizontal="center" vertical="center"/>
    </xf>
    <xf numFmtId="166" fontId="4" fillId="0" borderId="0" xfId="4" applyNumberFormat="1" applyFont="1" applyAlignment="1">
      <alignment horizontal="right" vertical="center"/>
    </xf>
    <xf numFmtId="166" fontId="10" fillId="0" borderId="0" xfId="4" applyNumberFormat="1" applyFont="1" applyAlignment="1">
      <alignment horizontal="right" vertical="center"/>
    </xf>
    <xf numFmtId="166" fontId="11" fillId="0" borderId="0" xfId="4" applyNumberFormat="1" applyFont="1" applyAlignment="1">
      <alignment horizontal="right" vertical="center"/>
    </xf>
    <xf numFmtId="165" fontId="10" fillId="0" borderId="0" xfId="4" applyNumberFormat="1" applyFont="1" applyAlignment="1">
      <alignment vertical="center"/>
    </xf>
    <xf numFmtId="165" fontId="3" fillId="0" borderId="2" xfId="4" applyNumberFormat="1" applyFont="1" applyBorder="1" applyAlignment="1">
      <alignment vertical="center"/>
    </xf>
    <xf numFmtId="165" fontId="4" fillId="0" borderId="2" xfId="4" applyNumberFormat="1" applyFont="1" applyBorder="1" applyAlignment="1">
      <alignment vertical="center"/>
    </xf>
    <xf numFmtId="165" fontId="4" fillId="0" borderId="2" xfId="4" applyNumberFormat="1" applyFont="1" applyBorder="1" applyAlignment="1">
      <alignment horizontal="center" vertical="center"/>
    </xf>
    <xf numFmtId="166" fontId="4" fillId="0" borderId="2" xfId="4" applyNumberFormat="1" applyFont="1" applyBorder="1" applyAlignment="1">
      <alignment horizontal="right" vertical="center"/>
    </xf>
    <xf numFmtId="166" fontId="10" fillId="0" borderId="2" xfId="4" applyNumberFormat="1" applyFont="1" applyBorder="1" applyAlignment="1">
      <alignment horizontal="right" vertical="center"/>
    </xf>
    <xf numFmtId="165" fontId="11" fillId="0" borderId="0" xfId="4" applyNumberFormat="1" applyFont="1" applyAlignment="1">
      <alignment vertical="center"/>
    </xf>
    <xf numFmtId="165" fontId="10" fillId="0" borderId="0" xfId="4" applyNumberFormat="1" applyFont="1" applyAlignment="1">
      <alignment horizontal="center" vertical="center"/>
    </xf>
    <xf numFmtId="166" fontId="11" fillId="0" borderId="2" xfId="4" applyNumberFormat="1" applyFont="1" applyBorder="1" applyAlignment="1">
      <alignment horizontal="center" vertical="center"/>
    </xf>
    <xf numFmtId="166" fontId="11" fillId="0" borderId="2" xfId="4" applyNumberFormat="1" applyFont="1" applyBorder="1" applyAlignment="1">
      <alignment vertical="center"/>
    </xf>
    <xf numFmtId="166" fontId="11" fillId="0" borderId="2" xfId="4" applyNumberFormat="1" applyFont="1" applyBorder="1" applyAlignment="1">
      <alignment horizontal="right" vertical="center"/>
    </xf>
    <xf numFmtId="166" fontId="11" fillId="0" borderId="0" xfId="4" applyNumberFormat="1" applyFont="1" applyAlignment="1">
      <alignment horizontal="center" vertical="center"/>
    </xf>
    <xf numFmtId="166" fontId="11" fillId="0" borderId="0" xfId="4" quotePrefix="1" applyNumberFormat="1" applyFont="1" applyAlignment="1">
      <alignment horizontal="right" vertical="center"/>
    </xf>
    <xf numFmtId="15" fontId="11" fillId="0" borderId="0" xfId="4" applyNumberFormat="1" applyFont="1" applyAlignment="1">
      <alignment vertical="center"/>
    </xf>
    <xf numFmtId="165" fontId="11" fillId="0" borderId="0" xfId="4" quotePrefix="1" applyNumberFormat="1" applyFont="1" applyAlignment="1">
      <alignment vertical="center"/>
    </xf>
    <xf numFmtId="0" fontId="10" fillId="0" borderId="0" xfId="4" applyFont="1" applyAlignment="1">
      <alignment vertical="center"/>
    </xf>
    <xf numFmtId="166" fontId="10" fillId="0" borderId="3" xfId="4" applyNumberFormat="1" applyFont="1" applyBorder="1" applyAlignment="1">
      <alignment horizontal="right" vertical="center"/>
    </xf>
    <xf numFmtId="166" fontId="4" fillId="0" borderId="0" xfId="4" applyNumberFormat="1" applyFont="1" applyAlignment="1">
      <alignment horizontal="center" vertical="center"/>
    </xf>
    <xf numFmtId="0" fontId="4" fillId="0" borderId="0" xfId="4" applyFont="1"/>
    <xf numFmtId="0" fontId="3" fillId="0" borderId="2" xfId="4" applyFont="1" applyBorder="1" applyAlignment="1">
      <alignment vertical="center"/>
    </xf>
    <xf numFmtId="166" fontId="4" fillId="0" borderId="2" xfId="4" applyNumberFormat="1" applyFont="1" applyBorder="1" applyAlignment="1">
      <alignment horizontal="center" vertical="center"/>
    </xf>
    <xf numFmtId="166" fontId="3" fillId="0" borderId="0" xfId="4" applyNumberFormat="1" applyFont="1" applyAlignment="1">
      <alignment horizontal="center" vertical="center"/>
    </xf>
    <xf numFmtId="166" fontId="3" fillId="0" borderId="2" xfId="4" applyNumberFormat="1" applyFont="1" applyBorder="1" applyAlignment="1">
      <alignment horizontal="center" vertical="center"/>
    </xf>
    <xf numFmtId="0" fontId="3" fillId="0" borderId="0" xfId="3" quotePrefix="1" applyFont="1" applyAlignment="1">
      <alignment horizontal="right" vertical="center"/>
    </xf>
    <xf numFmtId="166" fontId="4" fillId="0" borderId="0" xfId="3" applyNumberFormat="1" applyFont="1" applyAlignment="1">
      <alignment horizontal="center" vertical="center"/>
    </xf>
    <xf numFmtId="165" fontId="3" fillId="0" borderId="0" xfId="4" applyNumberFormat="1" applyFont="1" applyAlignment="1">
      <alignment horizontal="center" vertical="center"/>
    </xf>
    <xf numFmtId="166" fontId="3" fillId="0" borderId="2" xfId="4" applyNumberFormat="1" applyFont="1" applyBorder="1" applyAlignment="1">
      <alignment horizontal="right" vertical="center"/>
    </xf>
    <xf numFmtId="166" fontId="3" fillId="0" borderId="0" xfId="4" applyNumberFormat="1" applyFont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66" fontId="4" fillId="0" borderId="0" xfId="5" applyNumberFormat="1" applyFont="1" applyAlignment="1">
      <alignment horizontal="center" vertical="center"/>
    </xf>
    <xf numFmtId="166" fontId="4" fillId="0" borderId="0" xfId="5" applyNumberFormat="1" applyFont="1" applyAlignment="1">
      <alignment horizontal="right" vertical="center"/>
    </xf>
    <xf numFmtId="166" fontId="4" fillId="0" borderId="0" xfId="4" applyNumberFormat="1" applyFont="1"/>
    <xf numFmtId="166" fontId="7" fillId="0" borderId="2" xfId="0" applyNumberFormat="1" applyFont="1" applyBorder="1" applyAlignment="1">
      <alignment horizontal="right" vertical="center"/>
    </xf>
    <xf numFmtId="166" fontId="4" fillId="0" borderId="2" xfId="5" applyNumberFormat="1" applyFont="1" applyBorder="1" applyAlignment="1">
      <alignment horizontal="right" vertical="center"/>
    </xf>
    <xf numFmtId="171" fontId="4" fillId="0" borderId="0" xfId="4" applyNumberFormat="1" applyFont="1" applyAlignment="1">
      <alignment horizontal="right" vertical="center"/>
    </xf>
    <xf numFmtId="171" fontId="4" fillId="0" borderId="0" xfId="4" applyNumberFormat="1" applyFont="1" applyAlignment="1">
      <alignment horizontal="center" vertical="center"/>
    </xf>
    <xf numFmtId="165" fontId="4" fillId="0" borderId="0" xfId="5" applyNumberFormat="1" applyFont="1" applyAlignment="1">
      <alignment horizontal="right" vertical="center"/>
    </xf>
    <xf numFmtId="165" fontId="4" fillId="0" borderId="0" xfId="6" applyNumberFormat="1" applyFont="1" applyAlignment="1">
      <alignment horizontal="center" vertical="center"/>
    </xf>
    <xf numFmtId="10" fontId="4" fillId="0" borderId="0" xfId="2" applyNumberFormat="1" applyFont="1" applyFill="1"/>
    <xf numFmtId="166" fontId="4" fillId="0" borderId="0" xfId="4" applyNumberFormat="1" applyFont="1" applyAlignment="1">
      <alignment vertical="center"/>
    </xf>
    <xf numFmtId="166" fontId="4" fillId="0" borderId="3" xfId="4" applyNumberFormat="1" applyFont="1" applyBorder="1" applyAlignment="1">
      <alignment horizontal="right" vertical="center"/>
    </xf>
    <xf numFmtId="171" fontId="4" fillId="0" borderId="0" xfId="5" applyNumberFormat="1" applyFont="1" applyAlignment="1">
      <alignment horizontal="right" vertical="center"/>
    </xf>
    <xf numFmtId="171" fontId="4" fillId="0" borderId="0" xfId="5" applyNumberFormat="1" applyFont="1" applyAlignment="1">
      <alignment horizontal="center" vertical="center"/>
    </xf>
    <xf numFmtId="174" fontId="4" fillId="0" borderId="0" xfId="5" applyNumberFormat="1" applyFont="1" applyAlignment="1">
      <alignment horizontal="right" vertical="center"/>
    </xf>
    <xf numFmtId="0" fontId="4" fillId="0" borderId="0" xfId="4" applyFont="1" applyAlignment="1">
      <alignment vertical="center"/>
    </xf>
    <xf numFmtId="0" fontId="3" fillId="0" borderId="0" xfId="3" applyFont="1" applyAlignment="1">
      <alignment vertical="center"/>
    </xf>
    <xf numFmtId="165" fontId="4" fillId="0" borderId="0" xfId="3" applyNumberFormat="1" applyFont="1" applyAlignment="1">
      <alignment vertical="center"/>
    </xf>
    <xf numFmtId="165" fontId="4" fillId="0" borderId="0" xfId="3" applyNumberFormat="1" applyFont="1" applyAlignment="1">
      <alignment horizontal="center" vertical="center"/>
    </xf>
    <xf numFmtId="0" fontId="4" fillId="0" borderId="0" xfId="0" applyFont="1"/>
    <xf numFmtId="165" fontId="3" fillId="0" borderId="0" xfId="3" applyNumberFormat="1" applyFont="1" applyAlignment="1">
      <alignment vertical="center"/>
    </xf>
    <xf numFmtId="165" fontId="3" fillId="0" borderId="1" xfId="3" applyNumberFormat="1" applyFont="1" applyBorder="1" applyAlignment="1">
      <alignment vertical="center"/>
    </xf>
    <xf numFmtId="165" fontId="4" fillId="0" borderId="1" xfId="3" applyNumberFormat="1" applyFont="1" applyBorder="1" applyAlignment="1">
      <alignment vertical="center"/>
    </xf>
    <xf numFmtId="165" fontId="4" fillId="0" borderId="1" xfId="3" applyNumberFormat="1" applyFont="1" applyBorder="1" applyAlignment="1">
      <alignment horizontal="center" vertical="center"/>
    </xf>
    <xf numFmtId="166" fontId="4" fillId="0" borderId="1" xfId="3" applyNumberFormat="1" applyFont="1" applyBorder="1" applyAlignment="1">
      <alignment horizontal="center" vertical="center"/>
    </xf>
    <xf numFmtId="165" fontId="3" fillId="0" borderId="0" xfId="3" applyNumberFormat="1" applyFont="1" applyAlignment="1">
      <alignment horizontal="right" vertical="center"/>
    </xf>
    <xf numFmtId="0" fontId="3" fillId="0" borderId="0" xfId="3" applyFont="1" applyAlignment="1">
      <alignment horizontal="right" vertical="center"/>
    </xf>
    <xf numFmtId="167" fontId="3" fillId="0" borderId="0" xfId="3" applyNumberFormat="1" applyFont="1" applyAlignment="1">
      <alignment horizontal="right" vertical="center"/>
    </xf>
    <xf numFmtId="165" fontId="3" fillId="0" borderId="0" xfId="3" quotePrefix="1" applyNumberFormat="1" applyFont="1" applyAlignment="1">
      <alignment horizontal="right" vertical="center"/>
    </xf>
    <xf numFmtId="0" fontId="5" fillId="0" borderId="0" xfId="3" applyFont="1" applyAlignment="1">
      <alignment horizontal="right" vertical="center"/>
    </xf>
    <xf numFmtId="166" fontId="3" fillId="0" borderId="1" xfId="3" applyNumberFormat="1" applyFont="1" applyBorder="1" applyAlignment="1">
      <alignment horizontal="center" vertical="center"/>
    </xf>
    <xf numFmtId="165" fontId="3" fillId="0" borderId="0" xfId="3" applyNumberFormat="1" applyFont="1" applyAlignment="1">
      <alignment horizontal="center" vertical="center"/>
    </xf>
    <xf numFmtId="166" fontId="3" fillId="0" borderId="1" xfId="3" applyNumberFormat="1" applyFont="1" applyBorder="1" applyAlignment="1">
      <alignment horizontal="right" vertical="center"/>
    </xf>
    <xf numFmtId="166" fontId="3" fillId="0" borderId="0" xfId="3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169" fontId="7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165" fontId="7" fillId="0" borderId="0" xfId="0" quotePrefix="1" applyNumberFormat="1" applyFont="1" applyAlignment="1">
      <alignment horizontal="center" vertical="center"/>
    </xf>
    <xf numFmtId="166" fontId="4" fillId="0" borderId="0" xfId="0" applyNumberFormat="1" applyFont="1"/>
    <xf numFmtId="166" fontId="7" fillId="0" borderId="3" xfId="0" applyNumberFormat="1" applyFont="1" applyBorder="1" applyAlignment="1">
      <alignment horizontal="right" vertical="center"/>
    </xf>
    <xf numFmtId="166" fontId="4" fillId="0" borderId="0" xfId="3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2" xfId="0" applyNumberFormat="1" applyFont="1" applyBorder="1" applyAlignment="1">
      <alignment horizontal="right" vertical="center"/>
    </xf>
    <xf numFmtId="0" fontId="4" fillId="0" borderId="0" xfId="0" quotePrefix="1" applyFont="1" applyAlignment="1">
      <alignment vertical="center"/>
    </xf>
    <xf numFmtId="166" fontId="4" fillId="0" borderId="3" xfId="0" applyNumberFormat="1" applyFont="1" applyBorder="1" applyAlignment="1">
      <alignment horizontal="right" vertical="center"/>
    </xf>
    <xf numFmtId="43" fontId="4" fillId="0" borderId="0" xfId="0" applyNumberFormat="1" applyFont="1" applyAlignment="1">
      <alignment horizontal="center" vertical="center"/>
    </xf>
    <xf numFmtId="170" fontId="4" fillId="0" borderId="0" xfId="3" applyNumberFormat="1" applyFont="1" applyAlignment="1">
      <alignment horizontal="center" vertical="center"/>
    </xf>
    <xf numFmtId="0" fontId="11" fillId="0" borderId="0" xfId="4" applyFont="1" applyAlignment="1">
      <alignment vertical="center"/>
    </xf>
    <xf numFmtId="15" fontId="10" fillId="0" borderId="0" xfId="4" applyNumberFormat="1" applyFont="1" applyAlignment="1">
      <alignment vertical="center"/>
    </xf>
    <xf numFmtId="0" fontId="3" fillId="0" borderId="0" xfId="4" applyFont="1" applyAlignment="1">
      <alignment horizontal="left" vertical="center"/>
    </xf>
    <xf numFmtId="165" fontId="10" fillId="0" borderId="0" xfId="4" applyNumberFormat="1" applyFont="1" applyAlignment="1">
      <alignment horizontal="right" vertical="center"/>
    </xf>
    <xf numFmtId="0" fontId="3" fillId="0" borderId="0" xfId="4" applyFont="1" applyAlignment="1">
      <alignment vertical="center"/>
    </xf>
    <xf numFmtId="0" fontId="10" fillId="0" borderId="0" xfId="4" applyFont="1" applyAlignment="1">
      <alignment horizontal="center" vertical="center"/>
    </xf>
    <xf numFmtId="0" fontId="4" fillId="0" borderId="2" xfId="4" applyFont="1" applyBorder="1" applyAlignment="1">
      <alignment vertical="center"/>
    </xf>
    <xf numFmtId="0" fontId="10" fillId="0" borderId="2" xfId="4" applyFont="1" applyBorder="1" applyAlignment="1">
      <alignment horizontal="center" vertical="center"/>
    </xf>
    <xf numFmtId="0" fontId="10" fillId="0" borderId="2" xfId="4" applyFont="1" applyBorder="1" applyAlignment="1">
      <alignment vertical="center"/>
    </xf>
    <xf numFmtId="165" fontId="10" fillId="0" borderId="2" xfId="4" applyNumberFormat="1" applyFont="1" applyBorder="1" applyAlignment="1">
      <alignment vertical="center"/>
    </xf>
    <xf numFmtId="165" fontId="11" fillId="0" borderId="2" xfId="4" applyNumberFormat="1" applyFont="1" applyBorder="1" applyAlignment="1">
      <alignment horizontal="center" vertical="center"/>
    </xf>
    <xf numFmtId="165" fontId="11" fillId="0" borderId="2" xfId="4" applyNumberFormat="1" applyFont="1" applyBorder="1" applyAlignment="1">
      <alignment vertical="center"/>
    </xf>
    <xf numFmtId="172" fontId="11" fillId="0" borderId="2" xfId="4" applyNumberFormat="1" applyFont="1" applyBorder="1" applyAlignment="1">
      <alignment horizontal="right" vertical="center"/>
    </xf>
    <xf numFmtId="165" fontId="11" fillId="0" borderId="0" xfId="4" applyNumberFormat="1" applyFont="1" applyAlignment="1">
      <alignment horizontal="center" vertical="center"/>
    </xf>
    <xf numFmtId="172" fontId="11" fillId="0" borderId="0" xfId="4" applyNumberFormat="1" applyFont="1" applyAlignment="1">
      <alignment horizontal="right" vertical="center"/>
    </xf>
    <xf numFmtId="172" fontId="11" fillId="0" borderId="0" xfId="4" quotePrefix="1" applyNumberFormat="1" applyFont="1" applyAlignment="1">
      <alignment horizontal="right" vertical="center"/>
    </xf>
    <xf numFmtId="172" fontId="11" fillId="0" borderId="0" xfId="4" applyNumberFormat="1" applyFont="1" applyAlignment="1">
      <alignment horizontal="center" vertical="center"/>
    </xf>
    <xf numFmtId="172" fontId="11" fillId="0" borderId="2" xfId="4" applyNumberFormat="1" applyFont="1" applyBorder="1" applyAlignment="1">
      <alignment horizontal="center" vertical="center"/>
    </xf>
    <xf numFmtId="172" fontId="13" fillId="0" borderId="2" xfId="4" applyNumberFormat="1" applyFont="1" applyBorder="1" applyAlignment="1">
      <alignment horizontal="center" vertical="center"/>
    </xf>
    <xf numFmtId="0" fontId="11" fillId="0" borderId="0" xfId="4" applyFont="1" applyAlignment="1">
      <alignment horizontal="left" vertical="center"/>
    </xf>
    <xf numFmtId="166" fontId="10" fillId="0" borderId="0" xfId="4" applyNumberFormat="1" applyFont="1" applyAlignment="1">
      <alignment vertical="center"/>
    </xf>
    <xf numFmtId="166" fontId="10" fillId="0" borderId="0" xfId="8" applyNumberFormat="1" applyFont="1" applyAlignment="1">
      <alignment vertical="center"/>
    </xf>
    <xf numFmtId="166" fontId="10" fillId="0" borderId="2" xfId="8" applyNumberFormat="1" applyFont="1" applyBorder="1" applyAlignment="1">
      <alignment vertical="center"/>
    </xf>
    <xf numFmtId="166" fontId="10" fillId="0" borderId="3" xfId="4" applyNumberFormat="1" applyFont="1" applyBorder="1" applyAlignment="1">
      <alignment vertical="center"/>
    </xf>
    <xf numFmtId="0" fontId="3" fillId="0" borderId="0" xfId="6" applyFont="1" applyAlignment="1">
      <alignment vertical="center"/>
    </xf>
    <xf numFmtId="165" fontId="3" fillId="0" borderId="0" xfId="6" applyNumberFormat="1" applyFont="1" applyAlignment="1">
      <alignment horizontal="center" vertical="center"/>
    </xf>
    <xf numFmtId="173" fontId="3" fillId="0" borderId="0" xfId="6" applyNumberFormat="1" applyFont="1" applyAlignment="1">
      <alignment horizontal="right" vertical="center"/>
    </xf>
    <xf numFmtId="173" fontId="4" fillId="0" borderId="0" xfId="6" applyNumberFormat="1" applyFont="1" applyAlignment="1">
      <alignment vertical="center"/>
    </xf>
    <xf numFmtId="0" fontId="3" fillId="0" borderId="2" xfId="6" applyFont="1" applyBorder="1" applyAlignment="1">
      <alignment vertical="center"/>
    </xf>
    <xf numFmtId="165" fontId="3" fillId="0" borderId="2" xfId="6" applyNumberFormat="1" applyFont="1" applyBorder="1" applyAlignment="1">
      <alignment horizontal="center" vertical="center"/>
    </xf>
    <xf numFmtId="173" fontId="3" fillId="0" borderId="2" xfId="6" applyNumberFormat="1" applyFont="1" applyBorder="1" applyAlignment="1">
      <alignment horizontal="right" vertical="center"/>
    </xf>
    <xf numFmtId="173" fontId="3" fillId="0" borderId="0" xfId="6" applyNumberFormat="1" applyFont="1" applyAlignment="1">
      <alignment vertical="center"/>
    </xf>
    <xf numFmtId="173" fontId="3" fillId="0" borderId="0" xfId="4" applyNumberFormat="1" applyFont="1" applyAlignment="1">
      <alignment horizontal="center" vertical="center"/>
    </xf>
    <xf numFmtId="0" fontId="4" fillId="0" borderId="0" xfId="6" applyFont="1" applyAlignment="1">
      <alignment vertical="center"/>
    </xf>
    <xf numFmtId="173" fontId="3" fillId="0" borderId="0" xfId="4" applyNumberFormat="1" applyFont="1" applyAlignment="1">
      <alignment horizontal="right" vertical="center"/>
    </xf>
    <xf numFmtId="166" fontId="3" fillId="0" borderId="0" xfId="3" quotePrefix="1" applyNumberFormat="1" applyFont="1" applyAlignment="1">
      <alignment horizontal="right" vertical="center"/>
    </xf>
    <xf numFmtId="0" fontId="3" fillId="0" borderId="2" xfId="6" applyFont="1" applyBorder="1" applyAlignment="1">
      <alignment horizontal="center" vertical="center"/>
    </xf>
    <xf numFmtId="173" fontId="3" fillId="0" borderId="2" xfId="4" applyNumberFormat="1" applyFont="1" applyBorder="1" applyAlignment="1">
      <alignment horizontal="right" vertical="center"/>
    </xf>
    <xf numFmtId="0" fontId="3" fillId="0" borderId="0" xfId="6" applyFont="1" applyAlignment="1">
      <alignment horizontal="center" vertical="center"/>
    </xf>
    <xf numFmtId="173" fontId="4" fillId="0" borderId="0" xfId="6" applyNumberFormat="1" applyFont="1" applyAlignment="1">
      <alignment horizontal="center" vertical="center"/>
    </xf>
    <xf numFmtId="166" fontId="4" fillId="0" borderId="0" xfId="6" applyNumberFormat="1" applyFont="1" applyAlignment="1">
      <alignment horizontal="right" vertical="center"/>
    </xf>
    <xf numFmtId="166" fontId="4" fillId="0" borderId="0" xfId="6" applyNumberFormat="1" applyFont="1" applyAlignment="1">
      <alignment vertical="center"/>
    </xf>
    <xf numFmtId="0" fontId="4" fillId="0" borderId="0" xfId="6" quotePrefix="1" applyFont="1" applyAlignment="1">
      <alignment vertical="center"/>
    </xf>
    <xf numFmtId="0" fontId="4" fillId="0" borderId="0" xfId="6" applyFont="1" applyAlignment="1">
      <alignment horizontal="center" vertical="center"/>
    </xf>
    <xf numFmtId="165" fontId="4" fillId="0" borderId="0" xfId="6" applyNumberFormat="1" applyFont="1" applyAlignment="1">
      <alignment horizontal="right" vertical="center"/>
    </xf>
    <xf numFmtId="0" fontId="4" fillId="0" borderId="0" xfId="6" applyFont="1" applyAlignment="1">
      <alignment horizontal="left" vertical="center"/>
    </xf>
    <xf numFmtId="0" fontId="4" fillId="0" borderId="0" xfId="4" quotePrefix="1" applyFont="1" applyAlignment="1">
      <alignment vertical="center"/>
    </xf>
    <xf numFmtId="165" fontId="4" fillId="0" borderId="0" xfId="6" applyNumberFormat="1" applyFont="1" applyAlignment="1">
      <alignment vertical="center"/>
    </xf>
    <xf numFmtId="173" fontId="4" fillId="0" borderId="0" xfId="6" applyNumberFormat="1" applyFont="1" applyAlignment="1">
      <alignment horizontal="right" vertical="center"/>
    </xf>
    <xf numFmtId="164" fontId="4" fillId="0" borderId="0" xfId="4" applyNumberFormat="1" applyFont="1"/>
    <xf numFmtId="166" fontId="4" fillId="0" borderId="2" xfId="6" applyNumberFormat="1" applyFont="1" applyBorder="1" applyAlignment="1">
      <alignment horizontal="right" vertical="center"/>
    </xf>
    <xf numFmtId="165" fontId="3" fillId="0" borderId="2" xfId="6" applyNumberFormat="1" applyFont="1" applyBorder="1" applyAlignment="1">
      <alignment vertical="center"/>
    </xf>
    <xf numFmtId="169" fontId="4" fillId="0" borderId="0" xfId="6" applyNumberFormat="1" applyFont="1" applyAlignment="1">
      <alignment horizontal="center" vertical="center"/>
    </xf>
    <xf numFmtId="165" fontId="4" fillId="0" borderId="2" xfId="6" applyNumberFormat="1" applyFont="1" applyBorder="1" applyAlignment="1">
      <alignment horizontal="right" vertical="center"/>
    </xf>
    <xf numFmtId="166" fontId="4" fillId="0" borderId="0" xfId="6" applyNumberFormat="1" applyFont="1" applyAlignment="1">
      <alignment horizontal="center" vertical="center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center" vertical="center"/>
    </xf>
    <xf numFmtId="49" fontId="4" fillId="0" borderId="0" xfId="6" applyNumberFormat="1" applyFont="1" applyAlignment="1">
      <alignment horizontal="left" vertical="center"/>
    </xf>
    <xf numFmtId="165" fontId="4" fillId="0" borderId="0" xfId="0" quotePrefix="1" applyNumberFormat="1" applyFont="1" applyAlignment="1">
      <alignment horizontal="center" vertical="center"/>
    </xf>
    <xf numFmtId="166" fontId="3" fillId="0" borderId="1" xfId="3" applyNumberFormat="1" applyFont="1" applyBorder="1" applyAlignment="1">
      <alignment horizontal="center" vertical="center" wrapText="1"/>
    </xf>
    <xf numFmtId="0" fontId="4" fillId="0" borderId="1" xfId="3" applyFont="1" applyBorder="1"/>
    <xf numFmtId="166" fontId="3" fillId="0" borderId="0" xfId="3" applyNumberFormat="1" applyFont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4" fillId="0" borderId="1" xfId="3" applyFont="1" applyBorder="1" applyAlignment="1">
      <alignment horizontal="center"/>
    </xf>
    <xf numFmtId="165" fontId="4" fillId="0" borderId="1" xfId="3" applyNumberFormat="1" applyFont="1" applyBorder="1" applyAlignment="1">
      <alignment horizontal="left" vertical="center"/>
    </xf>
    <xf numFmtId="0" fontId="4" fillId="0" borderId="0" xfId="3" applyFont="1"/>
    <xf numFmtId="165" fontId="4" fillId="0" borderId="1" xfId="3" applyNumberFormat="1" applyFont="1" applyBorder="1" applyAlignment="1">
      <alignment vertical="center" wrapText="1"/>
    </xf>
    <xf numFmtId="166" fontId="3" fillId="0" borderId="0" xfId="4" applyNumberFormat="1" applyFont="1" applyAlignment="1">
      <alignment horizontal="center" vertical="center" wrapText="1"/>
    </xf>
    <xf numFmtId="166" fontId="3" fillId="0" borderId="0" xfId="4" applyNumberFormat="1" applyFont="1" applyAlignment="1">
      <alignment horizontal="center" vertical="center"/>
    </xf>
    <xf numFmtId="166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/>
    </xf>
    <xf numFmtId="165" fontId="4" fillId="0" borderId="2" xfId="4" applyNumberFormat="1" applyFont="1" applyBorder="1" applyAlignment="1">
      <alignment horizontal="left" vertical="center"/>
    </xf>
    <xf numFmtId="166" fontId="11" fillId="0" borderId="2" xfId="4" applyNumberFormat="1" applyFont="1" applyBorder="1" applyAlignment="1">
      <alignment horizontal="center" vertical="center"/>
    </xf>
    <xf numFmtId="166" fontId="11" fillId="0" borderId="4" xfId="4" applyNumberFormat="1" applyFont="1" applyBorder="1" applyAlignment="1">
      <alignment horizontal="center" vertical="center"/>
    </xf>
    <xf numFmtId="166" fontId="11" fillId="0" borderId="0" xfId="4" applyNumberFormat="1" applyFont="1" applyAlignment="1">
      <alignment horizontal="center" vertical="center"/>
    </xf>
    <xf numFmtId="165" fontId="11" fillId="0" borderId="2" xfId="4" applyNumberFormat="1" applyFont="1" applyBorder="1" applyAlignment="1">
      <alignment horizontal="center" vertical="center"/>
    </xf>
    <xf numFmtId="172" fontId="11" fillId="0" borderId="2" xfId="4" applyNumberFormat="1" applyFont="1" applyBorder="1" applyAlignment="1">
      <alignment horizontal="center" vertical="center"/>
    </xf>
    <xf numFmtId="0" fontId="4" fillId="0" borderId="2" xfId="4" applyFont="1" applyBorder="1" applyAlignment="1">
      <alignment horizontal="left" vertical="center"/>
    </xf>
    <xf numFmtId="173" fontId="3" fillId="0" borderId="0" xfId="4" applyNumberFormat="1" applyFont="1" applyAlignment="1">
      <alignment horizontal="center" vertical="center" wrapText="1"/>
    </xf>
    <xf numFmtId="173" fontId="3" fillId="0" borderId="0" xfId="4" applyNumberFormat="1" applyFont="1" applyAlignment="1">
      <alignment horizontal="center" vertical="center"/>
    </xf>
    <xf numFmtId="173" fontId="3" fillId="0" borderId="2" xfId="4" applyNumberFormat="1" applyFont="1" applyBorder="1" applyAlignment="1">
      <alignment horizontal="center" vertical="center" wrapText="1"/>
    </xf>
    <xf numFmtId="173" fontId="3" fillId="0" borderId="2" xfId="4" applyNumberFormat="1" applyFont="1" applyBorder="1" applyAlignment="1">
      <alignment horizontal="center" vertical="center"/>
    </xf>
    <xf numFmtId="0" fontId="4" fillId="0" borderId="2" xfId="6" applyFont="1" applyBorder="1" applyAlignment="1">
      <alignment horizontal="left" vertical="center" wrapText="1"/>
    </xf>
    <xf numFmtId="0" fontId="4" fillId="0" borderId="2" xfId="6" applyFont="1" applyBorder="1" applyAlignment="1">
      <alignment horizontal="left" vertical="center"/>
    </xf>
  </cellXfs>
  <cellStyles count="12">
    <cellStyle name="Comma" xfId="1" builtinId="3"/>
    <cellStyle name="Comma 2" xfId="9" xr:uid="{F7F8B784-0B7F-46B3-809F-E433F9445ED3}"/>
    <cellStyle name="Comma 3" xfId="7" xr:uid="{266F2654-B2E5-4A91-A134-81AB32D7DA4C}"/>
    <cellStyle name="Normal" xfId="0" builtinId="0"/>
    <cellStyle name="Normal 10 2 4" xfId="6" xr:uid="{4B136A73-910E-4C4F-B5F5-C7F6341DC19F}"/>
    <cellStyle name="Normal 10 2 4 2" xfId="10" xr:uid="{5362E7A0-6249-4AFF-9E53-6B6F76D0426A}"/>
    <cellStyle name="Normal 2" xfId="3" xr:uid="{282766F7-2F1A-49B8-8413-1ADE393B2556}"/>
    <cellStyle name="Normal 3" xfId="5" xr:uid="{DBF2D648-1DFC-448E-ABAC-7E11DA5A1D28}"/>
    <cellStyle name="Normal 4" xfId="11" xr:uid="{87A8E940-D9B2-464E-9BF7-46BD49A2CE02}"/>
    <cellStyle name="Normal 6" xfId="4" xr:uid="{DED0EB9C-6C75-4301-99D8-77CC3D046BA5}"/>
    <cellStyle name="Normal 6 2" xfId="8" xr:uid="{1A383828-5D0B-4777-8E97-FF4BC8030BFB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9BE89-8BDF-47F5-982D-B65B52A65FD9}">
  <dimension ref="A1:P164"/>
  <sheetViews>
    <sheetView tabSelected="1" zoomScaleNormal="100" zoomScaleSheetLayoutView="100" workbookViewId="0">
      <selection activeCell="M168" sqref="M168"/>
    </sheetView>
  </sheetViews>
  <sheetFormatPr defaultColWidth="9.33203125" defaultRowHeight="11.4" x14ac:dyDescent="0.2"/>
  <cols>
    <col min="1" max="3" width="1.5546875" style="77" customWidth="1"/>
    <col min="4" max="4" width="40.88671875" style="77" customWidth="1"/>
    <col min="5" max="5" width="5.33203125" style="77" customWidth="1"/>
    <col min="6" max="6" width="0.88671875" style="77" customWidth="1"/>
    <col min="7" max="7" width="11.44140625" style="77" customWidth="1"/>
    <col min="8" max="8" width="0.88671875" style="77" customWidth="1"/>
    <col min="9" max="9" width="11.6640625" style="77" customWidth="1"/>
    <col min="10" max="10" width="0.88671875" style="77" customWidth="1"/>
    <col min="11" max="11" width="11.44140625" style="77" customWidth="1"/>
    <col min="12" max="12" width="0.88671875" style="77" customWidth="1"/>
    <col min="13" max="13" width="11.6640625" style="77" customWidth="1"/>
    <col min="14" max="14" width="9.33203125" style="77"/>
    <col min="15" max="15" width="16.33203125" style="77" customWidth="1"/>
    <col min="16" max="16384" width="9.33203125" style="77"/>
  </cols>
  <sheetData>
    <row r="1" spans="1:16" ht="16.5" customHeight="1" x14ac:dyDescent="0.2">
      <c r="A1" s="74" t="s">
        <v>0</v>
      </c>
      <c r="B1" s="75"/>
      <c r="C1" s="75"/>
      <c r="D1" s="75"/>
      <c r="E1" s="76"/>
      <c r="F1" s="76"/>
      <c r="G1" s="53"/>
      <c r="H1" s="53"/>
      <c r="I1" s="53"/>
      <c r="J1" s="53"/>
      <c r="K1" s="53"/>
      <c r="L1" s="53"/>
      <c r="M1" s="53"/>
    </row>
    <row r="2" spans="1:16" ht="16.5" customHeight="1" x14ac:dyDescent="0.2">
      <c r="A2" s="78" t="s">
        <v>31</v>
      </c>
      <c r="B2" s="75"/>
      <c r="C2" s="75"/>
      <c r="D2" s="75"/>
      <c r="E2" s="76"/>
      <c r="F2" s="76"/>
      <c r="G2" s="53"/>
      <c r="H2" s="53"/>
      <c r="I2" s="53"/>
      <c r="J2" s="53"/>
      <c r="K2" s="53"/>
      <c r="L2" s="53"/>
      <c r="M2" s="53"/>
    </row>
    <row r="3" spans="1:16" ht="16.5" customHeight="1" x14ac:dyDescent="0.2">
      <c r="A3" s="79" t="s">
        <v>32</v>
      </c>
      <c r="B3" s="80"/>
      <c r="C3" s="80"/>
      <c r="D3" s="80"/>
      <c r="E3" s="81"/>
      <c r="F3" s="81"/>
      <c r="G3" s="82"/>
      <c r="H3" s="82"/>
      <c r="I3" s="82"/>
      <c r="J3" s="82"/>
      <c r="K3" s="82"/>
      <c r="L3" s="82"/>
      <c r="M3" s="82"/>
    </row>
    <row r="4" spans="1:16" ht="14.1" customHeight="1" x14ac:dyDescent="0.2">
      <c r="A4" s="75"/>
      <c r="B4" s="75"/>
      <c r="C4" s="75"/>
      <c r="D4" s="75"/>
      <c r="E4" s="76"/>
      <c r="F4" s="76"/>
      <c r="G4" s="53"/>
      <c r="H4" s="53"/>
      <c r="I4" s="53"/>
      <c r="J4" s="53"/>
      <c r="K4" s="53"/>
      <c r="L4" s="53"/>
      <c r="M4" s="53"/>
    </row>
    <row r="5" spans="1:16" ht="14.1" customHeight="1" x14ac:dyDescent="0.2">
      <c r="A5" s="75"/>
      <c r="B5" s="75"/>
      <c r="C5" s="75"/>
      <c r="D5" s="75"/>
      <c r="E5" s="76"/>
      <c r="F5" s="76"/>
      <c r="G5" s="53"/>
      <c r="H5" s="53"/>
      <c r="I5" s="53"/>
      <c r="J5" s="53"/>
      <c r="K5" s="53"/>
      <c r="L5" s="53"/>
      <c r="M5" s="53"/>
    </row>
    <row r="6" spans="1:16" ht="15" customHeight="1" x14ac:dyDescent="0.2">
      <c r="A6" s="75"/>
      <c r="B6" s="75"/>
      <c r="C6" s="75"/>
      <c r="D6" s="75"/>
      <c r="E6" s="76"/>
      <c r="F6" s="76"/>
      <c r="G6" s="173" t="s">
        <v>2</v>
      </c>
      <c r="H6" s="174"/>
      <c r="I6" s="174"/>
      <c r="J6" s="53"/>
      <c r="K6" s="173" t="s">
        <v>3</v>
      </c>
      <c r="L6" s="174"/>
      <c r="M6" s="174"/>
    </row>
    <row r="7" spans="1:16" ht="15" customHeight="1" x14ac:dyDescent="0.2">
      <c r="A7" s="75"/>
      <c r="B7" s="75"/>
      <c r="C7" s="75"/>
      <c r="D7" s="75"/>
      <c r="E7" s="76"/>
      <c r="F7" s="76"/>
      <c r="G7" s="171" t="s">
        <v>4</v>
      </c>
      <c r="H7" s="175"/>
      <c r="I7" s="175"/>
      <c r="J7" s="53"/>
      <c r="K7" s="171" t="s">
        <v>4</v>
      </c>
      <c r="L7" s="175"/>
      <c r="M7" s="175"/>
    </row>
    <row r="8" spans="1:16" ht="15" customHeight="1" x14ac:dyDescent="0.2">
      <c r="A8" s="75"/>
      <c r="B8" s="75"/>
      <c r="C8" s="75"/>
      <c r="D8" s="75"/>
      <c r="E8" s="76"/>
      <c r="F8" s="76"/>
      <c r="G8" s="83" t="s">
        <v>33</v>
      </c>
      <c r="H8" s="84"/>
      <c r="I8" s="83" t="s">
        <v>34</v>
      </c>
      <c r="J8" s="85"/>
      <c r="K8" s="83" t="s">
        <v>33</v>
      </c>
      <c r="L8" s="85"/>
      <c r="M8" s="83" t="s">
        <v>34</v>
      </c>
    </row>
    <row r="9" spans="1:16" ht="15" customHeight="1" x14ac:dyDescent="0.2">
      <c r="A9" s="75"/>
      <c r="B9" s="75"/>
      <c r="C9" s="75"/>
      <c r="D9" s="75"/>
      <c r="E9" s="76"/>
      <c r="F9" s="76"/>
      <c r="G9" s="86" t="s">
        <v>35</v>
      </c>
      <c r="H9" s="87"/>
      <c r="I9" s="86" t="s">
        <v>36</v>
      </c>
      <c r="J9" s="85"/>
      <c r="K9" s="86" t="s">
        <v>35</v>
      </c>
      <c r="L9" s="87"/>
      <c r="M9" s="86" t="s">
        <v>36</v>
      </c>
    </row>
    <row r="10" spans="1:16" ht="15" customHeight="1" x14ac:dyDescent="0.2">
      <c r="A10" s="75"/>
      <c r="B10" s="75"/>
      <c r="C10" s="75"/>
      <c r="D10" s="75"/>
      <c r="E10" s="76"/>
      <c r="F10" s="76"/>
      <c r="G10" s="52">
        <v>2025</v>
      </c>
      <c r="H10" s="53"/>
      <c r="I10" s="52">
        <v>2024</v>
      </c>
      <c r="J10" s="53"/>
      <c r="K10" s="52">
        <v>2025</v>
      </c>
      <c r="L10" s="53"/>
      <c r="M10" s="52">
        <v>2024</v>
      </c>
    </row>
    <row r="11" spans="1:16" ht="15" customHeight="1" x14ac:dyDescent="0.2">
      <c r="A11" s="75"/>
      <c r="B11" s="75"/>
      <c r="C11" s="75"/>
      <c r="D11" s="75"/>
      <c r="E11" s="88" t="s">
        <v>5</v>
      </c>
      <c r="F11" s="89"/>
      <c r="G11" s="90" t="s">
        <v>6</v>
      </c>
      <c r="H11" s="91"/>
      <c r="I11" s="90" t="s">
        <v>6</v>
      </c>
      <c r="J11" s="91"/>
      <c r="K11" s="90" t="s">
        <v>6</v>
      </c>
      <c r="L11" s="91"/>
      <c r="M11" s="90" t="s">
        <v>6</v>
      </c>
    </row>
    <row r="12" spans="1:16" ht="15" customHeight="1" x14ac:dyDescent="0.2">
      <c r="A12" s="92" t="s">
        <v>37</v>
      </c>
      <c r="B12" s="93"/>
      <c r="C12" s="93"/>
      <c r="D12" s="93"/>
      <c r="E12" s="94"/>
      <c r="F12" s="94"/>
      <c r="G12" s="95"/>
      <c r="H12" s="95"/>
      <c r="I12" s="95"/>
      <c r="J12" s="95"/>
      <c r="K12" s="95"/>
      <c r="L12" s="95"/>
      <c r="M12" s="95"/>
    </row>
    <row r="13" spans="1:16" ht="6" customHeight="1" x14ac:dyDescent="0.2">
      <c r="A13" s="92"/>
      <c r="B13" s="93"/>
      <c r="C13" s="93"/>
      <c r="D13" s="93"/>
      <c r="E13" s="94"/>
      <c r="F13" s="94"/>
      <c r="G13" s="95"/>
      <c r="H13" s="95"/>
      <c r="I13" s="95"/>
      <c r="J13" s="95"/>
      <c r="K13" s="95"/>
      <c r="L13" s="95"/>
      <c r="M13" s="95"/>
    </row>
    <row r="14" spans="1:16" ht="15" customHeight="1" x14ac:dyDescent="0.2">
      <c r="A14" s="92" t="s">
        <v>38</v>
      </c>
      <c r="B14" s="93"/>
      <c r="C14" s="93"/>
      <c r="D14" s="93"/>
      <c r="E14" s="94"/>
      <c r="F14" s="94"/>
      <c r="G14" s="95"/>
      <c r="H14" s="95"/>
      <c r="I14" s="95"/>
      <c r="J14" s="95"/>
      <c r="K14" s="95"/>
      <c r="L14" s="95"/>
      <c r="M14" s="95"/>
    </row>
    <row r="15" spans="1:16" ht="6" customHeight="1" x14ac:dyDescent="0.2">
      <c r="A15" s="92"/>
      <c r="B15" s="93"/>
      <c r="C15" s="93"/>
      <c r="D15" s="93"/>
      <c r="E15" s="94"/>
      <c r="F15" s="94"/>
      <c r="G15" s="95"/>
      <c r="H15" s="95"/>
      <c r="I15" s="95"/>
      <c r="J15" s="95"/>
      <c r="K15" s="95"/>
      <c r="L15" s="95"/>
      <c r="M15" s="95"/>
    </row>
    <row r="16" spans="1:16" ht="15" customHeight="1" x14ac:dyDescent="0.2">
      <c r="A16" s="93" t="s">
        <v>39</v>
      </c>
      <c r="B16" s="93"/>
      <c r="C16" s="93"/>
      <c r="D16" s="93"/>
      <c r="E16" s="94"/>
      <c r="F16" s="94"/>
      <c r="G16" s="57">
        <v>18093796</v>
      </c>
      <c r="H16" s="57"/>
      <c r="I16" s="57">
        <v>18784932</v>
      </c>
      <c r="J16" s="57"/>
      <c r="K16" s="57">
        <v>1722536</v>
      </c>
      <c r="L16" s="95"/>
      <c r="M16" s="57">
        <v>1070012</v>
      </c>
      <c r="O16" s="19"/>
      <c r="P16" s="96"/>
    </row>
    <row r="17" spans="1:16" ht="15" customHeight="1" x14ac:dyDescent="0.2">
      <c r="A17" s="93" t="s">
        <v>40</v>
      </c>
      <c r="B17" s="93"/>
      <c r="C17" s="93"/>
      <c r="D17" s="93"/>
      <c r="E17" s="94"/>
      <c r="F17" s="94"/>
      <c r="G17" s="57">
        <v>33519</v>
      </c>
      <c r="H17" s="57"/>
      <c r="I17" s="57">
        <v>121071</v>
      </c>
      <c r="J17" s="57"/>
      <c r="K17" s="57">
        <v>0</v>
      </c>
      <c r="L17" s="95"/>
      <c r="M17" s="57">
        <v>0</v>
      </c>
      <c r="O17" s="19"/>
      <c r="P17" s="96"/>
    </row>
    <row r="18" spans="1:16" ht="15" customHeight="1" x14ac:dyDescent="0.2">
      <c r="A18" s="93" t="s">
        <v>41</v>
      </c>
      <c r="B18" s="93"/>
      <c r="C18" s="93"/>
      <c r="D18" s="93"/>
      <c r="E18" s="94"/>
      <c r="F18" s="94"/>
      <c r="G18" s="57">
        <v>1300526</v>
      </c>
      <c r="H18" s="57"/>
      <c r="I18" s="57">
        <v>774377</v>
      </c>
      <c r="J18" s="57"/>
      <c r="K18" s="57">
        <v>0</v>
      </c>
      <c r="L18" s="95"/>
      <c r="M18" s="57">
        <v>0</v>
      </c>
      <c r="O18" s="19"/>
      <c r="P18" s="96"/>
    </row>
    <row r="19" spans="1:16" ht="15" customHeight="1" x14ac:dyDescent="0.2">
      <c r="A19" s="93" t="s">
        <v>42</v>
      </c>
      <c r="B19" s="93"/>
      <c r="C19" s="93"/>
      <c r="D19" s="93"/>
      <c r="E19" s="94"/>
      <c r="F19" s="94"/>
      <c r="G19" s="57">
        <v>597809</v>
      </c>
      <c r="H19" s="57"/>
      <c r="I19" s="57">
        <v>0</v>
      </c>
      <c r="J19" s="57"/>
      <c r="K19" s="57">
        <v>0</v>
      </c>
      <c r="L19" s="95"/>
      <c r="M19" s="57">
        <v>0</v>
      </c>
      <c r="O19" s="19"/>
      <c r="P19" s="96"/>
    </row>
    <row r="20" spans="1:16" ht="15" customHeight="1" x14ac:dyDescent="0.2">
      <c r="A20" s="93" t="s">
        <v>43</v>
      </c>
      <c r="B20" s="93"/>
      <c r="C20" s="93"/>
      <c r="D20" s="93"/>
      <c r="E20" s="94">
        <v>6</v>
      </c>
      <c r="F20" s="94"/>
      <c r="G20" s="57">
        <v>14709577</v>
      </c>
      <c r="H20" s="57"/>
      <c r="I20" s="57">
        <v>14850799</v>
      </c>
      <c r="J20" s="57"/>
      <c r="K20" s="57">
        <v>4216040</v>
      </c>
      <c r="L20" s="95"/>
      <c r="M20" s="57">
        <v>2695984</v>
      </c>
      <c r="O20" s="19"/>
      <c r="P20" s="96"/>
    </row>
    <row r="21" spans="1:16" ht="15" customHeight="1" x14ac:dyDescent="0.2">
      <c r="A21" s="93" t="s">
        <v>44</v>
      </c>
      <c r="B21" s="93"/>
      <c r="C21" s="93"/>
      <c r="D21" s="93"/>
      <c r="E21" s="94"/>
      <c r="F21" s="94"/>
      <c r="G21" s="57">
        <v>272056</v>
      </c>
      <c r="H21" s="57"/>
      <c r="I21" s="57">
        <v>537643</v>
      </c>
      <c r="J21" s="57"/>
      <c r="K21" s="57">
        <v>244734</v>
      </c>
      <c r="L21" s="57"/>
      <c r="M21" s="57">
        <v>274870</v>
      </c>
      <c r="O21" s="19"/>
      <c r="P21" s="96"/>
    </row>
    <row r="22" spans="1:16" ht="15" customHeight="1" x14ac:dyDescent="0.2">
      <c r="A22" s="93" t="s">
        <v>45</v>
      </c>
      <c r="B22" s="93"/>
      <c r="C22" s="93"/>
      <c r="D22" s="93"/>
      <c r="E22" s="97">
        <v>18.600000000000001</v>
      </c>
      <c r="F22" s="94"/>
      <c r="G22" s="98">
        <v>7555066</v>
      </c>
      <c r="H22" s="57"/>
      <c r="I22" s="57">
        <v>8146854</v>
      </c>
      <c r="J22" s="57"/>
      <c r="K22" s="57">
        <v>16675529</v>
      </c>
      <c r="L22" s="95"/>
      <c r="M22" s="57">
        <v>19233382</v>
      </c>
      <c r="O22" s="19"/>
      <c r="P22" s="96"/>
    </row>
    <row r="23" spans="1:16" ht="15" customHeight="1" x14ac:dyDescent="0.2">
      <c r="A23" s="93" t="s">
        <v>46</v>
      </c>
      <c r="B23" s="93"/>
      <c r="C23" s="93"/>
      <c r="D23" s="93"/>
      <c r="E23" s="97"/>
      <c r="F23" s="94"/>
      <c r="G23" s="57">
        <v>226725</v>
      </c>
      <c r="H23" s="57"/>
      <c r="I23" s="57">
        <v>209744</v>
      </c>
      <c r="J23" s="57"/>
      <c r="K23" s="57">
        <v>0</v>
      </c>
      <c r="L23" s="95"/>
      <c r="M23" s="57">
        <v>209744</v>
      </c>
      <c r="O23" s="19"/>
      <c r="P23" s="96"/>
    </row>
    <row r="24" spans="1:16" ht="15" customHeight="1" x14ac:dyDescent="0.2">
      <c r="A24" s="93" t="s">
        <v>47</v>
      </c>
      <c r="B24" s="93"/>
      <c r="C24" s="93"/>
      <c r="D24" s="93"/>
      <c r="E24" s="97">
        <v>18.7</v>
      </c>
      <c r="F24" s="94"/>
      <c r="G24" s="57">
        <v>9717</v>
      </c>
      <c r="H24" s="57"/>
      <c r="I24" s="57">
        <v>10149</v>
      </c>
      <c r="J24" s="57"/>
      <c r="K24" s="57">
        <v>463287</v>
      </c>
      <c r="L24" s="95"/>
      <c r="M24" s="57">
        <v>602976</v>
      </c>
      <c r="O24" s="19"/>
      <c r="P24" s="96"/>
    </row>
    <row r="25" spans="1:16" ht="15" customHeight="1" x14ac:dyDescent="0.2">
      <c r="A25" s="93" t="s">
        <v>48</v>
      </c>
      <c r="B25" s="93"/>
      <c r="C25" s="93"/>
      <c r="D25" s="93"/>
      <c r="E25" s="94"/>
      <c r="F25" s="94"/>
      <c r="G25" s="57">
        <v>275800</v>
      </c>
      <c r="H25" s="57"/>
      <c r="I25" s="57">
        <v>1061859</v>
      </c>
      <c r="J25" s="57"/>
      <c r="K25" s="57">
        <v>0</v>
      </c>
      <c r="L25" s="95"/>
      <c r="M25" s="57">
        <v>0</v>
      </c>
      <c r="O25" s="19"/>
      <c r="P25" s="96"/>
    </row>
    <row r="26" spans="1:16" ht="15" customHeight="1" x14ac:dyDescent="0.2">
      <c r="A26" s="93" t="s">
        <v>49</v>
      </c>
      <c r="B26" s="93"/>
      <c r="C26" s="93"/>
      <c r="D26" s="93"/>
      <c r="E26" s="94"/>
      <c r="F26" s="94"/>
      <c r="G26" s="57">
        <v>1130331</v>
      </c>
      <c r="H26" s="57"/>
      <c r="I26" s="57">
        <v>1059078</v>
      </c>
      <c r="J26" s="57"/>
      <c r="K26" s="57">
        <v>3200</v>
      </c>
      <c r="L26" s="95"/>
      <c r="M26" s="57">
        <v>3289</v>
      </c>
      <c r="O26" s="19"/>
      <c r="P26" s="96"/>
    </row>
    <row r="27" spans="1:16" ht="15" customHeight="1" x14ac:dyDescent="0.2">
      <c r="A27" s="93" t="s">
        <v>50</v>
      </c>
      <c r="B27" s="93"/>
      <c r="C27" s="93"/>
      <c r="D27" s="93"/>
      <c r="E27" s="94"/>
      <c r="F27" s="94"/>
      <c r="G27" s="57">
        <v>87815</v>
      </c>
      <c r="H27" s="57"/>
      <c r="I27" s="57">
        <v>195578</v>
      </c>
      <c r="J27" s="57"/>
      <c r="K27" s="57">
        <v>17544</v>
      </c>
      <c r="L27" s="95"/>
      <c r="M27" s="57">
        <v>191396</v>
      </c>
      <c r="O27" s="19"/>
      <c r="P27" s="96"/>
    </row>
    <row r="28" spans="1:16" ht="15" customHeight="1" x14ac:dyDescent="0.2">
      <c r="A28" s="93" t="s">
        <v>51</v>
      </c>
      <c r="B28" s="93"/>
      <c r="C28" s="93"/>
      <c r="D28" s="93"/>
      <c r="E28" s="94"/>
      <c r="F28" s="94"/>
      <c r="G28" s="61">
        <v>726671</v>
      </c>
      <c r="H28" s="57"/>
      <c r="I28" s="61">
        <v>673703</v>
      </c>
      <c r="J28" s="57"/>
      <c r="K28" s="61">
        <v>12435</v>
      </c>
      <c r="L28" s="95"/>
      <c r="M28" s="61">
        <v>45163</v>
      </c>
      <c r="O28" s="19"/>
      <c r="P28" s="96"/>
    </row>
    <row r="29" spans="1:16" ht="6" customHeight="1" x14ac:dyDescent="0.2">
      <c r="A29" s="93"/>
      <c r="B29" s="93"/>
      <c r="C29" s="93"/>
      <c r="D29" s="93"/>
      <c r="E29" s="94"/>
      <c r="F29" s="94"/>
      <c r="G29" s="57"/>
      <c r="H29" s="95"/>
      <c r="I29" s="57"/>
      <c r="J29" s="95"/>
      <c r="K29" s="57"/>
      <c r="L29" s="95"/>
      <c r="M29" s="57"/>
      <c r="O29" s="19"/>
      <c r="P29" s="96"/>
    </row>
    <row r="30" spans="1:16" ht="15" customHeight="1" x14ac:dyDescent="0.2">
      <c r="A30" s="92" t="s">
        <v>52</v>
      </c>
      <c r="B30" s="93"/>
      <c r="C30" s="93"/>
      <c r="D30" s="93"/>
      <c r="E30" s="94"/>
      <c r="F30" s="94"/>
      <c r="G30" s="61">
        <f>SUM(G16:G28)</f>
        <v>45019408</v>
      </c>
      <c r="H30" s="57"/>
      <c r="I30" s="61">
        <f>SUM(I16:I28)</f>
        <v>46425787</v>
      </c>
      <c r="J30" s="57"/>
      <c r="K30" s="61">
        <f>SUM(K16:K28)</f>
        <v>23355305</v>
      </c>
      <c r="L30" s="95"/>
      <c r="M30" s="61">
        <f>SUM(M16:M28)</f>
        <v>24326816</v>
      </c>
      <c r="O30" s="19"/>
      <c r="P30" s="96"/>
    </row>
    <row r="31" spans="1:16" ht="9.9" customHeight="1" x14ac:dyDescent="0.2">
      <c r="A31" s="93"/>
      <c r="B31" s="93"/>
      <c r="C31" s="93"/>
      <c r="D31" s="93"/>
      <c r="E31" s="94"/>
      <c r="F31" s="94"/>
      <c r="G31" s="57"/>
      <c r="H31" s="95"/>
      <c r="I31" s="57"/>
      <c r="J31" s="95"/>
      <c r="K31" s="57"/>
      <c r="L31" s="95"/>
      <c r="M31" s="57"/>
      <c r="O31" s="19"/>
      <c r="P31" s="96"/>
    </row>
    <row r="32" spans="1:16" ht="15" customHeight="1" x14ac:dyDescent="0.2">
      <c r="A32" s="92" t="s">
        <v>53</v>
      </c>
      <c r="B32" s="93"/>
      <c r="C32" s="93"/>
      <c r="D32" s="93"/>
      <c r="E32" s="94"/>
      <c r="F32" s="94"/>
      <c r="G32" s="57"/>
      <c r="H32" s="95"/>
      <c r="I32" s="57"/>
      <c r="J32" s="95"/>
      <c r="K32" s="57"/>
      <c r="L32" s="95"/>
      <c r="M32" s="57"/>
      <c r="O32" s="19"/>
      <c r="P32" s="96"/>
    </row>
    <row r="33" spans="1:16" ht="6" customHeight="1" x14ac:dyDescent="0.2">
      <c r="A33" s="92"/>
      <c r="B33" s="93"/>
      <c r="C33" s="93"/>
      <c r="D33" s="93"/>
      <c r="E33" s="94"/>
      <c r="F33" s="94"/>
      <c r="G33" s="57"/>
      <c r="H33" s="95"/>
      <c r="I33" s="57"/>
      <c r="J33" s="95"/>
      <c r="K33" s="57"/>
      <c r="L33" s="95"/>
      <c r="M33" s="57"/>
      <c r="O33" s="19"/>
      <c r="P33" s="96"/>
    </row>
    <row r="34" spans="1:16" ht="15" customHeight="1" x14ac:dyDescent="0.2">
      <c r="A34" s="93" t="s">
        <v>54</v>
      </c>
      <c r="B34" s="93"/>
      <c r="C34" s="93"/>
      <c r="D34" s="93"/>
      <c r="E34" s="94"/>
      <c r="F34" s="94"/>
      <c r="G34" s="57">
        <v>17550</v>
      </c>
      <c r="H34" s="95"/>
      <c r="I34" s="57">
        <v>18773</v>
      </c>
      <c r="J34" s="95"/>
      <c r="K34" s="57">
        <v>0</v>
      </c>
      <c r="L34" s="95"/>
      <c r="M34" s="57">
        <v>0</v>
      </c>
      <c r="O34" s="19"/>
      <c r="P34" s="96"/>
    </row>
    <row r="35" spans="1:16" ht="15" customHeight="1" x14ac:dyDescent="0.2">
      <c r="A35" s="93" t="s">
        <v>55</v>
      </c>
      <c r="B35" s="93"/>
      <c r="C35" s="93"/>
      <c r="D35" s="93"/>
      <c r="E35" s="94"/>
      <c r="F35" s="94"/>
      <c r="G35" s="57">
        <v>1821300</v>
      </c>
      <c r="H35" s="95"/>
      <c r="I35" s="57">
        <v>1653145</v>
      </c>
      <c r="J35" s="95"/>
      <c r="K35" s="57">
        <v>355252</v>
      </c>
      <c r="L35" s="95"/>
      <c r="M35" s="57">
        <v>121532</v>
      </c>
      <c r="O35" s="19"/>
      <c r="P35" s="96"/>
    </row>
    <row r="36" spans="1:16" ht="15" customHeight="1" x14ac:dyDescent="0.2">
      <c r="A36" s="93" t="s">
        <v>56</v>
      </c>
      <c r="B36" s="93"/>
      <c r="C36" s="93"/>
      <c r="D36" s="93"/>
      <c r="E36" s="97">
        <v>18.7</v>
      </c>
      <c r="F36" s="94"/>
      <c r="G36" s="98">
        <v>9181463</v>
      </c>
      <c r="H36" s="95"/>
      <c r="I36" s="57">
        <v>8633236</v>
      </c>
      <c r="J36" s="95"/>
      <c r="K36" s="57">
        <v>26789489</v>
      </c>
      <c r="L36" s="95"/>
      <c r="M36" s="57">
        <v>24255735</v>
      </c>
      <c r="O36" s="19"/>
      <c r="P36" s="96"/>
    </row>
    <row r="37" spans="1:16" ht="15" customHeight="1" x14ac:dyDescent="0.2">
      <c r="A37" s="93" t="s">
        <v>57</v>
      </c>
      <c r="B37" s="93"/>
      <c r="C37" s="93"/>
      <c r="D37" s="93"/>
      <c r="E37" s="94">
        <v>7</v>
      </c>
      <c r="F37" s="94"/>
      <c r="G37" s="57">
        <v>0</v>
      </c>
      <c r="H37" s="57"/>
      <c r="I37" s="57">
        <v>0</v>
      </c>
      <c r="J37" s="57"/>
      <c r="K37" s="57">
        <v>19045679</v>
      </c>
      <c r="L37" s="95"/>
      <c r="M37" s="57">
        <v>19045679</v>
      </c>
      <c r="O37" s="19"/>
      <c r="P37" s="96"/>
    </row>
    <row r="38" spans="1:16" ht="15" customHeight="1" x14ac:dyDescent="0.2">
      <c r="A38" s="93" t="s">
        <v>58</v>
      </c>
      <c r="B38" s="93"/>
      <c r="C38" s="93"/>
      <c r="D38" s="93"/>
      <c r="E38" s="99" t="s">
        <v>59</v>
      </c>
      <c r="F38" s="94"/>
      <c r="G38" s="57">
        <v>6202744</v>
      </c>
      <c r="H38" s="57"/>
      <c r="I38" s="57">
        <v>4795079</v>
      </c>
      <c r="J38" s="57"/>
      <c r="K38" s="57">
        <v>2196879</v>
      </c>
      <c r="L38" s="95"/>
      <c r="M38" s="57">
        <v>1981783</v>
      </c>
      <c r="N38" s="100"/>
      <c r="O38" s="19"/>
      <c r="P38" s="96"/>
    </row>
    <row r="39" spans="1:16" ht="15" customHeight="1" x14ac:dyDescent="0.2">
      <c r="A39" s="93" t="s">
        <v>60</v>
      </c>
      <c r="B39" s="93"/>
      <c r="C39" s="93"/>
      <c r="D39" s="93"/>
      <c r="E39" s="99" t="s">
        <v>61</v>
      </c>
      <c r="F39" s="94"/>
      <c r="G39" s="57">
        <v>2116757</v>
      </c>
      <c r="H39" s="57"/>
      <c r="I39" s="57">
        <v>2113715</v>
      </c>
      <c r="J39" s="57"/>
      <c r="K39" s="57">
        <v>774823</v>
      </c>
      <c r="L39" s="57"/>
      <c r="M39" s="57">
        <v>775303</v>
      </c>
      <c r="N39" s="100"/>
      <c r="O39" s="19"/>
      <c r="P39" s="96"/>
    </row>
    <row r="40" spans="1:16" ht="15" customHeight="1" x14ac:dyDescent="0.2">
      <c r="A40" s="93" t="s">
        <v>62</v>
      </c>
      <c r="B40" s="93"/>
      <c r="C40" s="93"/>
      <c r="D40" s="93"/>
      <c r="E40" s="99"/>
      <c r="F40" s="94"/>
      <c r="G40" s="57"/>
      <c r="H40" s="57"/>
      <c r="I40" s="57"/>
      <c r="J40" s="57"/>
      <c r="K40" s="57"/>
      <c r="L40" s="57"/>
      <c r="M40" s="57"/>
      <c r="O40" s="19"/>
      <c r="P40" s="96"/>
    </row>
    <row r="41" spans="1:16" ht="15" customHeight="1" x14ac:dyDescent="0.2">
      <c r="A41" s="93"/>
      <c r="B41" s="93" t="s">
        <v>63</v>
      </c>
      <c r="C41" s="93"/>
      <c r="D41" s="93"/>
      <c r="E41" s="99"/>
      <c r="F41" s="94"/>
      <c r="G41" s="57">
        <v>149165</v>
      </c>
      <c r="H41" s="57"/>
      <c r="I41" s="57">
        <v>147956</v>
      </c>
      <c r="J41" s="57"/>
      <c r="K41" s="57">
        <v>0</v>
      </c>
      <c r="L41" s="57"/>
      <c r="M41" s="57">
        <v>0</v>
      </c>
      <c r="O41" s="19"/>
      <c r="P41" s="96"/>
    </row>
    <row r="42" spans="1:16" ht="15" customHeight="1" x14ac:dyDescent="0.2">
      <c r="A42" s="93" t="s">
        <v>64</v>
      </c>
      <c r="B42" s="93"/>
      <c r="C42" s="93"/>
      <c r="D42" s="93"/>
      <c r="E42" s="94"/>
      <c r="F42" s="94"/>
      <c r="G42" s="57">
        <v>10149</v>
      </c>
      <c r="H42" s="95"/>
      <c r="I42" s="57">
        <v>10149</v>
      </c>
      <c r="J42" s="95"/>
      <c r="K42" s="57">
        <v>0</v>
      </c>
      <c r="L42" s="95"/>
      <c r="M42" s="57">
        <v>0</v>
      </c>
      <c r="O42" s="19"/>
      <c r="P42" s="96"/>
    </row>
    <row r="43" spans="1:16" ht="15" customHeight="1" x14ac:dyDescent="0.2">
      <c r="A43" s="93" t="s">
        <v>65</v>
      </c>
      <c r="B43" s="93"/>
      <c r="C43" s="93"/>
      <c r="D43" s="93"/>
      <c r="E43" s="94">
        <v>9</v>
      </c>
      <c r="F43" s="94"/>
      <c r="G43" s="57">
        <v>91137735</v>
      </c>
      <c r="H43" s="57"/>
      <c r="I43" s="57">
        <v>92118265</v>
      </c>
      <c r="J43" s="57"/>
      <c r="K43" s="57">
        <v>2508707</v>
      </c>
      <c r="L43" s="95"/>
      <c r="M43" s="57">
        <v>2471048</v>
      </c>
      <c r="O43" s="19"/>
      <c r="P43" s="96"/>
    </row>
    <row r="44" spans="1:16" ht="15" customHeight="1" x14ac:dyDescent="0.2">
      <c r="A44" s="93" t="s">
        <v>66</v>
      </c>
      <c r="B44" s="93"/>
      <c r="C44" s="93"/>
      <c r="D44" s="93"/>
      <c r="E44" s="94">
        <v>9</v>
      </c>
      <c r="F44" s="94"/>
      <c r="G44" s="57">
        <v>2082571</v>
      </c>
      <c r="H44" s="57"/>
      <c r="I44" s="57">
        <v>2141310</v>
      </c>
      <c r="J44" s="57"/>
      <c r="K44" s="57">
        <v>141064</v>
      </c>
      <c r="L44" s="95"/>
      <c r="M44" s="57">
        <v>129135</v>
      </c>
      <c r="O44" s="19"/>
      <c r="P44" s="96"/>
    </row>
    <row r="45" spans="1:16" ht="15" customHeight="1" x14ac:dyDescent="0.2">
      <c r="A45" s="93" t="s">
        <v>67</v>
      </c>
      <c r="B45" s="93"/>
      <c r="C45" s="93"/>
      <c r="D45" s="93"/>
      <c r="E45" s="94"/>
      <c r="F45" s="94"/>
      <c r="G45" s="57">
        <v>1172332</v>
      </c>
      <c r="H45" s="57"/>
      <c r="I45" s="57">
        <v>1172439</v>
      </c>
      <c r="J45" s="57"/>
      <c r="K45" s="57">
        <v>0</v>
      </c>
      <c r="L45" s="95"/>
      <c r="M45" s="57">
        <v>0</v>
      </c>
      <c r="O45" s="19"/>
      <c r="P45" s="96"/>
    </row>
    <row r="46" spans="1:16" ht="15" customHeight="1" x14ac:dyDescent="0.2">
      <c r="A46" s="93" t="s">
        <v>68</v>
      </c>
      <c r="B46" s="93"/>
      <c r="C46" s="93"/>
      <c r="D46" s="93"/>
      <c r="E46" s="94">
        <v>9</v>
      </c>
      <c r="F46" s="94"/>
      <c r="G46" s="57">
        <v>11268054</v>
      </c>
      <c r="H46" s="57"/>
      <c r="I46" s="57">
        <v>11487592</v>
      </c>
      <c r="J46" s="57"/>
      <c r="K46" s="57">
        <v>640769</v>
      </c>
      <c r="L46" s="95"/>
      <c r="M46" s="57">
        <v>650625</v>
      </c>
      <c r="O46" s="19"/>
      <c r="P46" s="96"/>
    </row>
    <row r="47" spans="1:16" ht="15" customHeight="1" x14ac:dyDescent="0.2">
      <c r="A47" s="93" t="s">
        <v>69</v>
      </c>
      <c r="B47" s="93"/>
      <c r="C47" s="93"/>
      <c r="D47" s="93"/>
      <c r="E47" s="94"/>
      <c r="F47" s="94"/>
      <c r="G47" s="57">
        <v>347020</v>
      </c>
      <c r="H47" s="57"/>
      <c r="I47" s="57">
        <v>385920</v>
      </c>
      <c r="J47" s="57"/>
      <c r="K47" s="57">
        <v>0</v>
      </c>
      <c r="L47" s="95"/>
      <c r="M47" s="57">
        <v>0</v>
      </c>
      <c r="O47" s="19"/>
      <c r="P47" s="96"/>
    </row>
    <row r="48" spans="1:16" ht="15" customHeight="1" x14ac:dyDescent="0.2">
      <c r="A48" s="93" t="s">
        <v>50</v>
      </c>
      <c r="B48" s="93"/>
      <c r="C48" s="93"/>
      <c r="D48" s="93"/>
      <c r="E48" s="94"/>
      <c r="F48" s="94"/>
      <c r="G48" s="57">
        <v>952754</v>
      </c>
      <c r="H48" s="57"/>
      <c r="I48" s="57">
        <v>1409622</v>
      </c>
      <c r="J48" s="57"/>
      <c r="K48" s="57">
        <v>0</v>
      </c>
      <c r="L48" s="95"/>
      <c r="M48" s="57">
        <v>0</v>
      </c>
      <c r="O48" s="19"/>
      <c r="P48" s="96"/>
    </row>
    <row r="49" spans="1:16" ht="15" customHeight="1" x14ac:dyDescent="0.2">
      <c r="A49" s="93" t="s">
        <v>70</v>
      </c>
      <c r="B49" s="93"/>
      <c r="C49" s="93"/>
      <c r="D49" s="93"/>
      <c r="E49" s="94"/>
      <c r="F49" s="94"/>
      <c r="G49" s="57">
        <v>763147</v>
      </c>
      <c r="H49" s="57"/>
      <c r="I49" s="57">
        <v>597230</v>
      </c>
      <c r="J49" s="57"/>
      <c r="K49" s="57">
        <v>58858</v>
      </c>
      <c r="L49" s="95"/>
      <c r="M49" s="57">
        <v>0</v>
      </c>
      <c r="O49" s="19"/>
      <c r="P49" s="96"/>
    </row>
    <row r="50" spans="1:16" ht="15" customHeight="1" x14ac:dyDescent="0.2">
      <c r="A50" s="93" t="s">
        <v>71</v>
      </c>
      <c r="B50" s="93"/>
      <c r="C50" s="93"/>
      <c r="D50" s="93"/>
      <c r="E50" s="94">
        <v>10</v>
      </c>
      <c r="F50" s="94"/>
      <c r="G50" s="61">
        <v>8259333</v>
      </c>
      <c r="H50" s="57"/>
      <c r="I50" s="61">
        <v>7790503</v>
      </c>
      <c r="J50" s="57"/>
      <c r="K50" s="61">
        <v>7538403</v>
      </c>
      <c r="L50" s="95"/>
      <c r="M50" s="61">
        <v>6726140</v>
      </c>
      <c r="O50" s="19"/>
      <c r="P50" s="96"/>
    </row>
    <row r="51" spans="1:16" ht="6" customHeight="1" x14ac:dyDescent="0.2">
      <c r="A51" s="93"/>
      <c r="B51" s="93"/>
      <c r="C51" s="93"/>
      <c r="D51" s="93"/>
      <c r="E51" s="94"/>
      <c r="F51" s="94"/>
      <c r="G51" s="57"/>
      <c r="H51" s="57"/>
      <c r="I51" s="57"/>
      <c r="J51" s="57"/>
      <c r="K51" s="57"/>
      <c r="L51" s="95"/>
      <c r="M51" s="57"/>
      <c r="O51" s="19"/>
      <c r="P51" s="96"/>
    </row>
    <row r="52" spans="1:16" ht="15" customHeight="1" x14ac:dyDescent="0.2">
      <c r="A52" s="92" t="s">
        <v>72</v>
      </c>
      <c r="B52" s="93"/>
      <c r="C52" s="93"/>
      <c r="D52" s="93"/>
      <c r="E52" s="94"/>
      <c r="F52" s="94"/>
      <c r="G52" s="61">
        <f>SUM(G34:G50)</f>
        <v>135482074</v>
      </c>
      <c r="H52" s="57"/>
      <c r="I52" s="61">
        <f>SUM(I34:I50)</f>
        <v>134474934</v>
      </c>
      <c r="J52" s="57"/>
      <c r="K52" s="61">
        <f>SUM(K34:K50)</f>
        <v>60049923</v>
      </c>
      <c r="L52" s="95"/>
      <c r="M52" s="61">
        <f>SUM(M34:M50)</f>
        <v>56156980</v>
      </c>
      <c r="O52" s="19"/>
      <c r="P52" s="96"/>
    </row>
    <row r="53" spans="1:16" ht="6" customHeight="1" x14ac:dyDescent="0.2">
      <c r="A53" s="93"/>
      <c r="B53" s="93"/>
      <c r="C53" s="93"/>
      <c r="D53" s="93"/>
      <c r="E53" s="94"/>
      <c r="F53" s="94"/>
      <c r="G53" s="57"/>
      <c r="H53" s="57"/>
      <c r="I53" s="57"/>
      <c r="J53" s="57"/>
      <c r="K53" s="57"/>
      <c r="L53" s="95"/>
      <c r="M53" s="57"/>
      <c r="O53" s="19"/>
      <c r="P53" s="96"/>
    </row>
    <row r="54" spans="1:16" ht="15" customHeight="1" thickBot="1" x14ac:dyDescent="0.25">
      <c r="A54" s="92" t="s">
        <v>73</v>
      </c>
      <c r="B54" s="93"/>
      <c r="C54" s="93"/>
      <c r="D54" s="93"/>
      <c r="E54" s="94"/>
      <c r="F54" s="94"/>
      <c r="G54" s="101">
        <f>+SUM(G30,G52)</f>
        <v>180501482</v>
      </c>
      <c r="H54" s="57"/>
      <c r="I54" s="101">
        <f>+SUM(I30,I52)</f>
        <v>180900721</v>
      </c>
      <c r="J54" s="57"/>
      <c r="K54" s="101">
        <f>+SUM(K30,K52)</f>
        <v>83405228</v>
      </c>
      <c r="L54" s="95"/>
      <c r="M54" s="101">
        <f>+SUM(M30,M52)</f>
        <v>80483796</v>
      </c>
      <c r="O54" s="19"/>
      <c r="P54" s="96"/>
    </row>
    <row r="55" spans="1:16" ht="15.6" customHeight="1" thickTop="1" x14ac:dyDescent="0.2">
      <c r="A55" s="92"/>
      <c r="B55" s="93"/>
      <c r="C55" s="93"/>
      <c r="D55" s="93"/>
      <c r="E55" s="94"/>
      <c r="F55" s="94"/>
      <c r="G55" s="57"/>
      <c r="H55" s="57"/>
      <c r="I55" s="57"/>
      <c r="J55" s="57"/>
      <c r="K55" s="57"/>
      <c r="L55" s="95"/>
      <c r="M55" s="57"/>
      <c r="O55" s="19"/>
      <c r="P55" s="96"/>
    </row>
    <row r="56" spans="1:16" ht="12.9" customHeight="1" x14ac:dyDescent="0.2">
      <c r="A56" s="92"/>
      <c r="B56" s="93"/>
      <c r="C56" s="93"/>
      <c r="D56" s="93"/>
      <c r="E56" s="94"/>
      <c r="F56" s="94"/>
      <c r="G56" s="57"/>
      <c r="H56" s="57"/>
      <c r="I56" s="57"/>
      <c r="J56" s="57"/>
      <c r="K56" s="57"/>
      <c r="L56" s="95"/>
      <c r="M56" s="57"/>
      <c r="O56" s="19"/>
      <c r="P56" s="96"/>
    </row>
    <row r="57" spans="1:16" ht="15.6" customHeight="1" x14ac:dyDescent="0.2">
      <c r="A57" s="75"/>
      <c r="B57" s="75"/>
      <c r="C57" s="75"/>
      <c r="D57" s="75"/>
      <c r="E57" s="76"/>
      <c r="F57" s="76"/>
      <c r="G57" s="102"/>
      <c r="H57" s="102"/>
      <c r="I57" s="102"/>
      <c r="J57" s="53"/>
      <c r="K57" s="102"/>
      <c r="L57" s="102"/>
      <c r="M57" s="102"/>
      <c r="O57" s="19"/>
      <c r="P57" s="96"/>
    </row>
    <row r="58" spans="1:16" ht="15.6" customHeight="1" x14ac:dyDescent="0.2">
      <c r="A58" s="75" t="s">
        <v>74</v>
      </c>
      <c r="B58" s="75"/>
      <c r="C58" s="75"/>
      <c r="D58" s="75"/>
      <c r="E58" s="76"/>
      <c r="F58" s="76"/>
      <c r="G58" s="102"/>
      <c r="H58" s="102"/>
      <c r="I58" s="102"/>
      <c r="J58" s="53"/>
      <c r="K58" s="102"/>
      <c r="L58" s="102"/>
      <c r="M58" s="102"/>
      <c r="O58" s="19"/>
      <c r="P58" s="96"/>
    </row>
    <row r="59" spans="1:16" ht="9.9" customHeight="1" x14ac:dyDescent="0.2">
      <c r="A59" s="75"/>
      <c r="B59" s="75"/>
      <c r="C59" s="75"/>
      <c r="D59" s="75"/>
      <c r="E59" s="76"/>
      <c r="F59" s="76"/>
      <c r="G59" s="102"/>
      <c r="H59" s="102"/>
      <c r="I59" s="102"/>
      <c r="J59" s="53"/>
      <c r="K59" s="102"/>
      <c r="L59" s="102"/>
      <c r="M59" s="102"/>
      <c r="O59" s="19"/>
      <c r="P59" s="96"/>
    </row>
    <row r="60" spans="1:16" ht="22.2" customHeight="1" x14ac:dyDescent="0.2">
      <c r="A60" s="176" t="s">
        <v>30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O60" s="19"/>
      <c r="P60" s="96"/>
    </row>
    <row r="61" spans="1:16" ht="16.5" customHeight="1" x14ac:dyDescent="0.2">
      <c r="A61" s="74" t="s">
        <v>0</v>
      </c>
      <c r="B61" s="75"/>
      <c r="C61" s="75"/>
      <c r="D61" s="75"/>
      <c r="E61" s="76"/>
      <c r="F61" s="76"/>
      <c r="G61" s="53"/>
      <c r="H61" s="53"/>
      <c r="I61" s="53"/>
      <c r="J61" s="53"/>
      <c r="K61" s="53"/>
      <c r="L61" s="53"/>
      <c r="M61" s="53"/>
      <c r="O61" s="19"/>
      <c r="P61" s="96"/>
    </row>
    <row r="62" spans="1:16" ht="16.5" customHeight="1" x14ac:dyDescent="0.2">
      <c r="A62" s="78" t="s">
        <v>75</v>
      </c>
      <c r="B62" s="75"/>
      <c r="C62" s="75"/>
      <c r="D62" s="75"/>
      <c r="E62" s="76"/>
      <c r="F62" s="76"/>
      <c r="G62" s="53"/>
      <c r="H62" s="53"/>
      <c r="I62" s="53"/>
      <c r="J62" s="53"/>
      <c r="K62" s="53"/>
      <c r="L62" s="53"/>
      <c r="M62" s="53"/>
      <c r="O62" s="19"/>
      <c r="P62" s="96"/>
    </row>
    <row r="63" spans="1:16" ht="16.5" customHeight="1" x14ac:dyDescent="0.2">
      <c r="A63" s="79" t="str">
        <f>+A3</f>
        <v>As at 30 June 2025</v>
      </c>
      <c r="B63" s="80"/>
      <c r="C63" s="80"/>
      <c r="D63" s="80"/>
      <c r="E63" s="81"/>
      <c r="F63" s="81"/>
      <c r="G63" s="82"/>
      <c r="H63" s="82"/>
      <c r="I63" s="82"/>
      <c r="J63" s="82"/>
      <c r="K63" s="82"/>
      <c r="L63" s="82"/>
      <c r="M63" s="82"/>
      <c r="O63" s="19"/>
      <c r="P63" s="96"/>
    </row>
    <row r="64" spans="1:16" ht="16.2" customHeight="1" x14ac:dyDescent="0.2">
      <c r="A64" s="78"/>
      <c r="B64" s="75"/>
      <c r="C64" s="75"/>
      <c r="D64" s="75"/>
      <c r="E64" s="76"/>
      <c r="F64" s="76"/>
      <c r="G64" s="53"/>
      <c r="H64" s="53"/>
      <c r="I64" s="53"/>
      <c r="J64" s="53"/>
      <c r="K64" s="53"/>
      <c r="L64" s="53"/>
      <c r="M64" s="53"/>
      <c r="O64" s="19"/>
      <c r="P64" s="96"/>
    </row>
    <row r="65" spans="1:16" ht="16.2" customHeight="1" x14ac:dyDescent="0.2">
      <c r="A65" s="78"/>
      <c r="B65" s="75"/>
      <c r="C65" s="75"/>
      <c r="D65" s="75"/>
      <c r="E65" s="76"/>
      <c r="F65" s="76"/>
      <c r="G65" s="53"/>
      <c r="H65" s="53"/>
      <c r="I65" s="53"/>
      <c r="J65" s="53"/>
      <c r="K65" s="53"/>
      <c r="L65" s="53"/>
      <c r="M65" s="53"/>
      <c r="O65" s="19"/>
      <c r="P65" s="96"/>
    </row>
    <row r="66" spans="1:16" ht="15.9" customHeight="1" x14ac:dyDescent="0.2">
      <c r="A66" s="78"/>
      <c r="B66" s="75"/>
      <c r="C66" s="75"/>
      <c r="D66" s="75"/>
      <c r="E66" s="76"/>
      <c r="F66" s="76"/>
      <c r="G66" s="173" t="s">
        <v>2</v>
      </c>
      <c r="H66" s="177"/>
      <c r="I66" s="177"/>
      <c r="J66" s="53"/>
      <c r="K66" s="173" t="s">
        <v>3</v>
      </c>
      <c r="L66" s="177"/>
      <c r="M66" s="177"/>
      <c r="O66" s="19"/>
      <c r="P66" s="96"/>
    </row>
    <row r="67" spans="1:16" ht="15.9" customHeight="1" x14ac:dyDescent="0.2">
      <c r="A67" s="78"/>
      <c r="B67" s="75"/>
      <c r="C67" s="75"/>
      <c r="D67" s="75"/>
      <c r="E67" s="76"/>
      <c r="F67" s="76"/>
      <c r="G67" s="171" t="s">
        <v>4</v>
      </c>
      <c r="H67" s="172"/>
      <c r="I67" s="172"/>
      <c r="J67" s="53"/>
      <c r="K67" s="171" t="s">
        <v>4</v>
      </c>
      <c r="L67" s="172"/>
      <c r="M67" s="172"/>
      <c r="O67" s="19"/>
      <c r="P67" s="96"/>
    </row>
    <row r="68" spans="1:16" ht="15.9" customHeight="1" x14ac:dyDescent="0.2">
      <c r="A68" s="78"/>
      <c r="B68" s="75"/>
      <c r="C68" s="75"/>
      <c r="D68" s="75"/>
      <c r="E68" s="76"/>
      <c r="F68" s="76"/>
      <c r="G68" s="83" t="s">
        <v>33</v>
      </c>
      <c r="H68" s="84"/>
      <c r="I68" s="83" t="s">
        <v>34</v>
      </c>
      <c r="J68" s="85"/>
      <c r="K68" s="83" t="s">
        <v>33</v>
      </c>
      <c r="L68" s="85"/>
      <c r="M68" s="83" t="s">
        <v>34</v>
      </c>
      <c r="O68" s="19"/>
      <c r="P68" s="96"/>
    </row>
    <row r="69" spans="1:16" ht="15.9" customHeight="1" x14ac:dyDescent="0.2">
      <c r="A69" s="78"/>
      <c r="B69" s="75"/>
      <c r="C69" s="75"/>
      <c r="D69" s="75"/>
      <c r="E69" s="76"/>
      <c r="F69" s="76"/>
      <c r="G69" s="86" t="s">
        <v>35</v>
      </c>
      <c r="H69" s="87"/>
      <c r="I69" s="86" t="s">
        <v>36</v>
      </c>
      <c r="J69" s="85"/>
      <c r="K69" s="86" t="s">
        <v>35</v>
      </c>
      <c r="L69" s="87"/>
      <c r="M69" s="86" t="s">
        <v>36</v>
      </c>
      <c r="O69" s="19"/>
      <c r="P69" s="96"/>
    </row>
    <row r="70" spans="1:16" ht="15.9" customHeight="1" x14ac:dyDescent="0.2">
      <c r="A70" s="78"/>
      <c r="B70" s="75"/>
      <c r="C70" s="75"/>
      <c r="D70" s="75"/>
      <c r="E70" s="76"/>
      <c r="F70" s="76"/>
      <c r="G70" s="52">
        <v>2025</v>
      </c>
      <c r="H70" s="53"/>
      <c r="I70" s="52">
        <v>2024</v>
      </c>
      <c r="J70" s="53"/>
      <c r="K70" s="52">
        <v>2025</v>
      </c>
      <c r="L70" s="53"/>
      <c r="M70" s="52">
        <v>2024</v>
      </c>
      <c r="O70" s="19"/>
      <c r="P70" s="96"/>
    </row>
    <row r="71" spans="1:16" ht="15.9" customHeight="1" x14ac:dyDescent="0.2">
      <c r="A71" s="75"/>
      <c r="B71" s="75"/>
      <c r="C71" s="75"/>
      <c r="D71" s="75"/>
      <c r="E71" s="88" t="s">
        <v>5</v>
      </c>
      <c r="F71" s="89"/>
      <c r="G71" s="90" t="s">
        <v>6</v>
      </c>
      <c r="H71" s="91"/>
      <c r="I71" s="90" t="s">
        <v>6</v>
      </c>
      <c r="J71" s="91"/>
      <c r="K71" s="90" t="s">
        <v>6</v>
      </c>
      <c r="L71" s="91"/>
      <c r="M71" s="90" t="s">
        <v>6</v>
      </c>
      <c r="O71" s="19"/>
      <c r="P71" s="96"/>
    </row>
    <row r="72" spans="1:16" ht="15.9" customHeight="1" x14ac:dyDescent="0.2">
      <c r="A72" s="103" t="s">
        <v>76</v>
      </c>
      <c r="B72" s="104"/>
      <c r="C72" s="104"/>
      <c r="D72" s="104"/>
      <c r="E72" s="105"/>
      <c r="F72" s="105"/>
      <c r="G72" s="106"/>
      <c r="H72" s="106"/>
      <c r="I72" s="106"/>
      <c r="J72" s="106"/>
      <c r="K72" s="106"/>
      <c r="L72" s="106"/>
      <c r="M72" s="106"/>
      <c r="O72" s="19"/>
      <c r="P72" s="96"/>
    </row>
    <row r="73" spans="1:16" ht="15.9" customHeight="1" x14ac:dyDescent="0.2">
      <c r="A73" s="103"/>
      <c r="B73" s="104"/>
      <c r="C73" s="104"/>
      <c r="D73" s="104"/>
      <c r="E73" s="105"/>
      <c r="F73" s="105"/>
      <c r="G73" s="106"/>
      <c r="H73" s="106"/>
      <c r="I73" s="106"/>
      <c r="J73" s="106"/>
      <c r="K73" s="106"/>
      <c r="L73" s="106"/>
      <c r="M73" s="106"/>
      <c r="O73" s="19"/>
      <c r="P73" s="96"/>
    </row>
    <row r="74" spans="1:16" ht="15.9" customHeight="1" x14ac:dyDescent="0.2">
      <c r="A74" s="103" t="s">
        <v>77</v>
      </c>
      <c r="B74" s="104"/>
      <c r="C74" s="104"/>
      <c r="D74" s="104"/>
      <c r="E74" s="105"/>
      <c r="F74" s="105"/>
      <c r="G74" s="106"/>
      <c r="H74" s="106"/>
      <c r="I74" s="106"/>
      <c r="J74" s="106"/>
      <c r="K74" s="106"/>
      <c r="L74" s="106"/>
      <c r="M74" s="106"/>
      <c r="O74" s="19"/>
      <c r="P74" s="96"/>
    </row>
    <row r="75" spans="1:16" ht="15.9" customHeight="1" x14ac:dyDescent="0.2">
      <c r="A75" s="104"/>
      <c r="B75" s="104"/>
      <c r="C75" s="104"/>
      <c r="D75" s="104"/>
      <c r="E75" s="105"/>
      <c r="F75" s="105"/>
      <c r="G75" s="98"/>
      <c r="H75" s="98"/>
      <c r="I75" s="98"/>
      <c r="J75" s="106"/>
      <c r="K75" s="98"/>
      <c r="L75" s="98"/>
      <c r="M75" s="98"/>
      <c r="O75" s="19"/>
      <c r="P75" s="96"/>
    </row>
    <row r="76" spans="1:16" ht="15.9" customHeight="1" x14ac:dyDescent="0.2">
      <c r="A76" s="104" t="s">
        <v>78</v>
      </c>
      <c r="B76" s="104"/>
      <c r="C76" s="104"/>
      <c r="D76" s="104"/>
      <c r="E76" s="105">
        <v>12</v>
      </c>
      <c r="F76" s="105"/>
      <c r="G76" s="57">
        <v>5662111</v>
      </c>
      <c r="H76" s="98"/>
      <c r="I76" s="98">
        <v>7668298</v>
      </c>
      <c r="J76" s="98"/>
      <c r="K76" s="57">
        <v>2900000</v>
      </c>
      <c r="L76" s="106"/>
      <c r="M76" s="98">
        <v>3635000</v>
      </c>
      <c r="O76" s="19"/>
      <c r="P76" s="96"/>
    </row>
    <row r="77" spans="1:16" ht="15.9" customHeight="1" x14ac:dyDescent="0.2">
      <c r="A77" s="104" t="s">
        <v>79</v>
      </c>
      <c r="B77" s="104"/>
      <c r="C77" s="104"/>
      <c r="D77" s="104"/>
      <c r="E77" s="105">
        <v>11</v>
      </c>
      <c r="F77" s="105"/>
      <c r="G77" s="98">
        <v>9958765</v>
      </c>
      <c r="H77" s="106"/>
      <c r="I77" s="98">
        <v>7743675</v>
      </c>
      <c r="J77" s="106"/>
      <c r="K77" s="57">
        <v>435991</v>
      </c>
      <c r="L77" s="106"/>
      <c r="M77" s="98">
        <v>597093</v>
      </c>
      <c r="O77" s="19"/>
      <c r="P77" s="96"/>
    </row>
    <row r="78" spans="1:16" ht="15.9" customHeight="1" x14ac:dyDescent="0.2">
      <c r="A78" s="104" t="s">
        <v>80</v>
      </c>
      <c r="B78" s="104"/>
      <c r="C78" s="104"/>
      <c r="D78" s="104"/>
      <c r="E78" s="105">
        <v>12</v>
      </c>
      <c r="F78" s="105"/>
      <c r="G78" s="98">
        <v>126258</v>
      </c>
      <c r="H78" s="98"/>
      <c r="I78" s="98">
        <v>121716</v>
      </c>
      <c r="J78" s="98"/>
      <c r="K78" s="57">
        <v>47289</v>
      </c>
      <c r="L78" s="106"/>
      <c r="M78" s="98">
        <v>43816</v>
      </c>
      <c r="O78" s="19"/>
      <c r="P78" s="96"/>
    </row>
    <row r="79" spans="1:16" ht="15.9" customHeight="1" x14ac:dyDescent="0.2">
      <c r="A79" s="104" t="s">
        <v>81</v>
      </c>
      <c r="B79" s="104"/>
      <c r="C79" s="104"/>
      <c r="D79" s="104"/>
      <c r="E79" s="97">
        <v>18.8</v>
      </c>
      <c r="F79" s="105"/>
      <c r="G79" s="98">
        <v>0</v>
      </c>
      <c r="H79" s="98"/>
      <c r="I79" s="98">
        <v>0</v>
      </c>
      <c r="J79" s="98"/>
      <c r="K79" s="57">
        <v>1489000</v>
      </c>
      <c r="L79" s="106"/>
      <c r="M79" s="98">
        <v>1489000</v>
      </c>
      <c r="O79" s="19"/>
      <c r="P79" s="96"/>
    </row>
    <row r="80" spans="1:16" ht="15.9" customHeight="1" x14ac:dyDescent="0.2">
      <c r="A80" s="104" t="s">
        <v>82</v>
      </c>
      <c r="B80" s="104"/>
      <c r="C80" s="104"/>
      <c r="D80" s="104"/>
      <c r="E80" s="105"/>
      <c r="F80" s="105"/>
      <c r="G80" s="57"/>
      <c r="H80" s="98"/>
      <c r="I80" s="98"/>
      <c r="J80" s="98"/>
      <c r="K80" s="98"/>
      <c r="L80" s="106"/>
      <c r="M80" s="98"/>
      <c r="O80" s="19"/>
      <c r="P80" s="96"/>
    </row>
    <row r="81" spans="1:16" ht="15.9" customHeight="1" x14ac:dyDescent="0.2">
      <c r="A81" s="104"/>
      <c r="B81" s="104" t="s">
        <v>83</v>
      </c>
      <c r="C81" s="104"/>
      <c r="D81" s="104"/>
      <c r="E81" s="105">
        <v>12</v>
      </c>
      <c r="F81" s="105"/>
      <c r="G81" s="98">
        <v>4570614</v>
      </c>
      <c r="H81" s="98"/>
      <c r="I81" s="98">
        <v>4927042</v>
      </c>
      <c r="J81" s="98"/>
      <c r="K81" s="57">
        <v>749673</v>
      </c>
      <c r="L81" s="106"/>
      <c r="M81" s="98">
        <v>750000</v>
      </c>
      <c r="O81" s="19"/>
      <c r="P81" s="96"/>
    </row>
    <row r="82" spans="1:16" ht="15.9" customHeight="1" x14ac:dyDescent="0.2">
      <c r="A82" s="104" t="s">
        <v>84</v>
      </c>
      <c r="B82" s="104"/>
      <c r="C82" s="104"/>
      <c r="D82" s="104"/>
      <c r="E82" s="105">
        <v>13</v>
      </c>
      <c r="F82" s="105"/>
      <c r="G82" s="98">
        <v>6987508</v>
      </c>
      <c r="H82" s="98"/>
      <c r="I82" s="98">
        <v>10385354</v>
      </c>
      <c r="J82" s="98"/>
      <c r="K82" s="98">
        <v>5489518</v>
      </c>
      <c r="L82" s="106"/>
      <c r="M82" s="98">
        <v>9985858</v>
      </c>
      <c r="O82" s="19"/>
      <c r="P82" s="96"/>
    </row>
    <row r="83" spans="1:16" ht="15.9" customHeight="1" x14ac:dyDescent="0.2">
      <c r="A83" s="104" t="s">
        <v>315</v>
      </c>
      <c r="B83" s="104"/>
      <c r="C83" s="104"/>
      <c r="D83" s="104"/>
      <c r="E83" s="105"/>
      <c r="F83" s="105"/>
      <c r="G83" s="98">
        <v>141157</v>
      </c>
      <c r="H83" s="98"/>
      <c r="I83" s="98">
        <v>63020</v>
      </c>
      <c r="J83" s="98"/>
      <c r="K83" s="98">
        <v>17257</v>
      </c>
      <c r="L83" s="106"/>
      <c r="M83" s="98">
        <v>14927</v>
      </c>
      <c r="O83" s="19"/>
      <c r="P83" s="96"/>
    </row>
    <row r="84" spans="1:16" ht="15.9" customHeight="1" x14ac:dyDescent="0.2">
      <c r="A84" s="104" t="s">
        <v>85</v>
      </c>
      <c r="B84" s="104"/>
      <c r="C84" s="104"/>
      <c r="D84" s="104"/>
      <c r="E84" s="105"/>
      <c r="F84" s="105"/>
      <c r="G84" s="98">
        <v>112168</v>
      </c>
      <c r="H84" s="98"/>
      <c r="I84" s="98">
        <v>62212</v>
      </c>
      <c r="J84" s="98"/>
      <c r="K84" s="98">
        <v>31295</v>
      </c>
      <c r="L84" s="106"/>
      <c r="M84" s="98">
        <v>1114</v>
      </c>
      <c r="O84" s="19"/>
      <c r="P84" s="96"/>
    </row>
    <row r="85" spans="1:16" ht="15.9" customHeight="1" x14ac:dyDescent="0.2">
      <c r="A85" s="104" t="s">
        <v>86</v>
      </c>
      <c r="B85" s="104"/>
      <c r="C85" s="104"/>
      <c r="D85" s="104"/>
      <c r="E85" s="105"/>
      <c r="F85" s="105"/>
      <c r="G85" s="98">
        <v>258356</v>
      </c>
      <c r="H85" s="98"/>
      <c r="I85" s="98">
        <v>187797</v>
      </c>
      <c r="J85" s="98"/>
      <c r="K85" s="98">
        <v>0</v>
      </c>
      <c r="L85" s="106"/>
      <c r="M85" s="98">
        <v>0</v>
      </c>
      <c r="O85" s="19"/>
      <c r="P85" s="96"/>
    </row>
    <row r="86" spans="1:16" ht="15.9" customHeight="1" x14ac:dyDescent="0.2">
      <c r="A86" s="104" t="s">
        <v>87</v>
      </c>
      <c r="B86" s="104"/>
      <c r="C86" s="104"/>
      <c r="D86" s="104"/>
      <c r="E86" s="105"/>
      <c r="F86" s="105"/>
      <c r="G86" s="107">
        <v>304843</v>
      </c>
      <c r="H86" s="98"/>
      <c r="I86" s="107">
        <v>355112</v>
      </c>
      <c r="J86" s="98"/>
      <c r="K86" s="107">
        <v>43161</v>
      </c>
      <c r="L86" s="106"/>
      <c r="M86" s="107">
        <v>62266</v>
      </c>
      <c r="O86" s="19"/>
      <c r="P86" s="96"/>
    </row>
    <row r="87" spans="1:16" ht="15.9" customHeight="1" x14ac:dyDescent="0.2">
      <c r="A87" s="104"/>
      <c r="B87" s="104"/>
      <c r="C87" s="104"/>
      <c r="D87" s="104"/>
      <c r="E87" s="105"/>
      <c r="F87" s="105"/>
      <c r="G87" s="98"/>
      <c r="H87" s="98"/>
      <c r="I87" s="98"/>
      <c r="J87" s="98"/>
      <c r="K87" s="98"/>
      <c r="L87" s="106"/>
      <c r="M87" s="98"/>
      <c r="O87" s="19"/>
      <c r="P87" s="96"/>
    </row>
    <row r="88" spans="1:16" ht="15.9" customHeight="1" x14ac:dyDescent="0.2">
      <c r="A88" s="103" t="s">
        <v>88</v>
      </c>
      <c r="B88" s="104"/>
      <c r="C88" s="104"/>
      <c r="D88" s="104"/>
      <c r="E88" s="105"/>
      <c r="F88" s="105"/>
      <c r="G88" s="107">
        <f>SUM(G76:G86)</f>
        <v>28121780</v>
      </c>
      <c r="H88" s="98"/>
      <c r="I88" s="107">
        <f>SUM(I76:I86)</f>
        <v>31514226</v>
      </c>
      <c r="J88" s="98"/>
      <c r="K88" s="107">
        <f>SUM(K76:K86)</f>
        <v>11203184</v>
      </c>
      <c r="L88" s="106"/>
      <c r="M88" s="107">
        <f>SUM(M76:M86)</f>
        <v>16579074</v>
      </c>
      <c r="O88" s="19"/>
      <c r="P88" s="96"/>
    </row>
    <row r="89" spans="1:16" ht="15.9" customHeight="1" x14ac:dyDescent="0.2">
      <c r="A89" s="104"/>
      <c r="B89" s="103"/>
      <c r="C89" s="103"/>
      <c r="D89" s="104"/>
      <c r="E89" s="105"/>
      <c r="F89" s="105"/>
      <c r="G89" s="98"/>
      <c r="H89" s="106"/>
      <c r="I89" s="98"/>
      <c r="J89" s="106"/>
      <c r="K89" s="98"/>
      <c r="L89" s="106"/>
      <c r="M89" s="98"/>
      <c r="O89" s="19"/>
      <c r="P89" s="96"/>
    </row>
    <row r="90" spans="1:16" ht="15.9" customHeight="1" x14ac:dyDescent="0.2">
      <c r="A90" s="103" t="s">
        <v>89</v>
      </c>
      <c r="B90" s="103"/>
      <c r="C90" s="103"/>
      <c r="D90" s="104"/>
      <c r="E90" s="105"/>
      <c r="F90" s="105"/>
      <c r="G90" s="98"/>
      <c r="H90" s="106"/>
      <c r="I90" s="98"/>
      <c r="J90" s="106"/>
      <c r="K90" s="98"/>
      <c r="L90" s="106"/>
      <c r="M90" s="98"/>
      <c r="O90" s="19"/>
      <c r="P90" s="96"/>
    </row>
    <row r="91" spans="1:16" ht="15.9" customHeight="1" x14ac:dyDescent="0.2">
      <c r="A91" s="104"/>
      <c r="B91" s="103"/>
      <c r="C91" s="103"/>
      <c r="D91" s="104"/>
      <c r="E91" s="105"/>
      <c r="F91" s="105"/>
      <c r="G91" s="98"/>
      <c r="H91" s="106"/>
      <c r="I91" s="98"/>
      <c r="J91" s="106"/>
      <c r="K91" s="98"/>
      <c r="L91" s="106"/>
      <c r="M91" s="98"/>
      <c r="O91" s="19"/>
      <c r="P91" s="96"/>
    </row>
    <row r="92" spans="1:16" ht="15.9" customHeight="1" x14ac:dyDescent="0.2">
      <c r="A92" s="104" t="s">
        <v>90</v>
      </c>
      <c r="B92" s="103"/>
      <c r="C92" s="103"/>
      <c r="D92" s="104"/>
      <c r="E92" s="105">
        <v>6</v>
      </c>
      <c r="F92" s="105"/>
      <c r="G92" s="98">
        <v>565004</v>
      </c>
      <c r="H92" s="106"/>
      <c r="I92" s="98">
        <v>0</v>
      </c>
      <c r="J92" s="106"/>
      <c r="K92" s="98">
        <v>0</v>
      </c>
      <c r="L92" s="106"/>
      <c r="M92" s="98">
        <v>0</v>
      </c>
      <c r="O92" s="19"/>
      <c r="P92" s="96"/>
    </row>
    <row r="93" spans="1:16" ht="15.9" customHeight="1" x14ac:dyDescent="0.2">
      <c r="A93" s="104" t="s">
        <v>91</v>
      </c>
      <c r="B93" s="104"/>
      <c r="C93" s="103"/>
      <c r="D93" s="104"/>
      <c r="E93" s="105"/>
      <c r="F93" s="105"/>
      <c r="G93" s="57"/>
      <c r="H93" s="106"/>
      <c r="I93" s="98"/>
      <c r="J93" s="106"/>
      <c r="K93" s="98"/>
      <c r="L93" s="106"/>
      <c r="M93" s="98"/>
      <c r="O93" s="19"/>
      <c r="P93" s="96"/>
    </row>
    <row r="94" spans="1:16" ht="15.9" customHeight="1" x14ac:dyDescent="0.2">
      <c r="A94" s="104"/>
      <c r="B94" s="104" t="s">
        <v>92</v>
      </c>
      <c r="C94" s="103"/>
      <c r="D94" s="104"/>
      <c r="E94" s="99"/>
      <c r="F94" s="105"/>
      <c r="G94" s="98">
        <v>297072</v>
      </c>
      <c r="H94" s="106"/>
      <c r="I94" s="98">
        <v>297806</v>
      </c>
      <c r="J94" s="106"/>
      <c r="K94" s="98">
        <v>0</v>
      </c>
      <c r="L94" s="106"/>
      <c r="M94" s="98">
        <v>0</v>
      </c>
      <c r="O94" s="19"/>
      <c r="P94" s="96"/>
    </row>
    <row r="95" spans="1:16" ht="15.9" customHeight="1" x14ac:dyDescent="0.2">
      <c r="A95" s="104" t="s">
        <v>93</v>
      </c>
      <c r="B95" s="104"/>
      <c r="C95" s="104"/>
      <c r="D95" s="104"/>
      <c r="E95" s="105">
        <v>12</v>
      </c>
      <c r="F95" s="105"/>
      <c r="G95" s="98">
        <v>52120307</v>
      </c>
      <c r="H95" s="98"/>
      <c r="I95" s="98">
        <v>53622328</v>
      </c>
      <c r="J95" s="98"/>
      <c r="K95" s="98">
        <v>4099374</v>
      </c>
      <c r="L95" s="106"/>
      <c r="M95" s="98">
        <v>2100000</v>
      </c>
      <c r="O95" s="19"/>
      <c r="P95" s="96"/>
    </row>
    <row r="96" spans="1:16" ht="15.9" customHeight="1" x14ac:dyDescent="0.2">
      <c r="A96" s="104" t="s">
        <v>94</v>
      </c>
      <c r="B96" s="104"/>
      <c r="C96" s="104"/>
      <c r="D96" s="104"/>
      <c r="E96" s="105">
        <v>12</v>
      </c>
      <c r="F96" s="105"/>
      <c r="G96" s="98">
        <v>537222</v>
      </c>
      <c r="H96" s="98"/>
      <c r="I96" s="98">
        <v>1054013</v>
      </c>
      <c r="J96" s="98"/>
      <c r="K96" s="98">
        <v>0</v>
      </c>
      <c r="L96" s="106"/>
      <c r="M96" s="98">
        <v>0</v>
      </c>
      <c r="O96" s="19"/>
      <c r="P96" s="96"/>
    </row>
    <row r="97" spans="1:16" ht="15.9" customHeight="1" x14ac:dyDescent="0.2">
      <c r="A97" s="104" t="s">
        <v>95</v>
      </c>
      <c r="B97" s="104"/>
      <c r="C97" s="104"/>
      <c r="D97" s="104"/>
      <c r="E97" s="105">
        <v>13</v>
      </c>
      <c r="F97" s="105"/>
      <c r="G97" s="98">
        <v>43311360</v>
      </c>
      <c r="H97" s="98"/>
      <c r="I97" s="98">
        <v>37974029</v>
      </c>
      <c r="J97" s="98"/>
      <c r="K97" s="98">
        <v>35217486</v>
      </c>
      <c r="L97" s="106"/>
      <c r="M97" s="98">
        <v>28382716</v>
      </c>
      <c r="O97" s="19"/>
      <c r="P97" s="96"/>
    </row>
    <row r="98" spans="1:16" ht="15.9" customHeight="1" x14ac:dyDescent="0.2">
      <c r="A98" s="104" t="s">
        <v>316</v>
      </c>
      <c r="B98" s="104"/>
      <c r="C98" s="104"/>
      <c r="D98" s="104"/>
      <c r="E98" s="105"/>
      <c r="F98" s="105"/>
      <c r="G98" s="98">
        <v>1968653</v>
      </c>
      <c r="H98" s="98"/>
      <c r="I98" s="98">
        <v>2056196</v>
      </c>
      <c r="J98" s="98"/>
      <c r="K98" s="98">
        <v>128502</v>
      </c>
      <c r="L98" s="106"/>
      <c r="M98" s="98">
        <v>117261</v>
      </c>
      <c r="O98" s="19"/>
      <c r="P98" s="96"/>
    </row>
    <row r="99" spans="1:16" ht="15.9" customHeight="1" x14ac:dyDescent="0.2">
      <c r="A99" s="104" t="s">
        <v>85</v>
      </c>
      <c r="B99" s="104"/>
      <c r="C99" s="104"/>
      <c r="D99" s="104"/>
      <c r="E99" s="105"/>
      <c r="F99" s="105"/>
      <c r="G99" s="98">
        <v>573267</v>
      </c>
      <c r="H99" s="98"/>
      <c r="I99" s="98">
        <v>486282</v>
      </c>
      <c r="J99" s="98"/>
      <c r="K99" s="98">
        <v>0</v>
      </c>
      <c r="L99" s="106"/>
      <c r="M99" s="98">
        <v>0</v>
      </c>
      <c r="O99" s="19"/>
      <c r="P99" s="96"/>
    </row>
    <row r="100" spans="1:16" ht="15.9" customHeight="1" x14ac:dyDescent="0.2">
      <c r="A100" s="104" t="s">
        <v>96</v>
      </c>
      <c r="B100" s="104"/>
      <c r="C100" s="104"/>
      <c r="D100" s="104"/>
      <c r="E100" s="105"/>
      <c r="F100" s="105"/>
      <c r="G100" s="98">
        <v>289234</v>
      </c>
      <c r="H100" s="98"/>
      <c r="I100" s="98">
        <v>211430</v>
      </c>
      <c r="J100" s="98"/>
      <c r="K100" s="98">
        <v>0</v>
      </c>
      <c r="L100" s="106"/>
      <c r="M100" s="98">
        <v>1285</v>
      </c>
      <c r="O100" s="19"/>
      <c r="P100" s="96"/>
    </row>
    <row r="101" spans="1:16" ht="15.9" customHeight="1" x14ac:dyDescent="0.2">
      <c r="A101" s="104" t="s">
        <v>97</v>
      </c>
      <c r="B101" s="104"/>
      <c r="C101" s="104"/>
      <c r="D101" s="104"/>
      <c r="E101" s="105"/>
      <c r="F101" s="105"/>
      <c r="G101" s="57"/>
      <c r="H101" s="98"/>
      <c r="I101" s="98"/>
      <c r="J101" s="98"/>
      <c r="K101" s="98"/>
      <c r="L101" s="106"/>
      <c r="M101" s="98"/>
      <c r="O101" s="19"/>
      <c r="P101" s="96"/>
    </row>
    <row r="102" spans="1:16" ht="15.9" customHeight="1" x14ac:dyDescent="0.2">
      <c r="A102" s="104"/>
      <c r="B102" s="104" t="s">
        <v>98</v>
      </c>
      <c r="C102" s="104"/>
      <c r="D102" s="104"/>
      <c r="E102" s="105"/>
      <c r="F102" s="105"/>
      <c r="G102" s="98">
        <v>246240</v>
      </c>
      <c r="H102" s="98"/>
      <c r="I102" s="98">
        <v>251497</v>
      </c>
      <c r="J102" s="98"/>
      <c r="K102" s="98">
        <v>198660</v>
      </c>
      <c r="L102" s="106"/>
      <c r="M102" s="98">
        <v>202927</v>
      </c>
      <c r="O102" s="19"/>
      <c r="P102" s="96"/>
    </row>
    <row r="103" spans="1:16" ht="15.9" customHeight="1" x14ac:dyDescent="0.2">
      <c r="A103" s="104" t="s">
        <v>99</v>
      </c>
      <c r="B103" s="104"/>
      <c r="C103" s="104"/>
      <c r="D103" s="104"/>
      <c r="E103" s="105"/>
      <c r="F103" s="105"/>
      <c r="G103" s="98">
        <v>936738</v>
      </c>
      <c r="H103" s="98"/>
      <c r="I103" s="98">
        <v>945423</v>
      </c>
      <c r="J103" s="98"/>
      <c r="K103" s="98">
        <v>0</v>
      </c>
      <c r="L103" s="106"/>
      <c r="M103" s="98">
        <v>0</v>
      </c>
      <c r="O103" s="19"/>
      <c r="P103" s="96"/>
    </row>
    <row r="104" spans="1:16" ht="15.9" customHeight="1" x14ac:dyDescent="0.2">
      <c r="A104" s="104" t="s">
        <v>100</v>
      </c>
      <c r="B104" s="104"/>
      <c r="C104" s="104"/>
      <c r="D104" s="104"/>
      <c r="E104" s="105"/>
      <c r="F104" s="105"/>
      <c r="G104" s="98">
        <v>621625</v>
      </c>
      <c r="H104" s="98"/>
      <c r="I104" s="98">
        <v>584571</v>
      </c>
      <c r="J104" s="98"/>
      <c r="K104" s="98">
        <v>289596</v>
      </c>
      <c r="L104" s="106"/>
      <c r="M104" s="98">
        <v>180804</v>
      </c>
      <c r="O104" s="19"/>
      <c r="P104" s="96"/>
    </row>
    <row r="105" spans="1:16" ht="15.9" customHeight="1" x14ac:dyDescent="0.2">
      <c r="A105" s="104" t="s">
        <v>101</v>
      </c>
      <c r="B105" s="104"/>
      <c r="C105" s="104"/>
      <c r="D105" s="104"/>
      <c r="E105" s="105"/>
      <c r="F105" s="105"/>
      <c r="G105" s="107">
        <v>188050</v>
      </c>
      <c r="H105" s="98"/>
      <c r="I105" s="107">
        <v>231410</v>
      </c>
      <c r="J105" s="98"/>
      <c r="K105" s="107">
        <v>0</v>
      </c>
      <c r="L105" s="106"/>
      <c r="M105" s="107">
        <v>0</v>
      </c>
      <c r="O105" s="19"/>
      <c r="P105" s="96"/>
    </row>
    <row r="106" spans="1:16" ht="15.9" customHeight="1" x14ac:dyDescent="0.2">
      <c r="A106" s="104"/>
      <c r="B106" s="104"/>
      <c r="C106" s="104"/>
      <c r="D106" s="104"/>
      <c r="E106" s="105"/>
      <c r="F106" s="105"/>
      <c r="G106" s="98"/>
      <c r="H106" s="98"/>
      <c r="I106" s="98"/>
      <c r="J106" s="106"/>
      <c r="K106" s="98"/>
      <c r="L106" s="98"/>
      <c r="M106" s="98"/>
      <c r="O106" s="19"/>
      <c r="P106" s="96"/>
    </row>
    <row r="107" spans="1:16" ht="15.9" customHeight="1" x14ac:dyDescent="0.2">
      <c r="A107" s="103" t="s">
        <v>102</v>
      </c>
      <c r="B107" s="104"/>
      <c r="C107" s="104"/>
      <c r="D107" s="104"/>
      <c r="E107" s="105"/>
      <c r="F107" s="105"/>
      <c r="G107" s="107">
        <f>+SUM(G92:G105)</f>
        <v>101654772</v>
      </c>
      <c r="H107" s="98"/>
      <c r="I107" s="107">
        <f>+SUM(I92:I105)</f>
        <v>97714985</v>
      </c>
      <c r="J107" s="106"/>
      <c r="K107" s="107">
        <f>+SUM(K92:K105)</f>
        <v>39933618</v>
      </c>
      <c r="L107" s="98"/>
      <c r="M107" s="107">
        <f>+SUM(M92:M105)</f>
        <v>30984993</v>
      </c>
      <c r="O107" s="19"/>
      <c r="P107" s="96"/>
    </row>
    <row r="108" spans="1:16" ht="15.9" customHeight="1" x14ac:dyDescent="0.2">
      <c r="A108" s="104"/>
      <c r="B108" s="104"/>
      <c r="C108" s="104"/>
      <c r="D108" s="104"/>
      <c r="E108" s="105"/>
      <c r="F108" s="105"/>
      <c r="G108" s="98"/>
      <c r="H108" s="98"/>
      <c r="I108" s="98"/>
      <c r="J108" s="106"/>
      <c r="K108" s="98"/>
      <c r="L108" s="98"/>
      <c r="M108" s="98"/>
      <c r="O108" s="19"/>
      <c r="P108" s="96"/>
    </row>
    <row r="109" spans="1:16" ht="15.9" customHeight="1" x14ac:dyDescent="0.2">
      <c r="A109" s="103" t="s">
        <v>103</v>
      </c>
      <c r="B109" s="104"/>
      <c r="C109" s="104"/>
      <c r="D109" s="104"/>
      <c r="E109" s="105"/>
      <c r="F109" s="105"/>
      <c r="G109" s="107">
        <f>+G88+G107</f>
        <v>129776552</v>
      </c>
      <c r="H109" s="98"/>
      <c r="I109" s="107">
        <f>+I88+I107</f>
        <v>129229211</v>
      </c>
      <c r="J109" s="106"/>
      <c r="K109" s="107">
        <f>+K88+K107</f>
        <v>51136802</v>
      </c>
      <c r="L109" s="98"/>
      <c r="M109" s="107">
        <f>+M88+M107</f>
        <v>47564067</v>
      </c>
      <c r="O109" s="19"/>
      <c r="P109" s="96"/>
    </row>
    <row r="110" spans="1:16" ht="15.9" customHeight="1" x14ac:dyDescent="0.2">
      <c r="A110" s="78"/>
      <c r="B110" s="75"/>
      <c r="C110" s="75"/>
      <c r="D110" s="75"/>
      <c r="E110" s="76"/>
      <c r="F110" s="76"/>
      <c r="G110" s="102"/>
      <c r="H110" s="102"/>
      <c r="I110" s="102"/>
      <c r="J110" s="102"/>
      <c r="K110" s="102"/>
      <c r="L110" s="53"/>
      <c r="M110" s="102"/>
      <c r="P110" s="96"/>
    </row>
    <row r="111" spans="1:16" ht="15.9" customHeight="1" x14ac:dyDescent="0.2">
      <c r="A111" s="78"/>
      <c r="B111" s="75"/>
      <c r="C111" s="75"/>
      <c r="D111" s="75"/>
      <c r="E111" s="76"/>
      <c r="F111" s="76"/>
      <c r="G111" s="102"/>
      <c r="H111" s="102"/>
      <c r="I111" s="102"/>
      <c r="J111" s="102"/>
      <c r="K111" s="102"/>
      <c r="L111" s="53"/>
      <c r="M111" s="102"/>
      <c r="P111" s="96"/>
    </row>
    <row r="112" spans="1:16" ht="6.75" customHeight="1" x14ac:dyDescent="0.2">
      <c r="A112" s="78"/>
      <c r="B112" s="75"/>
      <c r="C112" s="75"/>
      <c r="D112" s="75"/>
      <c r="E112" s="76"/>
      <c r="F112" s="76"/>
      <c r="G112" s="102"/>
      <c r="H112" s="102"/>
      <c r="I112" s="102"/>
      <c r="J112" s="102"/>
      <c r="K112" s="102"/>
      <c r="L112" s="53"/>
      <c r="M112" s="102"/>
      <c r="P112" s="96"/>
    </row>
    <row r="113" spans="1:16" ht="22.2" customHeight="1" x14ac:dyDescent="0.2">
      <c r="A113" s="178" t="s">
        <v>30</v>
      </c>
      <c r="B113" s="172"/>
      <c r="C113" s="172"/>
      <c r="D113" s="172"/>
      <c r="E113" s="172"/>
      <c r="F113" s="172"/>
      <c r="G113" s="172"/>
      <c r="H113" s="172"/>
      <c r="I113" s="172"/>
      <c r="J113" s="172"/>
      <c r="K113" s="172"/>
      <c r="L113" s="172"/>
      <c r="M113" s="172"/>
      <c r="P113" s="96"/>
    </row>
    <row r="114" spans="1:16" ht="16.5" customHeight="1" x14ac:dyDescent="0.2">
      <c r="A114" s="74" t="s">
        <v>0</v>
      </c>
      <c r="B114" s="75"/>
      <c r="C114" s="75"/>
      <c r="D114" s="75"/>
      <c r="E114" s="76"/>
      <c r="F114" s="76"/>
      <c r="G114" s="53"/>
      <c r="H114" s="53"/>
      <c r="I114" s="53"/>
      <c r="J114" s="53"/>
      <c r="K114" s="53"/>
      <c r="L114" s="53"/>
      <c r="M114" s="53"/>
      <c r="P114" s="96"/>
    </row>
    <row r="115" spans="1:16" ht="16.5" customHeight="1" x14ac:dyDescent="0.2">
      <c r="A115" s="78" t="s">
        <v>75</v>
      </c>
      <c r="B115" s="75"/>
      <c r="C115" s="75"/>
      <c r="D115" s="75"/>
      <c r="E115" s="76"/>
      <c r="F115" s="76"/>
      <c r="G115" s="53"/>
      <c r="H115" s="53"/>
      <c r="I115" s="53"/>
      <c r="J115" s="53"/>
      <c r="K115" s="53"/>
      <c r="L115" s="53"/>
      <c r="M115" s="53"/>
      <c r="P115" s="96"/>
    </row>
    <row r="116" spans="1:16" ht="16.5" customHeight="1" x14ac:dyDescent="0.2">
      <c r="A116" s="79" t="str">
        <f>A63</f>
        <v>As at 30 June 2025</v>
      </c>
      <c r="B116" s="80"/>
      <c r="C116" s="80"/>
      <c r="D116" s="80"/>
      <c r="E116" s="81"/>
      <c r="F116" s="81"/>
      <c r="G116" s="82"/>
      <c r="H116" s="82"/>
      <c r="I116" s="82"/>
      <c r="J116" s="82"/>
      <c r="K116" s="82"/>
      <c r="L116" s="82"/>
      <c r="M116" s="82"/>
      <c r="P116" s="96"/>
    </row>
    <row r="117" spans="1:16" ht="16.5" customHeight="1" x14ac:dyDescent="0.2">
      <c r="A117" s="78"/>
      <c r="B117" s="75"/>
      <c r="C117" s="75"/>
      <c r="D117" s="75"/>
      <c r="E117" s="76"/>
      <c r="F117" s="76"/>
      <c r="G117" s="53"/>
      <c r="H117" s="53"/>
      <c r="I117" s="53"/>
      <c r="J117" s="53"/>
      <c r="K117" s="53"/>
      <c r="L117" s="53"/>
      <c r="M117" s="53"/>
      <c r="P117" s="96"/>
    </row>
    <row r="118" spans="1:16" ht="16.5" customHeight="1" x14ac:dyDescent="0.2">
      <c r="A118" s="78"/>
      <c r="B118" s="75"/>
      <c r="C118" s="75"/>
      <c r="D118" s="75"/>
      <c r="E118" s="76"/>
      <c r="F118" s="76"/>
      <c r="G118" s="53"/>
      <c r="H118" s="53"/>
      <c r="I118" s="53"/>
      <c r="J118" s="53"/>
      <c r="K118" s="53"/>
      <c r="L118" s="53"/>
      <c r="M118" s="53"/>
      <c r="P118" s="96"/>
    </row>
    <row r="119" spans="1:16" ht="16.5" customHeight="1" x14ac:dyDescent="0.2">
      <c r="A119" s="78"/>
      <c r="B119" s="75"/>
      <c r="C119" s="75"/>
      <c r="D119" s="75"/>
      <c r="E119" s="76"/>
      <c r="F119" s="76"/>
      <c r="G119" s="173" t="s">
        <v>2</v>
      </c>
      <c r="H119" s="177"/>
      <c r="I119" s="177"/>
      <c r="J119" s="53"/>
      <c r="K119" s="173" t="s">
        <v>3</v>
      </c>
      <c r="L119" s="177"/>
      <c r="M119" s="177"/>
      <c r="P119" s="96"/>
    </row>
    <row r="120" spans="1:16" ht="16.5" customHeight="1" x14ac:dyDescent="0.2">
      <c r="A120" s="78"/>
      <c r="B120" s="75"/>
      <c r="C120" s="75"/>
      <c r="D120" s="75"/>
      <c r="E120" s="76"/>
      <c r="F120" s="76"/>
      <c r="G120" s="171" t="s">
        <v>4</v>
      </c>
      <c r="H120" s="172"/>
      <c r="I120" s="172"/>
      <c r="J120" s="53"/>
      <c r="K120" s="171" t="s">
        <v>4</v>
      </c>
      <c r="L120" s="172"/>
      <c r="M120" s="172"/>
      <c r="P120" s="96"/>
    </row>
    <row r="121" spans="1:16" ht="16.5" customHeight="1" x14ac:dyDescent="0.2">
      <c r="A121" s="78"/>
      <c r="B121" s="75"/>
      <c r="C121" s="75"/>
      <c r="D121" s="75"/>
      <c r="E121" s="76"/>
      <c r="F121" s="76"/>
      <c r="G121" s="83" t="s">
        <v>33</v>
      </c>
      <c r="H121" s="84"/>
      <c r="I121" s="83" t="s">
        <v>34</v>
      </c>
      <c r="J121" s="85"/>
      <c r="K121" s="83" t="s">
        <v>33</v>
      </c>
      <c r="L121" s="85"/>
      <c r="M121" s="83" t="s">
        <v>34</v>
      </c>
      <c r="P121" s="96"/>
    </row>
    <row r="122" spans="1:16" ht="16.5" customHeight="1" x14ac:dyDescent="0.2">
      <c r="A122" s="78"/>
      <c r="B122" s="75"/>
      <c r="C122" s="75"/>
      <c r="D122" s="75"/>
      <c r="E122" s="76"/>
      <c r="F122" s="76"/>
      <c r="G122" s="86" t="s">
        <v>35</v>
      </c>
      <c r="H122" s="87"/>
      <c r="I122" s="86" t="s">
        <v>36</v>
      </c>
      <c r="J122" s="85"/>
      <c r="K122" s="86" t="s">
        <v>35</v>
      </c>
      <c r="L122" s="87"/>
      <c r="M122" s="86" t="s">
        <v>36</v>
      </c>
      <c r="P122" s="96"/>
    </row>
    <row r="123" spans="1:16" ht="16.5" customHeight="1" x14ac:dyDescent="0.2">
      <c r="A123" s="75"/>
      <c r="B123" s="75"/>
      <c r="C123" s="75"/>
      <c r="D123" s="75"/>
      <c r="E123" s="76"/>
      <c r="F123" s="76"/>
      <c r="G123" s="52">
        <v>2025</v>
      </c>
      <c r="H123" s="53"/>
      <c r="I123" s="52">
        <v>2024</v>
      </c>
      <c r="J123" s="53"/>
      <c r="K123" s="52">
        <v>2025</v>
      </c>
      <c r="L123" s="53"/>
      <c r="M123" s="52">
        <v>2024</v>
      </c>
      <c r="P123" s="96"/>
    </row>
    <row r="124" spans="1:16" ht="16.5" customHeight="1" x14ac:dyDescent="0.2">
      <c r="A124" s="75"/>
      <c r="B124" s="75"/>
      <c r="C124" s="75"/>
      <c r="D124" s="75"/>
      <c r="E124" s="88" t="s">
        <v>5</v>
      </c>
      <c r="F124" s="89"/>
      <c r="G124" s="90" t="s">
        <v>6</v>
      </c>
      <c r="H124" s="91"/>
      <c r="I124" s="90" t="s">
        <v>6</v>
      </c>
      <c r="J124" s="91"/>
      <c r="K124" s="90" t="s">
        <v>6</v>
      </c>
      <c r="L124" s="91"/>
      <c r="M124" s="90" t="s">
        <v>6</v>
      </c>
      <c r="P124" s="96"/>
    </row>
    <row r="125" spans="1:16" ht="16.5" customHeight="1" x14ac:dyDescent="0.2">
      <c r="A125" s="103" t="s">
        <v>104</v>
      </c>
      <c r="B125" s="104"/>
      <c r="C125" s="104"/>
      <c r="D125" s="104"/>
      <c r="E125" s="105"/>
      <c r="F125" s="105"/>
      <c r="G125" s="106"/>
      <c r="H125" s="106"/>
      <c r="I125" s="106"/>
      <c r="J125" s="106"/>
      <c r="K125" s="106"/>
      <c r="L125" s="106"/>
      <c r="M125" s="106"/>
      <c r="P125" s="96"/>
    </row>
    <row r="126" spans="1:16" ht="16.5" customHeight="1" x14ac:dyDescent="0.2">
      <c r="A126" s="103"/>
      <c r="B126" s="104"/>
      <c r="C126" s="104"/>
      <c r="D126" s="104"/>
      <c r="E126" s="105"/>
      <c r="F126" s="105"/>
      <c r="G126" s="98"/>
      <c r="H126" s="106"/>
      <c r="I126" s="98"/>
      <c r="J126" s="106"/>
      <c r="K126" s="98"/>
      <c r="L126" s="106"/>
      <c r="M126" s="98"/>
      <c r="P126" s="96"/>
    </row>
    <row r="127" spans="1:16" ht="16.5" customHeight="1" x14ac:dyDescent="0.2">
      <c r="A127" s="103" t="s">
        <v>105</v>
      </c>
      <c r="B127" s="104"/>
      <c r="C127" s="104"/>
      <c r="D127" s="104"/>
      <c r="E127" s="105"/>
      <c r="F127" s="105"/>
      <c r="G127" s="98"/>
      <c r="H127" s="106"/>
      <c r="I127" s="98"/>
      <c r="J127" s="106"/>
      <c r="K127" s="98"/>
      <c r="L127" s="106"/>
      <c r="M127" s="98"/>
      <c r="P127" s="96"/>
    </row>
    <row r="128" spans="1:16" ht="16.5" customHeight="1" x14ac:dyDescent="0.2">
      <c r="A128" s="103"/>
      <c r="B128" s="104"/>
      <c r="C128" s="104"/>
      <c r="D128" s="104"/>
      <c r="E128" s="105"/>
      <c r="F128" s="105"/>
      <c r="G128" s="98"/>
      <c r="H128" s="106"/>
      <c r="I128" s="98"/>
      <c r="J128" s="106"/>
      <c r="K128" s="98"/>
      <c r="L128" s="106"/>
      <c r="M128" s="98"/>
      <c r="P128" s="96"/>
    </row>
    <row r="129" spans="1:16" ht="16.5" customHeight="1" x14ac:dyDescent="0.2">
      <c r="A129" s="104" t="s">
        <v>106</v>
      </c>
      <c r="B129" s="104"/>
      <c r="C129" s="104"/>
      <c r="D129" s="104"/>
      <c r="E129" s="105"/>
      <c r="F129" s="105"/>
      <c r="G129" s="98"/>
      <c r="H129" s="106"/>
      <c r="I129" s="98"/>
      <c r="J129" s="106"/>
      <c r="K129" s="98"/>
      <c r="L129" s="106"/>
      <c r="M129" s="98"/>
      <c r="P129" s="96"/>
    </row>
    <row r="130" spans="1:16" ht="16.5" customHeight="1" x14ac:dyDescent="0.2">
      <c r="A130" s="104"/>
      <c r="B130" s="104" t="s">
        <v>107</v>
      </c>
      <c r="C130" s="104"/>
      <c r="D130" s="104"/>
      <c r="E130" s="105"/>
      <c r="F130" s="105"/>
      <c r="G130" s="98"/>
      <c r="H130" s="106"/>
      <c r="I130" s="98"/>
      <c r="J130" s="106"/>
      <c r="K130" s="98"/>
      <c r="L130" s="106"/>
      <c r="M130" s="98"/>
      <c r="P130" s="96"/>
    </row>
    <row r="131" spans="1:16" ht="16.5" customHeight="1" x14ac:dyDescent="0.2">
      <c r="A131" s="104"/>
      <c r="B131" s="104"/>
      <c r="C131" s="108" t="s">
        <v>108</v>
      </c>
      <c r="D131" s="104"/>
      <c r="E131" s="105"/>
      <c r="F131" s="105"/>
      <c r="G131" s="98"/>
      <c r="H131" s="106"/>
      <c r="I131" s="98"/>
      <c r="J131" s="106"/>
      <c r="K131" s="98"/>
      <c r="L131" s="106"/>
      <c r="M131" s="98"/>
      <c r="P131" s="96"/>
    </row>
    <row r="132" spans="1:16" ht="16.5" customHeight="1" thickBot="1" x14ac:dyDescent="0.25">
      <c r="A132" s="104"/>
      <c r="B132" s="104"/>
      <c r="C132" s="104"/>
      <c r="D132" s="108" t="s">
        <v>109</v>
      </c>
      <c r="E132" s="105"/>
      <c r="F132" s="105"/>
      <c r="G132" s="109">
        <v>5400000</v>
      </c>
      <c r="H132" s="106"/>
      <c r="I132" s="109">
        <v>5400000</v>
      </c>
      <c r="J132" s="106"/>
      <c r="K132" s="109">
        <v>5400000</v>
      </c>
      <c r="L132" s="106"/>
      <c r="M132" s="109">
        <v>5400000</v>
      </c>
      <c r="P132" s="96"/>
    </row>
    <row r="133" spans="1:16" ht="16.5" customHeight="1" thickTop="1" x14ac:dyDescent="0.2">
      <c r="A133" s="104"/>
      <c r="B133" s="104"/>
      <c r="C133" s="108"/>
      <c r="D133" s="104"/>
      <c r="E133" s="105"/>
      <c r="F133" s="105"/>
      <c r="G133" s="98"/>
      <c r="H133" s="106"/>
      <c r="I133" s="98"/>
      <c r="J133" s="106"/>
      <c r="K133" s="98"/>
      <c r="L133" s="106"/>
      <c r="M133" s="98"/>
      <c r="P133" s="96"/>
    </row>
    <row r="134" spans="1:16" ht="16.5" customHeight="1" x14ac:dyDescent="0.2">
      <c r="A134" s="104"/>
      <c r="B134" s="104" t="s">
        <v>110</v>
      </c>
      <c r="C134" s="104"/>
      <c r="D134" s="104"/>
      <c r="E134" s="105"/>
      <c r="F134" s="105"/>
      <c r="G134" s="98"/>
      <c r="H134" s="104"/>
      <c r="I134" s="98"/>
      <c r="J134" s="104"/>
      <c r="K134" s="98"/>
      <c r="L134" s="104"/>
      <c r="M134" s="98"/>
      <c r="P134" s="96"/>
    </row>
    <row r="135" spans="1:16" ht="16.5" customHeight="1" x14ac:dyDescent="0.2">
      <c r="A135" s="104"/>
      <c r="B135" s="104"/>
      <c r="C135" s="104" t="s">
        <v>111</v>
      </c>
      <c r="D135" s="108"/>
      <c r="E135" s="105"/>
      <c r="F135" s="105"/>
      <c r="G135" s="98">
        <v>5213800</v>
      </c>
      <c r="H135" s="104"/>
      <c r="I135" s="98">
        <v>5213800</v>
      </c>
      <c r="J135" s="104"/>
      <c r="K135" s="98">
        <v>5213800</v>
      </c>
      <c r="L135" s="104"/>
      <c r="M135" s="98">
        <v>5213800</v>
      </c>
      <c r="P135" s="96"/>
    </row>
    <row r="136" spans="1:16" ht="16.5" customHeight="1" x14ac:dyDescent="0.2">
      <c r="A136" s="104" t="s">
        <v>112</v>
      </c>
      <c r="B136" s="104"/>
      <c r="C136" s="104"/>
      <c r="D136" s="104"/>
      <c r="E136" s="105"/>
      <c r="F136" s="105"/>
      <c r="G136" s="98">
        <v>9644040</v>
      </c>
      <c r="H136" s="106"/>
      <c r="I136" s="98">
        <v>9644040</v>
      </c>
      <c r="J136" s="106"/>
      <c r="K136" s="98">
        <v>9644040</v>
      </c>
      <c r="L136" s="106"/>
      <c r="M136" s="98">
        <v>9644040</v>
      </c>
      <c r="P136" s="96"/>
    </row>
    <row r="137" spans="1:16" ht="16.5" customHeight="1" x14ac:dyDescent="0.2">
      <c r="A137" s="104" t="s">
        <v>113</v>
      </c>
      <c r="B137" s="104"/>
      <c r="C137" s="104"/>
      <c r="D137" s="104"/>
      <c r="E137" s="105">
        <v>14</v>
      </c>
      <c r="F137" s="105"/>
      <c r="G137" s="98">
        <v>15906112</v>
      </c>
      <c r="H137" s="106"/>
      <c r="I137" s="98">
        <v>15906112</v>
      </c>
      <c r="J137" s="106"/>
      <c r="K137" s="98">
        <v>15906112</v>
      </c>
      <c r="L137" s="106"/>
      <c r="M137" s="98">
        <v>15906112</v>
      </c>
      <c r="P137" s="96"/>
    </row>
    <row r="138" spans="1:16" ht="16.5" customHeight="1" x14ac:dyDescent="0.2">
      <c r="A138" s="104" t="s">
        <v>114</v>
      </c>
      <c r="B138" s="104"/>
      <c r="C138" s="104"/>
      <c r="D138" s="104"/>
      <c r="E138" s="105"/>
      <c r="F138" s="105"/>
      <c r="G138" s="98">
        <v>5123</v>
      </c>
      <c r="H138" s="106"/>
      <c r="I138" s="98">
        <v>5123</v>
      </c>
      <c r="J138" s="106"/>
      <c r="K138" s="98">
        <v>2406</v>
      </c>
      <c r="L138" s="106"/>
      <c r="M138" s="98">
        <v>2406</v>
      </c>
      <c r="P138" s="96"/>
    </row>
    <row r="139" spans="1:16" ht="16.5" customHeight="1" x14ac:dyDescent="0.2">
      <c r="A139" s="104" t="s">
        <v>115</v>
      </c>
      <c r="B139" s="104"/>
      <c r="C139" s="104"/>
      <c r="D139" s="104"/>
      <c r="E139" s="105"/>
      <c r="F139" s="105"/>
      <c r="G139" s="98"/>
      <c r="H139" s="98"/>
      <c r="I139" s="98"/>
      <c r="J139" s="98"/>
      <c r="K139" s="98"/>
      <c r="L139" s="106"/>
      <c r="M139" s="98"/>
      <c r="P139" s="96"/>
    </row>
    <row r="140" spans="1:16" ht="16.5" customHeight="1" x14ac:dyDescent="0.2">
      <c r="A140" s="104"/>
      <c r="B140" s="104" t="s">
        <v>116</v>
      </c>
      <c r="C140" s="104"/>
      <c r="D140" s="104"/>
      <c r="E140" s="105"/>
      <c r="F140" s="105"/>
      <c r="G140" s="98">
        <v>585028</v>
      </c>
      <c r="H140" s="98"/>
      <c r="I140" s="98">
        <v>585028</v>
      </c>
      <c r="J140" s="98"/>
      <c r="K140" s="98">
        <v>585028</v>
      </c>
      <c r="L140" s="106"/>
      <c r="M140" s="98">
        <v>585028</v>
      </c>
      <c r="P140" s="96"/>
    </row>
    <row r="141" spans="1:16" ht="16.5" customHeight="1" x14ac:dyDescent="0.2">
      <c r="A141" s="104"/>
      <c r="B141" s="104" t="s">
        <v>117</v>
      </c>
      <c r="C141" s="104"/>
      <c r="D141" s="104"/>
      <c r="E141" s="105"/>
      <c r="F141" s="105"/>
      <c r="G141" s="98">
        <v>4662338</v>
      </c>
      <c r="H141" s="98"/>
      <c r="I141" s="98">
        <v>5179812</v>
      </c>
      <c r="J141" s="98"/>
      <c r="K141" s="98">
        <v>917040</v>
      </c>
      <c r="L141" s="106"/>
      <c r="M141" s="98">
        <v>1568343</v>
      </c>
      <c r="P141" s="96"/>
    </row>
    <row r="142" spans="1:16" ht="16.5" customHeight="1" x14ac:dyDescent="0.2">
      <c r="A142" s="104" t="s">
        <v>118</v>
      </c>
      <c r="B142" s="104"/>
      <c r="C142" s="104"/>
      <c r="D142" s="104"/>
      <c r="E142" s="105"/>
      <c r="F142" s="105"/>
      <c r="G142" s="107">
        <v>-1134030</v>
      </c>
      <c r="H142" s="98"/>
      <c r="I142" s="107">
        <v>-447734</v>
      </c>
      <c r="J142" s="98"/>
      <c r="K142" s="107">
        <v>0</v>
      </c>
      <c r="L142" s="106"/>
      <c r="M142" s="107">
        <v>0</v>
      </c>
      <c r="P142" s="96"/>
    </row>
    <row r="143" spans="1:16" ht="16.5" customHeight="1" x14ac:dyDescent="0.2">
      <c r="A143" s="104"/>
      <c r="B143" s="104"/>
      <c r="C143" s="104"/>
      <c r="D143" s="104"/>
      <c r="E143" s="105"/>
      <c r="F143" s="105"/>
      <c r="G143" s="98"/>
      <c r="H143" s="98"/>
      <c r="I143" s="98"/>
      <c r="J143" s="98"/>
      <c r="K143" s="98"/>
      <c r="L143" s="106"/>
      <c r="M143" s="98"/>
      <c r="P143" s="96"/>
    </row>
    <row r="144" spans="1:16" ht="16.5" customHeight="1" x14ac:dyDescent="0.2">
      <c r="A144" s="103" t="s">
        <v>119</v>
      </c>
      <c r="B144" s="103"/>
      <c r="C144" s="104"/>
      <c r="D144" s="104"/>
      <c r="E144" s="105"/>
      <c r="F144" s="105"/>
      <c r="G144" s="98">
        <f>SUM(G134:G142)</f>
        <v>34882411</v>
      </c>
      <c r="H144" s="98"/>
      <c r="I144" s="98">
        <f>SUM(I134:I142)</f>
        <v>36086181</v>
      </c>
      <c r="J144" s="98"/>
      <c r="K144" s="98">
        <f>SUM(K134:K142)</f>
        <v>32268426</v>
      </c>
      <c r="L144" s="106"/>
      <c r="M144" s="98">
        <f>SUM(M134:M142)</f>
        <v>32919729</v>
      </c>
      <c r="P144" s="96"/>
    </row>
    <row r="145" spans="1:16" ht="16.5" customHeight="1" x14ac:dyDescent="0.2">
      <c r="A145" s="104" t="s">
        <v>23</v>
      </c>
      <c r="B145" s="104"/>
      <c r="C145" s="104"/>
      <c r="D145" s="104"/>
      <c r="E145" s="105"/>
      <c r="F145" s="105"/>
      <c r="G145" s="107">
        <v>15842519</v>
      </c>
      <c r="H145" s="98"/>
      <c r="I145" s="107">
        <v>15585329</v>
      </c>
      <c r="J145" s="98"/>
      <c r="K145" s="107">
        <v>0</v>
      </c>
      <c r="L145" s="106"/>
      <c r="M145" s="107">
        <v>0</v>
      </c>
      <c r="P145" s="96"/>
    </row>
    <row r="146" spans="1:16" ht="16.5" customHeight="1" x14ac:dyDescent="0.2">
      <c r="A146" s="104"/>
      <c r="B146" s="104"/>
      <c r="C146" s="104"/>
      <c r="D146" s="104"/>
      <c r="E146" s="105"/>
      <c r="F146" s="105"/>
      <c r="G146" s="98"/>
      <c r="H146" s="98"/>
      <c r="I146" s="98"/>
      <c r="J146" s="106"/>
      <c r="K146" s="98"/>
      <c r="L146" s="98"/>
      <c r="M146" s="98"/>
      <c r="P146" s="96"/>
    </row>
    <row r="147" spans="1:16" ht="16.5" customHeight="1" x14ac:dyDescent="0.2">
      <c r="A147" s="103" t="s">
        <v>120</v>
      </c>
      <c r="B147" s="104"/>
      <c r="C147" s="104"/>
      <c r="D147" s="104"/>
      <c r="E147" s="105"/>
      <c r="F147" s="105"/>
      <c r="G147" s="107">
        <f>+G144+G145</f>
        <v>50724930</v>
      </c>
      <c r="H147" s="98"/>
      <c r="I147" s="107">
        <f>+I144+I145</f>
        <v>51671510</v>
      </c>
      <c r="J147" s="106"/>
      <c r="K147" s="107">
        <f>+K144+K145</f>
        <v>32268426</v>
      </c>
      <c r="L147" s="98"/>
      <c r="M147" s="107">
        <f>+M144+M145</f>
        <v>32919729</v>
      </c>
      <c r="P147" s="96"/>
    </row>
    <row r="148" spans="1:16" ht="16.5" customHeight="1" x14ac:dyDescent="0.2">
      <c r="A148" s="103"/>
      <c r="B148" s="104"/>
      <c r="C148" s="104"/>
      <c r="D148" s="104"/>
      <c r="E148" s="105"/>
      <c r="F148" s="105"/>
      <c r="G148" s="98"/>
      <c r="H148" s="98"/>
      <c r="I148" s="98"/>
      <c r="J148" s="106"/>
      <c r="K148" s="98"/>
      <c r="L148" s="98"/>
      <c r="M148" s="98"/>
      <c r="P148" s="96"/>
    </row>
    <row r="149" spans="1:16" ht="16.5" customHeight="1" thickBot="1" x14ac:dyDescent="0.25">
      <c r="A149" s="103" t="s">
        <v>121</v>
      </c>
      <c r="B149" s="103"/>
      <c r="C149" s="104"/>
      <c r="D149" s="104"/>
      <c r="E149" s="105"/>
      <c r="F149" s="110"/>
      <c r="G149" s="109">
        <f>+G109+G147</f>
        <v>180501482</v>
      </c>
      <c r="H149" s="98"/>
      <c r="I149" s="109">
        <f>+I109+I147</f>
        <v>180900721</v>
      </c>
      <c r="J149" s="106"/>
      <c r="K149" s="109">
        <f>+K109+K147</f>
        <v>83405228</v>
      </c>
      <c r="L149" s="98"/>
      <c r="M149" s="109">
        <f>+M109+M147</f>
        <v>80483796</v>
      </c>
      <c r="P149" s="96"/>
    </row>
    <row r="150" spans="1:16" ht="16.5" customHeight="1" thickTop="1" x14ac:dyDescent="0.2">
      <c r="A150" s="78"/>
      <c r="B150" s="78"/>
      <c r="C150" s="75"/>
      <c r="D150" s="75"/>
      <c r="E150" s="76"/>
      <c r="F150" s="111"/>
      <c r="G150" s="20"/>
      <c r="H150" s="76"/>
      <c r="I150" s="20"/>
      <c r="J150" s="76"/>
      <c r="K150" s="20"/>
      <c r="L150" s="76"/>
      <c r="M150" s="20"/>
      <c r="P150" s="96"/>
    </row>
    <row r="151" spans="1:16" ht="16.5" customHeight="1" x14ac:dyDescent="0.2">
      <c r="A151" s="78"/>
      <c r="B151" s="78"/>
      <c r="C151" s="75"/>
      <c r="D151" s="75"/>
      <c r="E151" s="76"/>
      <c r="F151" s="111"/>
      <c r="G151" s="102"/>
      <c r="H151" s="53"/>
      <c r="I151" s="102"/>
      <c r="J151" s="53"/>
      <c r="K151" s="102"/>
      <c r="L151" s="53"/>
      <c r="M151" s="102"/>
    </row>
    <row r="152" spans="1:16" ht="16.5" customHeight="1" x14ac:dyDescent="0.2">
      <c r="A152" s="78"/>
      <c r="B152" s="78"/>
      <c r="C152" s="75"/>
      <c r="D152" s="75"/>
      <c r="E152" s="76"/>
      <c r="F152" s="111"/>
      <c r="G152" s="102"/>
      <c r="H152" s="53"/>
      <c r="I152" s="102"/>
      <c r="J152" s="53"/>
      <c r="K152" s="102"/>
      <c r="L152" s="53"/>
      <c r="M152" s="102"/>
    </row>
    <row r="153" spans="1:16" ht="16.5" customHeight="1" x14ac:dyDescent="0.2">
      <c r="A153" s="78"/>
      <c r="B153" s="78"/>
      <c r="C153" s="75"/>
      <c r="D153" s="75"/>
      <c r="E153" s="76"/>
      <c r="F153" s="111"/>
      <c r="G153" s="102"/>
      <c r="H153" s="102"/>
      <c r="I153" s="102"/>
      <c r="J153" s="53"/>
      <c r="K153" s="102"/>
      <c r="L153" s="102"/>
      <c r="M153" s="102"/>
    </row>
    <row r="154" spans="1:16" ht="16.5" customHeight="1" x14ac:dyDescent="0.2">
      <c r="A154" s="78"/>
      <c r="B154" s="75"/>
      <c r="C154" s="75"/>
      <c r="D154" s="75"/>
      <c r="E154" s="76"/>
      <c r="F154" s="111"/>
      <c r="G154" s="102"/>
      <c r="H154" s="53"/>
      <c r="I154" s="102"/>
      <c r="J154" s="53"/>
      <c r="K154" s="102"/>
      <c r="L154" s="53"/>
      <c r="M154" s="102"/>
    </row>
    <row r="155" spans="1:16" ht="16.5" customHeight="1" x14ac:dyDescent="0.2">
      <c r="A155" s="78"/>
      <c r="B155" s="75"/>
      <c r="C155" s="75"/>
      <c r="D155" s="75"/>
      <c r="E155" s="76"/>
      <c r="F155" s="111"/>
      <c r="G155" s="102"/>
      <c r="H155" s="53"/>
      <c r="I155" s="102"/>
      <c r="J155" s="53"/>
      <c r="K155" s="102"/>
      <c r="L155" s="53"/>
      <c r="M155" s="102"/>
    </row>
    <row r="156" spans="1:16" ht="16.5" customHeight="1" x14ac:dyDescent="0.2">
      <c r="A156" s="78"/>
      <c r="B156" s="75"/>
      <c r="C156" s="75"/>
      <c r="D156" s="75"/>
      <c r="E156" s="76"/>
      <c r="F156" s="111"/>
      <c r="G156" s="102"/>
      <c r="H156" s="53"/>
      <c r="I156" s="102"/>
      <c r="J156" s="53"/>
      <c r="K156" s="102"/>
      <c r="L156" s="53"/>
      <c r="M156" s="102"/>
    </row>
    <row r="157" spans="1:16" ht="16.5" customHeight="1" x14ac:dyDescent="0.2">
      <c r="A157" s="78"/>
      <c r="B157" s="75"/>
      <c r="C157" s="75"/>
      <c r="D157" s="75"/>
      <c r="E157" s="76"/>
      <c r="F157" s="111"/>
      <c r="G157" s="102"/>
      <c r="H157" s="53"/>
      <c r="I157" s="102"/>
      <c r="J157" s="53"/>
      <c r="K157" s="102"/>
      <c r="L157" s="53"/>
      <c r="M157" s="102"/>
    </row>
    <row r="158" spans="1:16" ht="16.5" customHeight="1" x14ac:dyDescent="0.2">
      <c r="A158" s="78"/>
      <c r="B158" s="75"/>
      <c r="C158" s="75"/>
      <c r="D158" s="75"/>
      <c r="E158" s="76"/>
      <c r="F158" s="111"/>
      <c r="G158" s="102"/>
      <c r="H158" s="53"/>
      <c r="I158" s="102"/>
      <c r="J158" s="53"/>
      <c r="K158" s="102"/>
      <c r="L158" s="53"/>
      <c r="M158" s="102"/>
    </row>
    <row r="159" spans="1:16" ht="16.5" customHeight="1" x14ac:dyDescent="0.2">
      <c r="A159" s="78"/>
      <c r="B159" s="75"/>
      <c r="C159" s="75"/>
      <c r="D159" s="75"/>
      <c r="E159" s="76"/>
      <c r="F159" s="111"/>
      <c r="G159" s="102"/>
      <c r="H159" s="53"/>
      <c r="I159" s="102"/>
      <c r="J159" s="53"/>
      <c r="K159" s="102"/>
      <c r="L159" s="53"/>
      <c r="M159" s="102"/>
    </row>
    <row r="160" spans="1:16" ht="16.5" customHeight="1" x14ac:dyDescent="0.2">
      <c r="A160" s="78"/>
      <c r="B160" s="75"/>
      <c r="C160" s="75"/>
      <c r="D160" s="75"/>
      <c r="E160" s="76"/>
      <c r="F160" s="111"/>
      <c r="G160" s="102"/>
      <c r="H160" s="53"/>
      <c r="I160" s="102"/>
      <c r="J160" s="53"/>
      <c r="K160" s="102"/>
      <c r="L160" s="53"/>
      <c r="M160" s="102"/>
    </row>
    <row r="161" spans="1:13" ht="18" customHeight="1" x14ac:dyDescent="0.2">
      <c r="A161" s="78"/>
      <c r="B161" s="75"/>
      <c r="C161" s="75"/>
      <c r="D161" s="75"/>
      <c r="E161" s="76"/>
      <c r="F161" s="111"/>
      <c r="G161" s="102"/>
      <c r="H161" s="53"/>
      <c r="I161" s="102"/>
      <c r="J161" s="53"/>
      <c r="K161" s="102"/>
      <c r="L161" s="53"/>
      <c r="M161" s="102"/>
    </row>
    <row r="162" spans="1:13" ht="16.5" customHeight="1" x14ac:dyDescent="0.2">
      <c r="A162" s="78"/>
      <c r="B162" s="75"/>
      <c r="C162" s="75"/>
      <c r="D162" s="75"/>
      <c r="E162" s="76"/>
      <c r="F162" s="111"/>
      <c r="G162" s="102"/>
      <c r="H162" s="53"/>
      <c r="I162" s="102"/>
      <c r="J162" s="53"/>
      <c r="K162" s="102"/>
      <c r="L162" s="53"/>
      <c r="M162" s="102"/>
    </row>
    <row r="163" spans="1:13" ht="12" customHeight="1" x14ac:dyDescent="0.2">
      <c r="A163" s="78"/>
      <c r="B163" s="75"/>
      <c r="C163" s="75"/>
      <c r="D163" s="75"/>
      <c r="E163" s="76"/>
      <c r="F163" s="111"/>
      <c r="G163" s="102"/>
      <c r="H163" s="53"/>
      <c r="I163" s="102"/>
      <c r="J163" s="53"/>
      <c r="K163" s="102"/>
      <c r="L163" s="53"/>
      <c r="M163" s="102"/>
    </row>
    <row r="164" spans="1:13" ht="22.2" customHeight="1" x14ac:dyDescent="0.2">
      <c r="A164" s="80" t="s">
        <v>30</v>
      </c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</row>
  </sheetData>
  <mergeCells count="14">
    <mergeCell ref="G120:I120"/>
    <mergeCell ref="K120:M120"/>
    <mergeCell ref="G6:I6"/>
    <mergeCell ref="K6:M6"/>
    <mergeCell ref="G7:I7"/>
    <mergeCell ref="K7:M7"/>
    <mergeCell ref="A60:M60"/>
    <mergeCell ref="G66:I66"/>
    <mergeCell ref="K66:M66"/>
    <mergeCell ref="G67:I67"/>
    <mergeCell ref="K67:M67"/>
    <mergeCell ref="A113:M113"/>
    <mergeCell ref="G119:I119"/>
    <mergeCell ref="K119:M119"/>
  </mergeCells>
  <pageMargins left="0.8" right="0.5" top="0.5" bottom="0.6" header="0.49" footer="0.4"/>
  <pageSetup paperSize="9" scale="89" firstPageNumber="2" fitToHeight="3" orientation="portrait" useFirstPageNumber="1" horizontalDpi="1200" verticalDpi="1200" r:id="rId1"/>
  <headerFooter>
    <oddFooter>&amp;R&amp;"Arial,Regular"&amp;9&amp;P</oddFooter>
  </headerFooter>
  <rowBreaks count="2" manualBreakCount="2">
    <brk id="60" max="16383" man="1"/>
    <brk id="1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9E515-BCEC-480E-83AA-35924575C190}">
  <dimension ref="A1:R63"/>
  <sheetViews>
    <sheetView zoomScaleNormal="100" zoomScaleSheetLayoutView="100" workbookViewId="0"/>
  </sheetViews>
  <sheetFormatPr defaultColWidth="9.33203125" defaultRowHeight="11.4" x14ac:dyDescent="0.2"/>
  <cols>
    <col min="1" max="3" width="1.5546875" style="24" customWidth="1"/>
    <col min="4" max="4" width="43.33203125" style="24" customWidth="1"/>
    <col min="5" max="5" width="5.88671875" style="25" customWidth="1"/>
    <col min="6" max="6" width="2.109375" style="25" customWidth="1"/>
    <col min="7" max="7" width="12.6640625" style="46" customWidth="1"/>
    <col min="8" max="8" width="0.88671875" style="46" customWidth="1"/>
    <col min="9" max="9" width="12.6640625" style="46" customWidth="1"/>
    <col min="10" max="10" width="0.88671875" style="46" customWidth="1"/>
    <col min="11" max="11" width="12.6640625" style="46" customWidth="1"/>
    <col min="12" max="12" width="0.88671875" style="46" customWidth="1"/>
    <col min="13" max="13" width="12.6640625" style="46" customWidth="1"/>
    <col min="14" max="16" width="9.33203125" style="47"/>
    <col min="17" max="17" width="12.44140625" style="47" bestFit="1" customWidth="1"/>
    <col min="18" max="18" width="14.5546875" style="47" bestFit="1" customWidth="1"/>
    <col min="19" max="16384" width="9.33203125" style="47"/>
  </cols>
  <sheetData>
    <row r="1" spans="1:16" ht="16.5" customHeight="1" x14ac:dyDescent="0.2">
      <c r="A1" s="23" t="s">
        <v>0</v>
      </c>
    </row>
    <row r="2" spans="1:16" ht="16.5" customHeight="1" x14ac:dyDescent="0.2">
      <c r="A2" s="23" t="s">
        <v>1</v>
      </c>
    </row>
    <row r="3" spans="1:16" ht="16.5" customHeight="1" x14ac:dyDescent="0.2">
      <c r="A3" s="48" t="s">
        <v>122</v>
      </c>
      <c r="B3" s="31"/>
      <c r="C3" s="31"/>
      <c r="D3" s="31"/>
      <c r="E3" s="32"/>
      <c r="F3" s="32"/>
      <c r="G3" s="49"/>
      <c r="H3" s="49"/>
      <c r="I3" s="49"/>
      <c r="J3" s="49"/>
      <c r="K3" s="49"/>
      <c r="L3" s="49"/>
      <c r="M3" s="49"/>
    </row>
    <row r="4" spans="1:16" ht="16.2" customHeight="1" x14ac:dyDescent="0.2"/>
    <row r="5" spans="1:16" ht="16.2" customHeight="1" x14ac:dyDescent="0.2"/>
    <row r="6" spans="1:16" ht="16.2" customHeight="1" x14ac:dyDescent="0.2">
      <c r="G6" s="179" t="s">
        <v>2</v>
      </c>
      <c r="H6" s="180"/>
      <c r="I6" s="180"/>
      <c r="K6" s="179" t="s">
        <v>3</v>
      </c>
      <c r="L6" s="179"/>
      <c r="M6" s="179"/>
    </row>
    <row r="7" spans="1:16" ht="16.2" customHeight="1" x14ac:dyDescent="0.2">
      <c r="G7" s="181" t="s">
        <v>4</v>
      </c>
      <c r="H7" s="182"/>
      <c r="I7" s="182"/>
      <c r="K7" s="181" t="s">
        <v>4</v>
      </c>
      <c r="L7" s="182"/>
      <c r="M7" s="182"/>
    </row>
    <row r="8" spans="1:16" ht="16.2" customHeight="1" x14ac:dyDescent="0.2">
      <c r="G8" s="52">
        <v>2025</v>
      </c>
      <c r="H8" s="53"/>
      <c r="I8" s="52">
        <v>2024</v>
      </c>
      <c r="J8" s="53"/>
      <c r="K8" s="52">
        <v>2025</v>
      </c>
      <c r="L8" s="53"/>
      <c r="M8" s="52">
        <v>2024</v>
      </c>
    </row>
    <row r="9" spans="1:16" ht="16.2" customHeight="1" x14ac:dyDescent="0.2">
      <c r="E9" s="47"/>
      <c r="F9" s="54"/>
      <c r="G9" s="55" t="s">
        <v>6</v>
      </c>
      <c r="H9" s="50"/>
      <c r="I9" s="55" t="s">
        <v>6</v>
      </c>
      <c r="J9" s="50"/>
      <c r="K9" s="55" t="s">
        <v>6</v>
      </c>
      <c r="L9" s="50"/>
      <c r="M9" s="55" t="s">
        <v>6</v>
      </c>
    </row>
    <row r="10" spans="1:16" ht="8.1" customHeight="1" x14ac:dyDescent="0.2">
      <c r="E10" s="50"/>
      <c r="F10" s="54"/>
      <c r="G10" s="56"/>
      <c r="H10" s="50"/>
      <c r="I10" s="56"/>
      <c r="J10" s="50"/>
      <c r="K10" s="56"/>
      <c r="L10" s="50"/>
      <c r="M10" s="56"/>
    </row>
    <row r="11" spans="1:16" ht="16.2" customHeight="1" x14ac:dyDescent="0.2">
      <c r="A11" s="24" t="s">
        <v>7</v>
      </c>
      <c r="G11" s="59">
        <v>15068044</v>
      </c>
      <c r="H11" s="58"/>
      <c r="I11" s="59">
        <v>13650882</v>
      </c>
      <c r="J11" s="58"/>
      <c r="K11" s="59">
        <v>222327</v>
      </c>
      <c r="L11" s="58"/>
      <c r="M11" s="59">
        <v>336065</v>
      </c>
      <c r="P11" s="60"/>
    </row>
    <row r="12" spans="1:16" ht="16.2" customHeight="1" x14ac:dyDescent="0.2">
      <c r="A12" s="24" t="s">
        <v>8</v>
      </c>
      <c r="G12" s="62">
        <v>-12679806</v>
      </c>
      <c r="H12" s="58"/>
      <c r="I12" s="62">
        <v>-10919553</v>
      </c>
      <c r="J12" s="58"/>
      <c r="K12" s="62">
        <v>-216918</v>
      </c>
      <c r="L12" s="58"/>
      <c r="M12" s="62">
        <v>-174955</v>
      </c>
      <c r="P12" s="60"/>
    </row>
    <row r="13" spans="1:16" ht="8.1" customHeight="1" x14ac:dyDescent="0.2">
      <c r="G13" s="63"/>
      <c r="H13" s="64"/>
      <c r="I13" s="63"/>
      <c r="J13" s="64"/>
      <c r="K13" s="63"/>
      <c r="L13" s="64"/>
      <c r="M13" s="63"/>
      <c r="P13" s="60"/>
    </row>
    <row r="14" spans="1:16" ht="16.2" customHeight="1" x14ac:dyDescent="0.2">
      <c r="A14" s="23" t="s">
        <v>123</v>
      </c>
      <c r="G14" s="26">
        <f>SUM(G11:G12)</f>
        <v>2388238</v>
      </c>
      <c r="I14" s="26">
        <f>SUM(I11:I12)</f>
        <v>2731329</v>
      </c>
      <c r="K14" s="26">
        <f>SUM(K11:K12)</f>
        <v>5409</v>
      </c>
      <c r="M14" s="26">
        <f>SUM(M11:M12)</f>
        <v>161110</v>
      </c>
      <c r="P14" s="60"/>
    </row>
    <row r="15" spans="1:16" ht="16.2" customHeight="1" x14ac:dyDescent="0.2">
      <c r="A15" s="24" t="s">
        <v>10</v>
      </c>
      <c r="G15" s="59">
        <v>324657</v>
      </c>
      <c r="H15" s="58"/>
      <c r="I15" s="59">
        <v>298129</v>
      </c>
      <c r="J15" s="58"/>
      <c r="K15" s="59">
        <v>1810672</v>
      </c>
      <c r="L15" s="58"/>
      <c r="M15" s="59">
        <v>1657230</v>
      </c>
      <c r="P15" s="60"/>
    </row>
    <row r="16" spans="1:16" ht="16.2" customHeight="1" x14ac:dyDescent="0.2">
      <c r="A16" s="24" t="s">
        <v>11</v>
      </c>
      <c r="G16" s="59">
        <v>-665406</v>
      </c>
      <c r="H16" s="59"/>
      <c r="I16" s="59">
        <v>-607682</v>
      </c>
      <c r="J16" s="59"/>
      <c r="K16" s="59">
        <v>-167075</v>
      </c>
      <c r="L16" s="59"/>
      <c r="M16" s="65">
        <v>-189913</v>
      </c>
      <c r="P16" s="60"/>
    </row>
    <row r="17" spans="1:18" ht="16.2" customHeight="1" x14ac:dyDescent="0.2">
      <c r="A17" s="24" t="s">
        <v>12</v>
      </c>
      <c r="G17" s="59">
        <v>-857455</v>
      </c>
      <c r="H17" s="59"/>
      <c r="I17" s="59">
        <v>251147</v>
      </c>
      <c r="J17" s="59"/>
      <c r="K17" s="59">
        <v>-760395</v>
      </c>
      <c r="L17" s="59"/>
      <c r="M17" s="65">
        <v>-44715</v>
      </c>
      <c r="P17" s="60"/>
    </row>
    <row r="18" spans="1:18" ht="16.2" customHeight="1" x14ac:dyDescent="0.2">
      <c r="A18" s="24" t="s">
        <v>13</v>
      </c>
      <c r="G18" s="59">
        <v>-825267</v>
      </c>
      <c r="H18" s="59"/>
      <c r="I18" s="59">
        <v>-2020390</v>
      </c>
      <c r="J18" s="59"/>
      <c r="K18" s="59">
        <v>-402592</v>
      </c>
      <c r="L18" s="59"/>
      <c r="M18" s="65">
        <v>-333968</v>
      </c>
      <c r="P18" s="60"/>
    </row>
    <row r="19" spans="1:18" ht="16.2" customHeight="1" x14ac:dyDescent="0.2">
      <c r="A19" s="24" t="s">
        <v>124</v>
      </c>
      <c r="E19" s="66"/>
      <c r="G19" s="62">
        <v>275803</v>
      </c>
      <c r="H19" s="59"/>
      <c r="I19" s="62">
        <v>30488</v>
      </c>
      <c r="J19" s="59"/>
      <c r="K19" s="62">
        <v>0</v>
      </c>
      <c r="L19" s="59"/>
      <c r="M19" s="62">
        <v>0</v>
      </c>
      <c r="P19" s="60"/>
    </row>
    <row r="20" spans="1:18" ht="8.1" customHeight="1" x14ac:dyDescent="0.2">
      <c r="G20" s="26"/>
      <c r="I20" s="26"/>
      <c r="K20" s="26"/>
      <c r="M20" s="26"/>
      <c r="P20" s="60"/>
    </row>
    <row r="21" spans="1:18" ht="16.2" customHeight="1" x14ac:dyDescent="0.2">
      <c r="A21" s="23" t="s">
        <v>125</v>
      </c>
      <c r="G21" s="26">
        <f>SUM(G14:G19)</f>
        <v>640570</v>
      </c>
      <c r="I21" s="26">
        <f>SUM(I14:I19)</f>
        <v>683021</v>
      </c>
      <c r="K21" s="26">
        <f>SUM(K14:K19)</f>
        <v>486019</v>
      </c>
      <c r="M21" s="26">
        <f>SUM(M14:M19)</f>
        <v>1249744</v>
      </c>
      <c r="O21" s="67"/>
      <c r="P21" s="60"/>
      <c r="Q21" s="7"/>
      <c r="R21" s="7"/>
    </row>
    <row r="22" spans="1:18" ht="16.2" customHeight="1" x14ac:dyDescent="0.2">
      <c r="A22" s="24" t="s">
        <v>14</v>
      </c>
      <c r="G22" s="62">
        <v>-224903</v>
      </c>
      <c r="H22" s="58"/>
      <c r="I22" s="62">
        <v>-98315</v>
      </c>
      <c r="J22" s="58"/>
      <c r="K22" s="62">
        <v>-2022</v>
      </c>
      <c r="L22" s="58"/>
      <c r="M22" s="62">
        <v>22721</v>
      </c>
      <c r="P22" s="60"/>
    </row>
    <row r="23" spans="1:18" ht="8.1" customHeight="1" x14ac:dyDescent="0.2">
      <c r="B23" s="23"/>
      <c r="C23" s="23"/>
      <c r="G23" s="26"/>
      <c r="I23" s="26"/>
      <c r="K23" s="26"/>
      <c r="M23" s="26"/>
      <c r="P23" s="60"/>
    </row>
    <row r="24" spans="1:18" ht="16.2" customHeight="1" x14ac:dyDescent="0.2">
      <c r="A24" s="23" t="s">
        <v>126</v>
      </c>
      <c r="G24" s="26">
        <f>SUM(G21:G22)</f>
        <v>415667</v>
      </c>
      <c r="I24" s="26">
        <f>SUM(I21:I22)</f>
        <v>584706</v>
      </c>
      <c r="K24" s="26">
        <f>SUM(K21:K22)</f>
        <v>483997</v>
      </c>
      <c r="M24" s="26">
        <f>SUM(M21:M22)</f>
        <v>1272465</v>
      </c>
      <c r="P24" s="60"/>
      <c r="Q24" s="7"/>
    </row>
    <row r="25" spans="1:18" ht="8.1" customHeight="1" x14ac:dyDescent="0.2">
      <c r="G25" s="63"/>
      <c r="H25" s="64"/>
      <c r="I25" s="63"/>
      <c r="J25" s="64"/>
      <c r="K25" s="63"/>
      <c r="L25" s="64"/>
      <c r="M25" s="63"/>
      <c r="P25" s="60"/>
    </row>
    <row r="26" spans="1:18" ht="16.2" customHeight="1" x14ac:dyDescent="0.2">
      <c r="A26" s="23" t="s">
        <v>15</v>
      </c>
      <c r="B26" s="23"/>
      <c r="C26" s="23"/>
      <c r="D26" s="23"/>
      <c r="E26" s="54"/>
      <c r="F26" s="24"/>
      <c r="G26" s="68"/>
      <c r="H26" s="68"/>
      <c r="I26" s="68"/>
      <c r="J26" s="68"/>
      <c r="K26" s="68"/>
      <c r="L26" s="68"/>
      <c r="M26" s="68"/>
      <c r="P26" s="60"/>
    </row>
    <row r="27" spans="1:18" ht="16.2" customHeight="1" x14ac:dyDescent="0.2">
      <c r="A27" s="24" t="s">
        <v>16</v>
      </c>
      <c r="D27" s="23"/>
      <c r="E27" s="54"/>
      <c r="F27" s="24"/>
      <c r="G27" s="68"/>
      <c r="H27" s="68"/>
      <c r="I27" s="68"/>
      <c r="J27" s="68"/>
      <c r="K27" s="68"/>
      <c r="L27" s="68"/>
      <c r="M27" s="68"/>
      <c r="P27" s="60"/>
    </row>
    <row r="28" spans="1:18" ht="16.2" customHeight="1" x14ac:dyDescent="0.2">
      <c r="B28" s="24" t="s">
        <v>127</v>
      </c>
      <c r="D28" s="23"/>
      <c r="F28" s="24"/>
      <c r="G28" s="59">
        <v>-37204</v>
      </c>
      <c r="H28" s="68"/>
      <c r="I28" s="59">
        <v>0</v>
      </c>
      <c r="J28" s="58"/>
      <c r="K28" s="59">
        <v>0</v>
      </c>
      <c r="L28" s="58"/>
      <c r="M28" s="59">
        <v>0</v>
      </c>
      <c r="P28" s="60"/>
    </row>
    <row r="29" spans="1:18" ht="16.2" customHeight="1" x14ac:dyDescent="0.2">
      <c r="A29" s="24" t="s">
        <v>19</v>
      </c>
      <c r="G29" s="24"/>
      <c r="I29" s="24"/>
      <c r="K29" s="24"/>
      <c r="M29" s="24"/>
      <c r="P29" s="60"/>
    </row>
    <row r="30" spans="1:18" ht="16.2" customHeight="1" x14ac:dyDescent="0.2">
      <c r="B30" s="24" t="s">
        <v>311</v>
      </c>
      <c r="G30" s="59"/>
      <c r="H30" s="58"/>
      <c r="I30" s="59"/>
      <c r="J30" s="58"/>
      <c r="K30" s="59"/>
      <c r="L30" s="58"/>
      <c r="M30" s="59"/>
      <c r="P30" s="60"/>
    </row>
    <row r="31" spans="1:18" ht="16.2" customHeight="1" x14ac:dyDescent="0.2">
      <c r="C31" s="24" t="s">
        <v>312</v>
      </c>
      <c r="G31" s="59">
        <v>-114456</v>
      </c>
      <c r="H31" s="58"/>
      <c r="I31" s="59">
        <v>243753</v>
      </c>
      <c r="J31" s="58"/>
      <c r="K31" s="59">
        <v>0</v>
      </c>
      <c r="L31" s="58"/>
      <c r="M31" s="59">
        <v>73040</v>
      </c>
      <c r="P31" s="60"/>
    </row>
    <row r="32" spans="1:18" ht="16.2" customHeight="1" x14ac:dyDescent="0.2">
      <c r="B32" s="24" t="s">
        <v>17</v>
      </c>
      <c r="G32" s="59"/>
      <c r="H32" s="58"/>
      <c r="I32" s="59"/>
      <c r="J32" s="58"/>
      <c r="K32" s="59"/>
      <c r="L32" s="58"/>
      <c r="M32" s="59"/>
      <c r="P32" s="60"/>
    </row>
    <row r="33" spans="1:16" ht="16.2" customHeight="1" x14ac:dyDescent="0.2">
      <c r="B33" s="47"/>
      <c r="C33" s="24" t="s">
        <v>128</v>
      </c>
      <c r="G33" s="59">
        <v>-10777</v>
      </c>
      <c r="H33" s="58"/>
      <c r="I33" s="59">
        <v>1879</v>
      </c>
      <c r="J33" s="58"/>
      <c r="K33" s="59">
        <v>0</v>
      </c>
      <c r="L33" s="58"/>
      <c r="M33" s="59">
        <v>0</v>
      </c>
      <c r="P33" s="60"/>
    </row>
    <row r="34" spans="1:16" ht="16.2" customHeight="1" x14ac:dyDescent="0.2">
      <c r="A34" s="23"/>
      <c r="B34" s="24" t="s">
        <v>20</v>
      </c>
      <c r="G34" s="62">
        <v>-302944</v>
      </c>
      <c r="H34" s="58"/>
      <c r="I34" s="62">
        <v>-150432</v>
      </c>
      <c r="J34" s="58"/>
      <c r="K34" s="62">
        <v>0</v>
      </c>
      <c r="L34" s="58"/>
      <c r="M34" s="62">
        <v>0</v>
      </c>
      <c r="P34" s="60"/>
    </row>
    <row r="35" spans="1:16" ht="8.1" customHeight="1" x14ac:dyDescent="0.2">
      <c r="A35" s="23"/>
      <c r="G35" s="26"/>
      <c r="I35" s="26"/>
      <c r="K35" s="26"/>
      <c r="M35" s="26"/>
      <c r="P35" s="60"/>
    </row>
    <row r="36" spans="1:16" ht="16.2" customHeight="1" x14ac:dyDescent="0.2">
      <c r="A36" s="23" t="s">
        <v>21</v>
      </c>
      <c r="B36" s="23"/>
      <c r="G36" s="69">
        <f>SUM(G24:G34)</f>
        <v>-49714</v>
      </c>
      <c r="I36" s="69">
        <f>SUM(I24:I34)</f>
        <v>679906</v>
      </c>
      <c r="K36" s="69">
        <f>SUM(K24:K34)</f>
        <v>483997</v>
      </c>
      <c r="M36" s="69">
        <f>SUM(M24:M34)</f>
        <v>1345505</v>
      </c>
      <c r="P36" s="60"/>
    </row>
    <row r="37" spans="1:16" ht="8.1" customHeight="1" thickTop="1" x14ac:dyDescent="0.2">
      <c r="G37" s="63"/>
      <c r="H37" s="64"/>
      <c r="I37" s="63"/>
      <c r="J37" s="64"/>
      <c r="K37" s="63"/>
      <c r="L37" s="64"/>
      <c r="M37" s="63"/>
      <c r="P37" s="60"/>
    </row>
    <row r="38" spans="1:16" ht="16.2" customHeight="1" x14ac:dyDescent="0.2">
      <c r="A38" s="23" t="s">
        <v>130</v>
      </c>
      <c r="G38" s="26"/>
      <c r="I38" s="26"/>
      <c r="K38" s="26"/>
      <c r="M38" s="26"/>
      <c r="P38" s="60"/>
    </row>
    <row r="39" spans="1:16" ht="16.2" customHeight="1" x14ac:dyDescent="0.2">
      <c r="A39" s="24" t="s">
        <v>22</v>
      </c>
      <c r="G39" s="59">
        <v>6846</v>
      </c>
      <c r="H39" s="58"/>
      <c r="I39" s="59">
        <v>228517</v>
      </c>
      <c r="J39" s="58"/>
      <c r="K39" s="59">
        <v>483997</v>
      </c>
      <c r="L39" s="58"/>
      <c r="M39" s="59">
        <v>1272465</v>
      </c>
      <c r="P39" s="60"/>
    </row>
    <row r="40" spans="1:16" ht="16.2" customHeight="1" x14ac:dyDescent="0.2">
      <c r="A40" s="24" t="s">
        <v>23</v>
      </c>
      <c r="G40" s="62">
        <v>408821</v>
      </c>
      <c r="H40" s="58"/>
      <c r="I40" s="62">
        <v>356189</v>
      </c>
      <c r="J40" s="58"/>
      <c r="K40" s="62">
        <v>0</v>
      </c>
      <c r="L40" s="58"/>
      <c r="M40" s="62">
        <v>0</v>
      </c>
      <c r="P40" s="60"/>
    </row>
    <row r="41" spans="1:16" ht="8.1" customHeight="1" x14ac:dyDescent="0.2">
      <c r="G41" s="26"/>
      <c r="I41" s="26"/>
      <c r="K41" s="26"/>
      <c r="M41" s="26"/>
      <c r="P41" s="60"/>
    </row>
    <row r="42" spans="1:16" ht="16.2" customHeight="1" x14ac:dyDescent="0.2">
      <c r="A42" s="23"/>
      <c r="G42" s="69">
        <f>SUM(G39:G40)</f>
        <v>415667</v>
      </c>
      <c r="I42" s="69">
        <f>SUM(I39:I40)</f>
        <v>584706</v>
      </c>
      <c r="K42" s="69">
        <f>SUM(K39:K40)</f>
        <v>483997</v>
      </c>
      <c r="M42" s="69">
        <f>SUM(M39:M40)</f>
        <v>1272465</v>
      </c>
      <c r="P42" s="60"/>
    </row>
    <row r="43" spans="1:16" ht="8.1" customHeight="1" x14ac:dyDescent="0.2">
      <c r="A43" s="23"/>
      <c r="G43" s="26"/>
      <c r="I43" s="26"/>
      <c r="K43" s="26"/>
      <c r="M43" s="26"/>
      <c r="P43" s="60"/>
    </row>
    <row r="44" spans="1:16" ht="16.2" customHeight="1" x14ac:dyDescent="0.2">
      <c r="A44" s="23" t="s">
        <v>24</v>
      </c>
      <c r="B44" s="23"/>
      <c r="G44" s="26"/>
      <c r="I44" s="26"/>
      <c r="K44" s="26"/>
      <c r="M44" s="26"/>
      <c r="P44" s="60"/>
    </row>
    <row r="45" spans="1:16" ht="16.2" customHeight="1" x14ac:dyDescent="0.2">
      <c r="A45" s="24" t="s">
        <v>22</v>
      </c>
      <c r="G45" s="59">
        <v>-404617</v>
      </c>
      <c r="H45" s="58"/>
      <c r="I45" s="59">
        <v>272366</v>
      </c>
      <c r="J45" s="58"/>
      <c r="K45" s="59">
        <v>483997</v>
      </c>
      <c r="L45" s="58"/>
      <c r="M45" s="59">
        <v>1345505</v>
      </c>
      <c r="P45" s="60"/>
    </row>
    <row r="46" spans="1:16" ht="16.2" customHeight="1" x14ac:dyDescent="0.2">
      <c r="A46" s="24" t="s">
        <v>23</v>
      </c>
      <c r="G46" s="62">
        <v>354903</v>
      </c>
      <c r="H46" s="58"/>
      <c r="I46" s="62">
        <v>407540</v>
      </c>
      <c r="J46" s="58"/>
      <c r="K46" s="62">
        <v>0</v>
      </c>
      <c r="L46" s="58"/>
      <c r="M46" s="62">
        <v>0</v>
      </c>
      <c r="P46" s="60"/>
    </row>
    <row r="47" spans="1:16" ht="8.1" customHeight="1" x14ac:dyDescent="0.2">
      <c r="A47" s="23"/>
      <c r="G47" s="26"/>
      <c r="H47" s="26"/>
      <c r="I47" s="26"/>
      <c r="J47" s="26"/>
      <c r="K47" s="26"/>
      <c r="L47" s="26"/>
      <c r="M47" s="26"/>
      <c r="P47" s="60"/>
    </row>
    <row r="48" spans="1:16" ht="16.2" customHeight="1" thickBot="1" x14ac:dyDescent="0.25">
      <c r="A48" s="23"/>
      <c r="G48" s="69">
        <f>SUM(G45:G46)</f>
        <v>-49714</v>
      </c>
      <c r="H48" s="26"/>
      <c r="I48" s="69">
        <f>SUM(I45:I46)</f>
        <v>679906</v>
      </c>
      <c r="J48" s="26"/>
      <c r="K48" s="69">
        <f>SUM(K45:K46)</f>
        <v>483997</v>
      </c>
      <c r="L48" s="26"/>
      <c r="M48" s="69">
        <f>SUM(M45:M46)</f>
        <v>1345505</v>
      </c>
      <c r="P48" s="60"/>
    </row>
    <row r="49" spans="1:16" ht="9.9" customHeight="1" thickTop="1" x14ac:dyDescent="0.2">
      <c r="A49" s="23"/>
      <c r="G49" s="26"/>
      <c r="H49" s="26"/>
      <c r="I49" s="26"/>
      <c r="J49" s="26"/>
      <c r="K49" s="26"/>
      <c r="L49" s="26"/>
      <c r="M49" s="26"/>
      <c r="P49" s="60"/>
    </row>
    <row r="50" spans="1:16" ht="9.9" customHeight="1" x14ac:dyDescent="0.2">
      <c r="A50" s="23"/>
      <c r="G50" s="26"/>
      <c r="I50" s="26"/>
      <c r="K50" s="26"/>
      <c r="M50" s="26"/>
      <c r="P50" s="60"/>
    </row>
    <row r="51" spans="1:16" ht="16.2" customHeight="1" x14ac:dyDescent="0.2">
      <c r="A51" s="23" t="s">
        <v>25</v>
      </c>
      <c r="G51" s="55" t="s">
        <v>26</v>
      </c>
      <c r="I51" s="55" t="s">
        <v>26</v>
      </c>
      <c r="K51" s="55" t="s">
        <v>26</v>
      </c>
      <c r="M51" s="55" t="s">
        <v>26</v>
      </c>
      <c r="P51" s="60"/>
    </row>
    <row r="52" spans="1:16" ht="8.1" customHeight="1" x14ac:dyDescent="0.2">
      <c r="A52" s="23"/>
      <c r="G52" s="26"/>
      <c r="H52" s="26"/>
      <c r="I52" s="26"/>
      <c r="J52" s="26"/>
      <c r="K52" s="26"/>
      <c r="M52" s="26"/>
      <c r="P52" s="60"/>
    </row>
    <row r="53" spans="1:16" ht="16.2" customHeight="1" x14ac:dyDescent="0.2">
      <c r="A53" s="24" t="s">
        <v>27</v>
      </c>
      <c r="E53" s="25" t="s">
        <v>28</v>
      </c>
      <c r="G53" s="70">
        <v>-0.08</v>
      </c>
      <c r="H53" s="71"/>
      <c r="I53" s="70">
        <v>0.01</v>
      </c>
      <c r="J53" s="71"/>
      <c r="K53" s="70">
        <v>0.1</v>
      </c>
      <c r="L53" s="71"/>
      <c r="M53" s="70">
        <v>0.41000000000000003</v>
      </c>
      <c r="P53" s="60"/>
    </row>
    <row r="54" spans="1:16" ht="9.9" customHeight="1" x14ac:dyDescent="0.2">
      <c r="G54" s="70"/>
      <c r="H54" s="71"/>
      <c r="I54" s="70"/>
      <c r="J54" s="71"/>
      <c r="K54" s="70"/>
      <c r="L54" s="71"/>
      <c r="M54" s="70"/>
    </row>
    <row r="55" spans="1:16" ht="16.2" customHeight="1" x14ac:dyDescent="0.2">
      <c r="A55" s="73" t="s">
        <v>29</v>
      </c>
      <c r="G55" s="70"/>
      <c r="H55" s="71"/>
      <c r="I55" s="70"/>
      <c r="J55" s="71"/>
      <c r="K55" s="70"/>
      <c r="L55" s="71"/>
      <c r="M55" s="70"/>
    </row>
    <row r="56" spans="1:16" ht="18" customHeight="1" x14ac:dyDescent="0.2">
      <c r="A56" s="73"/>
      <c r="G56" s="70"/>
      <c r="H56" s="71"/>
      <c r="I56" s="70"/>
      <c r="J56" s="71"/>
      <c r="K56" s="70"/>
      <c r="L56" s="71"/>
      <c r="M56" s="70"/>
    </row>
    <row r="57" spans="1:16" ht="15.9" customHeight="1" x14ac:dyDescent="0.2">
      <c r="A57" s="73"/>
      <c r="G57" s="70"/>
      <c r="H57" s="71"/>
      <c r="I57" s="70"/>
      <c r="J57" s="71"/>
      <c r="K57" s="70"/>
      <c r="L57" s="71"/>
      <c r="M57" s="70"/>
    </row>
    <row r="58" spans="1:16" ht="15.9" customHeight="1" x14ac:dyDescent="0.2">
      <c r="A58" s="73"/>
      <c r="G58" s="70"/>
      <c r="H58" s="71"/>
      <c r="I58" s="70"/>
      <c r="J58" s="71"/>
      <c r="K58" s="70"/>
      <c r="L58" s="71"/>
      <c r="M58" s="70"/>
    </row>
    <row r="59" spans="1:16" ht="15.9" customHeight="1" x14ac:dyDescent="0.2">
      <c r="A59" s="73"/>
      <c r="G59" s="70"/>
      <c r="H59" s="71"/>
      <c r="I59" s="70"/>
      <c r="J59" s="71"/>
      <c r="K59" s="70"/>
      <c r="L59" s="71"/>
      <c r="M59" s="70"/>
    </row>
    <row r="60" spans="1:16" ht="15.9" customHeight="1" x14ac:dyDescent="0.2">
      <c r="A60" s="73"/>
      <c r="G60" s="70"/>
      <c r="H60" s="71"/>
      <c r="I60" s="70"/>
      <c r="J60" s="71"/>
      <c r="K60" s="70"/>
      <c r="L60" s="71"/>
      <c r="M60" s="70"/>
    </row>
    <row r="61" spans="1:16" ht="15.9" customHeight="1" x14ac:dyDescent="0.2">
      <c r="A61" s="73"/>
      <c r="G61" s="70"/>
      <c r="H61" s="71"/>
      <c r="I61" s="70"/>
      <c r="J61" s="71"/>
      <c r="K61" s="70"/>
      <c r="L61" s="71"/>
      <c r="M61" s="70"/>
    </row>
    <row r="62" spans="1:16" ht="11.25" customHeight="1" x14ac:dyDescent="0.2">
      <c r="A62" s="73"/>
      <c r="G62" s="70"/>
      <c r="H62" s="71"/>
      <c r="I62" s="70"/>
      <c r="J62" s="71"/>
      <c r="K62" s="70"/>
      <c r="L62" s="71"/>
      <c r="M62" s="70"/>
    </row>
    <row r="63" spans="1:16" ht="22.2" customHeight="1" x14ac:dyDescent="0.2">
      <c r="A63" s="31" t="s">
        <v>30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82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BB1FF-EB04-4348-83FF-E4B21DE2FF5C}">
  <dimension ref="A1:R62"/>
  <sheetViews>
    <sheetView zoomScaleNormal="100" zoomScaleSheetLayoutView="100" workbookViewId="0">
      <selection activeCell="D50" sqref="D50"/>
    </sheetView>
  </sheetViews>
  <sheetFormatPr defaultColWidth="9.33203125" defaultRowHeight="11.4" x14ac:dyDescent="0.2"/>
  <cols>
    <col min="1" max="3" width="1.5546875" style="24" customWidth="1"/>
    <col min="4" max="4" width="42.44140625" style="24" customWidth="1"/>
    <col min="5" max="5" width="5.88671875" style="25" customWidth="1"/>
    <col min="6" max="6" width="0.6640625" style="25" customWidth="1"/>
    <col min="7" max="7" width="12.6640625" style="46" customWidth="1"/>
    <col min="8" max="8" width="0.6640625" style="46" customWidth="1"/>
    <col min="9" max="9" width="12.6640625" style="46" customWidth="1"/>
    <col min="10" max="10" width="0.6640625" style="46" customWidth="1"/>
    <col min="11" max="11" width="12.6640625" style="46" customWidth="1"/>
    <col min="12" max="12" width="0.6640625" style="46" customWidth="1"/>
    <col min="13" max="13" width="12.6640625" style="46" customWidth="1"/>
    <col min="14" max="16" width="9.33203125" style="47"/>
    <col min="17" max="17" width="12.44140625" style="47" bestFit="1" customWidth="1"/>
    <col min="18" max="18" width="14.5546875" style="47" bestFit="1" customWidth="1"/>
    <col min="19" max="16384" width="9.33203125" style="47"/>
  </cols>
  <sheetData>
    <row r="1" spans="1:16" ht="16.5" customHeight="1" x14ac:dyDescent="0.2">
      <c r="A1" s="23" t="s">
        <v>0</v>
      </c>
    </row>
    <row r="2" spans="1:16" ht="16.5" customHeight="1" x14ac:dyDescent="0.2">
      <c r="A2" s="23" t="s">
        <v>1</v>
      </c>
    </row>
    <row r="3" spans="1:16" ht="16.5" customHeight="1" x14ac:dyDescent="0.2">
      <c r="A3" s="48" t="s">
        <v>131</v>
      </c>
      <c r="B3" s="31"/>
      <c r="C3" s="31"/>
      <c r="D3" s="31"/>
      <c r="E3" s="32"/>
      <c r="F3" s="32"/>
      <c r="G3" s="49"/>
      <c r="H3" s="49"/>
      <c r="I3" s="49"/>
      <c r="J3" s="49"/>
      <c r="K3" s="49"/>
      <c r="L3" s="49"/>
      <c r="M3" s="49"/>
    </row>
    <row r="4" spans="1:16" ht="16.2" customHeight="1" x14ac:dyDescent="0.2"/>
    <row r="5" spans="1:16" ht="16.2" customHeight="1" x14ac:dyDescent="0.2"/>
    <row r="6" spans="1:16" ht="16.2" customHeight="1" x14ac:dyDescent="0.2">
      <c r="G6" s="179" t="s">
        <v>2</v>
      </c>
      <c r="H6" s="180"/>
      <c r="I6" s="180"/>
      <c r="K6" s="179" t="s">
        <v>3</v>
      </c>
      <c r="L6" s="179"/>
      <c r="M6" s="179"/>
    </row>
    <row r="7" spans="1:16" ht="16.2" customHeight="1" x14ac:dyDescent="0.2">
      <c r="G7" s="181" t="s">
        <v>4</v>
      </c>
      <c r="H7" s="182"/>
      <c r="I7" s="182"/>
      <c r="K7" s="181" t="s">
        <v>4</v>
      </c>
      <c r="L7" s="182"/>
      <c r="M7" s="182"/>
    </row>
    <row r="8" spans="1:16" ht="16.2" customHeight="1" x14ac:dyDescent="0.2">
      <c r="G8" s="52">
        <v>2025</v>
      </c>
      <c r="H8" s="53"/>
      <c r="I8" s="52">
        <v>2024</v>
      </c>
      <c r="J8" s="53"/>
      <c r="K8" s="52">
        <v>2025</v>
      </c>
      <c r="L8" s="53"/>
      <c r="M8" s="52">
        <v>2024</v>
      </c>
    </row>
    <row r="9" spans="1:16" ht="16.2" customHeight="1" x14ac:dyDescent="0.2">
      <c r="E9" s="51" t="s">
        <v>5</v>
      </c>
      <c r="F9" s="54"/>
      <c r="G9" s="55" t="s">
        <v>6</v>
      </c>
      <c r="H9" s="50"/>
      <c r="I9" s="55" t="s">
        <v>6</v>
      </c>
      <c r="J9" s="50"/>
      <c r="K9" s="55" t="s">
        <v>6</v>
      </c>
      <c r="L9" s="50"/>
      <c r="M9" s="55" t="s">
        <v>6</v>
      </c>
    </row>
    <row r="10" spans="1:16" ht="8.1" customHeight="1" x14ac:dyDescent="0.2">
      <c r="E10" s="50"/>
      <c r="F10" s="54"/>
      <c r="G10" s="56"/>
      <c r="H10" s="50"/>
      <c r="I10" s="56"/>
      <c r="J10" s="50"/>
      <c r="K10" s="56"/>
      <c r="L10" s="50"/>
      <c r="M10" s="56"/>
    </row>
    <row r="11" spans="1:16" ht="16.2" customHeight="1" x14ac:dyDescent="0.2">
      <c r="A11" s="24" t="s">
        <v>7</v>
      </c>
      <c r="G11" s="57">
        <v>28773431</v>
      </c>
      <c r="H11" s="58"/>
      <c r="I11" s="59">
        <v>27815549</v>
      </c>
      <c r="J11" s="58"/>
      <c r="K11" s="59">
        <v>446231</v>
      </c>
      <c r="L11" s="58"/>
      <c r="M11" s="59">
        <v>505910</v>
      </c>
      <c r="P11" s="60"/>
    </row>
    <row r="12" spans="1:16" ht="16.2" customHeight="1" x14ac:dyDescent="0.2">
      <c r="A12" s="24" t="s">
        <v>8</v>
      </c>
      <c r="G12" s="61">
        <v>-23890157</v>
      </c>
      <c r="H12" s="58"/>
      <c r="I12" s="62">
        <v>-22531981</v>
      </c>
      <c r="J12" s="58"/>
      <c r="K12" s="62">
        <v>-562781</v>
      </c>
      <c r="L12" s="58"/>
      <c r="M12" s="62">
        <v>-430264</v>
      </c>
      <c r="P12" s="60"/>
    </row>
    <row r="13" spans="1:16" ht="8.1" customHeight="1" x14ac:dyDescent="0.2">
      <c r="G13" s="63"/>
      <c r="H13" s="64"/>
      <c r="I13" s="63"/>
      <c r="J13" s="64"/>
      <c r="K13" s="63"/>
      <c r="L13" s="64"/>
      <c r="M13" s="63"/>
      <c r="P13" s="60"/>
    </row>
    <row r="14" spans="1:16" ht="16.2" customHeight="1" x14ac:dyDescent="0.2">
      <c r="A14" s="23" t="s">
        <v>9</v>
      </c>
      <c r="G14" s="26">
        <f>SUM(G11:G12)</f>
        <v>4883274</v>
      </c>
      <c r="I14" s="26">
        <f>SUM(I11:I12)</f>
        <v>5283568</v>
      </c>
      <c r="K14" s="26">
        <f>SUM(K11:K12)</f>
        <v>-116550</v>
      </c>
      <c r="M14" s="26">
        <f>SUM(M11:M12)</f>
        <v>75646</v>
      </c>
      <c r="P14" s="60"/>
    </row>
    <row r="15" spans="1:16" ht="16.2" customHeight="1" x14ac:dyDescent="0.2">
      <c r="A15" s="24" t="s">
        <v>10</v>
      </c>
      <c r="E15" s="25">
        <v>15</v>
      </c>
      <c r="G15" s="59">
        <v>572100</v>
      </c>
      <c r="H15" s="58"/>
      <c r="I15" s="59">
        <v>529227</v>
      </c>
      <c r="J15" s="58"/>
      <c r="K15" s="59">
        <v>2420982</v>
      </c>
      <c r="L15" s="58"/>
      <c r="M15" s="59">
        <v>2057726</v>
      </c>
      <c r="P15" s="60"/>
    </row>
    <row r="16" spans="1:16" ht="16.2" customHeight="1" x14ac:dyDescent="0.2">
      <c r="A16" s="24" t="s">
        <v>11</v>
      </c>
      <c r="G16" s="59">
        <v>-1242545</v>
      </c>
      <c r="H16" s="59"/>
      <c r="I16" s="59">
        <v>-1132911</v>
      </c>
      <c r="J16" s="59"/>
      <c r="K16" s="59">
        <v>-330380</v>
      </c>
      <c r="L16" s="59"/>
      <c r="M16" s="65">
        <v>-319985</v>
      </c>
      <c r="P16" s="60"/>
    </row>
    <row r="17" spans="1:18" ht="16.2" customHeight="1" x14ac:dyDescent="0.2">
      <c r="A17" s="24" t="s">
        <v>12</v>
      </c>
      <c r="G17" s="59">
        <v>-743987</v>
      </c>
      <c r="H17" s="59"/>
      <c r="I17" s="59">
        <v>795391</v>
      </c>
      <c r="J17" s="59"/>
      <c r="K17" s="59">
        <v>-784075</v>
      </c>
      <c r="L17" s="59"/>
      <c r="M17" s="65">
        <v>582001</v>
      </c>
      <c r="P17" s="60"/>
    </row>
    <row r="18" spans="1:18" ht="16.2" customHeight="1" x14ac:dyDescent="0.2">
      <c r="A18" s="24" t="s">
        <v>13</v>
      </c>
      <c r="E18" s="25">
        <v>16</v>
      </c>
      <c r="G18" s="59">
        <v>-2141016</v>
      </c>
      <c r="H18" s="59"/>
      <c r="I18" s="59">
        <v>-4186607</v>
      </c>
      <c r="J18" s="59"/>
      <c r="K18" s="59">
        <v>-783045</v>
      </c>
      <c r="L18" s="59"/>
      <c r="M18" s="65">
        <v>-649662</v>
      </c>
      <c r="P18" s="60"/>
    </row>
    <row r="19" spans="1:18" ht="16.2" customHeight="1" x14ac:dyDescent="0.2">
      <c r="A19" s="24" t="s">
        <v>124</v>
      </c>
      <c r="E19" s="66">
        <v>8</v>
      </c>
      <c r="G19" s="62">
        <v>438021</v>
      </c>
      <c r="H19" s="59"/>
      <c r="I19" s="62">
        <v>9911</v>
      </c>
      <c r="J19" s="59"/>
      <c r="K19" s="62">
        <v>0</v>
      </c>
      <c r="L19" s="59"/>
      <c r="M19" s="62">
        <v>0</v>
      </c>
      <c r="P19" s="60"/>
    </row>
    <row r="20" spans="1:18" ht="8.1" customHeight="1" x14ac:dyDescent="0.2">
      <c r="G20" s="26"/>
      <c r="I20" s="26"/>
      <c r="K20" s="26"/>
      <c r="M20" s="26"/>
      <c r="P20" s="60"/>
    </row>
    <row r="21" spans="1:18" ht="16.2" customHeight="1" x14ac:dyDescent="0.2">
      <c r="A21" s="23" t="s">
        <v>125</v>
      </c>
      <c r="G21" s="26">
        <f>SUM(G14:G19)</f>
        <v>1765847</v>
      </c>
      <c r="I21" s="26">
        <f>SUM(I14:I19)</f>
        <v>1298579</v>
      </c>
      <c r="K21" s="26">
        <f>SUM(K14:K19)</f>
        <v>406932</v>
      </c>
      <c r="M21" s="26">
        <f>SUM(M14:M19)</f>
        <v>1745726</v>
      </c>
      <c r="O21" s="67"/>
      <c r="P21" s="60"/>
      <c r="Q21" s="7"/>
      <c r="R21" s="7"/>
    </row>
    <row r="22" spans="1:18" ht="16.2" customHeight="1" x14ac:dyDescent="0.2">
      <c r="A22" s="24" t="s">
        <v>14</v>
      </c>
      <c r="E22" s="25">
        <v>17</v>
      </c>
      <c r="G22" s="62">
        <v>-314159</v>
      </c>
      <c r="H22" s="58"/>
      <c r="I22" s="62">
        <v>-143446</v>
      </c>
      <c r="J22" s="58"/>
      <c r="K22" s="62">
        <v>50969</v>
      </c>
      <c r="L22" s="58"/>
      <c r="M22" s="62">
        <v>35386</v>
      </c>
      <c r="P22" s="60"/>
    </row>
    <row r="23" spans="1:18" ht="8.1" customHeight="1" x14ac:dyDescent="0.2">
      <c r="B23" s="23"/>
      <c r="C23" s="23"/>
      <c r="G23" s="26"/>
      <c r="I23" s="26"/>
      <c r="K23" s="26"/>
      <c r="M23" s="26"/>
      <c r="P23" s="60"/>
    </row>
    <row r="24" spans="1:18" ht="16.2" customHeight="1" x14ac:dyDescent="0.2">
      <c r="A24" s="23" t="s">
        <v>126</v>
      </c>
      <c r="G24" s="26">
        <f>SUM(G21:G22)</f>
        <v>1451688</v>
      </c>
      <c r="I24" s="26">
        <f>SUM(I21:I22)</f>
        <v>1155133</v>
      </c>
      <c r="K24" s="26">
        <f>SUM(K21:K22)</f>
        <v>457901</v>
      </c>
      <c r="M24" s="26">
        <f>SUM(M21:M22)</f>
        <v>1781112</v>
      </c>
      <c r="O24" s="60"/>
      <c r="P24" s="60"/>
      <c r="Q24" s="7"/>
    </row>
    <row r="25" spans="1:18" ht="8.1" customHeight="1" x14ac:dyDescent="0.2">
      <c r="G25" s="63"/>
      <c r="H25" s="64"/>
      <c r="I25" s="63"/>
      <c r="J25" s="64"/>
      <c r="K25" s="63"/>
      <c r="L25" s="64"/>
      <c r="M25" s="63"/>
      <c r="P25" s="60"/>
    </row>
    <row r="26" spans="1:18" ht="16.2" customHeight="1" x14ac:dyDescent="0.2">
      <c r="A26" s="23" t="s">
        <v>15</v>
      </c>
      <c r="B26" s="23"/>
      <c r="C26" s="23"/>
      <c r="D26" s="23"/>
      <c r="E26" s="54"/>
      <c r="F26" s="24"/>
      <c r="G26" s="68"/>
      <c r="H26" s="68"/>
      <c r="I26" s="68"/>
      <c r="J26" s="68"/>
      <c r="K26" s="68"/>
      <c r="L26" s="68"/>
      <c r="M26" s="68"/>
      <c r="P26" s="60"/>
    </row>
    <row r="27" spans="1:18" ht="16.2" customHeight="1" x14ac:dyDescent="0.2">
      <c r="A27" s="24" t="s">
        <v>16</v>
      </c>
      <c r="D27" s="23"/>
      <c r="E27" s="54"/>
      <c r="F27" s="24"/>
      <c r="G27" s="68"/>
      <c r="H27" s="68"/>
      <c r="I27" s="68"/>
      <c r="J27" s="68"/>
      <c r="K27" s="68"/>
      <c r="L27" s="68"/>
      <c r="M27" s="68"/>
      <c r="P27" s="60"/>
    </row>
    <row r="28" spans="1:18" ht="16.2" customHeight="1" x14ac:dyDescent="0.2">
      <c r="B28" s="24" t="s">
        <v>17</v>
      </c>
      <c r="D28" s="23"/>
      <c r="E28" s="54"/>
      <c r="F28" s="24"/>
      <c r="G28" s="68"/>
      <c r="H28" s="68"/>
      <c r="I28" s="68"/>
      <c r="J28" s="68"/>
      <c r="K28" s="68"/>
      <c r="L28" s="68"/>
      <c r="M28" s="68"/>
      <c r="P28" s="60"/>
    </row>
    <row r="29" spans="1:18" ht="16.2" customHeight="1" x14ac:dyDescent="0.2">
      <c r="C29" s="24" t="s">
        <v>18</v>
      </c>
      <c r="D29" s="23"/>
      <c r="E29" s="25">
        <v>8</v>
      </c>
      <c r="F29" s="24"/>
      <c r="G29" s="68">
        <v>-69050</v>
      </c>
      <c r="H29" s="68"/>
      <c r="I29" s="68">
        <v>61</v>
      </c>
      <c r="J29" s="68"/>
      <c r="K29" s="68">
        <v>0</v>
      </c>
      <c r="L29" s="68"/>
      <c r="M29" s="68">
        <v>0</v>
      </c>
      <c r="P29" s="60"/>
    </row>
    <row r="30" spans="1:18" ht="16.2" customHeight="1" x14ac:dyDescent="0.2">
      <c r="A30" s="24" t="s">
        <v>19</v>
      </c>
      <c r="G30" s="24"/>
      <c r="I30" s="24"/>
      <c r="K30" s="24"/>
      <c r="M30" s="24"/>
      <c r="P30" s="60"/>
    </row>
    <row r="31" spans="1:18" ht="16.2" customHeight="1" x14ac:dyDescent="0.2">
      <c r="B31" s="24" t="s">
        <v>313</v>
      </c>
      <c r="G31" s="57"/>
      <c r="H31" s="58"/>
      <c r="I31" s="59"/>
      <c r="J31" s="58"/>
      <c r="K31" s="59"/>
      <c r="L31" s="58"/>
      <c r="M31" s="59"/>
      <c r="P31" s="60"/>
    </row>
    <row r="32" spans="1:18" ht="16.2" customHeight="1" x14ac:dyDescent="0.2">
      <c r="C32" s="24" t="s">
        <v>312</v>
      </c>
      <c r="G32" s="57">
        <v>-519610</v>
      </c>
      <c r="H32" s="58"/>
      <c r="I32" s="59">
        <v>159094</v>
      </c>
      <c r="J32" s="58"/>
      <c r="K32" s="59">
        <v>0</v>
      </c>
      <c r="L32" s="58"/>
      <c r="M32" s="59">
        <v>-29875</v>
      </c>
      <c r="P32" s="60"/>
    </row>
    <row r="33" spans="1:16" ht="16.2" customHeight="1" x14ac:dyDescent="0.2">
      <c r="B33" s="24" t="s">
        <v>17</v>
      </c>
      <c r="G33" s="57"/>
      <c r="H33" s="58"/>
      <c r="I33" s="59"/>
      <c r="J33" s="58"/>
      <c r="K33" s="59"/>
      <c r="L33" s="58"/>
      <c r="M33" s="59"/>
      <c r="P33" s="60"/>
    </row>
    <row r="34" spans="1:16" ht="16.2" customHeight="1" x14ac:dyDescent="0.2">
      <c r="B34" s="47"/>
      <c r="C34" s="24" t="s">
        <v>128</v>
      </c>
      <c r="E34" s="25">
        <v>8</v>
      </c>
      <c r="G34" s="59">
        <v>-40198</v>
      </c>
      <c r="H34" s="58"/>
      <c r="I34" s="59">
        <v>8</v>
      </c>
      <c r="J34" s="58"/>
      <c r="K34" s="59">
        <v>0</v>
      </c>
      <c r="L34" s="58"/>
      <c r="M34" s="59">
        <v>0</v>
      </c>
      <c r="P34" s="60"/>
    </row>
    <row r="35" spans="1:16" ht="16.2" customHeight="1" x14ac:dyDescent="0.2">
      <c r="A35" s="23"/>
      <c r="B35" s="24" t="s">
        <v>20</v>
      </c>
      <c r="G35" s="62">
        <v>-302207</v>
      </c>
      <c r="H35" s="58"/>
      <c r="I35" s="62">
        <v>575647</v>
      </c>
      <c r="J35" s="58"/>
      <c r="K35" s="62">
        <v>0</v>
      </c>
      <c r="L35" s="58"/>
      <c r="M35" s="62">
        <v>0</v>
      </c>
      <c r="P35" s="60"/>
    </row>
    <row r="36" spans="1:16" ht="8.1" customHeight="1" x14ac:dyDescent="0.2">
      <c r="A36" s="23"/>
      <c r="G36" s="26"/>
      <c r="I36" s="26"/>
      <c r="K36" s="26"/>
      <c r="M36" s="26"/>
      <c r="P36" s="60"/>
    </row>
    <row r="37" spans="1:16" ht="16.2" customHeight="1" thickBot="1" x14ac:dyDescent="0.25">
      <c r="A37" s="23" t="s">
        <v>129</v>
      </c>
      <c r="B37" s="23"/>
      <c r="G37" s="69">
        <f>SUM(G24:G35)</f>
        <v>520623</v>
      </c>
      <c r="I37" s="69">
        <f>SUM(I24:I35)</f>
        <v>1889943</v>
      </c>
      <c r="K37" s="69">
        <f>SUM(K24:K35)</f>
        <v>457901</v>
      </c>
      <c r="M37" s="69">
        <f>SUM(M24:M35)</f>
        <v>1751237</v>
      </c>
      <c r="P37" s="60"/>
    </row>
    <row r="38" spans="1:16" ht="8.1" customHeight="1" thickTop="1" x14ac:dyDescent="0.2">
      <c r="G38" s="63"/>
      <c r="H38" s="64"/>
      <c r="I38" s="63"/>
      <c r="J38" s="64"/>
      <c r="K38" s="63"/>
      <c r="L38" s="64"/>
      <c r="M38" s="63"/>
      <c r="P38" s="60"/>
    </row>
    <row r="39" spans="1:16" ht="16.2" customHeight="1" x14ac:dyDescent="0.2">
      <c r="A39" s="23" t="s">
        <v>130</v>
      </c>
      <c r="G39" s="26"/>
      <c r="I39" s="26"/>
      <c r="K39" s="26"/>
      <c r="M39" s="26"/>
      <c r="P39" s="60"/>
    </row>
    <row r="40" spans="1:16" ht="16.2" customHeight="1" x14ac:dyDescent="0.2">
      <c r="A40" s="24" t="s">
        <v>22</v>
      </c>
      <c r="G40" s="59">
        <v>660780</v>
      </c>
      <c r="H40" s="58"/>
      <c r="I40" s="59">
        <v>607168</v>
      </c>
      <c r="J40" s="58"/>
      <c r="K40" s="59">
        <v>457901</v>
      </c>
      <c r="L40" s="58"/>
      <c r="M40" s="59">
        <v>1781112</v>
      </c>
      <c r="P40" s="60"/>
    </row>
    <row r="41" spans="1:16" ht="16.2" customHeight="1" x14ac:dyDescent="0.2">
      <c r="A41" s="24" t="s">
        <v>23</v>
      </c>
      <c r="G41" s="62">
        <v>790908</v>
      </c>
      <c r="H41" s="58"/>
      <c r="I41" s="62">
        <v>547965</v>
      </c>
      <c r="J41" s="58"/>
      <c r="K41" s="62">
        <v>0</v>
      </c>
      <c r="L41" s="58"/>
      <c r="M41" s="62">
        <v>0</v>
      </c>
      <c r="P41" s="60"/>
    </row>
    <row r="42" spans="1:16" ht="8.1" customHeight="1" x14ac:dyDescent="0.2">
      <c r="G42" s="26"/>
      <c r="I42" s="26"/>
      <c r="K42" s="26"/>
      <c r="M42" s="26"/>
      <c r="P42" s="60"/>
    </row>
    <row r="43" spans="1:16" ht="16.2" customHeight="1" thickBot="1" x14ac:dyDescent="0.25">
      <c r="A43" s="23"/>
      <c r="G43" s="69">
        <f>SUM(G40:G41)</f>
        <v>1451688</v>
      </c>
      <c r="I43" s="69">
        <f>SUM(I40:I41)</f>
        <v>1155133</v>
      </c>
      <c r="K43" s="69">
        <f>SUM(K40:K41)</f>
        <v>457901</v>
      </c>
      <c r="M43" s="69">
        <f>SUM(M40:M41)</f>
        <v>1781112</v>
      </c>
      <c r="P43" s="60"/>
    </row>
    <row r="44" spans="1:16" ht="8.1" customHeight="1" thickTop="1" x14ac:dyDescent="0.2">
      <c r="A44" s="23"/>
      <c r="G44" s="26"/>
      <c r="I44" s="26"/>
      <c r="K44" s="26"/>
      <c r="M44" s="26"/>
      <c r="P44" s="60"/>
    </row>
    <row r="45" spans="1:16" ht="16.2" customHeight="1" x14ac:dyDescent="0.2">
      <c r="A45" s="23" t="s">
        <v>24</v>
      </c>
      <c r="B45" s="23"/>
      <c r="G45" s="26"/>
      <c r="I45" s="26"/>
      <c r="K45" s="26"/>
      <c r="M45" s="26"/>
      <c r="P45" s="60"/>
    </row>
    <row r="46" spans="1:16" ht="16.2" customHeight="1" x14ac:dyDescent="0.2">
      <c r="A46" s="24" t="s">
        <v>22</v>
      </c>
      <c r="G46" s="59">
        <v>-94958</v>
      </c>
      <c r="H46" s="58"/>
      <c r="I46" s="59">
        <v>1259260</v>
      </c>
      <c r="J46" s="58"/>
      <c r="K46" s="59">
        <v>457901</v>
      </c>
      <c r="L46" s="58"/>
      <c r="M46" s="59">
        <v>1751237</v>
      </c>
      <c r="P46" s="60"/>
    </row>
    <row r="47" spans="1:16" ht="16.2" customHeight="1" x14ac:dyDescent="0.2">
      <c r="A47" s="24" t="s">
        <v>23</v>
      </c>
      <c r="G47" s="62">
        <v>615581</v>
      </c>
      <c r="H47" s="58"/>
      <c r="I47" s="62">
        <v>630683</v>
      </c>
      <c r="J47" s="58"/>
      <c r="K47" s="62">
        <v>0</v>
      </c>
      <c r="L47" s="58"/>
      <c r="M47" s="62">
        <v>0</v>
      </c>
      <c r="P47" s="60"/>
    </row>
    <row r="48" spans="1:16" ht="8.1" customHeight="1" x14ac:dyDescent="0.2">
      <c r="A48" s="23"/>
      <c r="G48" s="26"/>
      <c r="H48" s="26"/>
      <c r="I48" s="26"/>
      <c r="J48" s="26"/>
      <c r="K48" s="26"/>
      <c r="L48" s="26"/>
      <c r="M48" s="26"/>
      <c r="P48" s="60"/>
    </row>
    <row r="49" spans="1:16" ht="16.2" customHeight="1" thickBot="1" x14ac:dyDescent="0.25">
      <c r="A49" s="23"/>
      <c r="G49" s="69">
        <f>SUM(G46:G47)</f>
        <v>520623</v>
      </c>
      <c r="H49" s="26"/>
      <c r="I49" s="69">
        <f>SUM(I46:I47)</f>
        <v>1889943</v>
      </c>
      <c r="J49" s="26"/>
      <c r="K49" s="69">
        <f>SUM(K46:K47)</f>
        <v>457901</v>
      </c>
      <c r="L49" s="26"/>
      <c r="M49" s="69">
        <f>SUM(M46:M47)</f>
        <v>1751237</v>
      </c>
      <c r="P49" s="60"/>
    </row>
    <row r="50" spans="1:16" ht="9.9" customHeight="1" thickTop="1" x14ac:dyDescent="0.2">
      <c r="A50" s="23"/>
      <c r="G50" s="26"/>
      <c r="H50" s="26"/>
      <c r="I50" s="26"/>
      <c r="J50" s="26"/>
      <c r="K50" s="26"/>
      <c r="L50" s="26"/>
      <c r="M50" s="26"/>
      <c r="P50" s="60"/>
    </row>
    <row r="51" spans="1:16" ht="9.9" customHeight="1" x14ac:dyDescent="0.2">
      <c r="A51" s="23"/>
      <c r="G51" s="26"/>
      <c r="I51" s="26"/>
      <c r="K51" s="26"/>
      <c r="M51" s="26"/>
      <c r="P51" s="60"/>
    </row>
    <row r="52" spans="1:16" ht="16.2" customHeight="1" x14ac:dyDescent="0.2">
      <c r="A52" s="23" t="s">
        <v>132</v>
      </c>
      <c r="G52" s="55" t="s">
        <v>26</v>
      </c>
      <c r="I52" s="55" t="s">
        <v>26</v>
      </c>
      <c r="K52" s="55" t="s">
        <v>26</v>
      </c>
      <c r="M52" s="55" t="s">
        <v>26</v>
      </c>
      <c r="P52" s="60"/>
    </row>
    <row r="53" spans="1:16" ht="8.1" customHeight="1" x14ac:dyDescent="0.2">
      <c r="A53" s="23"/>
      <c r="G53" s="26"/>
      <c r="H53" s="26"/>
      <c r="I53" s="26"/>
      <c r="J53" s="26"/>
      <c r="K53" s="26"/>
      <c r="M53" s="26"/>
      <c r="P53" s="60"/>
    </row>
    <row r="54" spans="1:16" ht="16.350000000000001" customHeight="1" x14ac:dyDescent="0.2">
      <c r="A54" s="24" t="s">
        <v>133</v>
      </c>
      <c r="E54" s="25" t="s">
        <v>28</v>
      </c>
      <c r="G54" s="70">
        <v>0.08</v>
      </c>
      <c r="H54" s="71"/>
      <c r="I54" s="70">
        <v>7.0000000000000007E-2</v>
      </c>
      <c r="J54" s="71"/>
      <c r="K54" s="72">
        <v>0</v>
      </c>
      <c r="L54" s="71"/>
      <c r="M54" s="70">
        <v>0.52</v>
      </c>
      <c r="P54" s="60"/>
    </row>
    <row r="55" spans="1:16" ht="9.9" customHeight="1" x14ac:dyDescent="0.2">
      <c r="G55" s="70"/>
      <c r="H55" s="71"/>
      <c r="I55" s="70"/>
      <c r="J55" s="71"/>
      <c r="K55" s="70"/>
      <c r="L55" s="71"/>
      <c r="M55" s="70"/>
    </row>
    <row r="56" spans="1:16" ht="16.2" customHeight="1" x14ac:dyDescent="0.2">
      <c r="A56" s="73" t="s">
        <v>29</v>
      </c>
      <c r="G56" s="70"/>
      <c r="H56" s="71"/>
      <c r="I56" s="70"/>
      <c r="J56" s="71"/>
      <c r="K56" s="70"/>
      <c r="L56" s="71"/>
      <c r="M56" s="70"/>
    </row>
    <row r="57" spans="1:16" ht="16.350000000000001" customHeight="1" x14ac:dyDescent="0.2">
      <c r="A57" s="73"/>
      <c r="G57" s="70"/>
      <c r="H57" s="71"/>
      <c r="I57" s="70"/>
      <c r="J57" s="71"/>
      <c r="K57" s="70"/>
      <c r="L57" s="71"/>
      <c r="M57" s="70"/>
    </row>
    <row r="58" spans="1:16" ht="16.350000000000001" customHeight="1" x14ac:dyDescent="0.2">
      <c r="A58" s="73"/>
      <c r="G58" s="70"/>
      <c r="H58" s="71"/>
      <c r="I58" s="70"/>
      <c r="J58" s="71"/>
      <c r="K58" s="70"/>
      <c r="L58" s="71"/>
      <c r="M58" s="70"/>
    </row>
    <row r="59" spans="1:16" ht="16.350000000000001" customHeight="1" x14ac:dyDescent="0.2">
      <c r="A59" s="73"/>
      <c r="G59" s="70"/>
      <c r="H59" s="71"/>
      <c r="I59" s="70"/>
      <c r="J59" s="71"/>
      <c r="K59" s="70"/>
      <c r="L59" s="71"/>
      <c r="M59" s="70"/>
    </row>
    <row r="60" spans="1:16" ht="16.350000000000001" customHeight="1" x14ac:dyDescent="0.2">
      <c r="A60" s="73"/>
      <c r="G60" s="70"/>
      <c r="H60" s="71"/>
      <c r="I60" s="70"/>
      <c r="J60" s="71"/>
      <c r="K60" s="70"/>
      <c r="L60" s="71"/>
      <c r="M60" s="70"/>
    </row>
    <row r="61" spans="1:16" ht="10.5" customHeight="1" x14ac:dyDescent="0.2">
      <c r="A61" s="73"/>
      <c r="G61" s="70"/>
      <c r="H61" s="71"/>
      <c r="I61" s="70"/>
      <c r="J61" s="71"/>
      <c r="K61" s="70"/>
      <c r="L61" s="71"/>
      <c r="M61" s="70"/>
    </row>
    <row r="62" spans="1:16" ht="22.2" customHeight="1" x14ac:dyDescent="0.2">
      <c r="A62" s="31" t="s">
        <v>30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84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62110-9F4C-4FA8-A61B-3E48254FC39F}">
  <dimension ref="A1:AE41"/>
  <sheetViews>
    <sheetView zoomScaleNormal="100" zoomScaleSheetLayoutView="100" workbookViewId="0">
      <selection activeCell="Y25" sqref="Y25"/>
    </sheetView>
  </sheetViews>
  <sheetFormatPr defaultColWidth="9.33203125" defaultRowHeight="10.199999999999999" x14ac:dyDescent="0.3"/>
  <cols>
    <col min="1" max="1" width="1.44140625" style="29" customWidth="1"/>
    <col min="2" max="2" width="29.6640625" style="29" customWidth="1"/>
    <col min="3" max="3" width="4.6640625" style="36" customWidth="1"/>
    <col min="4" max="4" width="0.88671875" style="27" customWidth="1"/>
    <col min="5" max="5" width="10.44140625" style="27" customWidth="1"/>
    <col min="6" max="6" width="0.88671875" style="27" customWidth="1"/>
    <col min="7" max="7" width="10.6640625" style="27" bestFit="1" customWidth="1"/>
    <col min="8" max="8" width="0.88671875" style="27" customWidth="1"/>
    <col min="9" max="9" width="10" style="27" customWidth="1"/>
    <col min="10" max="10" width="0.88671875" style="27" customWidth="1"/>
    <col min="11" max="11" width="11.33203125" style="27" customWidth="1"/>
    <col min="12" max="12" width="0.88671875" style="27" customWidth="1"/>
    <col min="13" max="13" width="10.6640625" style="27" customWidth="1"/>
    <col min="14" max="14" width="0.88671875" style="27" customWidth="1"/>
    <col min="15" max="15" width="12.33203125" style="27" customWidth="1"/>
    <col min="16" max="16" width="0.88671875" style="27" customWidth="1"/>
    <col min="17" max="17" width="9.6640625" style="27" bestFit="1" customWidth="1"/>
    <col min="18" max="18" width="0.88671875" style="27" customWidth="1"/>
    <col min="19" max="19" width="8.88671875" style="27" customWidth="1"/>
    <col min="20" max="20" width="0.88671875" style="27" customWidth="1"/>
    <col min="21" max="21" width="11.5546875" style="27" customWidth="1"/>
    <col min="22" max="22" width="0.88671875" style="27" customWidth="1"/>
    <col min="23" max="23" width="10.44140625" style="27" customWidth="1"/>
    <col min="24" max="24" width="0.88671875" style="27" customWidth="1"/>
    <col min="25" max="25" width="10.33203125" style="27" customWidth="1"/>
    <col min="26" max="26" width="0.88671875" style="27" customWidth="1"/>
    <col min="27" max="27" width="10.33203125" style="27" customWidth="1"/>
    <col min="28" max="28" width="0.88671875" style="27" customWidth="1"/>
    <col min="29" max="29" width="11.6640625" style="27" customWidth="1"/>
    <col min="30" max="30" width="0.88671875" style="27" customWidth="1"/>
    <col min="31" max="31" width="9.6640625" style="27" customWidth="1"/>
    <col min="32" max="16384" width="9.33203125" style="29"/>
  </cols>
  <sheetData>
    <row r="1" spans="1:31" ht="16.5" customHeight="1" x14ac:dyDescent="0.3">
      <c r="A1" s="23" t="s">
        <v>0</v>
      </c>
      <c r="B1" s="24"/>
      <c r="C1" s="25"/>
      <c r="D1" s="26"/>
      <c r="E1" s="26"/>
      <c r="AE1" s="28"/>
    </row>
    <row r="2" spans="1:31" ht="16.5" customHeight="1" x14ac:dyDescent="0.3">
      <c r="A2" s="23" t="s">
        <v>134</v>
      </c>
      <c r="B2" s="24"/>
      <c r="C2" s="25"/>
      <c r="D2" s="26"/>
      <c r="E2" s="26"/>
    </row>
    <row r="3" spans="1:31" ht="16.5" customHeight="1" x14ac:dyDescent="0.3">
      <c r="A3" s="30" t="str">
        <f>'EN_6 (6m)'!A3</f>
        <v>For the six-month period ended 30 June 2025</v>
      </c>
      <c r="B3" s="31"/>
      <c r="C3" s="32"/>
      <c r="D3" s="33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31" ht="16.5" customHeight="1" x14ac:dyDescent="0.3">
      <c r="A4" s="35"/>
    </row>
    <row r="5" spans="1:31" ht="16.5" customHeight="1" x14ac:dyDescent="0.3">
      <c r="A5" s="35"/>
    </row>
    <row r="6" spans="1:31" ht="16.5" customHeight="1" x14ac:dyDescent="0.3">
      <c r="A6" s="35"/>
      <c r="D6" s="36"/>
      <c r="E6" s="184" t="s">
        <v>135</v>
      </c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38"/>
      <c r="AE6" s="39" t="s">
        <v>6</v>
      </c>
    </row>
    <row r="7" spans="1:31" ht="16.5" customHeight="1" x14ac:dyDescent="0.3">
      <c r="A7" s="35"/>
      <c r="D7" s="36"/>
      <c r="E7" s="185" t="s">
        <v>136</v>
      </c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40"/>
      <c r="AC7" s="40"/>
      <c r="AD7" s="40"/>
      <c r="AE7" s="40"/>
    </row>
    <row r="8" spans="1:31" ht="16.5" customHeight="1" x14ac:dyDescent="0.3">
      <c r="A8" s="35"/>
      <c r="G8" s="29"/>
      <c r="I8" s="29"/>
      <c r="Q8" s="184" t="s">
        <v>118</v>
      </c>
      <c r="R8" s="184"/>
      <c r="S8" s="184"/>
      <c r="T8" s="184"/>
      <c r="U8" s="184"/>
      <c r="V8" s="184"/>
      <c r="W8" s="184"/>
      <c r="X8" s="184"/>
      <c r="Y8" s="184"/>
      <c r="Z8" s="28"/>
      <c r="AA8" s="28"/>
    </row>
    <row r="9" spans="1:31" ht="16.5" customHeight="1" x14ac:dyDescent="0.3">
      <c r="A9" s="35"/>
      <c r="G9" s="28"/>
      <c r="I9" s="28"/>
      <c r="Q9" s="186" t="s">
        <v>137</v>
      </c>
      <c r="R9" s="186"/>
      <c r="S9" s="186"/>
      <c r="T9" s="186"/>
      <c r="U9" s="186"/>
      <c r="V9" s="28"/>
      <c r="W9" s="28"/>
      <c r="X9" s="28"/>
      <c r="Y9" s="28"/>
      <c r="Z9" s="28"/>
      <c r="AA9" s="28"/>
    </row>
    <row r="10" spans="1:31" ht="16.5" customHeight="1" x14ac:dyDescent="0.3">
      <c r="A10" s="35"/>
      <c r="G10" s="29"/>
      <c r="I10" s="28"/>
      <c r="Q10" s="184" t="s">
        <v>138</v>
      </c>
      <c r="R10" s="184"/>
      <c r="S10" s="184"/>
      <c r="T10" s="184"/>
      <c r="U10" s="184"/>
      <c r="V10" s="28"/>
      <c r="W10" s="28"/>
      <c r="X10" s="28"/>
      <c r="Y10" s="28"/>
      <c r="Z10" s="28"/>
      <c r="AA10" s="28"/>
    </row>
    <row r="11" spans="1:31" ht="16.5" customHeight="1" x14ac:dyDescent="0.3">
      <c r="A11" s="35"/>
      <c r="T11" s="40"/>
      <c r="U11" s="40" t="s">
        <v>139</v>
      </c>
      <c r="V11" s="28"/>
      <c r="W11" s="28" t="s">
        <v>140</v>
      </c>
      <c r="X11" s="28"/>
      <c r="Y11" s="28"/>
      <c r="Z11" s="28"/>
      <c r="AA11" s="28"/>
    </row>
    <row r="12" spans="1:31" ht="16.5" customHeight="1" x14ac:dyDescent="0.3">
      <c r="D12" s="28"/>
      <c r="G12" s="28" t="s">
        <v>141</v>
      </c>
      <c r="I12" s="28"/>
      <c r="Q12" s="40"/>
      <c r="R12" s="40"/>
      <c r="S12" s="40"/>
      <c r="T12" s="28"/>
      <c r="U12" s="40" t="s">
        <v>142</v>
      </c>
      <c r="V12" s="28"/>
      <c r="W12" s="28" t="s">
        <v>143</v>
      </c>
      <c r="X12" s="28"/>
      <c r="Y12" s="28"/>
      <c r="Z12" s="28"/>
      <c r="AA12" s="28"/>
      <c r="AD12" s="28"/>
      <c r="AE12" s="28"/>
    </row>
    <row r="13" spans="1:31" ht="16.5" customHeight="1" x14ac:dyDescent="0.3">
      <c r="D13" s="28"/>
      <c r="E13" s="28" t="s">
        <v>144</v>
      </c>
      <c r="F13" s="28"/>
      <c r="G13" s="28" t="s">
        <v>145</v>
      </c>
      <c r="H13" s="28"/>
      <c r="I13" s="28" t="s">
        <v>146</v>
      </c>
      <c r="J13" s="28"/>
      <c r="K13" s="28" t="s">
        <v>147</v>
      </c>
      <c r="L13" s="28"/>
      <c r="M13" s="184" t="s">
        <v>115</v>
      </c>
      <c r="N13" s="184"/>
      <c r="O13" s="184"/>
      <c r="P13" s="28"/>
      <c r="Q13" s="28" t="s">
        <v>148</v>
      </c>
      <c r="R13" s="28"/>
      <c r="S13" s="28"/>
      <c r="T13" s="28"/>
      <c r="U13" s="28" t="s">
        <v>149</v>
      </c>
      <c r="V13" s="28"/>
      <c r="W13" s="28" t="s">
        <v>150</v>
      </c>
      <c r="X13" s="28"/>
      <c r="Y13" s="28" t="s">
        <v>151</v>
      </c>
      <c r="Z13" s="28"/>
      <c r="AA13" s="28"/>
      <c r="AB13" s="28"/>
      <c r="AC13" s="28"/>
      <c r="AD13" s="28"/>
      <c r="AE13" s="28"/>
    </row>
    <row r="14" spans="1:31" ht="16.5" customHeight="1" x14ac:dyDescent="0.3">
      <c r="D14" s="28"/>
      <c r="E14" s="28" t="s">
        <v>152</v>
      </c>
      <c r="F14" s="28"/>
      <c r="G14" s="28" t="s">
        <v>153</v>
      </c>
      <c r="H14" s="28"/>
      <c r="I14" s="28" t="s">
        <v>154</v>
      </c>
      <c r="J14" s="28"/>
      <c r="K14" s="41" t="s">
        <v>155</v>
      </c>
      <c r="L14" s="28"/>
      <c r="M14" s="28" t="s">
        <v>156</v>
      </c>
      <c r="N14" s="28"/>
      <c r="O14" s="28"/>
      <c r="P14" s="28"/>
      <c r="Q14" s="28" t="s">
        <v>157</v>
      </c>
      <c r="R14" s="28"/>
      <c r="S14" s="28" t="s">
        <v>158</v>
      </c>
      <c r="T14" s="28"/>
      <c r="U14" s="28" t="s">
        <v>159</v>
      </c>
      <c r="V14" s="28"/>
      <c r="W14" s="28" t="s">
        <v>160</v>
      </c>
      <c r="X14" s="28"/>
      <c r="Y14" s="28" t="s">
        <v>161</v>
      </c>
      <c r="Z14" s="28"/>
      <c r="AA14" s="28" t="s">
        <v>162</v>
      </c>
      <c r="AB14" s="28"/>
      <c r="AC14" s="28" t="s">
        <v>163</v>
      </c>
      <c r="AD14" s="28"/>
      <c r="AE14" s="28"/>
    </row>
    <row r="15" spans="1:31" ht="16.5" customHeight="1" x14ac:dyDescent="0.3">
      <c r="C15" s="37" t="s">
        <v>317</v>
      </c>
      <c r="D15" s="28"/>
      <c r="E15" s="39" t="s">
        <v>164</v>
      </c>
      <c r="F15" s="28"/>
      <c r="G15" s="39" t="s">
        <v>165</v>
      </c>
      <c r="H15" s="28"/>
      <c r="I15" s="39" t="s">
        <v>166</v>
      </c>
      <c r="J15" s="28"/>
      <c r="K15" s="39" t="s">
        <v>167</v>
      </c>
      <c r="L15" s="28"/>
      <c r="M15" s="39" t="s">
        <v>168</v>
      </c>
      <c r="N15" s="28"/>
      <c r="O15" s="39" t="s">
        <v>117</v>
      </c>
      <c r="P15" s="28"/>
      <c r="Q15" s="39" t="s">
        <v>169</v>
      </c>
      <c r="R15" s="28"/>
      <c r="S15" s="39" t="s">
        <v>170</v>
      </c>
      <c r="T15" s="28"/>
      <c r="U15" s="39" t="s">
        <v>171</v>
      </c>
      <c r="V15" s="28"/>
      <c r="W15" s="39" t="s">
        <v>172</v>
      </c>
      <c r="X15" s="28"/>
      <c r="Y15" s="39" t="s">
        <v>173</v>
      </c>
      <c r="Z15" s="28"/>
      <c r="AA15" s="39" t="s">
        <v>174</v>
      </c>
      <c r="AB15" s="28"/>
      <c r="AC15" s="39" t="s">
        <v>175</v>
      </c>
      <c r="AD15" s="28"/>
      <c r="AE15" s="39" t="s">
        <v>120</v>
      </c>
    </row>
    <row r="16" spans="1:31" ht="16.5" customHeight="1" x14ac:dyDescent="0.3"/>
    <row r="17" spans="1:31" ht="16.5" customHeight="1" x14ac:dyDescent="0.3">
      <c r="A17" s="42" t="s">
        <v>176</v>
      </c>
      <c r="B17" s="43"/>
      <c r="D17" s="29"/>
      <c r="E17" s="22">
        <v>5213800</v>
      </c>
      <c r="F17" s="22"/>
      <c r="G17" s="22">
        <v>9644040</v>
      </c>
      <c r="H17" s="22"/>
      <c r="I17" s="22">
        <v>15904897</v>
      </c>
      <c r="J17" s="22"/>
      <c r="K17" s="22">
        <v>5123</v>
      </c>
      <c r="L17" s="22"/>
      <c r="M17" s="22">
        <v>585028</v>
      </c>
      <c r="N17" s="22"/>
      <c r="O17" s="22">
        <v>5489351</v>
      </c>
      <c r="P17" s="22"/>
      <c r="Q17" s="22">
        <v>-392713</v>
      </c>
      <c r="R17" s="22"/>
      <c r="S17" s="22">
        <v>1176438</v>
      </c>
      <c r="T17" s="22"/>
      <c r="U17" s="22">
        <v>157259</v>
      </c>
      <c r="V17" s="22"/>
      <c r="W17" s="22">
        <v>354853</v>
      </c>
      <c r="X17" s="22"/>
      <c r="Y17" s="27">
        <v>1295837</v>
      </c>
      <c r="Z17" s="22"/>
      <c r="AA17" s="27">
        <v>38138076</v>
      </c>
      <c r="AB17" s="22"/>
      <c r="AC17" s="22">
        <v>14576498</v>
      </c>
      <c r="AD17" s="22"/>
      <c r="AE17" s="27">
        <v>52714574</v>
      </c>
    </row>
    <row r="18" spans="1:31" ht="6" customHeight="1" x14ac:dyDescent="0.3">
      <c r="A18" s="44"/>
      <c r="B18" s="43"/>
      <c r="D18" s="29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ht="16.5" customHeight="1" x14ac:dyDescent="0.3">
      <c r="A19" s="42" t="s">
        <v>177</v>
      </c>
    </row>
    <row r="20" spans="1:31" ht="16.5" customHeight="1" x14ac:dyDescent="0.3">
      <c r="A20" s="42"/>
      <c r="B20" s="35" t="s">
        <v>178</v>
      </c>
    </row>
    <row r="21" spans="1:31" ht="16.5" customHeight="1" x14ac:dyDescent="0.3">
      <c r="A21" s="29" t="s">
        <v>179</v>
      </c>
      <c r="B21" s="44"/>
      <c r="D21" s="1"/>
      <c r="E21" s="1">
        <v>0</v>
      </c>
      <c r="F21" s="29"/>
      <c r="G21" s="1">
        <v>0</v>
      </c>
      <c r="H21" s="29"/>
      <c r="I21" s="1">
        <v>0</v>
      </c>
      <c r="J21" s="29"/>
      <c r="K21" s="1">
        <v>0</v>
      </c>
      <c r="L21" s="1"/>
      <c r="M21" s="1">
        <v>0</v>
      </c>
      <c r="N21" s="29"/>
      <c r="O21" s="1">
        <v>0</v>
      </c>
      <c r="P21" s="29"/>
      <c r="Q21" s="1">
        <v>0</v>
      </c>
      <c r="R21" s="29"/>
      <c r="S21" s="1">
        <v>0</v>
      </c>
      <c r="T21" s="29"/>
      <c r="U21" s="1">
        <v>0</v>
      </c>
      <c r="V21" s="29"/>
      <c r="W21" s="1">
        <v>0</v>
      </c>
      <c r="X21" s="29"/>
      <c r="Y21" s="27">
        <f>SUM(W21,U21,Q21,S21)</f>
        <v>0</v>
      </c>
      <c r="Z21" s="29"/>
      <c r="AA21" s="27">
        <f>SUM(Y21,O21,M21,K21,I21,G21,E21)</f>
        <v>0</v>
      </c>
      <c r="AB21" s="29"/>
      <c r="AC21" s="1">
        <v>12161</v>
      </c>
      <c r="AD21" s="29"/>
      <c r="AE21" s="27">
        <f>SUM(AC21,AA21)</f>
        <v>12161</v>
      </c>
    </row>
    <row r="22" spans="1:31" ht="16.5" customHeight="1" x14ac:dyDescent="0.3">
      <c r="A22" s="29" t="s">
        <v>180</v>
      </c>
      <c r="B22" s="44"/>
      <c r="D22" s="1"/>
      <c r="E22" s="1">
        <v>0</v>
      </c>
      <c r="F22" s="29"/>
      <c r="G22" s="1">
        <v>0</v>
      </c>
      <c r="H22" s="29"/>
      <c r="I22" s="1">
        <v>0</v>
      </c>
      <c r="J22" s="29"/>
      <c r="K22" s="1">
        <v>0</v>
      </c>
      <c r="L22" s="1"/>
      <c r="M22" s="1">
        <v>0</v>
      </c>
      <c r="N22" s="29"/>
      <c r="O22" s="1">
        <v>-430082</v>
      </c>
      <c r="P22" s="29"/>
      <c r="Q22" s="1">
        <v>0</v>
      </c>
      <c r="R22" s="29"/>
      <c r="S22" s="1">
        <v>0</v>
      </c>
      <c r="T22" s="29"/>
      <c r="U22" s="1">
        <v>0</v>
      </c>
      <c r="V22" s="29"/>
      <c r="W22" s="1">
        <v>0</v>
      </c>
      <c r="X22" s="29"/>
      <c r="Y22" s="27">
        <f>SUM(W22,U22,Q22,S22)</f>
        <v>0</v>
      </c>
      <c r="Z22" s="29"/>
      <c r="AA22" s="27">
        <f>SUM(Y22,O22,M22,K22,I22,G22,E22)</f>
        <v>-430082</v>
      </c>
      <c r="AB22" s="29"/>
      <c r="AC22" s="1">
        <v>0</v>
      </c>
      <c r="AD22" s="29"/>
      <c r="AE22" s="27">
        <f>SUM(AC22,AA22)</f>
        <v>-430082</v>
      </c>
    </row>
    <row r="23" spans="1:31" ht="16.5" customHeight="1" x14ac:dyDescent="0.3">
      <c r="A23" s="44" t="s">
        <v>181</v>
      </c>
      <c r="B23" s="44"/>
      <c r="C23" s="36">
        <v>19</v>
      </c>
      <c r="D23" s="1"/>
      <c r="E23" s="1">
        <v>0</v>
      </c>
      <c r="F23" s="29"/>
      <c r="G23" s="1">
        <v>0</v>
      </c>
      <c r="H23" s="29"/>
      <c r="I23" s="1">
        <v>0</v>
      </c>
      <c r="J23" s="29"/>
      <c r="K23" s="1">
        <v>0</v>
      </c>
      <c r="L23" s="1"/>
      <c r="M23" s="1">
        <v>0</v>
      </c>
      <c r="N23" s="29"/>
      <c r="O23" s="1">
        <v>-469242</v>
      </c>
      <c r="P23" s="29"/>
      <c r="Q23" s="1">
        <v>0</v>
      </c>
      <c r="R23" s="29"/>
      <c r="S23" s="1">
        <v>0</v>
      </c>
      <c r="T23" s="29"/>
      <c r="U23" s="1">
        <v>0</v>
      </c>
      <c r="V23" s="29"/>
      <c r="W23" s="1">
        <v>0</v>
      </c>
      <c r="X23" s="29"/>
      <c r="Y23" s="27">
        <f>SUM(W23,U23,Q23,S23)</f>
        <v>0</v>
      </c>
      <c r="Z23" s="29"/>
      <c r="AA23" s="27">
        <f>SUM(Y23,O23,M23,K23,I23,G23,E23)</f>
        <v>-469242</v>
      </c>
      <c r="AB23" s="29"/>
      <c r="AC23" s="1">
        <v>0</v>
      </c>
      <c r="AD23" s="29"/>
      <c r="AE23" s="27">
        <f>SUM(AC23,AA23)</f>
        <v>-469242</v>
      </c>
    </row>
    <row r="24" spans="1:31" ht="16.5" customHeight="1" x14ac:dyDescent="0.3">
      <c r="A24" s="44" t="s">
        <v>182</v>
      </c>
      <c r="B24" s="44"/>
      <c r="D24" s="1"/>
      <c r="E24" s="1">
        <v>0</v>
      </c>
      <c r="F24" s="29"/>
      <c r="G24" s="1">
        <v>0</v>
      </c>
      <c r="H24" s="29"/>
      <c r="I24" s="1">
        <v>0</v>
      </c>
      <c r="J24" s="29"/>
      <c r="K24" s="1">
        <v>0</v>
      </c>
      <c r="L24" s="1"/>
      <c r="M24" s="1">
        <v>0</v>
      </c>
      <c r="N24" s="29"/>
      <c r="O24" s="1">
        <v>0</v>
      </c>
      <c r="P24" s="29"/>
      <c r="Q24" s="1">
        <v>0</v>
      </c>
      <c r="R24" s="29"/>
      <c r="S24" s="1">
        <v>0</v>
      </c>
      <c r="T24" s="29"/>
      <c r="U24" s="1">
        <v>0</v>
      </c>
      <c r="V24" s="29"/>
      <c r="W24" s="1">
        <v>0</v>
      </c>
      <c r="X24" s="29"/>
      <c r="Y24" s="27">
        <f>SUM(W24,U24,Q24,S24)</f>
        <v>0</v>
      </c>
      <c r="Z24" s="29"/>
      <c r="AA24" s="27">
        <f>SUM(Y24,O24,M24,K24,I24,G24,E24)</f>
        <v>0</v>
      </c>
      <c r="AB24" s="29"/>
      <c r="AC24" s="1">
        <v>-582610</v>
      </c>
      <c r="AD24" s="29"/>
      <c r="AE24" s="27">
        <f>SUM(AC24,AA24)</f>
        <v>-582610</v>
      </c>
    </row>
    <row r="25" spans="1:31" ht="16.5" customHeight="1" x14ac:dyDescent="0.3">
      <c r="A25" s="29" t="s">
        <v>129</v>
      </c>
      <c r="B25" s="44"/>
      <c r="D25" s="1"/>
      <c r="E25" s="2">
        <v>0</v>
      </c>
      <c r="F25" s="29"/>
      <c r="G25" s="2">
        <v>0</v>
      </c>
      <c r="H25" s="29"/>
      <c r="I25" s="2">
        <v>0</v>
      </c>
      <c r="J25" s="29"/>
      <c r="K25" s="2">
        <v>0</v>
      </c>
      <c r="L25" s="3"/>
      <c r="M25" s="2">
        <v>0</v>
      </c>
      <c r="O25" s="2">
        <v>607229</v>
      </c>
      <c r="P25" s="3"/>
      <c r="Q25" s="2">
        <v>551355</v>
      </c>
      <c r="R25" s="3"/>
      <c r="S25" s="2">
        <v>100668</v>
      </c>
      <c r="T25" s="3"/>
      <c r="U25" s="2">
        <v>8</v>
      </c>
      <c r="V25" s="3"/>
      <c r="W25" s="2">
        <v>0</v>
      </c>
      <c r="X25" s="3"/>
      <c r="Y25" s="34">
        <f>SUM(W25,U25,Q25,S25)</f>
        <v>652031</v>
      </c>
      <c r="AA25" s="34">
        <f>SUM(Y25,O25,M25,K25,I25,G25,E25)</f>
        <v>1259260</v>
      </c>
      <c r="AB25" s="3"/>
      <c r="AC25" s="2">
        <v>630683</v>
      </c>
      <c r="AD25" s="3"/>
      <c r="AE25" s="34">
        <f>SUM(AC25,AA25)</f>
        <v>1889943</v>
      </c>
    </row>
    <row r="26" spans="1:31" ht="16.5" customHeight="1" x14ac:dyDescent="0.3">
      <c r="A26" s="44"/>
      <c r="D26" s="3"/>
      <c r="E26" s="3"/>
      <c r="F26" s="3"/>
      <c r="G26" s="3"/>
      <c r="H26" s="3"/>
      <c r="I26" s="3"/>
      <c r="J26" s="3"/>
      <c r="K26" s="3"/>
      <c r="L26" s="3"/>
      <c r="M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</row>
    <row r="27" spans="1:31" ht="16.5" customHeight="1" thickBot="1" x14ac:dyDescent="0.35">
      <c r="A27" s="42" t="s">
        <v>183</v>
      </c>
      <c r="B27" s="42"/>
      <c r="C27" s="42"/>
      <c r="E27" s="45">
        <f>SUM(E17:E25)</f>
        <v>5213800</v>
      </c>
      <c r="G27" s="45">
        <f>SUM(G17:G25)</f>
        <v>9644040</v>
      </c>
      <c r="I27" s="45">
        <f>SUM(I17:I25)</f>
        <v>15904897</v>
      </c>
      <c r="K27" s="45">
        <f>SUM(K17:K25)</f>
        <v>5123</v>
      </c>
      <c r="M27" s="45">
        <f>SUM(M17:M25)</f>
        <v>585028</v>
      </c>
      <c r="O27" s="45">
        <f>SUM(O17:O25)</f>
        <v>5197256</v>
      </c>
      <c r="Q27" s="45">
        <f>SUM(Q17:Q25)</f>
        <v>158642</v>
      </c>
      <c r="S27" s="45">
        <f>SUM(S17:S25)</f>
        <v>1277106</v>
      </c>
      <c r="U27" s="45">
        <f>SUM(U17:U25)</f>
        <v>157267</v>
      </c>
      <c r="W27" s="45">
        <f>SUM(W17:W25)</f>
        <v>354853</v>
      </c>
      <c r="Y27" s="45">
        <f>SUM(Y17:Y25)</f>
        <v>1947868</v>
      </c>
      <c r="AA27" s="45">
        <f>SUM(AA17:AA25)</f>
        <v>38498012</v>
      </c>
      <c r="AC27" s="45">
        <f>SUM(AC17:AC25)</f>
        <v>14636732</v>
      </c>
      <c r="AE27" s="45">
        <f>SUM(AE17:AE25)</f>
        <v>53134744</v>
      </c>
    </row>
    <row r="28" spans="1:31" ht="16.5" customHeight="1" thickTop="1" x14ac:dyDescent="0.3">
      <c r="A28" s="44"/>
      <c r="D28" s="1"/>
      <c r="E28" s="1"/>
      <c r="F28" s="1"/>
      <c r="G28" s="1"/>
      <c r="H28" s="1"/>
      <c r="I28" s="1"/>
      <c r="J28" s="1"/>
      <c r="K28" s="1"/>
      <c r="L28" s="1"/>
      <c r="M28" s="1"/>
      <c r="O28" s="1"/>
      <c r="P28" s="1"/>
      <c r="Q28" s="1"/>
      <c r="R28" s="1"/>
      <c r="S28" s="1"/>
      <c r="T28" s="1"/>
      <c r="U28" s="1"/>
      <c r="V28" s="1"/>
      <c r="W28" s="1"/>
      <c r="X28" s="1"/>
      <c r="Z28" s="1"/>
      <c r="AC28" s="1"/>
    </row>
    <row r="29" spans="1:31" ht="16.5" customHeight="1" x14ac:dyDescent="0.3">
      <c r="A29" s="44"/>
      <c r="D29" s="1"/>
      <c r="E29" s="1"/>
      <c r="F29" s="1"/>
      <c r="G29" s="1"/>
      <c r="H29" s="1"/>
      <c r="I29" s="1"/>
      <c r="J29" s="1"/>
      <c r="K29" s="1"/>
      <c r="L29" s="1"/>
      <c r="M29" s="1"/>
      <c r="O29" s="1"/>
      <c r="P29" s="1"/>
      <c r="Q29" s="1"/>
      <c r="R29" s="1"/>
      <c r="S29" s="1"/>
      <c r="T29" s="1"/>
      <c r="U29" s="1"/>
      <c r="V29" s="1"/>
      <c r="W29" s="1"/>
      <c r="X29" s="1"/>
      <c r="Z29" s="1"/>
      <c r="AC29" s="1"/>
    </row>
    <row r="30" spans="1:31" ht="16.5" customHeight="1" x14ac:dyDescent="0.3">
      <c r="A30" s="44"/>
      <c r="D30" s="1"/>
      <c r="E30" s="1"/>
      <c r="F30" s="1"/>
      <c r="G30" s="1"/>
      <c r="H30" s="1"/>
      <c r="I30" s="1"/>
      <c r="J30" s="1"/>
      <c r="K30" s="1"/>
      <c r="L30" s="1"/>
      <c r="M30" s="1"/>
      <c r="O30" s="1"/>
      <c r="P30" s="1"/>
      <c r="Q30" s="1"/>
      <c r="R30" s="1"/>
      <c r="S30" s="1"/>
      <c r="T30" s="1"/>
      <c r="U30" s="1"/>
      <c r="V30" s="1"/>
      <c r="W30" s="1"/>
      <c r="X30" s="1"/>
      <c r="Z30" s="1"/>
      <c r="AC30" s="1"/>
    </row>
    <row r="31" spans="1:31" ht="42" customHeight="1" x14ac:dyDescent="0.3">
      <c r="A31" s="44"/>
      <c r="D31" s="1"/>
      <c r="E31" s="1"/>
      <c r="F31" s="1"/>
      <c r="G31" s="1"/>
      <c r="H31" s="1"/>
      <c r="I31" s="1"/>
      <c r="J31" s="1"/>
      <c r="K31" s="1"/>
      <c r="L31" s="1"/>
      <c r="M31" s="1"/>
      <c r="O31" s="1"/>
      <c r="P31" s="1"/>
      <c r="Q31" s="1"/>
      <c r="R31" s="1"/>
      <c r="S31" s="1"/>
      <c r="T31" s="1"/>
      <c r="U31" s="1"/>
      <c r="V31" s="1"/>
      <c r="W31" s="1"/>
      <c r="X31" s="1"/>
      <c r="Z31" s="1"/>
      <c r="AC31" s="1"/>
    </row>
    <row r="32" spans="1:31" ht="16.5" customHeight="1" x14ac:dyDescent="0.3">
      <c r="A32" s="44"/>
      <c r="D32" s="1"/>
      <c r="E32" s="1"/>
      <c r="F32" s="1"/>
      <c r="G32" s="1"/>
      <c r="H32" s="1"/>
      <c r="I32" s="1"/>
      <c r="J32" s="1"/>
      <c r="K32" s="1"/>
      <c r="L32" s="1"/>
      <c r="M32" s="1"/>
      <c r="O32" s="1"/>
      <c r="P32" s="1"/>
      <c r="Q32" s="1"/>
      <c r="R32" s="1"/>
      <c r="S32" s="1"/>
      <c r="T32" s="1"/>
      <c r="U32" s="1"/>
      <c r="V32" s="1"/>
      <c r="W32" s="1"/>
      <c r="X32" s="1"/>
      <c r="Z32" s="1"/>
      <c r="AC32" s="1"/>
    </row>
    <row r="33" spans="1:31" ht="16.5" customHeight="1" x14ac:dyDescent="0.3">
      <c r="A33" s="44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  <c r="P33" s="1"/>
      <c r="Q33" s="1"/>
      <c r="R33" s="1"/>
      <c r="S33" s="1"/>
      <c r="T33" s="1"/>
      <c r="U33" s="1"/>
      <c r="V33" s="1"/>
      <c r="W33" s="1"/>
      <c r="X33" s="1"/>
      <c r="Z33" s="1"/>
      <c r="AC33" s="1"/>
    </row>
    <row r="34" spans="1:31" ht="16.5" customHeight="1" x14ac:dyDescent="0.3">
      <c r="A34" s="44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  <c r="P34" s="1"/>
      <c r="Q34" s="1"/>
      <c r="R34" s="1"/>
      <c r="S34" s="1"/>
      <c r="T34" s="1"/>
      <c r="U34" s="1"/>
      <c r="V34" s="1"/>
      <c r="W34" s="1"/>
      <c r="X34" s="1"/>
      <c r="Z34" s="1"/>
      <c r="AC34" s="1"/>
    </row>
    <row r="35" spans="1:31" ht="16.5" customHeight="1" x14ac:dyDescent="0.3">
      <c r="A35" s="44"/>
      <c r="D35" s="1"/>
      <c r="E35" s="1"/>
      <c r="F35" s="1"/>
      <c r="G35" s="1"/>
      <c r="H35" s="1"/>
      <c r="I35" s="1"/>
      <c r="J35" s="1"/>
      <c r="K35" s="1"/>
      <c r="L35" s="1"/>
      <c r="M35" s="1"/>
      <c r="O35" s="1"/>
      <c r="P35" s="1"/>
      <c r="Q35" s="1"/>
      <c r="R35" s="1"/>
      <c r="S35" s="1"/>
      <c r="T35" s="1"/>
      <c r="U35" s="1"/>
      <c r="V35" s="1"/>
      <c r="W35" s="1"/>
      <c r="X35" s="1"/>
      <c r="Z35" s="1"/>
      <c r="AC35" s="1"/>
    </row>
    <row r="36" spans="1:31" ht="16.5" customHeight="1" x14ac:dyDescent="0.3">
      <c r="A36" s="44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  <c r="P36" s="1"/>
      <c r="Q36" s="1"/>
      <c r="R36" s="1"/>
      <c r="S36" s="1"/>
      <c r="T36" s="1"/>
      <c r="U36" s="1"/>
      <c r="V36" s="1"/>
      <c r="W36" s="1"/>
      <c r="X36" s="1"/>
      <c r="Z36" s="1"/>
      <c r="AC36" s="1"/>
    </row>
    <row r="37" spans="1:31" ht="16.5" customHeight="1" x14ac:dyDescent="0.3">
      <c r="A37" s="44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  <c r="P37" s="1"/>
      <c r="Q37" s="1"/>
      <c r="R37" s="1"/>
      <c r="S37" s="1"/>
      <c r="T37" s="1"/>
      <c r="U37" s="1"/>
      <c r="V37" s="1"/>
      <c r="W37" s="1"/>
      <c r="X37" s="1"/>
      <c r="Z37" s="1"/>
      <c r="AC37" s="1"/>
    </row>
    <row r="38" spans="1:31" ht="17.25" customHeight="1" x14ac:dyDescent="0.3"/>
    <row r="39" spans="1:31" ht="16.5" customHeight="1" x14ac:dyDescent="0.3"/>
    <row r="40" spans="1:31" ht="15" customHeight="1" x14ac:dyDescent="0.3"/>
    <row r="41" spans="1:31" s="24" customFormat="1" ht="22.2" customHeight="1" x14ac:dyDescent="0.3">
      <c r="A41" s="183" t="s">
        <v>30</v>
      </c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</row>
  </sheetData>
  <mergeCells count="7">
    <mergeCell ref="A41:AE41"/>
    <mergeCell ref="E6:AC6"/>
    <mergeCell ref="E7:AA7"/>
    <mergeCell ref="Q8:Y8"/>
    <mergeCell ref="Q9:U9"/>
    <mergeCell ref="Q10:U10"/>
    <mergeCell ref="M13:O13"/>
  </mergeCells>
  <pageMargins left="0.3" right="0.3" top="0.5" bottom="0.6" header="0.49" footer="0.42"/>
  <pageSetup paperSize="9" scale="73" firstPageNumber="7" orientation="landscape" useFirstPageNumber="1" horizontalDpi="1200" verticalDpi="1200" r:id="rId1"/>
  <headerFooter>
    <oddFooter>&amp;R&amp;"Arial,Regular"&amp;8&amp;P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A9188-3EF0-4DD1-9857-04D1EDBE2FC1}">
  <dimension ref="A1:AE44"/>
  <sheetViews>
    <sheetView zoomScaleNormal="100" zoomScaleSheetLayoutView="100" workbookViewId="0">
      <selection activeCell="AG9" sqref="AG9"/>
    </sheetView>
  </sheetViews>
  <sheetFormatPr defaultColWidth="9.33203125" defaultRowHeight="10.199999999999999" x14ac:dyDescent="0.3"/>
  <cols>
    <col min="1" max="1" width="1.44140625" style="29" customWidth="1"/>
    <col min="2" max="2" width="33.6640625" style="29" customWidth="1"/>
    <col min="3" max="3" width="5.6640625" style="36" customWidth="1"/>
    <col min="4" max="4" width="0.88671875" style="27" customWidth="1"/>
    <col min="5" max="5" width="10.44140625" style="27" customWidth="1"/>
    <col min="6" max="6" width="0.88671875" style="27" customWidth="1"/>
    <col min="7" max="7" width="9.6640625" style="27" customWidth="1"/>
    <col min="8" max="8" width="0.88671875" style="27" customWidth="1"/>
    <col min="9" max="9" width="10.44140625" style="27" customWidth="1"/>
    <col min="10" max="10" width="0.88671875" style="27" customWidth="1"/>
    <col min="11" max="11" width="11.33203125" style="27" customWidth="1"/>
    <col min="12" max="12" width="0.88671875" style="27" customWidth="1"/>
    <col min="13" max="13" width="10.6640625" style="27" customWidth="1"/>
    <col min="14" max="14" width="0.88671875" style="27" customWidth="1"/>
    <col min="15" max="15" width="12.33203125" style="27" customWidth="1"/>
    <col min="16" max="16" width="0.88671875" style="27" customWidth="1"/>
    <col min="17" max="17" width="9.6640625" style="27" bestFit="1" customWidth="1"/>
    <col min="18" max="18" width="0.88671875" style="27" customWidth="1"/>
    <col min="19" max="19" width="7.6640625" style="27" customWidth="1"/>
    <col min="20" max="20" width="0.88671875" style="27" customWidth="1"/>
    <col min="21" max="21" width="11.5546875" style="27" customWidth="1"/>
    <col min="22" max="22" width="0.88671875" style="27" customWidth="1"/>
    <col min="23" max="23" width="10.44140625" style="27" customWidth="1"/>
    <col min="24" max="24" width="0.88671875" style="27" customWidth="1"/>
    <col min="25" max="25" width="10.33203125" style="27" customWidth="1"/>
    <col min="26" max="26" width="0.88671875" style="27" customWidth="1"/>
    <col min="27" max="27" width="11" style="27" customWidth="1"/>
    <col min="28" max="28" width="0.88671875" style="27" customWidth="1"/>
    <col min="29" max="29" width="12.33203125" style="27" customWidth="1"/>
    <col min="30" max="30" width="0.88671875" style="27" customWidth="1"/>
    <col min="31" max="31" width="9.6640625" style="27" customWidth="1"/>
    <col min="32" max="16384" width="9.33203125" style="29"/>
  </cols>
  <sheetData>
    <row r="1" spans="1:31" ht="16.5" customHeight="1" x14ac:dyDescent="0.3">
      <c r="A1" s="23" t="s">
        <v>0</v>
      </c>
      <c r="B1" s="24"/>
      <c r="C1" s="25"/>
      <c r="D1" s="26"/>
      <c r="E1" s="26"/>
      <c r="AE1" s="28"/>
    </row>
    <row r="2" spans="1:31" ht="16.5" customHeight="1" x14ac:dyDescent="0.3">
      <c r="A2" s="23" t="s">
        <v>184</v>
      </c>
      <c r="B2" s="24"/>
      <c r="C2" s="25"/>
      <c r="D2" s="26"/>
      <c r="E2" s="26"/>
    </row>
    <row r="3" spans="1:31" ht="16.5" customHeight="1" x14ac:dyDescent="0.3">
      <c r="A3" s="30" t="str">
        <f>'EN_6 (6m)'!A3</f>
        <v>For the six-month period ended 30 June 2025</v>
      </c>
      <c r="B3" s="31"/>
      <c r="C3" s="32"/>
      <c r="D3" s="33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31" ht="16.5" customHeight="1" x14ac:dyDescent="0.3">
      <c r="A4" s="35"/>
    </row>
    <row r="5" spans="1:31" ht="16.5" customHeight="1" x14ac:dyDescent="0.3">
      <c r="A5" s="35"/>
    </row>
    <row r="6" spans="1:31" ht="16.5" customHeight="1" x14ac:dyDescent="0.3">
      <c r="A6" s="35"/>
      <c r="D6" s="36"/>
      <c r="E6" s="184" t="s">
        <v>135</v>
      </c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38"/>
      <c r="AE6" s="39" t="s">
        <v>6</v>
      </c>
    </row>
    <row r="7" spans="1:31" ht="16.5" customHeight="1" x14ac:dyDescent="0.3">
      <c r="A7" s="35"/>
      <c r="D7" s="36"/>
      <c r="E7" s="185" t="s">
        <v>136</v>
      </c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40"/>
      <c r="AC7" s="40"/>
      <c r="AD7" s="40"/>
      <c r="AE7" s="40"/>
    </row>
    <row r="8" spans="1:31" ht="16.5" customHeight="1" x14ac:dyDescent="0.3">
      <c r="A8" s="35"/>
      <c r="G8" s="29"/>
      <c r="I8" s="29"/>
      <c r="Q8" s="184" t="s">
        <v>118</v>
      </c>
      <c r="R8" s="184"/>
      <c r="S8" s="184"/>
      <c r="T8" s="184"/>
      <c r="U8" s="184"/>
      <c r="V8" s="184"/>
      <c r="W8" s="184"/>
      <c r="X8" s="184"/>
      <c r="Y8" s="184"/>
      <c r="Z8" s="28"/>
      <c r="AA8" s="28"/>
    </row>
    <row r="9" spans="1:31" ht="16.5" customHeight="1" x14ac:dyDescent="0.3">
      <c r="A9" s="35"/>
      <c r="G9" s="28"/>
      <c r="I9" s="28"/>
      <c r="Q9" s="186" t="s">
        <v>137</v>
      </c>
      <c r="R9" s="186"/>
      <c r="S9" s="186"/>
      <c r="T9" s="186"/>
      <c r="U9" s="186"/>
      <c r="V9" s="28"/>
      <c r="W9" s="28"/>
      <c r="X9" s="28"/>
      <c r="Y9" s="28"/>
      <c r="Z9" s="28"/>
      <c r="AA9" s="28"/>
    </row>
    <row r="10" spans="1:31" ht="16.5" customHeight="1" x14ac:dyDescent="0.3">
      <c r="A10" s="35"/>
      <c r="G10" s="29"/>
      <c r="I10" s="28"/>
      <c r="Q10" s="184" t="s">
        <v>138</v>
      </c>
      <c r="R10" s="184"/>
      <c r="S10" s="184"/>
      <c r="T10" s="184"/>
      <c r="U10" s="184"/>
      <c r="V10" s="28"/>
      <c r="W10" s="28"/>
      <c r="X10" s="28"/>
      <c r="Y10" s="28"/>
      <c r="Z10" s="28"/>
      <c r="AA10" s="28"/>
    </row>
    <row r="11" spans="1:31" ht="16.5" customHeight="1" x14ac:dyDescent="0.3">
      <c r="A11" s="35"/>
      <c r="G11" s="29"/>
      <c r="I11" s="28"/>
      <c r="Q11" s="40"/>
      <c r="R11" s="40"/>
      <c r="S11" s="40"/>
      <c r="T11" s="40"/>
      <c r="U11" s="28" t="s">
        <v>139</v>
      </c>
      <c r="V11" s="28"/>
      <c r="W11" s="28"/>
      <c r="X11" s="28"/>
      <c r="Y11" s="28"/>
      <c r="Z11" s="28"/>
      <c r="AA11" s="28"/>
    </row>
    <row r="12" spans="1:31" ht="16.5" customHeight="1" x14ac:dyDescent="0.3">
      <c r="A12" s="35"/>
      <c r="T12" s="40"/>
      <c r="U12" s="28" t="s">
        <v>142</v>
      </c>
      <c r="V12" s="28"/>
      <c r="W12" s="28" t="s">
        <v>185</v>
      </c>
      <c r="X12" s="28"/>
      <c r="Y12" s="28"/>
      <c r="Z12" s="28"/>
      <c r="AA12" s="28"/>
    </row>
    <row r="13" spans="1:31" ht="16.5" customHeight="1" x14ac:dyDescent="0.3">
      <c r="D13" s="28"/>
      <c r="G13" s="28" t="s">
        <v>141</v>
      </c>
      <c r="I13" s="28"/>
      <c r="Q13" s="40"/>
      <c r="R13" s="40"/>
      <c r="S13" s="40"/>
      <c r="T13" s="28"/>
      <c r="U13" s="28" t="s">
        <v>186</v>
      </c>
      <c r="V13" s="28"/>
      <c r="W13" s="28" t="s">
        <v>143</v>
      </c>
      <c r="X13" s="28"/>
      <c r="Y13" s="28"/>
      <c r="Z13" s="28"/>
      <c r="AA13" s="28"/>
      <c r="AD13" s="28"/>
      <c r="AE13" s="28"/>
    </row>
    <row r="14" spans="1:31" ht="16.5" customHeight="1" x14ac:dyDescent="0.3">
      <c r="D14" s="28"/>
      <c r="E14" s="28" t="s">
        <v>144</v>
      </c>
      <c r="F14" s="28"/>
      <c r="G14" s="28" t="s">
        <v>145</v>
      </c>
      <c r="H14" s="28"/>
      <c r="I14" s="28" t="s">
        <v>146</v>
      </c>
      <c r="J14" s="28"/>
      <c r="K14" s="28" t="s">
        <v>147</v>
      </c>
      <c r="L14" s="28"/>
      <c r="M14" s="184" t="s">
        <v>115</v>
      </c>
      <c r="N14" s="184"/>
      <c r="O14" s="184"/>
      <c r="P14" s="28"/>
      <c r="Q14" s="28" t="s">
        <v>148</v>
      </c>
      <c r="R14" s="28"/>
      <c r="S14" s="28"/>
      <c r="T14" s="28"/>
      <c r="U14" s="28" t="s">
        <v>187</v>
      </c>
      <c r="V14" s="28"/>
      <c r="W14" s="28" t="s">
        <v>150</v>
      </c>
      <c r="X14" s="28"/>
      <c r="Y14" s="28" t="s">
        <v>151</v>
      </c>
      <c r="Z14" s="28"/>
      <c r="AA14" s="28"/>
      <c r="AB14" s="28"/>
      <c r="AC14" s="28"/>
      <c r="AD14" s="28"/>
      <c r="AE14" s="28"/>
    </row>
    <row r="15" spans="1:31" ht="16.5" customHeight="1" x14ac:dyDescent="0.3">
      <c r="D15" s="28"/>
      <c r="E15" s="28" t="s">
        <v>152</v>
      </c>
      <c r="F15" s="28"/>
      <c r="G15" s="28" t="s">
        <v>153</v>
      </c>
      <c r="H15" s="28"/>
      <c r="I15" s="28" t="s">
        <v>154</v>
      </c>
      <c r="J15" s="28"/>
      <c r="K15" s="41" t="s">
        <v>155</v>
      </c>
      <c r="L15" s="28"/>
      <c r="M15" s="28" t="s">
        <v>156</v>
      </c>
      <c r="N15" s="28"/>
      <c r="O15" s="28"/>
      <c r="P15" s="28"/>
      <c r="Q15" s="28" t="s">
        <v>157</v>
      </c>
      <c r="R15" s="28"/>
      <c r="S15" s="28" t="s">
        <v>158</v>
      </c>
      <c r="T15" s="28"/>
      <c r="U15" s="28" t="s">
        <v>159</v>
      </c>
      <c r="V15" s="28"/>
      <c r="W15" s="28" t="s">
        <v>160</v>
      </c>
      <c r="X15" s="28"/>
      <c r="Y15" s="28" t="s">
        <v>161</v>
      </c>
      <c r="Z15" s="28"/>
      <c r="AA15" s="28" t="s">
        <v>162</v>
      </c>
      <c r="AB15" s="28"/>
      <c r="AC15" s="28" t="s">
        <v>163</v>
      </c>
      <c r="AD15" s="28"/>
      <c r="AE15" s="28"/>
    </row>
    <row r="16" spans="1:31" ht="16.5" customHeight="1" x14ac:dyDescent="0.3">
      <c r="C16" s="37" t="s">
        <v>5</v>
      </c>
      <c r="D16" s="28"/>
      <c r="E16" s="39" t="s">
        <v>164</v>
      </c>
      <c r="F16" s="28"/>
      <c r="G16" s="39" t="s">
        <v>165</v>
      </c>
      <c r="H16" s="28"/>
      <c r="I16" s="39" t="s">
        <v>166</v>
      </c>
      <c r="J16" s="28"/>
      <c r="K16" s="39" t="s">
        <v>167</v>
      </c>
      <c r="L16" s="28"/>
      <c r="M16" s="39" t="s">
        <v>168</v>
      </c>
      <c r="N16" s="28"/>
      <c r="O16" s="39" t="s">
        <v>117</v>
      </c>
      <c r="P16" s="28"/>
      <c r="Q16" s="39" t="s">
        <v>169</v>
      </c>
      <c r="R16" s="28"/>
      <c r="S16" s="39" t="s">
        <v>170</v>
      </c>
      <c r="T16" s="28"/>
      <c r="U16" s="39" t="s">
        <v>171</v>
      </c>
      <c r="V16" s="28"/>
      <c r="W16" s="39" t="s">
        <v>172</v>
      </c>
      <c r="X16" s="28"/>
      <c r="Y16" s="39" t="s">
        <v>173</v>
      </c>
      <c r="Z16" s="28"/>
      <c r="AA16" s="39" t="s">
        <v>174</v>
      </c>
      <c r="AB16" s="28"/>
      <c r="AC16" s="39" t="s">
        <v>175</v>
      </c>
      <c r="AD16" s="28"/>
      <c r="AE16" s="39" t="s">
        <v>120</v>
      </c>
    </row>
    <row r="17" spans="1:31" ht="16.5" customHeight="1" x14ac:dyDescent="0.3"/>
    <row r="18" spans="1:31" ht="16.5" customHeight="1" x14ac:dyDescent="0.3">
      <c r="A18" s="112" t="s">
        <v>188</v>
      </c>
      <c r="B18" s="43"/>
      <c r="D18" s="29"/>
      <c r="E18" s="22">
        <v>5213800</v>
      </c>
      <c r="F18" s="22"/>
      <c r="G18" s="22">
        <v>9644040</v>
      </c>
      <c r="H18" s="22"/>
      <c r="I18" s="22">
        <v>15906112</v>
      </c>
      <c r="J18" s="22"/>
      <c r="K18" s="22">
        <v>5123</v>
      </c>
      <c r="L18" s="22"/>
      <c r="M18" s="22">
        <v>585028</v>
      </c>
      <c r="N18" s="22"/>
      <c r="O18" s="22">
        <v>5179812</v>
      </c>
      <c r="P18" s="22"/>
      <c r="Q18" s="22">
        <v>-2066025</v>
      </c>
      <c r="R18" s="22"/>
      <c r="S18" s="22">
        <v>1149068</v>
      </c>
      <c r="T18" s="22"/>
      <c r="U18" s="22">
        <v>114370</v>
      </c>
      <c r="V18" s="22"/>
      <c r="W18" s="22">
        <v>354853</v>
      </c>
      <c r="X18" s="22"/>
      <c r="Y18" s="27">
        <v>-447734</v>
      </c>
      <c r="Z18" s="22"/>
      <c r="AA18" s="27">
        <v>36086181</v>
      </c>
      <c r="AB18" s="22"/>
      <c r="AC18" s="22">
        <v>15585329</v>
      </c>
      <c r="AD18" s="22"/>
      <c r="AE18" s="27">
        <v>51671510</v>
      </c>
    </row>
    <row r="19" spans="1:31" ht="6" customHeight="1" x14ac:dyDescent="0.3">
      <c r="A19" s="44"/>
      <c r="B19" s="43"/>
      <c r="D19" s="29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ht="16.5" customHeight="1" x14ac:dyDescent="0.3">
      <c r="A20" s="42" t="s">
        <v>177</v>
      </c>
    </row>
    <row r="21" spans="1:31" ht="16.5" customHeight="1" x14ac:dyDescent="0.3">
      <c r="A21" s="42"/>
      <c r="B21" s="35" t="s">
        <v>189</v>
      </c>
    </row>
    <row r="22" spans="1:31" ht="16.5" customHeight="1" x14ac:dyDescent="0.3">
      <c r="A22" s="113" t="s">
        <v>190</v>
      </c>
      <c r="B22" s="35"/>
      <c r="E22" s="27">
        <v>0</v>
      </c>
      <c r="G22" s="27">
        <v>0</v>
      </c>
      <c r="I22" s="27">
        <v>0</v>
      </c>
      <c r="K22" s="27">
        <v>0</v>
      </c>
      <c r="M22" s="27">
        <v>0</v>
      </c>
      <c r="O22" s="27">
        <v>0</v>
      </c>
      <c r="Q22" s="27">
        <v>0</v>
      </c>
      <c r="S22" s="27">
        <v>0</v>
      </c>
      <c r="U22" s="27">
        <v>0</v>
      </c>
      <c r="W22" s="27">
        <v>0</v>
      </c>
      <c r="Y22" s="27">
        <f>SUM(W22,U22,Q22,S22)</f>
        <v>0</v>
      </c>
      <c r="Z22" s="29"/>
      <c r="AA22" s="27">
        <f>SUM(Y22,O22,M22,K22,I22,G22,E22)</f>
        <v>0</v>
      </c>
      <c r="AB22" s="29"/>
      <c r="AC22" s="1">
        <v>661</v>
      </c>
      <c r="AD22" s="29"/>
      <c r="AE22" s="27">
        <f>SUM(AC22,AA22)</f>
        <v>661</v>
      </c>
    </row>
    <row r="23" spans="1:31" ht="16.5" customHeight="1" x14ac:dyDescent="0.3">
      <c r="A23" s="113" t="s">
        <v>179</v>
      </c>
      <c r="B23" s="44"/>
      <c r="D23" s="1"/>
      <c r="E23" s="27">
        <v>0</v>
      </c>
      <c r="G23" s="27">
        <v>0</v>
      </c>
      <c r="I23" s="27">
        <v>0</v>
      </c>
      <c r="K23" s="27">
        <v>0</v>
      </c>
      <c r="M23" s="27">
        <v>0</v>
      </c>
      <c r="O23" s="27">
        <v>0</v>
      </c>
      <c r="Q23" s="27">
        <v>0</v>
      </c>
      <c r="S23" s="27">
        <v>0</v>
      </c>
      <c r="U23" s="27">
        <v>0</v>
      </c>
      <c r="W23" s="27">
        <v>0</v>
      </c>
      <c r="X23" s="29"/>
      <c r="Y23" s="27">
        <f>SUM(W23,U23,Q23,S23)</f>
        <v>0</v>
      </c>
      <c r="Z23" s="29"/>
      <c r="AA23" s="27">
        <f>SUM(Y23,O23,M23,K23,I23,G23,E23)</f>
        <v>0</v>
      </c>
      <c r="AB23" s="29"/>
      <c r="AC23" s="1">
        <v>34205</v>
      </c>
      <c r="AD23" s="29"/>
      <c r="AE23" s="27">
        <f>SUM(AC23,AA23)</f>
        <v>34205</v>
      </c>
    </row>
    <row r="24" spans="1:31" ht="16.5" customHeight="1" x14ac:dyDescent="0.3">
      <c r="A24" s="113" t="s">
        <v>191</v>
      </c>
      <c r="B24" s="44"/>
      <c r="D24" s="1"/>
      <c r="E24" s="1"/>
      <c r="F24" s="29"/>
      <c r="G24" s="1"/>
      <c r="H24" s="29"/>
      <c r="I24" s="1"/>
      <c r="J24" s="29"/>
      <c r="K24" s="1"/>
      <c r="L24" s="1"/>
      <c r="M24" s="1"/>
      <c r="N24" s="29"/>
      <c r="O24" s="1"/>
      <c r="P24" s="29"/>
      <c r="Q24" s="1"/>
      <c r="R24" s="29"/>
      <c r="S24" s="1"/>
      <c r="T24" s="29"/>
      <c r="U24" s="1"/>
      <c r="V24" s="29"/>
      <c r="W24" s="1"/>
      <c r="X24" s="29"/>
      <c r="Z24" s="29"/>
      <c r="AB24" s="29"/>
      <c r="AC24" s="1"/>
      <c r="AD24" s="29"/>
    </row>
    <row r="25" spans="1:31" ht="16.5" customHeight="1" x14ac:dyDescent="0.3">
      <c r="B25" s="113" t="s">
        <v>192</v>
      </c>
      <c r="C25" s="36">
        <v>7</v>
      </c>
      <c r="D25" s="1"/>
      <c r="E25" s="27">
        <v>0</v>
      </c>
      <c r="G25" s="27">
        <v>0</v>
      </c>
      <c r="I25" s="27">
        <v>0</v>
      </c>
      <c r="K25" s="27">
        <v>0</v>
      </c>
      <c r="M25" s="27">
        <v>0</v>
      </c>
      <c r="O25" s="27">
        <v>0</v>
      </c>
      <c r="Q25" s="27">
        <v>0</v>
      </c>
      <c r="S25" s="27">
        <v>0</v>
      </c>
      <c r="U25" s="27">
        <v>0</v>
      </c>
      <c r="V25" s="29"/>
      <c r="W25" s="1">
        <v>392</v>
      </c>
      <c r="X25" s="29"/>
      <c r="Y25" s="27">
        <f>SUM(W25,U25,Q25,S25)</f>
        <v>392</v>
      </c>
      <c r="Z25" s="29"/>
      <c r="AA25" s="27">
        <f>SUM(Y25,O25,M25,K25,I25,G25,E25)</f>
        <v>392</v>
      </c>
      <c r="AB25" s="29"/>
      <c r="AC25" s="1">
        <v>-392</v>
      </c>
      <c r="AD25" s="29"/>
      <c r="AE25" s="27">
        <f>SUM(AC25,AA25)</f>
        <v>0</v>
      </c>
    </row>
    <row r="26" spans="1:31" ht="16.5" customHeight="1" x14ac:dyDescent="0.3">
      <c r="A26" s="29" t="s">
        <v>180</v>
      </c>
      <c r="B26" s="44"/>
      <c r="D26" s="1"/>
      <c r="E26" s="27">
        <v>0</v>
      </c>
      <c r="G26" s="27">
        <v>0</v>
      </c>
      <c r="I26" s="27">
        <v>0</v>
      </c>
      <c r="K26" s="27">
        <v>0</v>
      </c>
      <c r="M26" s="27">
        <v>0</v>
      </c>
      <c r="N26" s="29"/>
      <c r="O26" s="1">
        <v>-457479</v>
      </c>
      <c r="P26" s="29"/>
      <c r="Q26" s="1">
        <v>0</v>
      </c>
      <c r="R26" s="29"/>
      <c r="S26" s="1">
        <v>0</v>
      </c>
      <c r="T26" s="29"/>
      <c r="U26" s="1">
        <v>0</v>
      </c>
      <c r="V26" s="29"/>
      <c r="W26" s="1">
        <v>0</v>
      </c>
      <c r="X26" s="29"/>
      <c r="Y26" s="27">
        <f>SUM(W26,U26,Q26,S26)</f>
        <v>0</v>
      </c>
      <c r="Z26" s="29"/>
      <c r="AA26" s="27">
        <f>SUM(Y26,O26,M26,K26,I26,G26,E26)</f>
        <v>-457479</v>
      </c>
      <c r="AB26" s="29"/>
      <c r="AC26" s="1">
        <v>0</v>
      </c>
      <c r="AD26" s="29"/>
      <c r="AE26" s="27">
        <f>SUM(AC26,AA26)</f>
        <v>-457479</v>
      </c>
    </row>
    <row r="27" spans="1:31" ht="16.5" customHeight="1" x14ac:dyDescent="0.3">
      <c r="A27" s="29" t="s">
        <v>199</v>
      </c>
      <c r="B27" s="44"/>
      <c r="C27" s="36">
        <v>19</v>
      </c>
      <c r="D27" s="1"/>
      <c r="E27" s="27">
        <v>0</v>
      </c>
      <c r="G27" s="27">
        <v>0</v>
      </c>
      <c r="I27" s="27">
        <v>0</v>
      </c>
      <c r="K27" s="27">
        <v>0</v>
      </c>
      <c r="M27" s="27">
        <v>0</v>
      </c>
      <c r="N27" s="29"/>
      <c r="O27" s="1">
        <v>-651725</v>
      </c>
      <c r="P27" s="29"/>
      <c r="Q27" s="1">
        <v>0</v>
      </c>
      <c r="R27" s="29"/>
      <c r="S27" s="1">
        <v>0</v>
      </c>
      <c r="T27" s="29"/>
      <c r="U27" s="1">
        <v>0</v>
      </c>
      <c r="V27" s="29"/>
      <c r="W27" s="1">
        <v>0</v>
      </c>
      <c r="X27" s="29"/>
      <c r="Y27" s="27">
        <f>SUM(W27,U27,Q27,S27)</f>
        <v>0</v>
      </c>
      <c r="Z27" s="29"/>
      <c r="AA27" s="27">
        <f>SUM(Y27,O27,M27,K27,I27,G27,E27)</f>
        <v>-651725</v>
      </c>
      <c r="AB27" s="29"/>
      <c r="AC27" s="1">
        <v>0</v>
      </c>
      <c r="AD27" s="29"/>
      <c r="AE27" s="27">
        <f>SUM(AC27,AA27)</f>
        <v>-651725</v>
      </c>
    </row>
    <row r="28" spans="1:31" ht="16.5" customHeight="1" x14ac:dyDescent="0.3">
      <c r="A28" s="44" t="s">
        <v>182</v>
      </c>
      <c r="D28" s="1"/>
      <c r="E28" s="27">
        <v>0</v>
      </c>
      <c r="G28" s="27">
        <v>0</v>
      </c>
      <c r="I28" s="27">
        <v>0</v>
      </c>
      <c r="K28" s="27">
        <v>0</v>
      </c>
      <c r="M28" s="27">
        <v>0</v>
      </c>
      <c r="N28" s="29"/>
      <c r="O28" s="27">
        <v>0</v>
      </c>
      <c r="Q28" s="27">
        <v>0</v>
      </c>
      <c r="S28" s="27">
        <v>0</v>
      </c>
      <c r="U28" s="27">
        <v>0</v>
      </c>
      <c r="W28" s="27">
        <v>0</v>
      </c>
      <c r="X28" s="29"/>
      <c r="Y28" s="27">
        <f>SUM(W28,U28,Q28,S28)</f>
        <v>0</v>
      </c>
      <c r="Z28" s="29"/>
      <c r="AA28" s="27">
        <f>SUM(Y28,O28,M28,K28,I28,G28,E28)</f>
        <v>0</v>
      </c>
      <c r="AB28" s="29"/>
      <c r="AC28" s="1">
        <v>-392865</v>
      </c>
      <c r="AD28" s="29"/>
      <c r="AE28" s="27">
        <f>SUM(AC28,AA28)</f>
        <v>-392865</v>
      </c>
    </row>
    <row r="29" spans="1:31" ht="16.5" customHeight="1" x14ac:dyDescent="0.3">
      <c r="A29" s="44" t="s">
        <v>193</v>
      </c>
      <c r="D29" s="1"/>
      <c r="E29" s="1"/>
      <c r="F29" s="29"/>
      <c r="G29" s="1"/>
      <c r="H29" s="29"/>
      <c r="I29" s="1"/>
      <c r="J29" s="29"/>
      <c r="K29" s="1"/>
      <c r="L29" s="1"/>
      <c r="M29" s="1"/>
      <c r="N29" s="29"/>
      <c r="O29" s="1"/>
      <c r="P29" s="29"/>
      <c r="Q29" s="1"/>
      <c r="R29" s="29"/>
      <c r="S29" s="1"/>
      <c r="T29" s="29"/>
      <c r="U29" s="1"/>
      <c r="V29" s="29"/>
      <c r="W29" s="1"/>
      <c r="X29" s="29"/>
      <c r="Z29" s="29"/>
      <c r="AB29" s="29"/>
      <c r="AC29" s="1"/>
      <c r="AD29" s="29"/>
    </row>
    <row r="30" spans="1:31" ht="16.5" customHeight="1" x14ac:dyDescent="0.3">
      <c r="B30" s="44" t="s">
        <v>194</v>
      </c>
      <c r="D30" s="1"/>
      <c r="E30" s="2">
        <v>0</v>
      </c>
      <c r="F30" s="29"/>
      <c r="G30" s="2">
        <v>0</v>
      </c>
      <c r="H30" s="29"/>
      <c r="I30" s="2">
        <v>0</v>
      </c>
      <c r="J30" s="29"/>
      <c r="K30" s="2">
        <v>0</v>
      </c>
      <c r="L30" s="3"/>
      <c r="M30" s="2">
        <v>0</v>
      </c>
      <c r="O30" s="2">
        <f>'EN_6 (6m)'!G29+'EN_6 (6m)'!G40</f>
        <v>591730</v>
      </c>
      <c r="P30" s="3"/>
      <c r="Q30" s="2">
        <v>-251295</v>
      </c>
      <c r="R30" s="3"/>
      <c r="S30" s="2">
        <v>-395195</v>
      </c>
      <c r="T30" s="3"/>
      <c r="U30" s="2">
        <v>-40198</v>
      </c>
      <c r="V30" s="3"/>
      <c r="W30" s="2">
        <v>0</v>
      </c>
      <c r="X30" s="3"/>
      <c r="Y30" s="34">
        <f>SUM(W30,U30,Q30,S30)</f>
        <v>-686688</v>
      </c>
      <c r="AA30" s="34">
        <f>SUM(Y30,O30,M30,K30,I30,G30,E30)</f>
        <v>-94958</v>
      </c>
      <c r="AB30" s="3"/>
      <c r="AC30" s="2">
        <v>615581</v>
      </c>
      <c r="AD30" s="3"/>
      <c r="AE30" s="34">
        <f>SUM(AC30,AA30)</f>
        <v>520623</v>
      </c>
    </row>
    <row r="31" spans="1:31" ht="16.5" customHeight="1" x14ac:dyDescent="0.3">
      <c r="A31" s="44"/>
      <c r="D31" s="3"/>
      <c r="E31" s="3"/>
      <c r="F31" s="3"/>
      <c r="G31" s="3"/>
      <c r="H31" s="3"/>
      <c r="I31" s="3"/>
      <c r="J31" s="3"/>
      <c r="K31" s="3"/>
      <c r="L31" s="3"/>
      <c r="M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</row>
    <row r="32" spans="1:31" ht="16.5" customHeight="1" thickBot="1" x14ac:dyDescent="0.35">
      <c r="A32" s="42" t="s">
        <v>195</v>
      </c>
      <c r="B32" s="42"/>
      <c r="C32" s="42"/>
      <c r="E32" s="45">
        <f>SUM(E18:E30)</f>
        <v>5213800</v>
      </c>
      <c r="G32" s="45">
        <f>SUM(G18:G30)</f>
        <v>9644040</v>
      </c>
      <c r="I32" s="45">
        <f>SUM(I18:I30)</f>
        <v>15906112</v>
      </c>
      <c r="K32" s="45">
        <f>SUM(K18:K30)</f>
        <v>5123</v>
      </c>
      <c r="M32" s="45">
        <f>SUM(M18:M30)</f>
        <v>585028</v>
      </c>
      <c r="O32" s="45">
        <f>SUM(O18:O30)</f>
        <v>4662338</v>
      </c>
      <c r="Q32" s="45">
        <f>SUM(Q18:Q30)</f>
        <v>-2317320</v>
      </c>
      <c r="S32" s="45">
        <f>SUM(S18:S30)</f>
        <v>753873</v>
      </c>
      <c r="U32" s="45">
        <f>SUM(U18:U30)</f>
        <v>74172</v>
      </c>
      <c r="W32" s="45">
        <f>SUM(W18:W30)</f>
        <v>355245</v>
      </c>
      <c r="Y32" s="45">
        <f>SUM(Y18:Y30)</f>
        <v>-1134030</v>
      </c>
      <c r="AA32" s="45">
        <f>SUM(AA18:AA30)</f>
        <v>34882411</v>
      </c>
      <c r="AC32" s="45">
        <f>SUM(AC18:AC30)</f>
        <v>15842519</v>
      </c>
      <c r="AE32" s="45">
        <f>SUM(AE18:AE30)</f>
        <v>50724930</v>
      </c>
    </row>
    <row r="33" spans="1:31" ht="16.5" customHeight="1" thickTop="1" x14ac:dyDescent="0.3">
      <c r="A33" s="44"/>
      <c r="D33" s="1"/>
      <c r="E33" s="1"/>
      <c r="F33" s="1"/>
      <c r="G33" s="1"/>
      <c r="H33" s="1"/>
      <c r="I33" s="1"/>
      <c r="J33" s="1"/>
      <c r="K33" s="1"/>
      <c r="L33" s="1"/>
      <c r="M33" s="1"/>
      <c r="O33" s="1"/>
      <c r="P33" s="1"/>
      <c r="Q33" s="1"/>
      <c r="R33" s="1"/>
      <c r="S33" s="1"/>
      <c r="T33" s="1"/>
      <c r="U33" s="1"/>
      <c r="V33" s="1"/>
      <c r="W33" s="1"/>
      <c r="X33" s="1"/>
      <c r="Z33" s="1"/>
      <c r="AC33" s="1"/>
    </row>
    <row r="34" spans="1:31" ht="16.5" customHeight="1" x14ac:dyDescent="0.3">
      <c r="A34" s="44"/>
      <c r="D34" s="1"/>
      <c r="E34" s="1"/>
      <c r="F34" s="1"/>
      <c r="G34" s="1"/>
      <c r="H34" s="1"/>
      <c r="I34" s="1"/>
      <c r="J34" s="1"/>
      <c r="K34" s="1"/>
      <c r="L34" s="1"/>
      <c r="M34" s="1"/>
      <c r="O34" s="1"/>
      <c r="P34" s="1"/>
      <c r="Q34" s="1"/>
      <c r="R34" s="1"/>
      <c r="S34" s="1"/>
      <c r="T34" s="1"/>
      <c r="U34" s="1"/>
      <c r="V34" s="1"/>
      <c r="W34" s="1"/>
      <c r="X34" s="1"/>
      <c r="Z34" s="1"/>
      <c r="AC34" s="1"/>
    </row>
    <row r="35" spans="1:31" ht="16.5" customHeight="1" x14ac:dyDescent="0.3">
      <c r="A35" s="4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 customHeight="1" x14ac:dyDescent="0.3">
      <c r="A36" s="44"/>
      <c r="D36" s="1"/>
      <c r="E36" s="1"/>
      <c r="F36" s="1"/>
      <c r="G36" s="1"/>
      <c r="H36" s="1"/>
      <c r="I36" s="1"/>
      <c r="J36" s="1"/>
      <c r="K36" s="1"/>
      <c r="L36" s="1"/>
      <c r="M36" s="1"/>
      <c r="O36" s="1"/>
      <c r="P36" s="1"/>
      <c r="Q36" s="1"/>
      <c r="R36" s="1"/>
      <c r="S36" s="1"/>
      <c r="T36" s="1"/>
      <c r="U36" s="1"/>
      <c r="V36" s="1"/>
      <c r="W36" s="1"/>
      <c r="X36" s="1"/>
      <c r="Z36" s="1"/>
      <c r="AC36" s="1"/>
    </row>
    <row r="37" spans="1:31" ht="16.5" customHeight="1" x14ac:dyDescent="0.3">
      <c r="A37" s="44"/>
      <c r="D37" s="1"/>
      <c r="E37" s="1"/>
      <c r="F37" s="1"/>
      <c r="G37" s="1"/>
      <c r="H37" s="1"/>
      <c r="I37" s="1"/>
      <c r="J37" s="1"/>
      <c r="K37" s="1"/>
      <c r="L37" s="1"/>
      <c r="M37" s="1"/>
      <c r="O37" s="1"/>
      <c r="P37" s="1"/>
      <c r="Q37" s="1"/>
      <c r="R37" s="1"/>
      <c r="S37" s="1"/>
      <c r="T37" s="1"/>
      <c r="U37" s="1"/>
      <c r="V37" s="1"/>
      <c r="W37" s="1"/>
      <c r="X37" s="1"/>
      <c r="Z37" s="1"/>
      <c r="AC37" s="1"/>
    </row>
    <row r="38" spans="1:31" ht="16.5" customHeight="1" x14ac:dyDescent="0.3">
      <c r="A38" s="44"/>
      <c r="D38" s="1"/>
      <c r="E38" s="1"/>
      <c r="F38" s="1"/>
      <c r="G38" s="1"/>
      <c r="H38" s="1"/>
      <c r="I38" s="1"/>
      <c r="J38" s="1"/>
      <c r="K38" s="1"/>
      <c r="L38" s="1"/>
      <c r="M38" s="1"/>
      <c r="O38" s="1"/>
      <c r="P38" s="1"/>
      <c r="Q38" s="1"/>
      <c r="R38" s="1"/>
      <c r="S38" s="1"/>
      <c r="T38" s="1"/>
      <c r="U38" s="1"/>
      <c r="V38" s="1"/>
      <c r="W38" s="1"/>
      <c r="X38" s="1"/>
      <c r="Z38" s="1"/>
      <c r="AC38" s="1"/>
    </row>
    <row r="39" spans="1:31" ht="16.5" customHeight="1" x14ac:dyDescent="0.3">
      <c r="A39" s="44"/>
      <c r="D39" s="1"/>
      <c r="E39" s="1"/>
      <c r="F39" s="1"/>
      <c r="G39" s="1"/>
      <c r="H39" s="1"/>
      <c r="I39" s="1"/>
      <c r="J39" s="1"/>
      <c r="K39" s="1"/>
      <c r="L39" s="1"/>
      <c r="M39" s="1"/>
      <c r="O39" s="1"/>
      <c r="P39" s="1"/>
      <c r="Q39" s="1"/>
      <c r="R39" s="1"/>
      <c r="S39" s="1"/>
      <c r="T39" s="1"/>
      <c r="U39" s="1"/>
      <c r="V39" s="1"/>
      <c r="W39" s="1"/>
      <c r="X39" s="1"/>
      <c r="Z39" s="1"/>
      <c r="AC39" s="1"/>
    </row>
    <row r="40" spans="1:31" ht="16.5" customHeight="1" x14ac:dyDescent="0.3">
      <c r="A40" s="44"/>
      <c r="D40" s="1"/>
      <c r="E40" s="1"/>
      <c r="F40" s="1"/>
      <c r="G40" s="1"/>
      <c r="H40" s="1"/>
      <c r="I40" s="1"/>
      <c r="J40" s="1"/>
      <c r="K40" s="1"/>
      <c r="L40" s="1"/>
      <c r="M40" s="1"/>
      <c r="O40" s="1"/>
      <c r="P40" s="1"/>
      <c r="Q40" s="1"/>
      <c r="R40" s="1"/>
      <c r="S40" s="1"/>
      <c r="T40" s="1"/>
      <c r="U40" s="1"/>
      <c r="V40" s="1"/>
      <c r="W40" s="1"/>
      <c r="X40" s="1"/>
      <c r="Z40" s="1"/>
      <c r="AC40" s="1"/>
    </row>
    <row r="41" spans="1:31" ht="16.5" customHeight="1" x14ac:dyDescent="0.3"/>
    <row r="42" spans="1:31" ht="16.5" customHeight="1" x14ac:dyDescent="0.3"/>
    <row r="43" spans="1:31" ht="16.5" customHeight="1" x14ac:dyDescent="0.3"/>
    <row r="44" spans="1:31" s="24" customFormat="1" ht="22.35" customHeight="1" x14ac:dyDescent="0.3">
      <c r="A44" s="183" t="s">
        <v>30</v>
      </c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  <c r="AA44" s="183"/>
      <c r="AB44" s="183"/>
      <c r="AC44" s="183"/>
      <c r="AD44" s="183"/>
      <c r="AE44" s="183"/>
    </row>
  </sheetData>
  <mergeCells count="7">
    <mergeCell ref="A44:AE44"/>
    <mergeCell ref="E6:AC6"/>
    <mergeCell ref="E7:AA7"/>
    <mergeCell ref="Q8:Y8"/>
    <mergeCell ref="Q9:U9"/>
    <mergeCell ref="Q10:U10"/>
    <mergeCell ref="M14:O14"/>
  </mergeCells>
  <pageMargins left="0.4" right="0.4" top="0.5" bottom="0.6" header="0.49" footer="0.4"/>
  <pageSetup paperSize="9" scale="70" firstPageNumber="8" orientation="landscape" useFirstPageNumber="1" horizontalDpi="1200" verticalDpi="1200" r:id="rId1"/>
  <headerFooter>
    <oddFooter>&amp;R&amp;"Arial,Regular"&amp;8&amp;P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C0D27-F008-4FE6-91DB-95A948332C16}">
  <dimension ref="A1:U34"/>
  <sheetViews>
    <sheetView zoomScaleNormal="100" zoomScaleSheetLayoutView="113" workbookViewId="0">
      <selection activeCell="P35" sqref="P35"/>
    </sheetView>
  </sheetViews>
  <sheetFormatPr defaultColWidth="9.33203125" defaultRowHeight="15" customHeight="1" x14ac:dyDescent="0.3"/>
  <cols>
    <col min="1" max="2" width="1.5546875" style="44" customWidth="1"/>
    <col min="3" max="3" width="33.44140625" style="44" customWidth="1"/>
    <col min="4" max="4" width="4.6640625" style="117" customWidth="1"/>
    <col min="5" max="5" width="0.88671875" style="44" customWidth="1"/>
    <col min="6" max="6" width="10.33203125" style="29" customWidth="1"/>
    <col min="7" max="7" width="0.88671875" style="29" customWidth="1"/>
    <col min="8" max="8" width="9.6640625" style="29" customWidth="1"/>
    <col min="9" max="9" width="0.88671875" style="29" customWidth="1"/>
    <col min="10" max="10" width="10.33203125" style="29" customWidth="1"/>
    <col min="11" max="11" width="0.88671875" style="29" customWidth="1"/>
    <col min="12" max="12" width="11.33203125" style="29" customWidth="1"/>
    <col min="13" max="13" width="0.88671875" style="29" customWidth="1"/>
    <col min="14" max="14" width="10.6640625" style="29" customWidth="1"/>
    <col min="15" max="15" width="0.88671875" style="29" customWidth="1"/>
    <col min="16" max="16" width="12.6640625" style="29" customWidth="1"/>
    <col min="17" max="17" width="0.88671875" style="29" customWidth="1"/>
    <col min="18" max="18" width="21.44140625" style="29" customWidth="1"/>
    <col min="19" max="19" width="0.88671875" style="29" customWidth="1"/>
    <col min="20" max="20" width="10.33203125" style="29" customWidth="1"/>
    <col min="21" max="16384" width="9.33203125" style="44"/>
  </cols>
  <sheetData>
    <row r="1" spans="1:20" s="29" customFormat="1" ht="16.5" customHeight="1" x14ac:dyDescent="0.3">
      <c r="A1" s="114" t="s">
        <v>0</v>
      </c>
      <c r="B1" s="24"/>
      <c r="C1" s="24"/>
      <c r="D1" s="36"/>
      <c r="G1" s="115"/>
      <c r="H1" s="115"/>
      <c r="I1" s="115"/>
      <c r="J1" s="115"/>
      <c r="K1" s="115"/>
      <c r="M1" s="115"/>
      <c r="O1" s="115"/>
      <c r="Q1" s="115"/>
      <c r="R1" s="115"/>
      <c r="S1" s="115"/>
    </row>
    <row r="2" spans="1:20" ht="16.5" customHeight="1" x14ac:dyDescent="0.3">
      <c r="A2" s="116" t="s">
        <v>196</v>
      </c>
      <c r="B2" s="73"/>
      <c r="C2" s="73"/>
    </row>
    <row r="3" spans="1:20" ht="16.5" customHeight="1" x14ac:dyDescent="0.3">
      <c r="A3" s="30" t="str">
        <f>'EN_6 (6m)'!A3</f>
        <v>For the six-month period ended 30 June 2025</v>
      </c>
      <c r="B3" s="118"/>
      <c r="C3" s="118"/>
      <c r="D3" s="119"/>
      <c r="E3" s="120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</row>
    <row r="4" spans="1:20" ht="16.5" customHeight="1" x14ac:dyDescent="0.3"/>
    <row r="5" spans="1:20" ht="16.5" customHeight="1" x14ac:dyDescent="0.3"/>
    <row r="6" spans="1:20" ht="16.5" customHeight="1" x14ac:dyDescent="0.3">
      <c r="F6" s="187" t="s">
        <v>197</v>
      </c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23"/>
      <c r="R6" s="123"/>
      <c r="S6" s="123"/>
      <c r="T6" s="124" t="s">
        <v>6</v>
      </c>
    </row>
    <row r="7" spans="1:20" ht="16.5" customHeight="1" x14ac:dyDescent="0.3"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35"/>
      <c r="R7" s="122" t="s">
        <v>118</v>
      </c>
      <c r="S7" s="35"/>
      <c r="T7" s="126"/>
    </row>
    <row r="8" spans="1:20" ht="16.5" customHeight="1" x14ac:dyDescent="0.3">
      <c r="F8" s="125"/>
      <c r="G8" s="125"/>
      <c r="H8" s="127" t="s">
        <v>141</v>
      </c>
      <c r="I8" s="125"/>
      <c r="J8" s="127"/>
      <c r="K8" s="125"/>
      <c r="L8" s="125"/>
      <c r="M8" s="125"/>
      <c r="N8" s="128"/>
      <c r="O8" s="128"/>
      <c r="P8" s="128"/>
      <c r="Q8" s="126"/>
      <c r="R8" s="128" t="s">
        <v>137</v>
      </c>
      <c r="S8" s="126"/>
      <c r="T8" s="125"/>
    </row>
    <row r="9" spans="1:20" ht="16.5" customHeight="1" x14ac:dyDescent="0.3">
      <c r="F9" s="126" t="s">
        <v>144</v>
      </c>
      <c r="G9" s="127"/>
      <c r="H9" s="127" t="s">
        <v>145</v>
      </c>
      <c r="I9" s="127"/>
      <c r="J9" s="127" t="s">
        <v>146</v>
      </c>
      <c r="K9" s="127"/>
      <c r="L9" s="126" t="s">
        <v>147</v>
      </c>
      <c r="M9" s="127"/>
      <c r="N9" s="188" t="s">
        <v>115</v>
      </c>
      <c r="O9" s="188"/>
      <c r="P9" s="188"/>
      <c r="Q9" s="126"/>
      <c r="R9" s="129" t="s">
        <v>138</v>
      </c>
      <c r="S9" s="126"/>
      <c r="T9" s="126"/>
    </row>
    <row r="10" spans="1:20" ht="16.5" customHeight="1" x14ac:dyDescent="0.3">
      <c r="F10" s="126" t="s">
        <v>152</v>
      </c>
      <c r="G10" s="126"/>
      <c r="H10" s="126" t="s">
        <v>153</v>
      </c>
      <c r="I10" s="126"/>
      <c r="J10" s="126" t="s">
        <v>154</v>
      </c>
      <c r="K10" s="126"/>
      <c r="L10" s="126" t="s">
        <v>155</v>
      </c>
      <c r="M10" s="126"/>
      <c r="N10" s="126" t="s">
        <v>156</v>
      </c>
      <c r="O10" s="126"/>
      <c r="P10" s="126"/>
      <c r="Q10" s="126"/>
      <c r="R10" s="126"/>
      <c r="S10" s="126"/>
      <c r="T10" s="126"/>
    </row>
    <row r="11" spans="1:20" ht="16.5" customHeight="1" x14ac:dyDescent="0.3">
      <c r="D11" s="130" t="s">
        <v>317</v>
      </c>
      <c r="F11" s="124" t="s">
        <v>164</v>
      </c>
      <c r="G11" s="126"/>
      <c r="H11" s="124" t="s">
        <v>165</v>
      </c>
      <c r="I11" s="126"/>
      <c r="J11" s="124" t="s">
        <v>166</v>
      </c>
      <c r="K11" s="126"/>
      <c r="L11" s="124" t="s">
        <v>167</v>
      </c>
      <c r="M11" s="126"/>
      <c r="N11" s="124" t="s">
        <v>168</v>
      </c>
      <c r="O11" s="126"/>
      <c r="P11" s="124" t="s">
        <v>117</v>
      </c>
      <c r="Q11" s="126"/>
      <c r="R11" s="124" t="s">
        <v>198</v>
      </c>
      <c r="S11" s="126"/>
      <c r="T11" s="124" t="s">
        <v>120</v>
      </c>
    </row>
    <row r="12" spans="1:20" ht="6" customHeight="1" x14ac:dyDescent="0.3"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16.5" customHeight="1" x14ac:dyDescent="0.3">
      <c r="A13" s="131" t="s">
        <v>176</v>
      </c>
      <c r="B13" s="112"/>
      <c r="F13" s="132">
        <v>5213800</v>
      </c>
      <c r="G13" s="132"/>
      <c r="H13" s="132">
        <v>9644040</v>
      </c>
      <c r="I13" s="132"/>
      <c r="J13" s="132">
        <v>15904897</v>
      </c>
      <c r="K13" s="132"/>
      <c r="L13" s="132">
        <v>2406</v>
      </c>
      <c r="M13" s="132"/>
      <c r="N13" s="132">
        <v>585028</v>
      </c>
      <c r="O13" s="132"/>
      <c r="P13" s="132">
        <v>3188482</v>
      </c>
      <c r="Q13" s="132"/>
      <c r="R13" s="132">
        <v>29875</v>
      </c>
      <c r="S13" s="132"/>
      <c r="T13" s="133">
        <f>SUM(F13:R13)</f>
        <v>34568528</v>
      </c>
    </row>
    <row r="14" spans="1:20" ht="6" customHeight="1" x14ac:dyDescent="0.3">
      <c r="A14" s="131"/>
      <c r="B14" s="11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</row>
    <row r="15" spans="1:20" ht="16.5" customHeight="1" x14ac:dyDescent="0.3">
      <c r="A15" s="42" t="s">
        <v>177</v>
      </c>
      <c r="B15" s="29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</row>
    <row r="16" spans="1:20" ht="16.5" customHeight="1" x14ac:dyDescent="0.3">
      <c r="A16" s="42"/>
      <c r="B16" s="35" t="s">
        <v>178</v>
      </c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</row>
    <row r="17" spans="1:20" ht="16.5" customHeight="1" x14ac:dyDescent="0.3">
      <c r="A17" s="44" t="s">
        <v>180</v>
      </c>
      <c r="B17" s="112"/>
      <c r="F17" s="133">
        <v>0</v>
      </c>
      <c r="G17" s="133"/>
      <c r="H17" s="133">
        <v>0</v>
      </c>
      <c r="I17" s="133"/>
      <c r="J17" s="133">
        <v>0</v>
      </c>
      <c r="K17" s="133"/>
      <c r="L17" s="133">
        <v>0</v>
      </c>
      <c r="M17" s="133"/>
      <c r="N17" s="133">
        <v>0</v>
      </c>
      <c r="O17" s="4"/>
      <c r="P17" s="133">
        <v>-430082</v>
      </c>
      <c r="Q17" s="4"/>
      <c r="R17" s="133">
        <v>0</v>
      </c>
      <c r="S17" s="4"/>
      <c r="T17" s="133">
        <f>SUM(F17:R17)</f>
        <v>-430082</v>
      </c>
    </row>
    <row r="18" spans="1:20" ht="16.5" customHeight="1" x14ac:dyDescent="0.3">
      <c r="A18" s="44" t="s">
        <v>199</v>
      </c>
      <c r="B18" s="112"/>
      <c r="D18" s="117">
        <v>19</v>
      </c>
      <c r="F18" s="133">
        <v>0</v>
      </c>
      <c r="G18" s="133"/>
      <c r="H18" s="133">
        <v>0</v>
      </c>
      <c r="I18" s="133"/>
      <c r="J18" s="133">
        <v>0</v>
      </c>
      <c r="K18" s="133"/>
      <c r="L18" s="133">
        <v>0</v>
      </c>
      <c r="M18" s="133"/>
      <c r="N18" s="133">
        <v>0</v>
      </c>
      <c r="O18" s="4"/>
      <c r="P18" s="133">
        <v>-469242</v>
      </c>
      <c r="Q18" s="4"/>
      <c r="R18" s="133">
        <v>0</v>
      </c>
      <c r="S18" s="4"/>
      <c r="T18" s="133">
        <f>SUM(F18:R18)</f>
        <v>-469242</v>
      </c>
    </row>
    <row r="19" spans="1:20" ht="16.5" customHeight="1" x14ac:dyDescent="0.3">
      <c r="A19" s="44" t="s">
        <v>21</v>
      </c>
      <c r="F19" s="134">
        <v>0</v>
      </c>
      <c r="G19" s="133"/>
      <c r="H19" s="134">
        <v>0</v>
      </c>
      <c r="I19" s="133"/>
      <c r="J19" s="134">
        <v>0</v>
      </c>
      <c r="K19" s="133"/>
      <c r="L19" s="134">
        <v>0</v>
      </c>
      <c r="M19" s="133"/>
      <c r="N19" s="134">
        <v>0</v>
      </c>
      <c r="O19" s="133"/>
      <c r="P19" s="134">
        <v>1781112</v>
      </c>
      <c r="Q19" s="133"/>
      <c r="R19" s="134">
        <v>-29875</v>
      </c>
      <c r="S19" s="133"/>
      <c r="T19" s="134">
        <f>SUM(F19:R19)</f>
        <v>1751237</v>
      </c>
    </row>
    <row r="20" spans="1:20" ht="16.5" customHeight="1" x14ac:dyDescent="0.3">
      <c r="F20" s="27"/>
      <c r="G20" s="132"/>
      <c r="H20" s="27"/>
      <c r="I20" s="132"/>
      <c r="J20" s="27"/>
      <c r="K20" s="132"/>
      <c r="L20" s="27"/>
      <c r="M20" s="132"/>
      <c r="N20" s="27"/>
      <c r="O20" s="132"/>
      <c r="P20" s="27"/>
      <c r="Q20" s="132"/>
      <c r="R20" s="132"/>
      <c r="S20" s="132"/>
      <c r="T20" s="27"/>
    </row>
    <row r="21" spans="1:20" ht="16.5" customHeight="1" thickBot="1" x14ac:dyDescent="0.35">
      <c r="A21" s="112" t="s">
        <v>183</v>
      </c>
      <c r="B21" s="112"/>
      <c r="F21" s="135">
        <f>SUM(F13:F19)</f>
        <v>5213800</v>
      </c>
      <c r="G21" s="132"/>
      <c r="H21" s="135">
        <f>SUM(H13:H19)</f>
        <v>9644040</v>
      </c>
      <c r="I21" s="132"/>
      <c r="J21" s="135">
        <f>SUM(J13:J19)</f>
        <v>15904897</v>
      </c>
      <c r="K21" s="132"/>
      <c r="L21" s="135">
        <f>SUM(L13:L19)</f>
        <v>2406</v>
      </c>
      <c r="M21" s="132"/>
      <c r="N21" s="135">
        <f>SUM(N13:N19)</f>
        <v>585028</v>
      </c>
      <c r="O21" s="132"/>
      <c r="P21" s="135">
        <f>SUM(P13:P19)</f>
        <v>4070270</v>
      </c>
      <c r="Q21" s="132"/>
      <c r="R21" s="135">
        <f>SUM(R13:R19)</f>
        <v>0</v>
      </c>
      <c r="S21" s="132"/>
      <c r="T21" s="135">
        <f>SUM(T13:T19)</f>
        <v>35420441</v>
      </c>
    </row>
    <row r="22" spans="1:20" ht="16.5" customHeight="1" thickTop="1" x14ac:dyDescent="0.3">
      <c r="A22" s="112"/>
      <c r="B22" s="11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</row>
    <row r="23" spans="1:20" ht="16.5" customHeight="1" x14ac:dyDescent="0.3">
      <c r="A23" s="131" t="s">
        <v>188</v>
      </c>
      <c r="B23" s="112"/>
      <c r="F23" s="132">
        <v>5213800</v>
      </c>
      <c r="G23" s="132"/>
      <c r="H23" s="132">
        <v>9644040</v>
      </c>
      <c r="I23" s="132"/>
      <c r="J23" s="132">
        <v>15906112</v>
      </c>
      <c r="K23" s="132"/>
      <c r="L23" s="132">
        <v>2406</v>
      </c>
      <c r="M23" s="132"/>
      <c r="N23" s="132">
        <v>585028</v>
      </c>
      <c r="O23" s="132"/>
      <c r="P23" s="132">
        <v>1568343</v>
      </c>
      <c r="Q23" s="132"/>
      <c r="R23" s="132">
        <v>0</v>
      </c>
      <c r="S23" s="132"/>
      <c r="T23" s="133">
        <v>32919729</v>
      </c>
    </row>
    <row r="24" spans="1:20" ht="6" customHeight="1" x14ac:dyDescent="0.3">
      <c r="A24" s="131"/>
      <c r="B24" s="11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</row>
    <row r="25" spans="1:20" ht="16.5" customHeight="1" x14ac:dyDescent="0.3">
      <c r="A25" s="42" t="s">
        <v>177</v>
      </c>
      <c r="B25" s="29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</row>
    <row r="26" spans="1:20" ht="16.5" customHeight="1" x14ac:dyDescent="0.3">
      <c r="A26" s="42"/>
      <c r="B26" s="35" t="s">
        <v>189</v>
      </c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</row>
    <row r="27" spans="1:20" ht="16.5" customHeight="1" x14ac:dyDescent="0.3">
      <c r="A27" s="44" t="s">
        <v>180</v>
      </c>
      <c r="B27" s="112"/>
      <c r="F27" s="133">
        <v>0</v>
      </c>
      <c r="G27" s="133"/>
      <c r="H27" s="133">
        <v>0</v>
      </c>
      <c r="I27" s="133"/>
      <c r="J27" s="133">
        <v>0</v>
      </c>
      <c r="K27" s="133"/>
      <c r="L27" s="133">
        <v>0</v>
      </c>
      <c r="M27" s="133"/>
      <c r="N27" s="133">
        <v>0</v>
      </c>
      <c r="O27" s="4"/>
      <c r="P27" s="133">
        <v>-457479</v>
      </c>
      <c r="Q27" s="4"/>
      <c r="R27" s="133">
        <v>0</v>
      </c>
      <c r="S27" s="4"/>
      <c r="T27" s="133">
        <f>SUM(F27:R27)</f>
        <v>-457479</v>
      </c>
    </row>
    <row r="28" spans="1:20" ht="16.5" customHeight="1" x14ac:dyDescent="0.3">
      <c r="A28" s="44" t="s">
        <v>199</v>
      </c>
      <c r="B28" s="112"/>
      <c r="D28" s="117">
        <v>19</v>
      </c>
      <c r="F28" s="133">
        <v>0</v>
      </c>
      <c r="G28" s="133"/>
      <c r="H28" s="133">
        <v>0</v>
      </c>
      <c r="I28" s="133"/>
      <c r="J28" s="133">
        <v>0</v>
      </c>
      <c r="K28" s="133"/>
      <c r="L28" s="133">
        <v>0</v>
      </c>
      <c r="M28" s="133"/>
      <c r="N28" s="133">
        <v>0</v>
      </c>
      <c r="O28" s="4"/>
      <c r="P28" s="133">
        <v>-651725</v>
      </c>
      <c r="Q28" s="4"/>
      <c r="R28" s="133">
        <v>0</v>
      </c>
      <c r="S28" s="4"/>
      <c r="T28" s="133">
        <f>SUM(F28:R28)</f>
        <v>-651725</v>
      </c>
    </row>
    <row r="29" spans="1:20" ht="16.5" customHeight="1" x14ac:dyDescent="0.3">
      <c r="A29" s="44" t="s">
        <v>129</v>
      </c>
      <c r="F29" s="134">
        <v>0</v>
      </c>
      <c r="G29" s="133"/>
      <c r="H29" s="134">
        <v>0</v>
      </c>
      <c r="I29" s="133"/>
      <c r="J29" s="134">
        <v>0</v>
      </c>
      <c r="K29" s="133"/>
      <c r="L29" s="134">
        <v>0</v>
      </c>
      <c r="M29" s="133"/>
      <c r="N29" s="134">
        <v>0</v>
      </c>
      <c r="O29" s="133"/>
      <c r="P29" s="134">
        <v>457901</v>
      </c>
      <c r="Q29" s="133"/>
      <c r="R29" s="134">
        <v>0</v>
      </c>
      <c r="S29" s="133"/>
      <c r="T29" s="134">
        <f>SUM(F29:R29)</f>
        <v>457901</v>
      </c>
    </row>
    <row r="30" spans="1:20" ht="16.5" customHeight="1" x14ac:dyDescent="0.3">
      <c r="F30" s="27"/>
      <c r="G30" s="132"/>
      <c r="H30" s="27"/>
      <c r="I30" s="132"/>
      <c r="J30" s="27"/>
      <c r="K30" s="132"/>
      <c r="L30" s="27"/>
      <c r="M30" s="132"/>
      <c r="N30" s="27"/>
      <c r="O30" s="132"/>
      <c r="P30" s="27"/>
      <c r="Q30" s="132"/>
      <c r="R30" s="132"/>
      <c r="S30" s="132"/>
      <c r="T30" s="27"/>
    </row>
    <row r="31" spans="1:20" ht="16.5" customHeight="1" thickBot="1" x14ac:dyDescent="0.35">
      <c r="A31" s="112" t="s">
        <v>195</v>
      </c>
      <c r="B31" s="112"/>
      <c r="F31" s="135">
        <f>SUM(F23:F29)</f>
        <v>5213800</v>
      </c>
      <c r="G31" s="132"/>
      <c r="H31" s="135">
        <f>SUM(H23:H29)</f>
        <v>9644040</v>
      </c>
      <c r="I31" s="132"/>
      <c r="J31" s="135">
        <f>SUM(J23:J29)</f>
        <v>15906112</v>
      </c>
      <c r="K31" s="132"/>
      <c r="L31" s="135">
        <f>SUM(L23:L29)</f>
        <v>2406</v>
      </c>
      <c r="M31" s="132"/>
      <c r="N31" s="135">
        <f>SUM(N23:N29)</f>
        <v>585028</v>
      </c>
      <c r="O31" s="132"/>
      <c r="P31" s="135">
        <f>SUM(P23:P29)</f>
        <v>917040</v>
      </c>
      <c r="Q31" s="132"/>
      <c r="R31" s="135">
        <f>SUM(R23:R29)</f>
        <v>0</v>
      </c>
      <c r="S31" s="132"/>
      <c r="T31" s="135">
        <f>SUM(T23:T29)</f>
        <v>32268426</v>
      </c>
    </row>
    <row r="32" spans="1:20" ht="16.5" customHeight="1" thickTop="1" x14ac:dyDescent="0.3">
      <c r="A32" s="112"/>
      <c r="B32" s="11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</row>
    <row r="33" spans="1:21" ht="15.9" customHeight="1" x14ac:dyDescent="0.3">
      <c r="A33" s="112"/>
      <c r="B33" s="11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</row>
    <row r="34" spans="1:21" s="73" customFormat="1" ht="21.9" customHeight="1" x14ac:dyDescent="0.3">
      <c r="A34" s="189" t="s">
        <v>30</v>
      </c>
      <c r="B34" s="189"/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  <c r="R34" s="189"/>
      <c r="S34" s="189"/>
      <c r="T34" s="189"/>
    </row>
  </sheetData>
  <mergeCells count="3">
    <mergeCell ref="F6:P6"/>
    <mergeCell ref="N9:P9"/>
    <mergeCell ref="A34:T34"/>
  </mergeCells>
  <pageMargins left="0.5" right="0.5" top="0.5" bottom="0.6" header="0.49" footer="0.4"/>
  <pageSetup paperSize="9" scale="95" firstPageNumber="9" orientation="landscape" useFirstPageNumber="1" horizontalDpi="1200" verticalDpi="1200" r:id="rId1"/>
  <headerFooter>
    <oddFooter>&amp;R&amp;"Arial,Regular"&amp;8&amp;P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69A64-913E-49DE-8F72-85B3BF99D359}">
  <dimension ref="A1:Q188"/>
  <sheetViews>
    <sheetView zoomScaleNormal="100" zoomScaleSheetLayoutView="90" workbookViewId="0">
      <selection activeCell="P8" sqref="P8"/>
    </sheetView>
  </sheetViews>
  <sheetFormatPr defaultColWidth="9.33203125" defaultRowHeight="11.4" x14ac:dyDescent="0.2"/>
  <cols>
    <col min="1" max="3" width="1.5546875" style="145" customWidth="1"/>
    <col min="4" max="4" width="57.88671875" style="145" customWidth="1"/>
    <col min="5" max="5" width="6.6640625" style="66" customWidth="1"/>
    <col min="6" max="6" width="0.88671875" style="145" customWidth="1"/>
    <col min="7" max="7" width="11.6640625" style="160" customWidth="1"/>
    <col min="8" max="8" width="0.88671875" style="139" customWidth="1"/>
    <col min="9" max="9" width="11.6640625" style="160" customWidth="1"/>
    <col min="10" max="10" width="0.88671875" style="139" customWidth="1"/>
    <col min="11" max="11" width="11.6640625" style="139" customWidth="1"/>
    <col min="12" max="12" width="0.88671875" style="139" customWidth="1"/>
    <col min="13" max="13" width="11.6640625" style="139" customWidth="1"/>
    <col min="14" max="15" width="9.33203125" style="47"/>
    <col min="16" max="16" width="11" style="47" bestFit="1" customWidth="1"/>
    <col min="17" max="17" width="11.33203125" style="47" customWidth="1"/>
    <col min="18" max="16384" width="9.33203125" style="47"/>
  </cols>
  <sheetData>
    <row r="1" spans="1:13" ht="16.5" customHeight="1" x14ac:dyDescent="0.2">
      <c r="A1" s="116" t="s">
        <v>0</v>
      </c>
      <c r="B1" s="136"/>
      <c r="C1" s="136"/>
      <c r="D1" s="136"/>
      <c r="E1" s="137"/>
      <c r="F1" s="136"/>
      <c r="G1" s="138"/>
      <c r="I1" s="138"/>
    </row>
    <row r="2" spans="1:13" ht="16.5" customHeight="1" x14ac:dyDescent="0.2">
      <c r="A2" s="136" t="s">
        <v>200</v>
      </c>
      <c r="B2" s="136"/>
      <c r="C2" s="136"/>
      <c r="D2" s="136"/>
      <c r="E2" s="137"/>
      <c r="F2" s="136"/>
      <c r="G2" s="138"/>
      <c r="I2" s="138"/>
    </row>
    <row r="3" spans="1:13" ht="16.5" customHeight="1" x14ac:dyDescent="0.2">
      <c r="A3" s="30" t="str">
        <f>'EN_6 (6m)'!A3</f>
        <v>For the six-month period ended 30 June 2025</v>
      </c>
      <c r="B3" s="140"/>
      <c r="C3" s="140"/>
      <c r="D3" s="140"/>
      <c r="E3" s="141"/>
      <c r="F3" s="140"/>
      <c r="G3" s="142"/>
      <c r="H3" s="142"/>
      <c r="I3" s="142"/>
      <c r="J3" s="142"/>
      <c r="K3" s="142"/>
      <c r="L3" s="142"/>
      <c r="M3" s="142"/>
    </row>
    <row r="4" spans="1:13" ht="16.5" customHeight="1" x14ac:dyDescent="0.2">
      <c r="A4" s="23"/>
      <c r="B4" s="136"/>
      <c r="C4" s="136"/>
      <c r="D4" s="136"/>
      <c r="E4" s="137"/>
      <c r="F4" s="136"/>
      <c r="G4" s="138"/>
      <c r="H4" s="138"/>
      <c r="I4" s="138"/>
      <c r="J4" s="138"/>
      <c r="K4" s="138"/>
      <c r="L4" s="138"/>
      <c r="M4" s="138"/>
    </row>
    <row r="5" spans="1:13" ht="16.5" customHeight="1" x14ac:dyDescent="0.2">
      <c r="A5" s="136"/>
      <c r="B5" s="136"/>
      <c r="C5" s="136"/>
      <c r="D5" s="136"/>
      <c r="E5" s="137"/>
      <c r="F5" s="136"/>
      <c r="G5" s="138"/>
      <c r="H5" s="143"/>
      <c r="I5" s="138"/>
      <c r="J5" s="143"/>
      <c r="K5" s="143"/>
      <c r="L5" s="143"/>
      <c r="M5" s="143"/>
    </row>
    <row r="6" spans="1:13" ht="16.5" customHeight="1" x14ac:dyDescent="0.2">
      <c r="A6" s="136"/>
      <c r="B6" s="136"/>
      <c r="C6" s="136"/>
      <c r="D6" s="136"/>
      <c r="E6" s="137"/>
      <c r="F6" s="136"/>
      <c r="G6" s="190" t="s">
        <v>2</v>
      </c>
      <c r="H6" s="191"/>
      <c r="I6" s="191"/>
      <c r="J6" s="143"/>
      <c r="K6" s="190" t="s">
        <v>3</v>
      </c>
      <c r="L6" s="190"/>
      <c r="M6" s="190"/>
    </row>
    <row r="7" spans="1:13" ht="16.5" customHeight="1" x14ac:dyDescent="0.2">
      <c r="G7" s="192" t="s">
        <v>4</v>
      </c>
      <c r="H7" s="193"/>
      <c r="I7" s="193"/>
      <c r="J7" s="146"/>
      <c r="K7" s="192" t="s">
        <v>4</v>
      </c>
      <c r="L7" s="193"/>
      <c r="M7" s="193"/>
    </row>
    <row r="8" spans="1:13" ht="16.5" customHeight="1" x14ac:dyDescent="0.2">
      <c r="G8" s="147" t="s">
        <v>201</v>
      </c>
      <c r="H8" s="53"/>
      <c r="I8" s="147" t="s">
        <v>202</v>
      </c>
      <c r="J8" s="53"/>
      <c r="K8" s="147" t="s">
        <v>201</v>
      </c>
      <c r="L8" s="53"/>
      <c r="M8" s="147" t="s">
        <v>202</v>
      </c>
    </row>
    <row r="9" spans="1:13" ht="16.5" customHeight="1" x14ac:dyDescent="0.2">
      <c r="A9" s="136"/>
      <c r="B9" s="136"/>
      <c r="C9" s="136"/>
      <c r="D9" s="136"/>
      <c r="E9" s="148" t="s">
        <v>5</v>
      </c>
      <c r="F9" s="136"/>
      <c r="G9" s="149" t="s">
        <v>6</v>
      </c>
      <c r="H9" s="144"/>
      <c r="I9" s="149" t="s">
        <v>6</v>
      </c>
      <c r="J9" s="144"/>
      <c r="K9" s="149" t="s">
        <v>6</v>
      </c>
      <c r="L9" s="144"/>
      <c r="M9" s="149" t="s">
        <v>6</v>
      </c>
    </row>
    <row r="10" spans="1:13" ht="16.5" customHeight="1" x14ac:dyDescent="0.2">
      <c r="A10" s="136"/>
      <c r="B10" s="136"/>
      <c r="C10" s="136"/>
      <c r="D10" s="136"/>
      <c r="E10" s="150"/>
      <c r="F10" s="136"/>
      <c r="G10" s="146"/>
      <c r="H10" s="144"/>
      <c r="I10" s="146"/>
      <c r="J10" s="144"/>
      <c r="K10" s="146"/>
      <c r="L10" s="144"/>
      <c r="M10" s="146"/>
    </row>
    <row r="11" spans="1:13" ht="16.5" customHeight="1" x14ac:dyDescent="0.2">
      <c r="A11" s="136" t="s">
        <v>203</v>
      </c>
      <c r="B11" s="136"/>
      <c r="G11" s="151"/>
      <c r="I11" s="151"/>
    </row>
    <row r="12" spans="1:13" ht="16.5" customHeight="1" x14ac:dyDescent="0.2">
      <c r="A12" s="145" t="s">
        <v>284</v>
      </c>
      <c r="G12" s="152">
        <v>1765847</v>
      </c>
      <c r="H12" s="153"/>
      <c r="I12" s="152">
        <v>1298579</v>
      </c>
      <c r="J12" s="145"/>
      <c r="K12" s="152">
        <v>406932</v>
      </c>
      <c r="L12" s="145"/>
      <c r="M12" s="152">
        <v>1745726</v>
      </c>
    </row>
    <row r="13" spans="1:13" ht="16.5" customHeight="1" x14ac:dyDescent="0.2">
      <c r="A13" s="145" t="s">
        <v>204</v>
      </c>
      <c r="G13" s="5"/>
      <c r="H13" s="5"/>
      <c r="I13" s="5"/>
      <c r="J13" s="5"/>
      <c r="K13" s="5"/>
      <c r="L13" s="5"/>
      <c r="M13" s="5"/>
    </row>
    <row r="14" spans="1:13" ht="16.5" customHeight="1" x14ac:dyDescent="0.2">
      <c r="B14" s="154" t="s">
        <v>205</v>
      </c>
      <c r="D14" s="155"/>
      <c r="E14" s="66">
        <v>9</v>
      </c>
      <c r="F14" s="156"/>
      <c r="G14" s="152">
        <v>2806807</v>
      </c>
      <c r="H14" s="153"/>
      <c r="I14" s="152">
        <v>2812730</v>
      </c>
      <c r="J14" s="145"/>
      <c r="K14" s="152">
        <v>54528</v>
      </c>
      <c r="L14" s="145"/>
      <c r="M14" s="152">
        <v>52663</v>
      </c>
    </row>
    <row r="15" spans="1:13" ht="16.5" customHeight="1" x14ac:dyDescent="0.2">
      <c r="B15" s="154" t="s">
        <v>206</v>
      </c>
      <c r="D15" s="155"/>
      <c r="E15" s="66">
        <v>16</v>
      </c>
      <c r="F15" s="156"/>
      <c r="G15" s="152">
        <v>45469</v>
      </c>
      <c r="H15" s="153"/>
      <c r="I15" s="152">
        <v>48135</v>
      </c>
      <c r="J15" s="145"/>
      <c r="K15" s="152">
        <v>7653</v>
      </c>
      <c r="L15" s="145"/>
      <c r="M15" s="152">
        <v>7451</v>
      </c>
    </row>
    <row r="16" spans="1:13" ht="16.5" customHeight="1" x14ac:dyDescent="0.2">
      <c r="B16" s="154" t="s">
        <v>286</v>
      </c>
      <c r="D16" s="157"/>
      <c r="F16" s="156"/>
      <c r="G16" s="152">
        <v>-303</v>
      </c>
      <c r="H16" s="153"/>
      <c r="I16" s="152">
        <v>-2180</v>
      </c>
      <c r="J16" s="145"/>
      <c r="K16" s="152">
        <v>0</v>
      </c>
      <c r="L16" s="145"/>
      <c r="M16" s="6">
        <v>0</v>
      </c>
    </row>
    <row r="17" spans="1:13" ht="16.5" customHeight="1" x14ac:dyDescent="0.2">
      <c r="B17" s="154" t="s">
        <v>207</v>
      </c>
      <c r="D17" s="157"/>
      <c r="F17" s="156"/>
      <c r="G17" s="152">
        <v>0</v>
      </c>
      <c r="H17" s="153"/>
      <c r="I17" s="6">
        <v>-417</v>
      </c>
      <c r="J17" s="145"/>
      <c r="K17" s="152">
        <v>0</v>
      </c>
      <c r="L17" s="145"/>
      <c r="M17" s="6">
        <v>0</v>
      </c>
    </row>
    <row r="18" spans="1:13" ht="16.5" customHeight="1" x14ac:dyDescent="0.2">
      <c r="B18" s="154" t="s">
        <v>305</v>
      </c>
      <c r="D18" s="155"/>
      <c r="F18" s="156"/>
      <c r="G18" s="152">
        <v>25587</v>
      </c>
      <c r="H18" s="153"/>
      <c r="I18" s="6">
        <v>-28835</v>
      </c>
      <c r="J18" s="145"/>
      <c r="K18" s="152">
        <v>-275</v>
      </c>
      <c r="L18" s="145"/>
      <c r="M18" s="6">
        <v>-933</v>
      </c>
    </row>
    <row r="19" spans="1:13" ht="16.5" customHeight="1" x14ac:dyDescent="0.2">
      <c r="B19" s="154" t="s">
        <v>283</v>
      </c>
      <c r="D19" s="155"/>
      <c r="F19" s="156"/>
      <c r="G19" s="152">
        <v>0</v>
      </c>
      <c r="H19" s="153"/>
      <c r="I19" s="152">
        <v>0</v>
      </c>
      <c r="J19" s="153"/>
      <c r="K19" s="152">
        <v>0</v>
      </c>
      <c r="L19" s="153"/>
      <c r="M19" s="152">
        <v>2019</v>
      </c>
    </row>
    <row r="20" spans="1:13" ht="16.5" customHeight="1" x14ac:dyDescent="0.2">
      <c r="B20" s="154" t="s">
        <v>208</v>
      </c>
      <c r="D20" s="155"/>
      <c r="F20" s="156"/>
      <c r="G20" s="152"/>
      <c r="H20" s="153"/>
      <c r="I20" s="152"/>
      <c r="J20" s="153"/>
      <c r="K20" s="152"/>
      <c r="L20" s="153"/>
      <c r="M20" s="152"/>
    </row>
    <row r="21" spans="1:13" ht="16.5" customHeight="1" x14ac:dyDescent="0.2">
      <c r="B21" s="154"/>
      <c r="C21" s="145" t="s">
        <v>209</v>
      </c>
      <c r="D21" s="155"/>
      <c r="E21" s="66">
        <v>15</v>
      </c>
      <c r="F21" s="156"/>
      <c r="G21" s="152">
        <v>0</v>
      </c>
      <c r="H21" s="153"/>
      <c r="I21" s="152">
        <v>-4217</v>
      </c>
      <c r="J21" s="153"/>
      <c r="K21" s="152">
        <v>0</v>
      </c>
      <c r="L21" s="153"/>
      <c r="M21" s="152">
        <v>-4217</v>
      </c>
    </row>
    <row r="22" spans="1:13" ht="16.5" customHeight="1" x14ac:dyDescent="0.2">
      <c r="B22" s="154" t="s">
        <v>303</v>
      </c>
      <c r="D22" s="155"/>
      <c r="F22" s="156"/>
      <c r="G22" s="152">
        <v>0</v>
      </c>
      <c r="H22" s="153"/>
      <c r="I22" s="152">
        <v>-23894</v>
      </c>
      <c r="J22" s="153"/>
      <c r="K22" s="152">
        <v>0</v>
      </c>
      <c r="L22" s="153"/>
      <c r="M22" s="152">
        <v>-23894</v>
      </c>
    </row>
    <row r="23" spans="1:13" ht="16.5" customHeight="1" x14ac:dyDescent="0.2">
      <c r="B23" s="158" t="s">
        <v>210</v>
      </c>
      <c r="E23" s="66">
        <v>15</v>
      </c>
      <c r="F23" s="159"/>
      <c r="G23" s="152">
        <v>-505764</v>
      </c>
      <c r="H23" s="153"/>
      <c r="I23" s="152">
        <v>-459497</v>
      </c>
      <c r="J23" s="145"/>
      <c r="K23" s="152">
        <v>-964427</v>
      </c>
      <c r="L23" s="145"/>
      <c r="M23" s="152">
        <v>-831915</v>
      </c>
    </row>
    <row r="24" spans="1:13" ht="16.5" customHeight="1" x14ac:dyDescent="0.2">
      <c r="B24" s="154" t="s">
        <v>211</v>
      </c>
      <c r="F24" s="159"/>
      <c r="G24" s="152">
        <v>2432282</v>
      </c>
      <c r="H24" s="153"/>
      <c r="I24" s="152">
        <v>2474038</v>
      </c>
      <c r="J24" s="145"/>
      <c r="K24" s="152">
        <v>771692</v>
      </c>
      <c r="L24" s="145"/>
      <c r="M24" s="152">
        <v>639994</v>
      </c>
    </row>
    <row r="25" spans="1:13" ht="16.5" customHeight="1" x14ac:dyDescent="0.2">
      <c r="B25" s="154" t="s">
        <v>212</v>
      </c>
      <c r="F25" s="159"/>
      <c r="G25" s="152">
        <v>37690</v>
      </c>
      <c r="H25" s="153"/>
      <c r="I25" s="152">
        <v>35266</v>
      </c>
      <c r="J25" s="145"/>
      <c r="K25" s="152">
        <v>108792</v>
      </c>
      <c r="L25" s="145"/>
      <c r="M25" s="152">
        <v>93545</v>
      </c>
    </row>
    <row r="26" spans="1:13" ht="16.5" customHeight="1" x14ac:dyDescent="0.2">
      <c r="B26" s="154" t="s">
        <v>213</v>
      </c>
      <c r="F26" s="159"/>
      <c r="G26" s="152">
        <v>438800</v>
      </c>
      <c r="H26" s="153"/>
      <c r="I26" s="152">
        <v>744477</v>
      </c>
      <c r="J26" s="145"/>
      <c r="K26" s="152">
        <v>792728</v>
      </c>
      <c r="L26" s="145"/>
      <c r="M26" s="152">
        <v>-595101</v>
      </c>
    </row>
    <row r="27" spans="1:13" ht="16.5" customHeight="1" x14ac:dyDescent="0.2">
      <c r="B27" s="154" t="s">
        <v>214</v>
      </c>
      <c r="E27" s="66">
        <v>15</v>
      </c>
      <c r="F27" s="159"/>
      <c r="G27" s="5">
        <v>0</v>
      </c>
      <c r="H27" s="153"/>
      <c r="I27" s="5">
        <v>0</v>
      </c>
      <c r="J27" s="153"/>
      <c r="K27" s="152">
        <v>-1449569</v>
      </c>
      <c r="L27" s="153"/>
      <c r="M27" s="5">
        <v>-1210399</v>
      </c>
    </row>
    <row r="28" spans="1:13" ht="16.5" customHeight="1" x14ac:dyDescent="0.2">
      <c r="B28" s="154" t="s">
        <v>298</v>
      </c>
      <c r="F28" s="159"/>
    </row>
    <row r="29" spans="1:13" ht="16.5" customHeight="1" x14ac:dyDescent="0.2">
      <c r="B29" s="154"/>
      <c r="C29" s="145" t="s">
        <v>301</v>
      </c>
      <c r="E29" s="66">
        <v>15</v>
      </c>
      <c r="F29" s="156"/>
      <c r="G29" s="5">
        <v>-48125</v>
      </c>
      <c r="H29" s="153"/>
      <c r="I29" s="5">
        <v>0</v>
      </c>
      <c r="J29" s="153"/>
      <c r="K29" s="152">
        <v>0</v>
      </c>
      <c r="L29" s="153"/>
      <c r="M29" s="5">
        <v>0</v>
      </c>
    </row>
    <row r="30" spans="1:13" ht="16.5" customHeight="1" x14ac:dyDescent="0.2">
      <c r="B30" s="154" t="s">
        <v>285</v>
      </c>
      <c r="E30" s="66">
        <v>8</v>
      </c>
      <c r="F30" s="159"/>
      <c r="G30" s="152">
        <v>-438021</v>
      </c>
      <c r="H30" s="153"/>
      <c r="I30" s="152">
        <v>-9911</v>
      </c>
      <c r="J30" s="145"/>
      <c r="K30" s="152">
        <v>0</v>
      </c>
      <c r="L30" s="145"/>
      <c r="M30" s="6">
        <v>0</v>
      </c>
    </row>
    <row r="31" spans="1:13" ht="16.5" customHeight="1" x14ac:dyDescent="0.2">
      <c r="B31" s="154"/>
      <c r="D31" s="155"/>
      <c r="F31" s="159"/>
      <c r="G31" s="5"/>
      <c r="H31" s="5"/>
      <c r="I31" s="5"/>
      <c r="J31" s="5"/>
      <c r="K31" s="5"/>
      <c r="L31" s="5"/>
      <c r="M31" s="5"/>
    </row>
    <row r="32" spans="1:13" ht="16.5" customHeight="1" x14ac:dyDescent="0.2">
      <c r="A32" s="145" t="s">
        <v>215</v>
      </c>
      <c r="G32" s="5"/>
      <c r="H32" s="5"/>
      <c r="I32" s="5"/>
      <c r="J32" s="5"/>
      <c r="K32" s="5"/>
      <c r="L32" s="5"/>
      <c r="M32" s="5"/>
    </row>
    <row r="33" spans="1:17" ht="16.5" customHeight="1" x14ac:dyDescent="0.2">
      <c r="B33" s="154" t="s">
        <v>216</v>
      </c>
      <c r="G33" s="152">
        <v>87715</v>
      </c>
      <c r="H33" s="153"/>
      <c r="I33" s="152">
        <v>-251828</v>
      </c>
      <c r="J33" s="145"/>
      <c r="K33" s="152">
        <v>-42661</v>
      </c>
      <c r="L33" s="145"/>
      <c r="M33" s="152">
        <v>-630354</v>
      </c>
      <c r="P33" s="7"/>
      <c r="Q33" s="161"/>
    </row>
    <row r="34" spans="1:17" ht="16.5" customHeight="1" x14ac:dyDescent="0.2">
      <c r="B34" s="154" t="s">
        <v>217</v>
      </c>
      <c r="G34" s="152">
        <v>786059</v>
      </c>
      <c r="H34" s="153"/>
      <c r="I34" s="152">
        <v>0</v>
      </c>
      <c r="J34" s="153"/>
      <c r="K34" s="152">
        <v>0</v>
      </c>
      <c r="L34" s="153"/>
      <c r="M34" s="152">
        <v>0</v>
      </c>
      <c r="P34" s="7"/>
    </row>
    <row r="35" spans="1:17" ht="16.5" customHeight="1" x14ac:dyDescent="0.2">
      <c r="B35" s="154" t="s">
        <v>218</v>
      </c>
      <c r="G35" s="152">
        <v>-74691</v>
      </c>
      <c r="H35" s="153"/>
      <c r="I35" s="152">
        <v>-56924</v>
      </c>
      <c r="J35" s="145"/>
      <c r="K35" s="152">
        <v>89</v>
      </c>
      <c r="L35" s="145"/>
      <c r="M35" s="152">
        <v>30</v>
      </c>
      <c r="P35" s="7"/>
    </row>
    <row r="36" spans="1:17" ht="16.5" customHeight="1" x14ac:dyDescent="0.2">
      <c r="B36" s="154" t="s">
        <v>219</v>
      </c>
      <c r="G36" s="152">
        <v>129735</v>
      </c>
      <c r="H36" s="153"/>
      <c r="I36" s="152">
        <v>191589</v>
      </c>
      <c r="J36" s="145"/>
      <c r="K36" s="152">
        <v>45163</v>
      </c>
      <c r="L36" s="145"/>
      <c r="M36" s="152">
        <v>120491</v>
      </c>
      <c r="P36" s="7"/>
    </row>
    <row r="37" spans="1:17" ht="16.5" customHeight="1" x14ac:dyDescent="0.2">
      <c r="B37" s="158" t="s">
        <v>220</v>
      </c>
      <c r="G37" s="152">
        <v>-186342</v>
      </c>
      <c r="H37" s="153"/>
      <c r="I37" s="152">
        <v>-11636</v>
      </c>
      <c r="J37" s="145"/>
      <c r="K37" s="152">
        <v>1667</v>
      </c>
      <c r="L37" s="145"/>
      <c r="M37" s="152">
        <v>-61009</v>
      </c>
      <c r="P37" s="7"/>
    </row>
    <row r="38" spans="1:17" ht="16.5" customHeight="1" x14ac:dyDescent="0.2">
      <c r="B38" s="154" t="s">
        <v>221</v>
      </c>
      <c r="D38" s="155"/>
      <c r="F38" s="156"/>
      <c r="G38" s="152">
        <v>1083771</v>
      </c>
      <c r="H38" s="153"/>
      <c r="I38" s="152">
        <v>-210159</v>
      </c>
      <c r="J38" s="145"/>
      <c r="K38" s="152">
        <v>-169175</v>
      </c>
      <c r="L38" s="145"/>
      <c r="M38" s="152">
        <v>-64644</v>
      </c>
      <c r="P38" s="7"/>
    </row>
    <row r="39" spans="1:17" ht="16.5" customHeight="1" x14ac:dyDescent="0.2">
      <c r="B39" s="154" t="s">
        <v>222</v>
      </c>
      <c r="F39" s="156"/>
      <c r="G39" s="152">
        <v>-49101</v>
      </c>
      <c r="H39" s="153"/>
      <c r="I39" s="152">
        <v>-31425</v>
      </c>
      <c r="J39" s="145"/>
      <c r="K39" s="152">
        <v>-19105</v>
      </c>
      <c r="L39" s="145"/>
      <c r="M39" s="152">
        <v>7456</v>
      </c>
      <c r="P39" s="7"/>
    </row>
    <row r="40" spans="1:17" ht="16.5" customHeight="1" x14ac:dyDescent="0.2">
      <c r="B40" s="154" t="s">
        <v>288</v>
      </c>
      <c r="F40" s="156"/>
      <c r="G40" s="152">
        <v>565004</v>
      </c>
      <c r="H40" s="153"/>
      <c r="I40" s="152">
        <v>0</v>
      </c>
      <c r="J40" s="145"/>
      <c r="K40" s="152">
        <v>0</v>
      </c>
      <c r="L40" s="145"/>
      <c r="M40" s="152">
        <v>0</v>
      </c>
      <c r="P40" s="7"/>
    </row>
    <row r="41" spans="1:17" ht="16.5" customHeight="1" x14ac:dyDescent="0.2">
      <c r="B41" s="154" t="s">
        <v>306</v>
      </c>
      <c r="F41" s="156"/>
      <c r="G41" s="152">
        <v>-9518</v>
      </c>
      <c r="H41" s="153"/>
      <c r="I41" s="152">
        <v>-9585</v>
      </c>
      <c r="J41" s="145"/>
      <c r="K41" s="152">
        <v>-7636</v>
      </c>
      <c r="L41" s="145"/>
      <c r="M41" s="152">
        <v>-7690</v>
      </c>
      <c r="P41" s="7"/>
    </row>
    <row r="42" spans="1:17" ht="16.5" customHeight="1" x14ac:dyDescent="0.2">
      <c r="B42" s="158" t="s">
        <v>223</v>
      </c>
      <c r="F42" s="156"/>
      <c r="G42" s="152">
        <v>-497</v>
      </c>
      <c r="H42" s="153"/>
      <c r="I42" s="152">
        <v>-11637</v>
      </c>
      <c r="J42" s="145"/>
      <c r="K42" s="6">
        <v>0</v>
      </c>
      <c r="L42" s="8"/>
      <c r="M42" s="6">
        <v>-6722</v>
      </c>
      <c r="P42" s="7"/>
    </row>
    <row r="43" spans="1:17" ht="16.5" customHeight="1" x14ac:dyDescent="0.2">
      <c r="B43" s="154" t="s">
        <v>224</v>
      </c>
      <c r="F43" s="156"/>
      <c r="G43" s="162">
        <v>-2297</v>
      </c>
      <c r="H43" s="153"/>
      <c r="I43" s="162">
        <v>2499</v>
      </c>
      <c r="J43" s="145"/>
      <c r="K43" s="9">
        <v>0</v>
      </c>
      <c r="L43" s="145"/>
      <c r="M43" s="9">
        <v>0</v>
      </c>
      <c r="P43" s="7"/>
    </row>
    <row r="44" spans="1:17" ht="16.5" customHeight="1" x14ac:dyDescent="0.2">
      <c r="B44" s="154"/>
      <c r="F44" s="156"/>
      <c r="G44" s="152"/>
      <c r="H44" s="153"/>
      <c r="I44" s="152"/>
      <c r="J44" s="153"/>
      <c r="K44" s="152"/>
      <c r="L44" s="153"/>
      <c r="M44" s="152"/>
      <c r="P44" s="7"/>
    </row>
    <row r="45" spans="1:17" ht="16.5" customHeight="1" x14ac:dyDescent="0.2">
      <c r="A45" s="24" t="s">
        <v>225</v>
      </c>
      <c r="B45" s="154"/>
      <c r="F45" s="156"/>
      <c r="G45" s="5">
        <f>SUM(G12:G43)</f>
        <v>8890107</v>
      </c>
      <c r="H45" s="5"/>
      <c r="I45" s="5">
        <f>SUM(I12:I43)</f>
        <v>6495168</v>
      </c>
      <c r="J45" s="5"/>
      <c r="K45" s="5">
        <f>SUM(K12:K43)</f>
        <v>-463604</v>
      </c>
      <c r="L45" s="5"/>
      <c r="M45" s="5">
        <f>SUM(M12:M43)</f>
        <v>-767503</v>
      </c>
      <c r="P45" s="7"/>
    </row>
    <row r="46" spans="1:17" ht="16.5" customHeight="1" x14ac:dyDescent="0.2">
      <c r="A46" s="24"/>
      <c r="B46" s="158" t="s">
        <v>226</v>
      </c>
      <c r="F46" s="156"/>
      <c r="G46" s="152">
        <v>145612</v>
      </c>
      <c r="H46" s="153"/>
      <c r="I46" s="152">
        <v>240200</v>
      </c>
      <c r="J46" s="145"/>
      <c r="K46" s="152">
        <v>165022</v>
      </c>
      <c r="L46" s="145"/>
      <c r="M46" s="152">
        <v>300591</v>
      </c>
      <c r="P46" s="7"/>
      <c r="Q46" s="161"/>
    </row>
    <row r="47" spans="1:17" ht="16.5" customHeight="1" x14ac:dyDescent="0.2">
      <c r="B47" s="154" t="s">
        <v>227</v>
      </c>
      <c r="F47" s="156"/>
      <c r="G47" s="152">
        <v>-299962</v>
      </c>
      <c r="H47" s="153"/>
      <c r="I47" s="152">
        <v>-305561</v>
      </c>
      <c r="J47" s="145"/>
      <c r="K47" s="152">
        <v>-12435</v>
      </c>
      <c r="L47" s="145"/>
      <c r="M47" s="152">
        <v>-13349</v>
      </c>
    </row>
    <row r="48" spans="1:17" ht="16.5" customHeight="1" x14ac:dyDescent="0.2">
      <c r="B48" s="154" t="s">
        <v>228</v>
      </c>
      <c r="F48" s="156"/>
      <c r="G48" s="162">
        <v>3771</v>
      </c>
      <c r="H48" s="153"/>
      <c r="I48" s="162">
        <v>0</v>
      </c>
      <c r="J48" s="145"/>
      <c r="K48" s="162">
        <v>0</v>
      </c>
      <c r="L48" s="145"/>
      <c r="M48" s="162">
        <v>0</v>
      </c>
    </row>
    <row r="49" spans="1:16" ht="16.5" customHeight="1" x14ac:dyDescent="0.2">
      <c r="C49" s="154"/>
      <c r="G49" s="153"/>
      <c r="H49" s="153"/>
      <c r="I49" s="153"/>
      <c r="J49" s="153"/>
      <c r="K49" s="153"/>
      <c r="L49" s="153"/>
      <c r="M49" s="153"/>
    </row>
    <row r="50" spans="1:16" ht="16.5" customHeight="1" x14ac:dyDescent="0.2">
      <c r="A50" s="145" t="s">
        <v>229</v>
      </c>
      <c r="G50" s="10">
        <f>SUM(G45:G48)</f>
        <v>8739528</v>
      </c>
      <c r="H50" s="153"/>
      <c r="I50" s="10">
        <f>SUM(I45:I48)</f>
        <v>6429807</v>
      </c>
      <c r="J50" s="153"/>
      <c r="K50" s="10">
        <f>SUM(K45:K48)</f>
        <v>-311017</v>
      </c>
      <c r="L50" s="153"/>
      <c r="M50" s="10">
        <f>SUM(M45:M48)</f>
        <v>-480261</v>
      </c>
      <c r="P50" s="60"/>
    </row>
    <row r="51" spans="1:16" ht="16.5" customHeight="1" x14ac:dyDescent="0.2">
      <c r="G51" s="11"/>
      <c r="I51" s="11"/>
      <c r="K51" s="11"/>
      <c r="M51" s="11"/>
    </row>
    <row r="52" spans="1:16" ht="16.5" customHeight="1" x14ac:dyDescent="0.2">
      <c r="G52" s="11"/>
      <c r="I52" s="11"/>
      <c r="K52" s="11"/>
      <c r="M52" s="11"/>
    </row>
    <row r="53" spans="1:16" ht="16.5" customHeight="1" x14ac:dyDescent="0.2">
      <c r="G53" s="11"/>
      <c r="I53" s="11"/>
      <c r="K53" s="11"/>
      <c r="M53" s="11"/>
    </row>
    <row r="54" spans="1:16" ht="16.5" customHeight="1" x14ac:dyDescent="0.2">
      <c r="G54" s="11"/>
      <c r="I54" s="11"/>
      <c r="K54" s="11"/>
      <c r="M54" s="11"/>
    </row>
    <row r="55" spans="1:16" ht="16.5" customHeight="1" x14ac:dyDescent="0.2">
      <c r="G55" s="11"/>
      <c r="I55" s="11"/>
      <c r="K55" s="11"/>
      <c r="M55" s="11"/>
    </row>
    <row r="56" spans="1:16" ht="16.5" customHeight="1" x14ac:dyDescent="0.2">
      <c r="G56" s="11"/>
      <c r="I56" s="11"/>
      <c r="K56" s="11"/>
      <c r="M56" s="11"/>
    </row>
    <row r="57" spans="1:16" ht="16.5" customHeight="1" x14ac:dyDescent="0.2">
      <c r="G57" s="11"/>
      <c r="I57" s="11"/>
      <c r="K57" s="11"/>
      <c r="M57" s="11"/>
    </row>
    <row r="58" spans="1:16" ht="16.5" customHeight="1" x14ac:dyDescent="0.2">
      <c r="G58" s="11"/>
      <c r="I58" s="11"/>
      <c r="K58" s="11"/>
      <c r="M58" s="11"/>
    </row>
    <row r="59" spans="1:16" ht="16.5" customHeight="1" x14ac:dyDescent="0.2">
      <c r="G59" s="11"/>
      <c r="I59" s="11"/>
      <c r="K59" s="11"/>
      <c r="M59" s="11"/>
    </row>
    <row r="60" spans="1:16" ht="6" customHeight="1" x14ac:dyDescent="0.2">
      <c r="G60" s="11"/>
      <c r="I60" s="11"/>
      <c r="K60" s="11"/>
      <c r="M60" s="11"/>
    </row>
    <row r="61" spans="1:16" ht="21.9" customHeight="1" x14ac:dyDescent="0.2">
      <c r="A61" s="194" t="s">
        <v>30</v>
      </c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</row>
    <row r="62" spans="1:16" ht="16.5" customHeight="1" x14ac:dyDescent="0.2">
      <c r="A62" s="136" t="s">
        <v>0</v>
      </c>
      <c r="B62" s="136"/>
      <c r="C62" s="136"/>
      <c r="D62" s="136"/>
      <c r="E62" s="137"/>
      <c r="F62" s="136"/>
      <c r="G62" s="138"/>
      <c r="I62" s="138"/>
    </row>
    <row r="63" spans="1:16" ht="16.5" customHeight="1" x14ac:dyDescent="0.2">
      <c r="A63" s="136" t="s">
        <v>230</v>
      </c>
      <c r="B63" s="136"/>
      <c r="C63" s="136"/>
      <c r="D63" s="136"/>
      <c r="E63" s="137"/>
      <c r="F63" s="136"/>
      <c r="G63" s="138"/>
      <c r="I63" s="138"/>
    </row>
    <row r="64" spans="1:16" ht="16.5" customHeight="1" x14ac:dyDescent="0.2">
      <c r="A64" s="163" t="str">
        <f>+A3</f>
        <v>For the six-month period ended 30 June 2025</v>
      </c>
      <c r="B64" s="140"/>
      <c r="C64" s="140"/>
      <c r="D64" s="140"/>
      <c r="E64" s="141"/>
      <c r="F64" s="140"/>
      <c r="G64" s="142"/>
      <c r="H64" s="142"/>
      <c r="I64" s="142"/>
      <c r="J64" s="142"/>
      <c r="K64" s="142"/>
      <c r="L64" s="142"/>
      <c r="M64" s="142"/>
    </row>
    <row r="65" spans="1:13" ht="12" customHeight="1" x14ac:dyDescent="0.2">
      <c r="A65" s="136"/>
      <c r="B65" s="136"/>
      <c r="C65" s="136"/>
      <c r="D65" s="136"/>
      <c r="E65" s="137"/>
      <c r="F65" s="136"/>
      <c r="G65" s="138"/>
      <c r="I65" s="138"/>
    </row>
    <row r="66" spans="1:13" ht="12" customHeight="1" x14ac:dyDescent="0.2">
      <c r="A66" s="136"/>
      <c r="B66" s="136"/>
      <c r="C66" s="136"/>
      <c r="D66" s="136"/>
      <c r="E66" s="137"/>
      <c r="F66" s="136"/>
      <c r="G66" s="138"/>
      <c r="I66" s="138"/>
    </row>
    <row r="67" spans="1:13" ht="15.6" customHeight="1" x14ac:dyDescent="0.2">
      <c r="A67" s="136"/>
      <c r="B67" s="136"/>
      <c r="C67" s="136"/>
      <c r="D67" s="136"/>
      <c r="E67" s="137"/>
      <c r="F67" s="136"/>
      <c r="G67" s="190" t="s">
        <v>2</v>
      </c>
      <c r="H67" s="191"/>
      <c r="I67" s="191"/>
      <c r="J67" s="143"/>
      <c r="K67" s="190" t="s">
        <v>3</v>
      </c>
      <c r="L67" s="190"/>
      <c r="M67" s="190"/>
    </row>
    <row r="68" spans="1:13" ht="15.6" customHeight="1" x14ac:dyDescent="0.2">
      <c r="A68" s="136"/>
      <c r="B68" s="136"/>
      <c r="C68" s="136"/>
      <c r="D68" s="136"/>
      <c r="E68" s="137"/>
      <c r="F68" s="136"/>
      <c r="G68" s="192" t="s">
        <v>4</v>
      </c>
      <c r="H68" s="193"/>
      <c r="I68" s="193"/>
      <c r="J68" s="146"/>
      <c r="K68" s="192" t="s">
        <v>4</v>
      </c>
      <c r="L68" s="193"/>
      <c r="M68" s="193"/>
    </row>
    <row r="69" spans="1:13" ht="15.6" customHeight="1" x14ac:dyDescent="0.2">
      <c r="G69" s="147" t="s">
        <v>201</v>
      </c>
      <c r="H69" s="53"/>
      <c r="I69" s="147" t="s">
        <v>202</v>
      </c>
      <c r="J69" s="53"/>
      <c r="K69" s="147" t="s">
        <v>201</v>
      </c>
      <c r="L69" s="53"/>
      <c r="M69" s="147" t="s">
        <v>202</v>
      </c>
    </row>
    <row r="70" spans="1:13" ht="15.6" customHeight="1" x14ac:dyDescent="0.2">
      <c r="A70" s="136"/>
      <c r="B70" s="136"/>
      <c r="C70" s="136"/>
      <c r="D70" s="136"/>
      <c r="E70" s="148" t="s">
        <v>5</v>
      </c>
      <c r="F70" s="136"/>
      <c r="G70" s="149" t="s">
        <v>6</v>
      </c>
      <c r="H70" s="144"/>
      <c r="I70" s="149" t="s">
        <v>6</v>
      </c>
      <c r="J70" s="144"/>
      <c r="K70" s="149" t="s">
        <v>6</v>
      </c>
      <c r="L70" s="144"/>
      <c r="M70" s="149" t="s">
        <v>6</v>
      </c>
    </row>
    <row r="71" spans="1:13" ht="5.0999999999999996" customHeight="1" x14ac:dyDescent="0.2">
      <c r="A71" s="136"/>
      <c r="B71" s="136"/>
      <c r="C71" s="136"/>
      <c r="D71" s="136"/>
      <c r="E71" s="150"/>
      <c r="F71" s="136"/>
      <c r="G71" s="146"/>
      <c r="H71" s="144"/>
      <c r="I71" s="146"/>
      <c r="J71" s="144"/>
      <c r="K71" s="146"/>
      <c r="L71" s="144"/>
      <c r="M71" s="146"/>
    </row>
    <row r="72" spans="1:13" ht="15.6" customHeight="1" x14ac:dyDescent="0.2">
      <c r="A72" s="136" t="s">
        <v>231</v>
      </c>
      <c r="B72" s="136"/>
      <c r="G72" s="139"/>
      <c r="I72" s="139"/>
    </row>
    <row r="73" spans="1:13" ht="15.6" customHeight="1" x14ac:dyDescent="0.2">
      <c r="A73" s="145" t="s">
        <v>232</v>
      </c>
      <c r="G73" s="152">
        <v>86379</v>
      </c>
      <c r="H73" s="153"/>
      <c r="I73" s="152">
        <v>16977</v>
      </c>
      <c r="J73" s="145"/>
      <c r="K73" s="6">
        <v>0</v>
      </c>
      <c r="L73" s="145"/>
      <c r="M73" s="6">
        <v>0</v>
      </c>
    </row>
    <row r="74" spans="1:13" ht="15.6" customHeight="1" x14ac:dyDescent="0.2">
      <c r="A74" s="145" t="s">
        <v>290</v>
      </c>
      <c r="F74" s="156"/>
      <c r="G74" s="152">
        <v>-556648</v>
      </c>
      <c r="H74" s="153"/>
      <c r="I74" s="152">
        <v>207997</v>
      </c>
      <c r="J74" s="145"/>
      <c r="K74" s="6">
        <v>0</v>
      </c>
      <c r="L74" s="145"/>
      <c r="M74" s="152">
        <v>0</v>
      </c>
    </row>
    <row r="75" spans="1:13" ht="15.6" customHeight="1" x14ac:dyDescent="0.2">
      <c r="A75" s="145" t="s">
        <v>289</v>
      </c>
      <c r="F75" s="156"/>
      <c r="G75" s="152">
        <v>-597809</v>
      </c>
      <c r="H75" s="153"/>
      <c r="I75" s="152">
        <v>0</v>
      </c>
      <c r="J75" s="145"/>
      <c r="K75" s="6">
        <v>0</v>
      </c>
      <c r="L75" s="145"/>
      <c r="M75" s="152">
        <v>0</v>
      </c>
    </row>
    <row r="76" spans="1:13" ht="15.6" customHeight="1" x14ac:dyDescent="0.2">
      <c r="A76" s="145" t="s">
        <v>233</v>
      </c>
      <c r="E76" s="164">
        <v>18.600000000000001</v>
      </c>
      <c r="F76" s="156"/>
      <c r="G76" s="152">
        <v>0</v>
      </c>
      <c r="H76" s="153"/>
      <c r="I76" s="6">
        <v>0</v>
      </c>
      <c r="J76" s="145"/>
      <c r="K76" s="6">
        <v>630350</v>
      </c>
      <c r="L76" s="145"/>
      <c r="M76" s="6">
        <v>219000</v>
      </c>
    </row>
    <row r="77" spans="1:13" ht="15.6" customHeight="1" x14ac:dyDescent="0.2">
      <c r="A77" s="145" t="s">
        <v>234</v>
      </c>
      <c r="E77" s="164">
        <v>18.600000000000001</v>
      </c>
      <c r="F77" s="156"/>
      <c r="G77" s="152">
        <v>-292500</v>
      </c>
      <c r="H77" s="153"/>
      <c r="I77" s="152">
        <v>-3518256</v>
      </c>
      <c r="J77" s="145"/>
      <c r="K77" s="6">
        <v>-648500</v>
      </c>
      <c r="L77" s="145"/>
      <c r="M77" s="152">
        <v>-3584877</v>
      </c>
    </row>
    <row r="78" spans="1:13" ht="15.6" customHeight="1" x14ac:dyDescent="0.2">
      <c r="A78" s="145" t="s">
        <v>235</v>
      </c>
      <c r="E78" s="164"/>
      <c r="F78" s="156"/>
      <c r="G78" s="152">
        <v>-1397</v>
      </c>
      <c r="H78" s="153"/>
      <c r="I78" s="6">
        <v>-2512</v>
      </c>
      <c r="J78" s="153"/>
      <c r="K78" s="6">
        <v>0</v>
      </c>
      <c r="L78" s="145"/>
      <c r="M78" s="5">
        <v>-2512</v>
      </c>
    </row>
    <row r="79" spans="1:13" ht="15.6" customHeight="1" x14ac:dyDescent="0.2">
      <c r="A79" s="145" t="s">
        <v>236</v>
      </c>
      <c r="E79" s="164"/>
      <c r="F79" s="156"/>
      <c r="G79" s="152">
        <v>-2673</v>
      </c>
      <c r="H79" s="153"/>
      <c r="I79" s="152">
        <v>-6298</v>
      </c>
      <c r="J79" s="145"/>
      <c r="K79" s="6">
        <v>-2673</v>
      </c>
      <c r="L79" s="145"/>
      <c r="M79" s="152">
        <v>0</v>
      </c>
    </row>
    <row r="80" spans="1:13" ht="15.6" customHeight="1" x14ac:dyDescent="0.2">
      <c r="A80" s="145" t="s">
        <v>237</v>
      </c>
      <c r="E80" s="164">
        <v>18.7</v>
      </c>
      <c r="F80" s="156"/>
      <c r="G80" s="152">
        <v>349744</v>
      </c>
      <c r="H80" s="153"/>
      <c r="I80" s="6">
        <v>0</v>
      </c>
      <c r="J80" s="145"/>
      <c r="K80" s="6">
        <v>574630</v>
      </c>
      <c r="L80" s="145"/>
      <c r="M80" s="6">
        <v>970785</v>
      </c>
    </row>
    <row r="81" spans="1:13" ht="15.6" customHeight="1" x14ac:dyDescent="0.2">
      <c r="A81" s="145" t="s">
        <v>238</v>
      </c>
      <c r="E81" s="164">
        <v>18.7</v>
      </c>
      <c r="F81" s="156"/>
      <c r="G81" s="152">
        <v>-65870</v>
      </c>
      <c r="H81" s="153"/>
      <c r="I81" s="6">
        <v>-100710</v>
      </c>
      <c r="J81" s="145"/>
      <c r="K81" s="6">
        <v>-904903</v>
      </c>
      <c r="L81" s="145"/>
      <c r="M81" s="6">
        <v>-2594744</v>
      </c>
    </row>
    <row r="82" spans="1:13" ht="15.6" customHeight="1" x14ac:dyDescent="0.2">
      <c r="A82" s="145" t="s">
        <v>239</v>
      </c>
      <c r="F82" s="156"/>
      <c r="G82" s="152">
        <v>-83066</v>
      </c>
      <c r="H82" s="153"/>
      <c r="I82" s="6">
        <v>-2481194</v>
      </c>
      <c r="J82" s="153"/>
      <c r="K82" s="6">
        <v>0</v>
      </c>
      <c r="L82" s="145"/>
      <c r="M82" s="5">
        <v>-87499</v>
      </c>
    </row>
    <row r="83" spans="1:13" ht="15.6" customHeight="1" x14ac:dyDescent="0.2">
      <c r="A83" s="145" t="s">
        <v>240</v>
      </c>
      <c r="E83" s="66" t="s">
        <v>59</v>
      </c>
      <c r="F83" s="156"/>
      <c r="G83" s="152">
        <v>-1017922</v>
      </c>
      <c r="H83" s="153"/>
      <c r="I83" s="6">
        <v>-203041</v>
      </c>
      <c r="J83" s="153"/>
      <c r="K83" s="6">
        <v>-214616</v>
      </c>
      <c r="L83" s="153"/>
      <c r="M83" s="6">
        <v>-152291</v>
      </c>
    </row>
    <row r="84" spans="1:13" ht="15.6" customHeight="1" x14ac:dyDescent="0.2">
      <c r="A84" s="145" t="s">
        <v>241</v>
      </c>
      <c r="E84" s="66" t="s">
        <v>61</v>
      </c>
      <c r="G84" s="152">
        <v>-125</v>
      </c>
      <c r="H84" s="153"/>
      <c r="I84" s="6">
        <v>-48366</v>
      </c>
      <c r="J84" s="145"/>
      <c r="K84" s="6">
        <v>0</v>
      </c>
      <c r="L84" s="145"/>
      <c r="M84" s="6">
        <v>-1210</v>
      </c>
    </row>
    <row r="85" spans="1:13" ht="15.6" customHeight="1" x14ac:dyDescent="0.2">
      <c r="A85" s="145" t="s">
        <v>291</v>
      </c>
      <c r="G85" s="152"/>
      <c r="H85" s="153"/>
      <c r="I85" s="6"/>
      <c r="J85" s="145"/>
      <c r="K85" s="6"/>
      <c r="L85" s="145"/>
      <c r="M85" s="6"/>
    </row>
    <row r="86" spans="1:13" ht="15.6" customHeight="1" x14ac:dyDescent="0.2">
      <c r="B86" s="145" t="s">
        <v>292</v>
      </c>
      <c r="E86" s="66">
        <v>7</v>
      </c>
      <c r="G86" s="152">
        <v>3651</v>
      </c>
      <c r="H86" s="153"/>
      <c r="I86" s="6">
        <v>0</v>
      </c>
      <c r="J86" s="145"/>
      <c r="K86" s="6">
        <v>0</v>
      </c>
      <c r="L86" s="145"/>
      <c r="M86" s="6">
        <v>0</v>
      </c>
    </row>
    <row r="87" spans="1:13" ht="15.6" customHeight="1" x14ac:dyDescent="0.2">
      <c r="A87" s="145" t="s">
        <v>242</v>
      </c>
      <c r="G87" s="152"/>
      <c r="H87" s="153"/>
      <c r="I87" s="6"/>
      <c r="J87" s="145"/>
      <c r="K87" s="6"/>
      <c r="L87" s="145"/>
      <c r="M87" s="6"/>
    </row>
    <row r="88" spans="1:13" ht="15.6" customHeight="1" x14ac:dyDescent="0.2">
      <c r="B88" s="145" t="s">
        <v>63</v>
      </c>
      <c r="G88" s="152">
        <v>0</v>
      </c>
      <c r="H88" s="153"/>
      <c r="I88" s="6">
        <v>20503</v>
      </c>
      <c r="J88" s="145"/>
      <c r="K88" s="6">
        <v>0</v>
      </c>
      <c r="L88" s="145"/>
      <c r="M88" s="6">
        <v>20503</v>
      </c>
    </row>
    <row r="89" spans="1:13" ht="15.6" customHeight="1" x14ac:dyDescent="0.2">
      <c r="A89" s="145" t="s">
        <v>243</v>
      </c>
      <c r="G89" s="152"/>
      <c r="H89" s="153"/>
      <c r="I89" s="6"/>
      <c r="J89" s="145"/>
      <c r="K89" s="6"/>
      <c r="L89" s="145"/>
      <c r="M89" s="6"/>
    </row>
    <row r="90" spans="1:13" ht="15.6" customHeight="1" x14ac:dyDescent="0.2">
      <c r="B90" s="145" t="s">
        <v>63</v>
      </c>
      <c r="G90" s="152">
        <v>0</v>
      </c>
      <c r="H90" s="153"/>
      <c r="I90" s="6">
        <v>-61254</v>
      </c>
      <c r="J90" s="145"/>
      <c r="K90" s="6">
        <v>0</v>
      </c>
      <c r="L90" s="145"/>
      <c r="M90" s="6">
        <v>0</v>
      </c>
    </row>
    <row r="91" spans="1:13" ht="15.6" customHeight="1" x14ac:dyDescent="0.2">
      <c r="A91" s="145" t="s">
        <v>244</v>
      </c>
      <c r="G91" s="6">
        <v>-892587</v>
      </c>
      <c r="H91" s="153"/>
      <c r="I91" s="6">
        <v>-1105210</v>
      </c>
      <c r="J91" s="145"/>
      <c r="K91" s="6">
        <v>-13113</v>
      </c>
      <c r="L91" s="145"/>
      <c r="M91" s="6">
        <v>-32603</v>
      </c>
    </row>
    <row r="92" spans="1:13" ht="15.6" customHeight="1" x14ac:dyDescent="0.2">
      <c r="A92" s="145" t="s">
        <v>245</v>
      </c>
      <c r="G92" s="6">
        <v>-39260</v>
      </c>
      <c r="H92" s="153"/>
      <c r="I92" s="6">
        <v>-108600</v>
      </c>
      <c r="J92" s="145"/>
      <c r="K92" s="6">
        <v>-19383</v>
      </c>
      <c r="L92" s="145"/>
      <c r="M92" s="6">
        <v>-15009</v>
      </c>
    </row>
    <row r="93" spans="1:13" ht="15.6" customHeight="1" x14ac:dyDescent="0.2">
      <c r="A93" s="145" t="s">
        <v>246</v>
      </c>
      <c r="G93" s="6">
        <v>-90265</v>
      </c>
      <c r="H93" s="153"/>
      <c r="I93" s="6">
        <v>-34793</v>
      </c>
      <c r="J93" s="145"/>
      <c r="K93" s="6">
        <v>-16177</v>
      </c>
      <c r="L93" s="145"/>
      <c r="M93" s="6">
        <v>-6308</v>
      </c>
    </row>
    <row r="94" spans="1:13" ht="15.6" customHeight="1" x14ac:dyDescent="0.2">
      <c r="A94" s="145" t="s">
        <v>247</v>
      </c>
      <c r="G94" s="6">
        <v>7016</v>
      </c>
      <c r="H94" s="153"/>
      <c r="I94" s="6">
        <v>1527</v>
      </c>
      <c r="J94" s="145"/>
      <c r="K94" s="6">
        <v>1721</v>
      </c>
      <c r="L94" s="145"/>
      <c r="M94" s="6">
        <v>0</v>
      </c>
    </row>
    <row r="95" spans="1:13" ht="15.6" customHeight="1" x14ac:dyDescent="0.2">
      <c r="A95" s="145" t="s">
        <v>248</v>
      </c>
      <c r="G95" s="6">
        <v>0</v>
      </c>
      <c r="H95" s="153"/>
      <c r="I95" s="6">
        <v>0</v>
      </c>
      <c r="J95" s="145"/>
      <c r="K95" s="6">
        <v>0</v>
      </c>
      <c r="L95" s="145"/>
      <c r="M95" s="6">
        <v>20265</v>
      </c>
    </row>
    <row r="96" spans="1:13" ht="15.6" customHeight="1" x14ac:dyDescent="0.2">
      <c r="A96" s="145" t="s">
        <v>249</v>
      </c>
      <c r="G96" s="6">
        <v>-525011</v>
      </c>
      <c r="H96" s="153"/>
      <c r="I96" s="6">
        <v>-368921</v>
      </c>
      <c r="J96" s="145"/>
      <c r="K96" s="6">
        <v>-346264</v>
      </c>
      <c r="L96" s="145"/>
      <c r="M96" s="6">
        <v>0</v>
      </c>
    </row>
    <row r="97" spans="1:13" ht="15.6" customHeight="1" x14ac:dyDescent="0.2">
      <c r="A97" s="145" t="s">
        <v>282</v>
      </c>
      <c r="G97" s="6">
        <v>0</v>
      </c>
      <c r="H97" s="153"/>
      <c r="I97" s="6">
        <v>0</v>
      </c>
      <c r="J97" s="145"/>
      <c r="K97" s="6">
        <v>-5811</v>
      </c>
      <c r="L97" s="145"/>
      <c r="M97" s="6">
        <v>0</v>
      </c>
    </row>
    <row r="98" spans="1:13" ht="15.6" customHeight="1" x14ac:dyDescent="0.2">
      <c r="A98" s="145" t="s">
        <v>250</v>
      </c>
      <c r="G98" s="6">
        <v>-172416</v>
      </c>
      <c r="H98" s="153"/>
      <c r="I98" s="6">
        <v>0</v>
      </c>
      <c r="J98" s="153"/>
      <c r="K98" s="5">
        <v>0</v>
      </c>
      <c r="L98" s="145"/>
      <c r="M98" s="5">
        <v>0</v>
      </c>
    </row>
    <row r="99" spans="1:13" ht="15.6" customHeight="1" x14ac:dyDescent="0.2">
      <c r="A99" s="145" t="s">
        <v>251</v>
      </c>
      <c r="G99" s="162">
        <v>24263</v>
      </c>
      <c r="H99" s="153"/>
      <c r="I99" s="162">
        <v>27454</v>
      </c>
      <c r="J99" s="145"/>
      <c r="K99" s="165">
        <v>220797</v>
      </c>
      <c r="L99" s="145"/>
      <c r="M99" s="162">
        <v>1210399</v>
      </c>
    </row>
    <row r="100" spans="1:13" ht="5.0999999999999996" customHeight="1" x14ac:dyDescent="0.2">
      <c r="A100" s="136"/>
      <c r="B100" s="136"/>
      <c r="C100" s="136"/>
      <c r="D100" s="136"/>
      <c r="F100" s="136"/>
      <c r="G100" s="153"/>
      <c r="H100" s="153"/>
      <c r="I100" s="153"/>
      <c r="J100" s="153"/>
      <c r="K100" s="153"/>
      <c r="L100" s="153"/>
      <c r="M100" s="153"/>
    </row>
    <row r="101" spans="1:13" ht="15.6" customHeight="1" x14ac:dyDescent="0.2">
      <c r="A101" s="145" t="s">
        <v>295</v>
      </c>
      <c r="G101" s="10">
        <f>SUM(G73:G99)</f>
        <v>-3866496</v>
      </c>
      <c r="H101" s="153"/>
      <c r="I101" s="10">
        <f>SUM(I73:I99)</f>
        <v>-7764697</v>
      </c>
      <c r="J101" s="153"/>
      <c r="K101" s="10">
        <f>SUM(K73:K99)</f>
        <v>-743942</v>
      </c>
      <c r="L101" s="153"/>
      <c r="M101" s="10">
        <f>SUM(M73:M99)</f>
        <v>-4036101</v>
      </c>
    </row>
    <row r="102" spans="1:13" ht="9.9" customHeight="1" x14ac:dyDescent="0.2">
      <c r="G102" s="166"/>
      <c r="H102" s="153"/>
      <c r="I102" s="166"/>
      <c r="J102" s="153"/>
      <c r="K102" s="166"/>
      <c r="L102" s="153"/>
      <c r="M102" s="166"/>
    </row>
    <row r="103" spans="1:13" ht="15.6" customHeight="1" x14ac:dyDescent="0.2">
      <c r="A103" s="136" t="s">
        <v>252</v>
      </c>
      <c r="B103" s="136"/>
      <c r="E103" s="155"/>
      <c r="G103" s="166"/>
      <c r="H103" s="153"/>
      <c r="I103" s="166"/>
      <c r="J103" s="153"/>
      <c r="K103" s="166"/>
      <c r="L103" s="153"/>
      <c r="M103" s="166"/>
    </row>
    <row r="104" spans="1:13" ht="15.6" customHeight="1" x14ac:dyDescent="0.2">
      <c r="A104" s="145" t="s">
        <v>253</v>
      </c>
      <c r="B104" s="136"/>
      <c r="E104" s="155"/>
      <c r="G104" s="152">
        <v>37332</v>
      </c>
      <c r="H104" s="153"/>
      <c r="I104" s="5">
        <v>12162</v>
      </c>
      <c r="J104" s="145"/>
      <c r="K104" s="5">
        <v>0</v>
      </c>
      <c r="L104" s="145"/>
      <c r="M104" s="5">
        <v>0</v>
      </c>
    </row>
    <row r="105" spans="1:13" ht="15.6" customHeight="1" x14ac:dyDescent="0.2">
      <c r="A105" s="145" t="s">
        <v>254</v>
      </c>
      <c r="E105" s="155"/>
      <c r="G105" s="152">
        <v>16377826</v>
      </c>
      <c r="H105" s="153"/>
      <c r="I105" s="6">
        <v>1240000</v>
      </c>
      <c r="J105" s="145"/>
      <c r="K105" s="5">
        <v>13212000</v>
      </c>
      <c r="L105" s="145"/>
      <c r="M105" s="6">
        <v>800000</v>
      </c>
    </row>
    <row r="106" spans="1:13" ht="15.6" customHeight="1" x14ac:dyDescent="0.2">
      <c r="A106" s="145" t="s">
        <v>255</v>
      </c>
      <c r="E106" s="155"/>
      <c r="G106" s="152">
        <v>-18384013</v>
      </c>
      <c r="H106" s="152"/>
      <c r="I106" s="152">
        <v>-350000</v>
      </c>
      <c r="J106" s="152"/>
      <c r="K106" s="5">
        <v>-13947000</v>
      </c>
      <c r="L106" s="152"/>
      <c r="M106" s="152">
        <v>-300000</v>
      </c>
    </row>
    <row r="107" spans="1:13" ht="15.6" customHeight="1" x14ac:dyDescent="0.2">
      <c r="A107" s="145" t="s">
        <v>256</v>
      </c>
      <c r="E107" s="155">
        <v>12</v>
      </c>
      <c r="G107" s="152">
        <v>2000000</v>
      </c>
      <c r="H107" s="152"/>
      <c r="I107" s="152">
        <v>169365</v>
      </c>
      <c r="J107" s="152"/>
      <c r="K107" s="5">
        <v>2000000</v>
      </c>
      <c r="L107" s="152"/>
      <c r="M107" s="5">
        <v>0</v>
      </c>
    </row>
    <row r="108" spans="1:13" ht="15.6" customHeight="1" x14ac:dyDescent="0.2">
      <c r="A108" s="145" t="s">
        <v>257</v>
      </c>
      <c r="E108" s="155">
        <v>12</v>
      </c>
      <c r="G108" s="152">
        <v>-3118652</v>
      </c>
      <c r="H108" s="153"/>
      <c r="I108" s="152">
        <v>-2166238</v>
      </c>
      <c r="J108" s="145"/>
      <c r="K108" s="5">
        <v>0</v>
      </c>
      <c r="L108" s="145"/>
      <c r="M108" s="5">
        <v>0</v>
      </c>
    </row>
    <row r="109" spans="1:13" ht="15.6" customHeight="1" x14ac:dyDescent="0.2">
      <c r="A109" s="145" t="s">
        <v>293</v>
      </c>
      <c r="E109" s="155"/>
      <c r="G109" s="152">
        <v>105263</v>
      </c>
      <c r="H109" s="153"/>
      <c r="I109" s="152">
        <v>0</v>
      </c>
      <c r="J109" s="145"/>
      <c r="K109" s="5">
        <v>0</v>
      </c>
      <c r="L109" s="145"/>
      <c r="M109" s="5">
        <v>0</v>
      </c>
    </row>
    <row r="110" spans="1:13" ht="15.6" customHeight="1" x14ac:dyDescent="0.2">
      <c r="A110" s="145" t="s">
        <v>294</v>
      </c>
      <c r="E110" s="155"/>
      <c r="G110" s="152">
        <v>-647536</v>
      </c>
      <c r="H110" s="153"/>
      <c r="I110" s="152">
        <v>0</v>
      </c>
      <c r="J110" s="145"/>
      <c r="K110" s="5">
        <v>0</v>
      </c>
      <c r="L110" s="145"/>
      <c r="M110" s="5">
        <v>0</v>
      </c>
    </row>
    <row r="111" spans="1:13" ht="15.6" customHeight="1" x14ac:dyDescent="0.2">
      <c r="A111" s="145" t="s">
        <v>258</v>
      </c>
      <c r="E111" s="155">
        <v>13</v>
      </c>
      <c r="G111" s="152">
        <v>6837687</v>
      </c>
      <c r="H111" s="153"/>
      <c r="I111" s="152">
        <v>1500000</v>
      </c>
      <c r="J111" s="145"/>
      <c r="K111" s="5">
        <v>6837687</v>
      </c>
      <c r="L111" s="145"/>
      <c r="M111" s="5">
        <v>1500000</v>
      </c>
    </row>
    <row r="112" spans="1:13" ht="15.6" customHeight="1" x14ac:dyDescent="0.2">
      <c r="A112" s="145" t="s">
        <v>259</v>
      </c>
      <c r="E112" s="155">
        <v>13</v>
      </c>
      <c r="G112" s="152">
        <v>-4899990</v>
      </c>
      <c r="H112" s="153"/>
      <c r="I112" s="152">
        <v>-1400021</v>
      </c>
      <c r="J112" s="145"/>
      <c r="K112" s="5">
        <v>-4500000</v>
      </c>
      <c r="L112" s="145"/>
      <c r="M112" s="5">
        <v>0</v>
      </c>
    </row>
    <row r="113" spans="1:13" ht="15.6" customHeight="1" x14ac:dyDescent="0.2">
      <c r="A113" s="145" t="s">
        <v>260</v>
      </c>
      <c r="E113" s="155" t="s">
        <v>296</v>
      </c>
      <c r="G113" s="152">
        <v>-10294</v>
      </c>
      <c r="H113" s="153"/>
      <c r="I113" s="152">
        <v>-1926</v>
      </c>
      <c r="J113" s="145"/>
      <c r="K113" s="5">
        <v>-10294</v>
      </c>
      <c r="L113" s="145"/>
      <c r="M113" s="5">
        <v>-1926</v>
      </c>
    </row>
    <row r="114" spans="1:13" ht="15.6" customHeight="1" x14ac:dyDescent="0.2">
      <c r="A114" s="145" t="s">
        <v>318</v>
      </c>
      <c r="E114" s="155"/>
      <c r="G114" s="152">
        <v>0</v>
      </c>
      <c r="H114" s="153"/>
      <c r="I114" s="152">
        <v>0</v>
      </c>
      <c r="J114" s="145"/>
      <c r="K114" s="5">
        <v>8972000</v>
      </c>
      <c r="L114" s="145"/>
      <c r="M114" s="5">
        <v>0</v>
      </c>
    </row>
    <row r="115" spans="1:13" ht="15.6" customHeight="1" x14ac:dyDescent="0.2">
      <c r="A115" s="145" t="s">
        <v>319</v>
      </c>
      <c r="E115" s="155"/>
      <c r="G115" s="152">
        <v>0</v>
      </c>
      <c r="H115" s="153"/>
      <c r="I115" s="152">
        <v>0</v>
      </c>
      <c r="J115" s="145"/>
      <c r="K115" s="6">
        <v>-8972000</v>
      </c>
      <c r="L115" s="145"/>
      <c r="M115" s="6">
        <v>-12000</v>
      </c>
    </row>
    <row r="116" spans="1:13" ht="15.6" customHeight="1" x14ac:dyDescent="0.2">
      <c r="A116" s="145" t="s">
        <v>261</v>
      </c>
      <c r="E116" s="155"/>
      <c r="G116" s="152">
        <v>-111924</v>
      </c>
      <c r="H116" s="153"/>
      <c r="I116" s="152">
        <v>-114297</v>
      </c>
      <c r="J116" s="145"/>
      <c r="K116" s="152">
        <v>-10954</v>
      </c>
      <c r="L116" s="145"/>
      <c r="M116" s="152">
        <v>-7036</v>
      </c>
    </row>
    <row r="117" spans="1:13" ht="15.6" customHeight="1" x14ac:dyDescent="0.2">
      <c r="A117" s="145" t="s">
        <v>262</v>
      </c>
      <c r="E117" s="155"/>
      <c r="G117" s="152">
        <v>-651725</v>
      </c>
      <c r="H117" s="153"/>
      <c r="I117" s="152">
        <v>-469242</v>
      </c>
      <c r="J117" s="145"/>
      <c r="K117" s="152">
        <v>-651725</v>
      </c>
      <c r="L117" s="145"/>
      <c r="M117" s="152">
        <v>-469242</v>
      </c>
    </row>
    <row r="118" spans="1:13" ht="15.6" customHeight="1" x14ac:dyDescent="0.2">
      <c r="A118" s="167" t="s">
        <v>263</v>
      </c>
      <c r="B118" s="167"/>
      <c r="C118" s="167"/>
      <c r="D118" s="168"/>
      <c r="G118" s="152">
        <v>-292663</v>
      </c>
      <c r="H118" s="153"/>
      <c r="I118" s="152">
        <v>-582570</v>
      </c>
      <c r="J118" s="153"/>
      <c r="K118" s="152">
        <v>0</v>
      </c>
      <c r="L118" s="145"/>
      <c r="M118" s="5">
        <v>0</v>
      </c>
    </row>
    <row r="119" spans="1:13" ht="15.6" customHeight="1" x14ac:dyDescent="0.2">
      <c r="A119" s="157" t="s">
        <v>264</v>
      </c>
      <c r="B119" s="167"/>
      <c r="C119" s="167"/>
      <c r="D119" s="168"/>
      <c r="G119" s="152">
        <v>-457479</v>
      </c>
      <c r="H119" s="153"/>
      <c r="I119" s="152">
        <v>-430082</v>
      </c>
      <c r="J119" s="145"/>
      <c r="K119" s="152">
        <v>-457479</v>
      </c>
      <c r="L119" s="145"/>
      <c r="M119" s="152">
        <v>-430082</v>
      </c>
    </row>
    <row r="120" spans="1:13" ht="15.6" customHeight="1" x14ac:dyDescent="0.2">
      <c r="A120" s="157" t="s">
        <v>265</v>
      </c>
      <c r="B120" s="167"/>
      <c r="C120" s="167"/>
      <c r="D120" s="168"/>
      <c r="G120" s="152">
        <v>257451</v>
      </c>
      <c r="H120" s="153"/>
      <c r="I120" s="152">
        <v>369380</v>
      </c>
      <c r="J120" s="145"/>
      <c r="K120" s="152">
        <v>0</v>
      </c>
      <c r="L120" s="145"/>
      <c r="M120" s="152">
        <v>0</v>
      </c>
    </row>
    <row r="121" spans="1:13" ht="15.6" customHeight="1" x14ac:dyDescent="0.2">
      <c r="A121" s="157" t="s">
        <v>299</v>
      </c>
      <c r="B121" s="167"/>
      <c r="C121" s="167"/>
      <c r="D121" s="168"/>
    </row>
    <row r="122" spans="1:13" ht="15.6" customHeight="1" x14ac:dyDescent="0.2">
      <c r="A122" s="157"/>
      <c r="B122" s="167" t="s">
        <v>302</v>
      </c>
      <c r="C122" s="167"/>
      <c r="D122" s="168"/>
      <c r="E122" s="66">
        <v>15</v>
      </c>
      <c r="G122" s="152">
        <v>48125</v>
      </c>
      <c r="H122" s="153"/>
      <c r="I122" s="152">
        <v>0</v>
      </c>
      <c r="J122" s="145"/>
      <c r="K122" s="152">
        <v>0</v>
      </c>
      <c r="L122" s="145"/>
      <c r="M122" s="152">
        <v>0</v>
      </c>
    </row>
    <row r="123" spans="1:13" ht="15.6" customHeight="1" x14ac:dyDescent="0.2">
      <c r="A123" s="157" t="s">
        <v>266</v>
      </c>
      <c r="E123" s="155"/>
      <c r="G123" s="152">
        <v>-2528306</v>
      </c>
      <c r="H123" s="153"/>
      <c r="I123" s="152">
        <v>-2776055</v>
      </c>
      <c r="J123" s="145"/>
      <c r="K123" s="156">
        <v>-751110</v>
      </c>
      <c r="L123" s="145"/>
      <c r="M123" s="152">
        <v>-632320</v>
      </c>
    </row>
    <row r="124" spans="1:13" ht="15.6" customHeight="1" x14ac:dyDescent="0.2">
      <c r="A124" s="157" t="s">
        <v>304</v>
      </c>
      <c r="E124" s="155"/>
      <c r="G124" s="162">
        <v>-5003</v>
      </c>
      <c r="H124" s="153"/>
      <c r="I124" s="162">
        <v>-1941</v>
      </c>
      <c r="J124" s="145"/>
      <c r="K124" s="165">
        <v>-1330</v>
      </c>
      <c r="L124" s="145"/>
      <c r="M124" s="162">
        <v>-1033</v>
      </c>
    </row>
    <row r="125" spans="1:13" ht="5.0999999999999996" customHeight="1" x14ac:dyDescent="0.2">
      <c r="A125" s="157"/>
      <c r="E125" s="155"/>
      <c r="G125" s="12"/>
      <c r="H125" s="153"/>
      <c r="I125" s="12"/>
      <c r="J125" s="153"/>
      <c r="K125" s="12"/>
      <c r="L125" s="153"/>
      <c r="M125" s="12"/>
    </row>
    <row r="126" spans="1:13" ht="15.6" customHeight="1" x14ac:dyDescent="0.2">
      <c r="A126" s="145" t="s">
        <v>267</v>
      </c>
      <c r="G126" s="10">
        <f>SUM(G104:G124)</f>
        <v>-5443901</v>
      </c>
      <c r="H126" s="153"/>
      <c r="I126" s="10">
        <f>SUM(I104:I124)</f>
        <v>-5001465</v>
      </c>
      <c r="J126" s="153"/>
      <c r="K126" s="10">
        <f>SUM(K104:K124)</f>
        <v>1719795</v>
      </c>
      <c r="L126" s="153"/>
      <c r="M126" s="10">
        <f>SUM(M104:M124)</f>
        <v>446361</v>
      </c>
    </row>
    <row r="127" spans="1:13" ht="9.9" customHeight="1" x14ac:dyDescent="0.2">
      <c r="G127" s="13"/>
      <c r="H127" s="153"/>
      <c r="I127" s="13"/>
      <c r="J127" s="153"/>
      <c r="K127" s="13"/>
      <c r="L127" s="153"/>
      <c r="M127" s="13"/>
    </row>
    <row r="128" spans="1:13" ht="21.9" customHeight="1" x14ac:dyDescent="0.2">
      <c r="A128" s="195" t="s">
        <v>30</v>
      </c>
      <c r="B128" s="195"/>
      <c r="C128" s="195"/>
      <c r="D128" s="195"/>
      <c r="E128" s="195"/>
      <c r="F128" s="195"/>
      <c r="G128" s="195"/>
      <c r="H128" s="195"/>
      <c r="I128" s="195"/>
      <c r="J128" s="195"/>
      <c r="K128" s="195"/>
      <c r="L128" s="195"/>
      <c r="M128" s="195"/>
    </row>
    <row r="129" spans="1:13" ht="16.5" customHeight="1" x14ac:dyDescent="0.2">
      <c r="A129" s="136" t="s">
        <v>0</v>
      </c>
      <c r="B129" s="136"/>
      <c r="C129" s="136"/>
      <c r="D129" s="136"/>
      <c r="E129" s="137"/>
      <c r="F129" s="136"/>
      <c r="G129" s="138"/>
      <c r="I129" s="138"/>
    </row>
    <row r="130" spans="1:13" ht="16.5" customHeight="1" x14ac:dyDescent="0.2">
      <c r="A130" s="136" t="s">
        <v>230</v>
      </c>
      <c r="B130" s="136"/>
      <c r="C130" s="136"/>
      <c r="D130" s="136"/>
      <c r="E130" s="137"/>
      <c r="F130" s="136"/>
      <c r="G130" s="138"/>
      <c r="I130" s="138"/>
    </row>
    <row r="131" spans="1:13" ht="16.5" customHeight="1" x14ac:dyDescent="0.2">
      <c r="A131" s="163" t="str">
        <f>A64</f>
        <v>For the six-month period ended 30 June 2025</v>
      </c>
      <c r="B131" s="140"/>
      <c r="C131" s="140"/>
      <c r="D131" s="140"/>
      <c r="E131" s="141"/>
      <c r="F131" s="140"/>
      <c r="G131" s="142"/>
      <c r="H131" s="142"/>
      <c r="I131" s="142"/>
      <c r="J131" s="142"/>
      <c r="K131" s="142"/>
      <c r="L131" s="142"/>
      <c r="M131" s="142"/>
    </row>
    <row r="132" spans="1:13" ht="16.5" customHeight="1" x14ac:dyDescent="0.2">
      <c r="A132" s="136"/>
      <c r="B132" s="136"/>
      <c r="C132" s="136"/>
      <c r="D132" s="136"/>
      <c r="E132" s="137"/>
      <c r="F132" s="136"/>
      <c r="G132" s="138"/>
      <c r="I132" s="138"/>
    </row>
    <row r="133" spans="1:13" ht="16.5" customHeight="1" x14ac:dyDescent="0.2">
      <c r="A133" s="136"/>
      <c r="B133" s="136"/>
      <c r="C133" s="136"/>
      <c r="D133" s="136"/>
      <c r="E133" s="137"/>
      <c r="F133" s="136"/>
      <c r="G133" s="138"/>
      <c r="I133" s="138"/>
    </row>
    <row r="134" spans="1:13" ht="16.5" customHeight="1" x14ac:dyDescent="0.2">
      <c r="A134" s="136"/>
      <c r="B134" s="136"/>
      <c r="C134" s="136"/>
      <c r="D134" s="136"/>
      <c r="E134" s="137"/>
      <c r="F134" s="136"/>
      <c r="G134" s="190" t="s">
        <v>2</v>
      </c>
      <c r="H134" s="191"/>
      <c r="I134" s="191"/>
      <c r="J134" s="143"/>
      <c r="K134" s="190" t="s">
        <v>3</v>
      </c>
      <c r="L134" s="190"/>
      <c r="M134" s="190"/>
    </row>
    <row r="135" spans="1:13" ht="16.5" customHeight="1" x14ac:dyDescent="0.2">
      <c r="A135" s="136"/>
      <c r="B135" s="136"/>
      <c r="C135" s="136"/>
      <c r="D135" s="136"/>
      <c r="F135" s="136"/>
      <c r="G135" s="192" t="s">
        <v>4</v>
      </c>
      <c r="H135" s="193"/>
      <c r="I135" s="193"/>
      <c r="J135" s="146"/>
      <c r="K135" s="192" t="s">
        <v>4</v>
      </c>
      <c r="L135" s="193"/>
      <c r="M135" s="193"/>
    </row>
    <row r="136" spans="1:13" ht="16.5" customHeight="1" x14ac:dyDescent="0.2">
      <c r="G136" s="147" t="s">
        <v>201</v>
      </c>
      <c r="H136" s="53"/>
      <c r="I136" s="147" t="s">
        <v>202</v>
      </c>
      <c r="J136" s="53"/>
      <c r="K136" s="147" t="s">
        <v>201</v>
      </c>
      <c r="L136" s="53"/>
      <c r="M136" s="147" t="s">
        <v>202</v>
      </c>
    </row>
    <row r="137" spans="1:13" ht="16.5" customHeight="1" x14ac:dyDescent="0.2">
      <c r="A137" s="136"/>
      <c r="B137" s="136"/>
      <c r="C137" s="136"/>
      <c r="D137" s="136"/>
      <c r="E137" s="148" t="s">
        <v>5</v>
      </c>
      <c r="F137" s="136"/>
      <c r="G137" s="149" t="s">
        <v>6</v>
      </c>
      <c r="H137" s="144"/>
      <c r="I137" s="149" t="s">
        <v>6</v>
      </c>
      <c r="J137" s="144"/>
      <c r="K137" s="149" t="s">
        <v>6</v>
      </c>
      <c r="L137" s="144"/>
      <c r="M137" s="149" t="s">
        <v>6</v>
      </c>
    </row>
    <row r="138" spans="1:13" ht="16.5" customHeight="1" x14ac:dyDescent="0.2">
      <c r="A138" s="136"/>
      <c r="B138" s="136"/>
      <c r="C138" s="136"/>
      <c r="D138" s="136"/>
      <c r="E138" s="150"/>
      <c r="F138" s="136"/>
      <c r="G138" s="146"/>
      <c r="H138" s="144"/>
      <c r="I138" s="146"/>
      <c r="J138" s="144"/>
      <c r="K138" s="146"/>
      <c r="L138" s="144"/>
      <c r="M138" s="146"/>
    </row>
    <row r="139" spans="1:13" ht="16.5" customHeight="1" x14ac:dyDescent="0.2">
      <c r="A139" s="136" t="s">
        <v>268</v>
      </c>
      <c r="G139" s="14">
        <f>SUM(G126,G101,G50)</f>
        <v>-570869</v>
      </c>
      <c r="H139" s="14"/>
      <c r="I139" s="14">
        <f>SUM(I126,I101,I50)</f>
        <v>-6336355</v>
      </c>
      <c r="J139" s="14"/>
      <c r="K139" s="14">
        <f>SUM(K126,K101,K50)</f>
        <v>664836</v>
      </c>
      <c r="L139" s="14"/>
      <c r="M139" s="14">
        <f>SUM(M126,M101,M50)</f>
        <v>-4070001</v>
      </c>
    </row>
    <row r="140" spans="1:13" ht="16.5" customHeight="1" x14ac:dyDescent="0.2">
      <c r="A140" s="145" t="s">
        <v>269</v>
      </c>
      <c r="G140" s="14">
        <v>18784932</v>
      </c>
      <c r="H140" s="11"/>
      <c r="I140" s="14">
        <v>28439296</v>
      </c>
      <c r="J140" s="11"/>
      <c r="K140" s="14">
        <v>1070012</v>
      </c>
      <c r="L140" s="11"/>
      <c r="M140" s="14">
        <v>9033989</v>
      </c>
    </row>
    <row r="141" spans="1:13" ht="16.5" customHeight="1" x14ac:dyDescent="0.2">
      <c r="A141" s="145" t="s">
        <v>270</v>
      </c>
      <c r="B141" s="136"/>
      <c r="C141" s="136"/>
      <c r="D141" s="136"/>
      <c r="F141" s="15"/>
      <c r="G141" s="9">
        <v>-120267</v>
      </c>
      <c r="H141" s="145"/>
      <c r="I141" s="9">
        <v>270811</v>
      </c>
      <c r="J141" s="145"/>
      <c r="K141" s="9">
        <v>-12312</v>
      </c>
      <c r="L141" s="145"/>
      <c r="M141" s="9">
        <v>37621</v>
      </c>
    </row>
    <row r="142" spans="1:13" ht="16.5" customHeight="1" x14ac:dyDescent="0.2">
      <c r="B142" s="136"/>
      <c r="C142" s="136"/>
      <c r="D142" s="136"/>
      <c r="F142" s="136"/>
      <c r="G142" s="16"/>
      <c r="I142" s="16"/>
      <c r="K142" s="16"/>
      <c r="M142" s="16"/>
    </row>
    <row r="143" spans="1:13" ht="16.5" customHeight="1" thickBot="1" x14ac:dyDescent="0.25">
      <c r="A143" s="136" t="s">
        <v>271</v>
      </c>
      <c r="B143" s="136"/>
      <c r="G143" s="17">
        <f>SUM(G139:G141)</f>
        <v>18093796</v>
      </c>
      <c r="I143" s="17">
        <f>SUM(I139:I141)</f>
        <v>22373752</v>
      </c>
      <c r="K143" s="17">
        <f>SUM(K139:K141)</f>
        <v>1722536</v>
      </c>
      <c r="M143" s="17">
        <f>SUM(M139:M141)</f>
        <v>5001609</v>
      </c>
    </row>
    <row r="144" spans="1:13" ht="16.5" customHeight="1" thickTop="1" x14ac:dyDescent="0.2">
      <c r="A144" s="136"/>
      <c r="B144" s="136"/>
      <c r="E144" s="145"/>
      <c r="G144" s="139"/>
      <c r="H144" s="145"/>
      <c r="I144" s="139"/>
      <c r="J144" s="145"/>
      <c r="L144" s="145"/>
      <c r="M144" s="145"/>
    </row>
    <row r="145" spans="1:13" ht="16.5" customHeight="1" x14ac:dyDescent="0.2">
      <c r="A145" s="136" t="s">
        <v>272</v>
      </c>
      <c r="F145" s="155"/>
      <c r="G145" s="139"/>
      <c r="I145" s="139"/>
    </row>
    <row r="146" spans="1:13" ht="16.5" customHeight="1" x14ac:dyDescent="0.2">
      <c r="A146" s="136"/>
      <c r="F146" s="155"/>
      <c r="G146" s="139"/>
      <c r="I146" s="139"/>
    </row>
    <row r="147" spans="1:13" ht="16.5" customHeight="1" x14ac:dyDescent="0.2">
      <c r="A147" s="145" t="s">
        <v>273</v>
      </c>
      <c r="F147" s="155"/>
      <c r="G147" s="139"/>
      <c r="I147" s="139"/>
    </row>
    <row r="148" spans="1:13" ht="16.5" customHeight="1" x14ac:dyDescent="0.2">
      <c r="A148" s="154" t="s">
        <v>307</v>
      </c>
      <c r="B148" s="169"/>
      <c r="C148" s="47"/>
      <c r="D148" s="169"/>
      <c r="G148" s="6">
        <v>1051569</v>
      </c>
      <c r="H148" s="145"/>
      <c r="I148" s="5">
        <v>89027</v>
      </c>
      <c r="J148" s="8"/>
      <c r="K148" s="18">
        <v>332</v>
      </c>
      <c r="L148" s="8"/>
      <c r="M148" s="18">
        <v>3938</v>
      </c>
    </row>
    <row r="149" spans="1:13" ht="16.5" customHeight="1" x14ac:dyDescent="0.2">
      <c r="A149" s="145" t="s">
        <v>274</v>
      </c>
      <c r="C149" s="47"/>
      <c r="D149" s="169"/>
      <c r="E149" s="66">
        <v>9</v>
      </c>
      <c r="G149" s="6">
        <v>45519</v>
      </c>
      <c r="H149" s="145"/>
      <c r="I149" s="5">
        <v>140759</v>
      </c>
      <c r="J149" s="8"/>
      <c r="K149" s="5">
        <v>25301</v>
      </c>
      <c r="L149" s="8"/>
      <c r="M149" s="5">
        <v>13612</v>
      </c>
    </row>
    <row r="150" spans="1:13" ht="16.5" customHeight="1" x14ac:dyDescent="0.2">
      <c r="A150" s="154" t="s">
        <v>300</v>
      </c>
      <c r="C150" s="47"/>
      <c r="D150" s="169"/>
      <c r="G150" s="6">
        <v>14019</v>
      </c>
      <c r="H150" s="145"/>
      <c r="I150" s="5">
        <v>0</v>
      </c>
      <c r="J150" s="8"/>
      <c r="K150" s="5">
        <v>14019</v>
      </c>
      <c r="L150" s="8"/>
      <c r="M150" s="5">
        <v>0</v>
      </c>
    </row>
    <row r="151" spans="1:13" ht="16.5" customHeight="1" x14ac:dyDescent="0.2">
      <c r="A151" s="154" t="s">
        <v>275</v>
      </c>
      <c r="B151" s="169"/>
      <c r="E151" s="170"/>
      <c r="G151" s="6">
        <v>0</v>
      </c>
      <c r="H151" s="14"/>
      <c r="I151" s="5">
        <v>1054008</v>
      </c>
      <c r="J151" s="8"/>
      <c r="K151" s="5">
        <v>0</v>
      </c>
      <c r="L151" s="8"/>
      <c r="M151" s="5">
        <v>0</v>
      </c>
    </row>
    <row r="152" spans="1:13" ht="16.5" customHeight="1" x14ac:dyDescent="0.2">
      <c r="A152" s="154" t="s">
        <v>276</v>
      </c>
      <c r="B152" s="169"/>
      <c r="G152" s="160">
        <v>20430</v>
      </c>
      <c r="H152" s="14"/>
      <c r="I152" s="14">
        <v>0</v>
      </c>
      <c r="J152" s="14"/>
      <c r="K152" s="5">
        <v>20430</v>
      </c>
      <c r="L152" s="8"/>
      <c r="M152" s="5">
        <v>0</v>
      </c>
    </row>
    <row r="153" spans="1:13" ht="16.5" customHeight="1" x14ac:dyDescent="0.2">
      <c r="A153" s="169" t="s">
        <v>309</v>
      </c>
      <c r="C153" s="47"/>
      <c r="D153" s="169"/>
      <c r="G153" s="6">
        <v>0</v>
      </c>
      <c r="H153" s="145"/>
      <c r="I153" s="5">
        <v>5868236</v>
      </c>
      <c r="J153" s="8"/>
      <c r="K153" s="5">
        <v>0</v>
      </c>
      <c r="L153" s="8"/>
      <c r="M153" s="5">
        <v>369600</v>
      </c>
    </row>
    <row r="154" spans="1:13" ht="16.5" customHeight="1" x14ac:dyDescent="0.2">
      <c r="A154" s="169" t="s">
        <v>310</v>
      </c>
      <c r="C154" s="47"/>
      <c r="D154" s="169"/>
      <c r="G154" s="6">
        <v>271807</v>
      </c>
      <c r="H154" s="145"/>
      <c r="I154" s="5">
        <v>219294</v>
      </c>
      <c r="J154" s="8"/>
      <c r="K154" s="5">
        <v>35000</v>
      </c>
      <c r="L154" s="8"/>
      <c r="M154" s="5">
        <v>219294</v>
      </c>
    </row>
    <row r="155" spans="1:13" ht="16.5" customHeight="1" x14ac:dyDescent="0.2">
      <c r="A155" s="169" t="s">
        <v>308</v>
      </c>
      <c r="C155" s="47"/>
      <c r="D155" s="169"/>
      <c r="E155" s="164">
        <v>18.7</v>
      </c>
      <c r="G155" s="6">
        <v>693198</v>
      </c>
      <c r="H155" s="145"/>
      <c r="I155" s="14">
        <v>0</v>
      </c>
      <c r="J155" s="14"/>
      <c r="K155" s="14">
        <v>2563400</v>
      </c>
      <c r="L155" s="14"/>
      <c r="M155" s="14">
        <v>384498</v>
      </c>
    </row>
    <row r="156" spans="1:13" ht="16.5" customHeight="1" x14ac:dyDescent="0.2">
      <c r="A156" s="169" t="s">
        <v>277</v>
      </c>
      <c r="C156" s="47"/>
      <c r="D156" s="169"/>
      <c r="E156" s="164"/>
      <c r="G156" s="14">
        <v>0</v>
      </c>
      <c r="H156" s="145"/>
      <c r="I156" s="14">
        <v>0</v>
      </c>
      <c r="J156" s="14"/>
      <c r="K156" s="14">
        <v>0</v>
      </c>
      <c r="L156" s="14"/>
      <c r="M156" s="14">
        <v>1966</v>
      </c>
    </row>
    <row r="157" spans="1:13" ht="16.5" customHeight="1" x14ac:dyDescent="0.2">
      <c r="A157" s="154" t="s">
        <v>320</v>
      </c>
      <c r="C157" s="47"/>
      <c r="D157" s="169"/>
      <c r="E157" s="164"/>
      <c r="G157" s="6">
        <v>0</v>
      </c>
      <c r="H157" s="145"/>
      <c r="I157" s="14">
        <v>129598</v>
      </c>
      <c r="J157" s="14"/>
      <c r="K157" s="14">
        <v>0</v>
      </c>
      <c r="L157" s="14"/>
      <c r="M157" s="14">
        <v>0</v>
      </c>
    </row>
    <row r="158" spans="1:13" ht="16.5" customHeight="1" x14ac:dyDescent="0.2">
      <c r="A158" s="169" t="s">
        <v>287</v>
      </c>
      <c r="C158" s="47"/>
      <c r="D158" s="169"/>
      <c r="E158" s="164"/>
      <c r="G158" s="6">
        <v>38900</v>
      </c>
      <c r="H158" s="145"/>
      <c r="I158" s="14">
        <v>69544</v>
      </c>
      <c r="J158" s="14"/>
      <c r="K158" s="14">
        <v>0</v>
      </c>
      <c r="L158" s="14"/>
      <c r="M158" s="14">
        <v>0</v>
      </c>
    </row>
    <row r="159" spans="1:13" ht="16.5" customHeight="1" x14ac:dyDescent="0.2">
      <c r="A159" s="154" t="s">
        <v>278</v>
      </c>
      <c r="B159" s="169"/>
      <c r="G159" s="6">
        <v>0</v>
      </c>
      <c r="H159" s="14"/>
      <c r="I159" s="5">
        <v>10095</v>
      </c>
      <c r="J159" s="8"/>
      <c r="K159" s="5">
        <v>0</v>
      </c>
      <c r="L159" s="8"/>
      <c r="M159" s="5">
        <v>0</v>
      </c>
    </row>
    <row r="160" spans="1:13" ht="16.5" customHeight="1" x14ac:dyDescent="0.2">
      <c r="A160" s="154" t="s">
        <v>279</v>
      </c>
      <c r="B160" s="169"/>
      <c r="G160" s="160">
        <v>0</v>
      </c>
      <c r="H160" s="14"/>
      <c r="I160" s="5">
        <v>1078801</v>
      </c>
      <c r="J160" s="8"/>
      <c r="K160" s="5">
        <v>0</v>
      </c>
      <c r="L160" s="8"/>
      <c r="M160" s="5">
        <v>0</v>
      </c>
    </row>
    <row r="161" spans="1:13" ht="16.5" customHeight="1" x14ac:dyDescent="0.2">
      <c r="A161" s="154" t="s">
        <v>280</v>
      </c>
      <c r="B161" s="47"/>
      <c r="G161" s="160">
        <v>0</v>
      </c>
      <c r="H161" s="14"/>
      <c r="I161" s="5">
        <v>911690</v>
      </c>
      <c r="J161" s="8"/>
      <c r="K161" s="5">
        <v>0</v>
      </c>
      <c r="L161" s="8"/>
      <c r="M161" s="5">
        <v>911690</v>
      </c>
    </row>
    <row r="162" spans="1:13" ht="16.5" customHeight="1" x14ac:dyDescent="0.2">
      <c r="A162" s="154" t="s">
        <v>281</v>
      </c>
      <c r="B162" s="169"/>
      <c r="G162" s="14">
        <v>477756</v>
      </c>
      <c r="H162" s="14"/>
      <c r="I162" s="14">
        <v>89445</v>
      </c>
      <c r="J162" s="14"/>
      <c r="K162" s="6">
        <v>47910</v>
      </c>
      <c r="L162" s="8"/>
      <c r="M162" s="14">
        <v>52920</v>
      </c>
    </row>
    <row r="163" spans="1:13" ht="16.5" customHeight="1" x14ac:dyDescent="0.2">
      <c r="A163" s="154" t="s">
        <v>297</v>
      </c>
      <c r="B163" s="169"/>
      <c r="E163" s="66">
        <v>11</v>
      </c>
      <c r="G163" s="14">
        <v>100203</v>
      </c>
      <c r="H163" s="14"/>
      <c r="I163" s="14">
        <v>0</v>
      </c>
      <c r="J163" s="14"/>
      <c r="K163" s="14">
        <v>0</v>
      </c>
      <c r="L163" s="14"/>
      <c r="M163" s="14">
        <v>0</v>
      </c>
    </row>
    <row r="164" spans="1:13" s="145" customFormat="1" ht="16.5" customHeight="1" x14ac:dyDescent="0.3">
      <c r="A164" s="145" t="s">
        <v>314</v>
      </c>
      <c r="B164" s="136"/>
      <c r="E164" s="66">
        <v>6</v>
      </c>
      <c r="G164" s="21">
        <v>0</v>
      </c>
      <c r="I164" s="21">
        <v>0</v>
      </c>
      <c r="K164" s="21">
        <v>1228772</v>
      </c>
      <c r="L164" s="6"/>
      <c r="M164" s="21">
        <v>0</v>
      </c>
    </row>
    <row r="165" spans="1:13" ht="16.5" customHeight="1" x14ac:dyDescent="0.2">
      <c r="A165" s="154"/>
      <c r="B165" s="169"/>
      <c r="G165" s="14"/>
      <c r="H165" s="14"/>
      <c r="I165" s="14"/>
      <c r="J165" s="14"/>
      <c r="K165" s="14"/>
      <c r="L165" s="14"/>
      <c r="M165" s="14"/>
    </row>
    <row r="166" spans="1:13" ht="16.5" customHeight="1" x14ac:dyDescent="0.2">
      <c r="A166" s="154"/>
      <c r="B166" s="169"/>
      <c r="G166" s="14"/>
      <c r="H166" s="14"/>
      <c r="I166" s="14"/>
      <c r="J166" s="14"/>
      <c r="K166" s="14"/>
      <c r="L166" s="14"/>
      <c r="M166" s="14"/>
    </row>
    <row r="167" spans="1:13" ht="16.5" customHeight="1" x14ac:dyDescent="0.2">
      <c r="A167" s="154"/>
      <c r="B167" s="169"/>
      <c r="G167" s="14"/>
      <c r="H167" s="14"/>
      <c r="I167" s="14"/>
      <c r="J167" s="14"/>
      <c r="K167" s="14"/>
      <c r="L167" s="14"/>
      <c r="M167" s="14"/>
    </row>
    <row r="168" spans="1:13" ht="16.5" customHeight="1" x14ac:dyDescent="0.2">
      <c r="A168" s="154"/>
      <c r="B168" s="169"/>
      <c r="G168" s="14"/>
      <c r="H168" s="14"/>
      <c r="I168" s="14"/>
      <c r="J168" s="14"/>
      <c r="K168" s="14"/>
      <c r="L168" s="14"/>
      <c r="M168" s="14"/>
    </row>
    <row r="169" spans="1:13" ht="16.5" customHeight="1" x14ac:dyDescent="0.2">
      <c r="A169" s="154"/>
      <c r="B169" s="169"/>
      <c r="G169" s="14"/>
      <c r="H169" s="14"/>
      <c r="I169" s="14"/>
      <c r="J169" s="14"/>
      <c r="K169" s="14"/>
      <c r="L169" s="14"/>
      <c r="M169" s="14"/>
    </row>
    <row r="170" spans="1:13" ht="16.5" customHeight="1" x14ac:dyDescent="0.2">
      <c r="A170" s="154"/>
      <c r="B170" s="169"/>
      <c r="G170" s="14"/>
      <c r="H170" s="14"/>
      <c r="I170" s="14"/>
      <c r="J170" s="14"/>
      <c r="K170" s="14"/>
      <c r="L170" s="14"/>
      <c r="M170" s="14"/>
    </row>
    <row r="171" spans="1:13" ht="16.5" customHeight="1" x14ac:dyDescent="0.2">
      <c r="A171" s="154"/>
      <c r="B171" s="169"/>
      <c r="G171" s="14"/>
      <c r="H171" s="14"/>
      <c r="I171" s="14"/>
      <c r="J171" s="14"/>
      <c r="K171" s="14"/>
      <c r="L171" s="14"/>
      <c r="M171" s="14"/>
    </row>
    <row r="172" spans="1:13" ht="16.5" customHeight="1" x14ac:dyDescent="0.2">
      <c r="A172" s="154"/>
      <c r="B172" s="169"/>
      <c r="G172" s="14"/>
      <c r="H172" s="14"/>
      <c r="I172" s="14"/>
      <c r="J172" s="14"/>
      <c r="K172" s="14"/>
      <c r="L172" s="14"/>
      <c r="M172" s="14"/>
    </row>
    <row r="173" spans="1:13" ht="16.5" customHeight="1" x14ac:dyDescent="0.2">
      <c r="A173" s="154"/>
      <c r="B173" s="169"/>
      <c r="G173" s="14"/>
      <c r="H173" s="14"/>
      <c r="I173" s="14"/>
      <c r="J173" s="14"/>
      <c r="K173" s="14"/>
      <c r="L173" s="14"/>
      <c r="M173" s="14"/>
    </row>
    <row r="174" spans="1:13" ht="16.5" customHeight="1" x14ac:dyDescent="0.2">
      <c r="A174" s="154"/>
      <c r="B174" s="169"/>
      <c r="G174" s="14"/>
      <c r="H174" s="14"/>
      <c r="I174" s="14"/>
      <c r="J174" s="14"/>
      <c r="K174" s="14"/>
      <c r="L174" s="14"/>
      <c r="M174" s="14"/>
    </row>
    <row r="175" spans="1:13" ht="16.5" customHeight="1" x14ac:dyDescent="0.2">
      <c r="A175" s="154"/>
      <c r="B175" s="169"/>
      <c r="G175" s="14"/>
      <c r="H175" s="14"/>
      <c r="I175" s="14"/>
      <c r="J175" s="14"/>
      <c r="K175" s="14"/>
      <c r="L175" s="14"/>
      <c r="M175" s="14"/>
    </row>
    <row r="176" spans="1:13" ht="16.5" customHeight="1" x14ac:dyDescent="0.2">
      <c r="A176" s="154"/>
      <c r="B176" s="169"/>
      <c r="G176" s="14"/>
      <c r="H176" s="14"/>
      <c r="I176" s="14"/>
      <c r="J176" s="14"/>
      <c r="K176" s="14"/>
      <c r="L176" s="14"/>
      <c r="M176" s="14"/>
    </row>
    <row r="177" spans="1:13" ht="16.5" customHeight="1" x14ac:dyDescent="0.2">
      <c r="A177" s="154"/>
      <c r="B177" s="169"/>
      <c r="G177" s="14"/>
      <c r="H177" s="14"/>
      <c r="I177" s="14"/>
      <c r="J177" s="14"/>
      <c r="K177" s="14"/>
      <c r="L177" s="14"/>
      <c r="M177" s="14"/>
    </row>
    <row r="178" spans="1:13" ht="16.5" customHeight="1" x14ac:dyDescent="0.2">
      <c r="A178" s="154"/>
      <c r="B178" s="169"/>
      <c r="G178" s="14"/>
      <c r="H178" s="14"/>
      <c r="I178" s="14"/>
      <c r="J178" s="14"/>
      <c r="K178" s="14"/>
      <c r="L178" s="14"/>
      <c r="M178" s="14"/>
    </row>
    <row r="179" spans="1:13" ht="16.5" customHeight="1" x14ac:dyDescent="0.2">
      <c r="A179" s="154"/>
      <c r="B179" s="169"/>
      <c r="G179" s="14"/>
      <c r="H179" s="14"/>
      <c r="I179" s="14"/>
      <c r="J179" s="14"/>
      <c r="K179" s="14"/>
      <c r="L179" s="14"/>
      <c r="M179" s="14"/>
    </row>
    <row r="180" spans="1:13" ht="16.5" customHeight="1" x14ac:dyDescent="0.2">
      <c r="A180" s="154"/>
      <c r="B180" s="169"/>
      <c r="G180" s="14"/>
      <c r="H180" s="14"/>
      <c r="I180" s="14"/>
      <c r="J180" s="14"/>
      <c r="K180" s="14"/>
      <c r="L180" s="14"/>
      <c r="M180" s="14"/>
    </row>
    <row r="181" spans="1:13" ht="16.5" customHeight="1" x14ac:dyDescent="0.2">
      <c r="A181" s="154"/>
      <c r="B181" s="169"/>
      <c r="G181" s="14"/>
      <c r="H181" s="14"/>
      <c r="I181" s="14"/>
      <c r="J181" s="14"/>
      <c r="K181" s="14"/>
      <c r="L181" s="14"/>
      <c r="M181" s="14"/>
    </row>
    <row r="182" spans="1:13" ht="16.5" customHeight="1" x14ac:dyDescent="0.2">
      <c r="A182" s="154"/>
      <c r="B182" s="169"/>
      <c r="G182" s="14"/>
      <c r="H182" s="14"/>
      <c r="I182" s="14"/>
      <c r="J182" s="14"/>
      <c r="K182" s="14"/>
      <c r="L182" s="14"/>
      <c r="M182" s="14"/>
    </row>
    <row r="183" spans="1:13" ht="16.5" customHeight="1" x14ac:dyDescent="0.2">
      <c r="A183" s="154"/>
      <c r="B183" s="169"/>
      <c r="G183" s="14"/>
      <c r="H183" s="14"/>
      <c r="I183" s="14"/>
      <c r="J183" s="14"/>
      <c r="K183" s="14"/>
      <c r="L183" s="14"/>
      <c r="M183" s="14"/>
    </row>
    <row r="184" spans="1:13" ht="16.5" customHeight="1" x14ac:dyDescent="0.2">
      <c r="A184" s="154"/>
      <c r="B184" s="169"/>
      <c r="G184" s="14"/>
      <c r="H184" s="14"/>
      <c r="I184" s="14"/>
      <c r="J184" s="14"/>
      <c r="K184" s="14"/>
      <c r="L184" s="14"/>
      <c r="M184" s="14"/>
    </row>
    <row r="185" spans="1:13" ht="16.5" customHeight="1" x14ac:dyDescent="0.2">
      <c r="A185" s="154"/>
      <c r="B185" s="169"/>
      <c r="G185" s="14"/>
      <c r="H185" s="14"/>
      <c r="I185" s="14"/>
      <c r="J185" s="14"/>
      <c r="K185" s="14"/>
      <c r="L185" s="14"/>
      <c r="M185" s="14"/>
    </row>
    <row r="186" spans="1:13" ht="16.5" customHeight="1" x14ac:dyDescent="0.2">
      <c r="A186" s="154"/>
      <c r="B186" s="169"/>
      <c r="G186" s="14"/>
      <c r="H186" s="14"/>
      <c r="I186" s="14"/>
      <c r="J186" s="14"/>
      <c r="K186" s="14"/>
      <c r="L186" s="14"/>
      <c r="M186" s="14"/>
    </row>
    <row r="187" spans="1:13" ht="18.600000000000001" customHeight="1" x14ac:dyDescent="0.2">
      <c r="A187" s="154"/>
      <c r="B187" s="169"/>
      <c r="G187" s="14"/>
      <c r="H187" s="14"/>
      <c r="I187" s="14"/>
      <c r="J187" s="14"/>
      <c r="K187" s="14"/>
      <c r="L187" s="14"/>
      <c r="M187" s="14"/>
    </row>
    <row r="188" spans="1:13" ht="21.9" customHeight="1" x14ac:dyDescent="0.2">
      <c r="A188" s="194" t="s">
        <v>30</v>
      </c>
      <c r="B188" s="194"/>
      <c r="C188" s="194"/>
      <c r="D188" s="194"/>
      <c r="E188" s="194"/>
      <c r="F188" s="194"/>
      <c r="G188" s="194"/>
      <c r="H188" s="194"/>
      <c r="I188" s="194"/>
      <c r="J188" s="194"/>
      <c r="K188" s="194"/>
      <c r="L188" s="194"/>
      <c r="M188" s="194"/>
    </row>
  </sheetData>
  <mergeCells count="15">
    <mergeCell ref="A188:M188"/>
    <mergeCell ref="G68:I68"/>
    <mergeCell ref="K68:M68"/>
    <mergeCell ref="G134:I134"/>
    <mergeCell ref="K134:M134"/>
    <mergeCell ref="G135:I135"/>
    <mergeCell ref="K135:M135"/>
    <mergeCell ref="A128:M128"/>
    <mergeCell ref="G67:I67"/>
    <mergeCell ref="K67:M67"/>
    <mergeCell ref="G6:I6"/>
    <mergeCell ref="K6:M6"/>
    <mergeCell ref="G7:I7"/>
    <mergeCell ref="K7:M7"/>
    <mergeCell ref="A61:M61"/>
  </mergeCells>
  <pageMargins left="0.8" right="0.5" top="0.5" bottom="0.6" header="0.49" footer="0.4"/>
  <pageSetup paperSize="9" scale="75" firstPageNumber="10" fitToHeight="3" orientation="portrait" useFirstPageNumber="1" horizontalDpi="1200" verticalDpi="1200" r:id="rId1"/>
  <headerFooter>
    <oddFooter>&amp;R&amp;"Arial,Regular"&amp;9&amp;P</oddFooter>
  </headerFooter>
  <rowBreaks count="2" manualBreakCount="2">
    <brk id="61" max="12" man="1"/>
    <brk id="12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BS2-4 (EN)</vt:lpstr>
      <vt:lpstr>EN_5 (3m)</vt:lpstr>
      <vt:lpstr>EN_6 (6m)</vt:lpstr>
      <vt:lpstr>EN_7</vt:lpstr>
      <vt:lpstr>EN_8</vt:lpstr>
      <vt:lpstr>EN_9</vt:lpstr>
      <vt:lpstr>EN_10-12</vt:lpstr>
      <vt:lpstr>'BS2-4 (EN)'!Print_Area</vt:lpstr>
      <vt:lpstr>'EN_10-12'!Print_Area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Krittipong Suwansiri (TH)</dc:creator>
  <cp:keywords/>
  <dc:description/>
  <cp:lastModifiedBy>Pornpatch Foosiri</cp:lastModifiedBy>
  <cp:revision/>
  <cp:lastPrinted>2025-08-11T09:25:52Z</cp:lastPrinted>
  <dcterms:created xsi:type="dcterms:W3CDTF">2025-05-13T08:35:49Z</dcterms:created>
  <dcterms:modified xsi:type="dcterms:W3CDTF">2025-08-11T10:12:05Z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