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rujiradamrongchai\Desktop\SET FILE\"/>
    </mc:Choice>
  </mc:AlternateContent>
  <xr:revisionPtr revIDLastSave="0" documentId="13_ncr:1_{69B5E6AB-A2F9-4E80-8E98-9077B07941CA}" xr6:coauthVersionLast="47" xr6:coauthVersionMax="47" xr10:uidLastSave="{00000000-0000-0000-0000-000000000000}"/>
  <bookViews>
    <workbookView xWindow="28692" yWindow="-108" windowWidth="29016" windowHeight="15696" tabRatio="837" xr2:uid="{7C618AF7-DAF7-4ED5-AF8E-409582347501}"/>
  </bookViews>
  <sheets>
    <sheet name="BS 3-4" sheetId="27" r:id="rId1"/>
    <sheet name="Property-Dec 5-6" sheetId="28" r:id="rId2"/>
    <sheet name="Securities-Dec 7" sheetId="29" r:id="rId3"/>
    <sheet name="PL 8-9" sheetId="9" r:id="rId4"/>
    <sheet name="changes 10" sheetId="12" r:id="rId5"/>
    <sheet name="CF 11-12" sheetId="8" r:id="rId6"/>
    <sheet name="ratio" sheetId="10" state="hidden" r:id="rId7"/>
  </sheets>
  <definedNames>
    <definedName name="_Hlk120336604" localSheetId="6">ratio!#REF!</definedName>
    <definedName name="_xlnm.Print_Area" localSheetId="0">'BS 3-4'!$A$1:$F$46</definedName>
    <definedName name="_xlnm.Print_Area" localSheetId="5">'CF 11-12'!$A$1:$F$72</definedName>
    <definedName name="_xlnm.Print_Area" localSheetId="4">'changes 10'!$A$1:$F$26</definedName>
    <definedName name="_xlnm.Print_Area" localSheetId="3">'PL 8-9'!$A$1:$F$68</definedName>
    <definedName name="_xlnm.Print_Area" localSheetId="1">'Property-Dec 5-6'!$A$1:$N$40</definedName>
    <definedName name="_xlnm.Print_Area" localSheetId="6">ratio!$A$1:$D$36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9" l="1"/>
  <c r="I31" i="29"/>
  <c r="D44" i="27"/>
  <c r="E31" i="29" l="1"/>
  <c r="G31" i="29"/>
  <c r="K31" i="29"/>
  <c r="M31" i="29"/>
  <c r="D42" i="27" l="1"/>
  <c r="D52" i="8" l="1"/>
  <c r="D51" i="8"/>
  <c r="D63" i="8"/>
  <c r="F9" i="8" l="1"/>
  <c r="D14" i="12"/>
  <c r="D18" i="12" s="1"/>
  <c r="D20" i="12" s="1"/>
  <c r="F14" i="12"/>
  <c r="F18" i="12" s="1"/>
  <c r="F20" i="12" s="1"/>
  <c r="D25" i="12"/>
  <c r="D46" i="9"/>
  <c r="F34" i="9"/>
  <c r="F32" i="9"/>
  <c r="D32" i="9"/>
  <c r="F23" i="9"/>
  <c r="D23" i="9"/>
  <c r="D12" i="9"/>
  <c r="F57" i="9"/>
  <c r="F66" i="9"/>
  <c r="D66" i="9"/>
  <c r="D57" i="9"/>
  <c r="F46" i="9"/>
  <c r="F42" i="27"/>
  <c r="F27" i="27"/>
  <c r="F29" i="27" s="1"/>
  <c r="D27" i="27"/>
  <c r="D25" i="9" l="1"/>
  <c r="D34" i="9" s="1"/>
  <c r="F59" i="9"/>
  <c r="F68" i="9" s="1"/>
  <c r="D59" i="9"/>
  <c r="D68" i="9" s="1"/>
  <c r="D9" i="8" s="1"/>
  <c r="F44" i="27" l="1"/>
  <c r="N40" i="28" l="1"/>
  <c r="F18" i="27"/>
  <c r="H40" i="28" l="1"/>
  <c r="J20" i="28" l="1"/>
  <c r="F40" i="28"/>
  <c r="J38" i="28"/>
  <c r="D72" i="8"/>
  <c r="D12" i="8" s="1"/>
  <c r="D60" i="8"/>
  <c r="G32" i="29" l="1"/>
  <c r="J40" i="28"/>
  <c r="K32" i="29" s="1"/>
  <c r="L40" i="28"/>
  <c r="M32" i="29" s="1"/>
  <c r="O31" i="29" s="1"/>
  <c r="D38" i="28"/>
  <c r="D20" i="28"/>
  <c r="I29" i="29" l="1"/>
  <c r="I28" i="29"/>
  <c r="I15" i="29"/>
  <c r="I14" i="29"/>
  <c r="O11" i="29"/>
  <c r="O27" i="29"/>
  <c r="O12" i="29"/>
  <c r="D40" i="28"/>
  <c r="E32" i="29" s="1"/>
  <c r="F60" i="8"/>
  <c r="F72" i="8" l="1"/>
  <c r="F46" i="8"/>
  <c r="F25" i="12" l="1"/>
  <c r="F12" i="9"/>
  <c r="F25" i="9" l="1"/>
  <c r="F35" i="8" l="1"/>
  <c r="F62" i="8" s="1"/>
  <c r="F64" i="8" s="1"/>
  <c r="D46" i="8" l="1"/>
  <c r="D15" i="10" l="1"/>
  <c r="D19" i="10" s="1"/>
  <c r="B15" i="10" l="1"/>
  <c r="B19" i="10" l="1"/>
  <c r="D35" i="8" l="1"/>
  <c r="D62" i="8" s="1"/>
  <c r="D64" i="8" s="1"/>
  <c r="D18" i="27" l="1"/>
  <c r="D29" i="27" s="1"/>
</calcChain>
</file>

<file path=xl/sharedStrings.xml><?xml version="1.0" encoding="utf-8"?>
<sst xmlns="http://schemas.openxmlformats.org/spreadsheetml/2006/main" count="349" uniqueCount="213">
  <si>
    <t>ทรัสต์เพื่อการลงทุนในสิทธิการเช่าอสังหาริมทรัพย์บัวหลวง ออฟฟิศ</t>
  </si>
  <si>
    <t>งบแสดงฐานะการเงิน</t>
  </si>
  <si>
    <t>30 มิถุนายน</t>
  </si>
  <si>
    <t>31 ธันวาคม</t>
  </si>
  <si>
    <t>หมายเหตุ</t>
  </si>
  <si>
    <t>(ไม่ได้ตรวจสอบ)</t>
  </si>
  <si>
    <t>(พันบาท)</t>
  </si>
  <si>
    <t>สินทรัพย์</t>
  </si>
  <si>
    <t>เงินลงทุนในสิทธิการเช่าอสังหาริมทรัพย์ตามมูลค่ายุติธรรม</t>
  </si>
  <si>
    <t>4, 14</t>
  </si>
  <si>
    <t>เงินลงทุนที่แสดงด้วยมูลค่ายุติธรรมผ่านกำไรหรือขาดทุน</t>
  </si>
  <si>
    <t>5, 14</t>
  </si>
  <si>
    <t>เงินสดและรายการเทียบเท่าเงินสด</t>
  </si>
  <si>
    <t>3, 6</t>
  </si>
  <si>
    <t>เงินฝากสถาบันการเงินที่มีข้อจำกัดในการเบิกใช้</t>
  </si>
  <si>
    <t>ลูกหนี้รายได้ค่าเช่าและบริการค้างรับ</t>
  </si>
  <si>
    <t>3, 7</t>
  </si>
  <si>
    <t>ลูกหนี้รายได้อื่นค้างรับ</t>
  </si>
  <si>
    <t>ลูกหนี้ดอกเบี้ยค้างรับ</t>
  </si>
  <si>
    <t>เงินมัดจำ</t>
  </si>
  <si>
    <t>สินทรัพย์อื่น</t>
  </si>
  <si>
    <t>รวมสินทรัพย์</t>
  </si>
  <si>
    <t>หนี้สิน</t>
  </si>
  <si>
    <t>เจ้าหนี้การค้า</t>
  </si>
  <si>
    <t>เจ้าหนี้อื่นและค่าใช้จ่ายค้างจ่าย</t>
  </si>
  <si>
    <t>รายได้ค่าเช่าและค่าบริการรับล่วงหน้า</t>
  </si>
  <si>
    <t>เงินมัดจำค่าเช่าและบริการ</t>
  </si>
  <si>
    <t>เงินกู้ยืมระยะยาว</t>
  </si>
  <si>
    <t>3, 8</t>
  </si>
  <si>
    <t>หนี้สินอื่น</t>
  </si>
  <si>
    <t>รวมหนี้สิน</t>
  </si>
  <si>
    <t>สินทรัพย์สุทธิ</t>
  </si>
  <si>
    <r>
      <t xml:space="preserve">งบแสดงฐานะการเงิน </t>
    </r>
    <r>
      <rPr>
        <b/>
        <i/>
        <sz val="16"/>
        <rFont val="Angsana New"/>
        <family val="1"/>
      </rPr>
      <t>(ต่อ)</t>
    </r>
  </si>
  <si>
    <t>ทุนจดทะเบียน</t>
  </si>
  <si>
    <t>ทุนที่ได้รับจากผู้ถือหน่วยทรัสต์</t>
  </si>
  <si>
    <t>กำไร (ขาดทุน) สะสม</t>
  </si>
  <si>
    <r>
      <t xml:space="preserve">สินทรัพย์สุทธิต่อหน่วย </t>
    </r>
    <r>
      <rPr>
        <i/>
        <sz val="15"/>
        <rFont val="Angsana New"/>
        <family val="1"/>
      </rPr>
      <t>(บาท)</t>
    </r>
  </si>
  <si>
    <r>
      <t xml:space="preserve">จำนวนหน่วยทรัสต์ที่จำหน่ายแล้วทั้งหมด ณ วันสิ้นงวด/ปี </t>
    </r>
    <r>
      <rPr>
        <i/>
        <sz val="15"/>
        <rFont val="Angsana New"/>
        <family val="1"/>
      </rPr>
      <t>(พันหน่วย)</t>
    </r>
  </si>
  <si>
    <t>งบประกอบรายละเอียดเงินลงทุน</t>
  </si>
  <si>
    <t>พื้นที่เฉพาะ</t>
  </si>
  <si>
    <t>30 มิถุนายน 2568 (ไม่ได้ตรวจสอบ)</t>
  </si>
  <si>
    <t>31 ธันวาคม 2567</t>
  </si>
  <si>
    <t>ส่วนของ</t>
  </si>
  <si>
    <t>ร้อยละของ</t>
  </si>
  <si>
    <t>ประเภทเงินลงทุน</t>
  </si>
  <si>
    <t>กองทรัสต์</t>
  </si>
  <si>
    <t>ราคาทุน</t>
  </si>
  <si>
    <t>มูลค่ายุติธรรม</t>
  </si>
  <si>
    <t>มูลค่าเงินลงทุน</t>
  </si>
  <si>
    <t>(ร้อยละ)</t>
  </si>
  <si>
    <r>
      <t xml:space="preserve">เงินลงทุนในสิทธิการเช่าอสังหาริมทรัพย์ </t>
    </r>
    <r>
      <rPr>
        <b/>
        <i/>
        <sz val="15"/>
        <rFont val="Angsana New"/>
        <family val="1"/>
      </rPr>
      <t>(หมายเหตุข้อ 4)</t>
    </r>
  </si>
  <si>
    <t xml:space="preserve">สิทธิการเช่าอสังหาริมทรัพย์ประเภทที่ดิน อาคาร </t>
  </si>
  <si>
    <t xml:space="preserve">    และสิ่งปลูกสร้าง จำนวน 2 โครงการ</t>
  </si>
  <si>
    <t xml:space="preserve">    1. โครงการทรู ทาวเวอร์ 1</t>
  </si>
  <si>
    <r>
      <t xml:space="preserve">  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 เลขที่ 18 ถนนรัชดาภิเษก แขวงห้วยขวาง</t>
    </r>
  </si>
  <si>
    <t xml:space="preserve">        เขตห้วยขวาง กรุงเทพมหานคร 10310</t>
  </si>
  <si>
    <t xml:space="preserve">สิทธิการเช่าที่ดิน อาคารและสิ่งปลูกสร้าง </t>
  </si>
  <si>
    <t xml:space="preserve">ประกอบด้วย พื้นที่ให้เช่าแก่ผู้เช่ารายย่อย </t>
  </si>
  <si>
    <t>พื้นที่ส่วนกลางและพื้นที่จอดรถ</t>
  </si>
  <si>
    <t>63,615 ตร.ม.</t>
  </si>
  <si>
    <t xml:space="preserve">   เครื่องมือ เครื่องตกแต่ง อุปกรณ์และงานระบบ</t>
  </si>
  <si>
    <t>ค่าใช้จ่ายในการได้มาซึ่งสิทธิการเช่า</t>
  </si>
  <si>
    <t>ส่วนปรับปรุงสิทธิการเช่า</t>
  </si>
  <si>
    <r>
      <t xml:space="preserve">งบประกอบรายละเอียดเงินลงทุน </t>
    </r>
    <r>
      <rPr>
        <b/>
        <i/>
        <sz val="16"/>
        <rFont val="Angsana New"/>
        <family val="1"/>
      </rPr>
      <t>(ต่อ)</t>
    </r>
  </si>
  <si>
    <t xml:space="preserve">    2. โครงการทรู ทาวเวอร์ 2</t>
  </si>
  <si>
    <r>
      <t xml:space="preserve">      </t>
    </r>
    <r>
      <rPr>
        <u/>
        <sz val="15"/>
        <rFont val="Angsana New"/>
        <family val="1"/>
      </rPr>
      <t>ที่ตั้ง</t>
    </r>
    <r>
      <rPr>
        <sz val="15"/>
        <rFont val="Angsana New"/>
        <family val="1"/>
      </rPr>
      <t xml:space="preserve">   เลขที่ 1252, 1252/1 - 1252/3  ถนนพัฒนาการ </t>
    </r>
  </si>
  <si>
    <t xml:space="preserve">           แขวงสวนหลวง เขตสวนหลวง </t>
  </si>
  <si>
    <t xml:space="preserve">           กรุงเทพมหานคร 10250</t>
  </si>
  <si>
    <t>41,417 ตร.ม.</t>
  </si>
  <si>
    <t>รวมเงินลงทุนในสิทธิการเช่าอสังหาริมทรัพย์</t>
  </si>
  <si>
    <t>ประเภทเงินลงทุน/</t>
  </si>
  <si>
    <t>ผู้ออกตราสาร</t>
  </si>
  <si>
    <t>วันครบกำหนด</t>
  </si>
  <si>
    <t>มูลค่าที่ตราไว้</t>
  </si>
  <si>
    <t>เงินลงทุนที่แสดงด้วยมูลค่ายุติธรรม</t>
  </si>
  <si>
    <r>
      <t xml:space="preserve">   ผ่านกำไรหรือขาดทุน </t>
    </r>
    <r>
      <rPr>
        <b/>
        <i/>
        <sz val="15"/>
        <rFont val="Angsana New"/>
        <family val="1"/>
      </rPr>
      <t>(หมายเหตุข้อ 5)</t>
    </r>
  </si>
  <si>
    <t xml:space="preserve">   พันธบัตร</t>
  </si>
  <si>
    <t xml:space="preserve">      พันธบัตรธนาคารแห่งประเทศไทย งวดที่ 3/364/67</t>
  </si>
  <si>
    <t>6 มีนาคม 2568</t>
  </si>
  <si>
    <t xml:space="preserve">      พันธบัตรธนาคารแห่งประเทศไทย งวดที่ 41/91/67</t>
  </si>
  <si>
    <t>9 มกราคม 2568</t>
  </si>
  <si>
    <t xml:space="preserve">      พันธบัตรธนาคารแห่งประเทศไทย งวดที่ 7/364/67</t>
  </si>
  <si>
    <t>3 กรกฎาคม 2568</t>
  </si>
  <si>
    <t xml:space="preserve">      พันธบัตรธนาคารแห่งประเทศไทย งวดที่ 8/364/67</t>
  </si>
  <si>
    <t>14 สิงหาคม 2568</t>
  </si>
  <si>
    <t xml:space="preserve">      พันธบัตรธนาคารแห่งประเทศไทย งวดที่ 11/364/67</t>
  </si>
  <si>
    <t>6 พฤศจิกายน 2568</t>
  </si>
  <si>
    <r>
      <t xml:space="preserve">    ผ่านกำไรหรือขาดทุน </t>
    </r>
    <r>
      <rPr>
        <b/>
        <i/>
        <sz val="15"/>
        <rFont val="Angsana New"/>
        <family val="1"/>
      </rPr>
      <t>(หมายเหตุข้อ 5)</t>
    </r>
  </si>
  <si>
    <t xml:space="preserve">   ตั๋วเงินคลัง</t>
  </si>
  <si>
    <t xml:space="preserve">      ตั๋วเงินคลัง งวดที่ 22/182/67</t>
  </si>
  <si>
    <t>12 มีนาคม 2568</t>
  </si>
  <si>
    <t xml:space="preserve">      ตั๋วเงินคลัง งวดที่ 7/181/68</t>
  </si>
  <si>
    <t>2 กรกฎาคม 2568</t>
  </si>
  <si>
    <t xml:space="preserve">      ตั๋วเงินคลัง งวดที่ 17/182/68</t>
  </si>
  <si>
    <t>19 พฤศจิกายน 2568</t>
  </si>
  <si>
    <t>รวมเงินลงทุนที่แสดงด้วยมูลค่ายุติธรรม</t>
  </si>
  <si>
    <t xml:space="preserve">   ผ่านกำไรหรือขาดทุน</t>
  </si>
  <si>
    <t>รวมเงินลงทุน</t>
  </si>
  <si>
    <t>งบกำไรขาดทุนเบ็ดเสร็จ (ไม่ได้ตรวจสอบ)</t>
  </si>
  <si>
    <t>สำหรับงวดสามเดือนสิ้นสุด</t>
  </si>
  <si>
    <t>วันที่ 30 มิถุนายน</t>
  </si>
  <si>
    <t>รายได้</t>
  </si>
  <si>
    <t>รายได้ค่าเช่าและค่าบริการ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</si>
  <si>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</si>
  <si>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</si>
  <si>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</si>
  <si>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</si>
  <si>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ค่าธรรมเนียมการจัดการ</t>
  </si>
  <si>
    <t>ค่าธรรมเนียมผู้ดูแลผลประโยชน์</t>
  </si>
  <si>
    <t>ค่าธรรมเนียมนายทะเบียน</t>
  </si>
  <si>
    <t>ค่าธรรมเนียมบริหารอสังหาริมทรัพย์</t>
  </si>
  <si>
    <t>ค่าธรรมเนียมวิชาชีพ</t>
  </si>
  <si>
    <t>ต้นทุนการเช่าและบริการ</t>
  </si>
  <si>
    <t>ค่าใช้จ่ายในการบริหาร</t>
  </si>
  <si>
    <t>ต้นทุนทางการเงิน</t>
  </si>
  <si>
    <t>รวมค่าใช้จ่าย</t>
  </si>
  <si>
    <t>กำไรจากการลงทุนสุทธิ</t>
  </si>
  <si>
    <t>รายการขาดทุนสุทธิจากเงินลงทุน</t>
  </si>
  <si>
    <t>รายการขาดทุนสุทธิจากการเปลี่ยนแปลงในมูลค่ายุติธรรม</t>
  </si>
  <si>
    <t xml:space="preserve">   ของเงินลงทุนในสิทธิการเช่าอสังหาริมทรัพย์</t>
  </si>
  <si>
    <t>รายการกำไร (ขาดทุน) สุทธิจากการเปลี่ยนแปลงในมูลค่ายุติธรรม</t>
  </si>
  <si>
    <t xml:space="preserve">   ของเงินลงทุนที่แสดงด้วยมูลค่ายุติธรรมผ่านกำไรหรือขาดทุน</t>
  </si>
  <si>
    <t>รวมรายการขาดทุนสุทธิจากเงินลงทุน</t>
  </si>
  <si>
    <t>การเพิ่มขึ้น (ลดลง) ในสินทรัพย์สุทธิจากการดำเนินงาน</t>
  </si>
  <si>
    <t>สำหรับงวดหกเดือนสิ้นสุด</t>
  </si>
  <si>
    <t>งบแสดงการเปลี่ยนแปลงสินทรัพย์สุทธิ (ไม่ได้ตรวจสอบ)</t>
  </si>
  <si>
    <t>การเพิ่มขึ้น (ลดลง) ในสินทรัพย์สุทธิจากการดำเนินงานในระหว่างงวด</t>
  </si>
  <si>
    <t xml:space="preserve">การเพิ่มขึ้น (ลดลง) ของสินทรัพย์สุทธิจากการดำเนินงานในระหว่างงวด </t>
  </si>
  <si>
    <t>หน่วยทรัสต์ที่ขายในระหว่างงวด</t>
  </si>
  <si>
    <t>การแบ่งปันส่วนทุนให้ผู้ถือหน่วยทรัสต์</t>
  </si>
  <si>
    <t>การคืนทุนให้ผู้ถือหน่วยทรัสต์</t>
  </si>
  <si>
    <t>การลดลงของสินทรัพย์สุทธิในระหว่างงวด</t>
  </si>
  <si>
    <t>สินทรัพย์สุทธิต้นงวด</t>
  </si>
  <si>
    <t>สินทรัพย์สุทธิสิ้นงวด</t>
  </si>
  <si>
    <t>การเปลี่ยนแปลงของจำนวนหน่วยทรัสต์</t>
  </si>
  <si>
    <t>(มูลค่าหน่วยละ 8.9830 บาท)</t>
  </si>
  <si>
    <r>
      <t xml:space="preserve">หน่วยทรัสต์ ณ วันต้นงวด </t>
    </r>
    <r>
      <rPr>
        <i/>
        <sz val="15"/>
        <rFont val="Angsana New"/>
        <family val="1"/>
      </rPr>
      <t>(พันหน่วย)</t>
    </r>
  </si>
  <si>
    <r>
      <t xml:space="preserve">หน่วยทรัสต์ ณ วันสิ้นงวด </t>
    </r>
    <r>
      <rPr>
        <b/>
        <i/>
        <sz val="15"/>
        <rFont val="Angsana New"/>
        <family val="1"/>
      </rPr>
      <t>(พันหน่วย)</t>
    </r>
  </si>
  <si>
    <t>งบกระแสเงินสด (ไม่ได้ตรวจสอบ)</t>
  </si>
  <si>
    <t>กระแสเงินสดจากกิจกรรมดำเนินงาน</t>
  </si>
  <si>
    <t>ปรับกระทบรายการเพิ่มขึ้น (ลดลง) ในสินทรัพย์สุทธิจากการดำเนินงาน</t>
  </si>
  <si>
    <t xml:space="preserve">   ให้เป็นเงินสดสุทธิได้มาจากกิจกรรมดำเนินงาน</t>
  </si>
  <si>
    <t>เงินสดจ่ายเพื่อซื้อเงินลงทุนในสิทธิการเช่าอสังหาริมทรัพย์</t>
  </si>
  <si>
    <t>การจำหน่ายเงินลงทุนในสิทธิการเช่าอสังหาริมทรัพย์</t>
  </si>
  <si>
    <t>การซื้อเงินลงทุน</t>
  </si>
  <si>
    <t>การจำหน่ายเงินลงทุน</t>
  </si>
  <si>
    <t>การตัดจำหน่ายส่วนต่ำจากเงินลงทุนในพันธบัตร</t>
  </si>
  <si>
    <t>การเพิ่มขึ้นในเงินฝากสถาบันการเงินที่มีข้อจำกัดในการเบิกใช้</t>
  </si>
  <si>
    <t>การลดลงในเงินฝากสถาบันการเงินที่มีข้อจำกัดในการเบิกใช้</t>
  </si>
  <si>
    <t xml:space="preserve">การ (เพิ่มขึ้น) ลดลงในลูกหนี้รายได้ค่าเช่าและบริการค้างรับ </t>
  </si>
  <si>
    <t>การลดลง (เพิ่มขึ้น) ในลูกหนี้รายได้อื่นค้างรับ</t>
  </si>
  <si>
    <t>การเพิ่มขึ้นในเงินมัดจำ</t>
  </si>
  <si>
    <t>การลดลงในสินทรัพย์อื่น</t>
  </si>
  <si>
    <t>การลดลงในเจ้าหนี้การค้า</t>
  </si>
  <si>
    <t>การเพิ่มขึ้นในเจ้าหนี้อื่นและค่าใช้จ่ายค้างจ่าย</t>
  </si>
  <si>
    <t>การเพิ่มขึ้นในรายได้ค่าเช่าและค่าบริการรับล่วงหน้า</t>
  </si>
  <si>
    <t>การ (ลดลง) เพิ่มขึ้นในเงินมัดจำค่าเช่าและบริการ</t>
  </si>
  <si>
    <t>การเพิ่มขึ้น (ลดลง) ในหนี้สินอื่น</t>
  </si>
  <si>
    <t>ดอกเบี้ยรับ</t>
  </si>
  <si>
    <t>รับดอกเบี้ย</t>
  </si>
  <si>
    <t xml:space="preserve">เงินสดสุทธิได้มาจากกิจกรรมดำเนินงาน </t>
  </si>
  <si>
    <t>สำหรับระยะเวลา</t>
  </si>
  <si>
    <t>ตั้งแต่วันที่ 6 กุมภาพันธ์ 2561</t>
  </si>
  <si>
    <t>(วันจัดตั้งกองทรัสต์)</t>
  </si>
  <si>
    <t>ถึงวันที่ 31 มีนาคม 2561</t>
  </si>
  <si>
    <t>กระแสเงินสดจากกิจกรรมลงทุน</t>
  </si>
  <si>
    <t>เงินสดจ่ายเพื่อซื้อเงินลงทุนในหลักทรัพย์</t>
  </si>
  <si>
    <t>เงินสดใช้ไปในกิจกรรมลงทุน</t>
  </si>
  <si>
    <r>
      <t xml:space="preserve">งบกระแสเงินสด (ไม่ได้ตรวจสอบ) </t>
    </r>
    <r>
      <rPr>
        <b/>
        <i/>
        <sz val="16"/>
        <rFont val="Angsana New"/>
        <family val="1"/>
      </rPr>
      <t>(ต่อ)</t>
    </r>
  </si>
  <si>
    <t>กระแสเงินสดจากกิจกรรมจัดหาเงิน</t>
  </si>
  <si>
    <t>จ่ายดอกเบี้ย</t>
  </si>
  <si>
    <t>เงินสดจ่ายชำระเงินกู้ยืมระยะยาว</t>
  </si>
  <si>
    <t>เงินสดใช้ไปในกิจกรรมจัดหาเงิน</t>
  </si>
  <si>
    <t>เงินสดและรายการเทียบเท่าเงินสด (ลดลง) เพิ่มขึ้นสุทธิ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</si>
  <si>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</si>
  <si>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</si>
  <si>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ข้อมูลงบกระแสเงินสดเปิดเผยเพิ่มเติม</t>
  </si>
  <si>
    <t>รายละเอียดเงินลงทุนในสิทธิการเช่าอสังหาริมทรัพย์ที่ซื้อมา</t>
  </si>
  <si>
    <t>ในระหว่างงวดมีดังนี้</t>
  </si>
  <si>
    <t>เงินลงทุนในสิทธิการเช่าอสังหาริมทรัพย์เพิ่มขึ้นระหว่างงวด</t>
  </si>
  <si>
    <r>
      <rPr>
        <i/>
        <sz val="15"/>
        <rFont val="Angsana New"/>
        <family val="1"/>
      </rPr>
      <t xml:space="preserve">(หัก) บวก </t>
    </r>
    <r>
      <rPr>
        <sz val="15"/>
        <rFont val="Angsana New"/>
        <family val="1"/>
      </rPr>
      <t>การเปลี่ยนแปลงในเจ้าหนี้ค่าซื้อเงินลงทุน</t>
    </r>
  </si>
  <si>
    <t xml:space="preserve">     ในสิทธิการเช่าอสังหาริมทรัพย์</t>
  </si>
  <si>
    <t>เงินลงทุนในสิทธิการเช่าอสังหาริมทรัพย์ที่จ่ายเป็นเงินสด</t>
  </si>
  <si>
    <t>ข้อมูลทางการเงินที่สำคัญ</t>
  </si>
  <si>
    <t>สำหรับปีสิ้นสุดวันที่</t>
  </si>
  <si>
    <t xml:space="preserve">31 ธันวาคม </t>
  </si>
  <si>
    <t>(บาท)</t>
  </si>
  <si>
    <t>ข้อมูลผลการดำเนินงาน (ต่อหน่วย)</t>
  </si>
  <si>
    <t>มูลค่าสินทรัพย์สุทธิต้นปี/งวด</t>
  </si>
  <si>
    <r>
      <rPr>
        <i/>
        <sz val="15"/>
        <rFont val="Angsana New"/>
        <family val="1"/>
      </rPr>
      <t xml:space="preserve">บวก </t>
    </r>
    <r>
      <rPr>
        <sz val="15"/>
        <rFont val="Angsana New"/>
        <family val="1"/>
      </rPr>
      <t xml:space="preserve"> การเพิ่มขึ้นของทุนที่ได้รับจากผู้ถือหน่วยลงทุน</t>
    </r>
  </si>
  <si>
    <t>รายได้จากกิจกรรมลงทุน</t>
  </si>
  <si>
    <t>รายได้จากการลงทุนสุทธิ</t>
  </si>
  <si>
    <t>รายการขาดทุนสุทธิที่ยังไม่เกิดขึ้นจากเงินลงทุนในสิทธิการเช่า</t>
  </si>
  <si>
    <t xml:space="preserve">   อสังหาริมทรัพย์</t>
  </si>
  <si>
    <t>รวมรายได้จากกิจกรรมการลงทุน</t>
  </si>
  <si>
    <r>
      <rPr>
        <i/>
        <sz val="15"/>
        <rFont val="Angsana New"/>
        <family val="1"/>
      </rPr>
      <t xml:space="preserve">บวก </t>
    </r>
    <r>
      <rPr>
        <sz val="15"/>
        <rFont val="Angsana New"/>
        <family val="1"/>
      </rPr>
      <t>การเพิ่มขึ้นของทุนที่ได้รับจากผู้ถือหน่วยทรัสต์</t>
    </r>
  </si>
  <si>
    <t>-</t>
  </si>
  <si>
    <r>
      <t xml:space="preserve">หัก </t>
    </r>
    <r>
      <rPr>
        <sz val="15"/>
        <rFont val="Angsana New"/>
        <family val="1"/>
      </rPr>
      <t>การจ่ายประโยชน์ตอบแทนให้แก่ผู้ถือหน่วยทรัสต์</t>
    </r>
  </si>
  <si>
    <r>
      <rPr>
        <i/>
        <sz val="15"/>
        <rFont val="Angsana New"/>
        <family val="1"/>
      </rPr>
      <t>หัก</t>
    </r>
    <r>
      <rPr>
        <sz val="15"/>
        <rFont val="Angsana New"/>
        <family val="1"/>
      </rPr>
      <t xml:space="preserve"> การ</t>
    </r>
    <r>
      <rPr>
        <sz val="15"/>
        <rFont val="Angsana New"/>
        <family val="1"/>
      </rPr>
      <t>ลดทุนชำระแล้วของกองทรัสต์จ่ายคืนให้แก่ผู้ถือหน่วยทรัสต์</t>
    </r>
  </si>
  <si>
    <t>มูลค่าสินทรัพย์สุทธิปลายปี/งวด</t>
  </si>
  <si>
    <t>อัตราส่วนการเพิ่มขึ้นในสินทรัพย์สุทธิจากการดำเนินงาน</t>
  </si>
  <si>
    <r>
      <t xml:space="preserve">ต่อมูลค่าสินทรัพย์สุทธิถัวเฉลี่ยระหว่างปี/งวด </t>
    </r>
    <r>
      <rPr>
        <b/>
        <i/>
        <sz val="15"/>
        <rFont val="Angsana New"/>
        <family val="1"/>
      </rPr>
      <t>(ร้อยละ)</t>
    </r>
  </si>
  <si>
    <t>อัตราส่วนทางการเงินที่สำคัญและข้อมูลประกอบเพิ่มเติมที่สำคัญ</t>
  </si>
  <si>
    <t>อัตราส่วนของค่าใช้จ่ายรวมต่อมูลค่าสินทรัพย์สุทธิ</t>
  </si>
  <si>
    <r>
      <t xml:space="preserve">  ถัวเฉลี่ยระหว่างปี/งวด </t>
    </r>
    <r>
      <rPr>
        <i/>
        <sz val="15"/>
        <rFont val="Angsana New"/>
        <family val="1"/>
      </rPr>
      <t>(ร้อยละ)</t>
    </r>
  </si>
  <si>
    <t>อัตราส่วนของรายได้จากเงินลงทุนรวมต่อมูลค่าสินทรัพย์สุทธิ</t>
  </si>
  <si>
    <t>อัตราส่วนของจำนวนถัวเฉลี่ยถ่วงน้ำหนักของการซื้อขาย</t>
  </si>
  <si>
    <t xml:space="preserve">  เงินลงทุนระหว่างปี/งวดต่อมูลค่าสินทรัพย์สุทธิ</t>
  </si>
  <si>
    <r>
      <t xml:space="preserve">  ถัวเฉลี่ยระหว่างปี/งวด </t>
    </r>
    <r>
      <rPr>
        <i/>
        <sz val="15"/>
        <rFont val="Angsana New"/>
        <family val="1"/>
      </rPr>
      <t>(ร้อยละ)</t>
    </r>
    <r>
      <rPr>
        <sz val="15"/>
        <rFont val="Angsana New"/>
        <family val="1"/>
      </rPr>
      <t>*</t>
    </r>
  </si>
  <si>
    <t>มูลค่าสินทรัพย์สุทธิถัวเฉลี่ยระหว่างปี/งวด</t>
  </si>
  <si>
    <t>* มูลค่าการซื้อขายเงินลงทุนระหว่างปี/งวดไม่ได้รวมเงินฝากสถาบันการเงินและเงินลงทุนในเงินฝากสถาบันการเงิน</t>
  </si>
  <si>
    <t>และคำนวณโดยใช้วิธีถัวเฉลี่ยถ่วงน้ำหนักตามระยะเวลาที่มีอยู่ในระหว่างปี/งวด</t>
  </si>
  <si>
    <r>
      <t>งบกำไรขาดทุนเบ็ดเสร็จ (ไม่ได้ตรวจสอบ)</t>
    </r>
    <r>
      <rPr>
        <b/>
        <i/>
        <sz val="16"/>
        <rFont val="Angsana New"/>
        <family val="1"/>
      </rPr>
      <t xml:space="preserve"> 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</si>
</sst>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6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_(* #,##0.0000_);_(* \(#,##0.0000\);_(* &quot;-&quot;??_);_(@_)"/>
    <numFmt numFmtId="169" formatCode="#,##0.0000\ ;\(#,##0.0000\)"/>
    <numFmt numFmtId="170" formatCode="_(* #,##0.00000_);_(* \(#,##0.00000\);_(* &quot;-&quot;??_);_(@_)"/>
    <numFmt numFmtId="171" formatCode="#.\ \ "/>
    <numFmt numFmtId="172" formatCode="##.\ \ "/>
    <numFmt numFmtId="173" formatCode="###0_);[Red]\(###0\)"/>
    <numFmt numFmtId="174" formatCode="#,##0.0,"/>
    <numFmt numFmtId="175" formatCode="&quot;$&quot;#,##0\ ;\(&quot;$&quot;#,##0\)"/>
    <numFmt numFmtId="176" formatCode="d\ \ด\ด\ด\ด\ \b\b\b\b"/>
    <numFmt numFmtId="177" formatCode="\ช\:\น\น"/>
    <numFmt numFmtId="178" formatCode="_-[$€]* #,##0.00_-;\-[$€]* #,##0.00_-;_-[$€]* &quot;-&quot;&quot;?&quot;&quot;?&quot;_-;_-@_-"/>
    <numFmt numFmtId="179" formatCode="#,##0\ \ ;\(#,##0\)\ ;\—\ \ \ \ "/>
    <numFmt numFmtId="180" formatCode="&quot;฿&quot;\t#,##0_);[Red]\(&quot;฿&quot;\t#,##0\)"/>
    <numFmt numFmtId="181" formatCode="0.00_)"/>
    <numFmt numFmtId="182" formatCode="0%_);\(0%\)"/>
    <numFmt numFmtId="183" formatCode="#,##0&quot;£&quot;_);[Red]\(#,##0&quot;£&quot;\)"/>
    <numFmt numFmtId="184" formatCode="_-&quot;$&quot;* #,##0_-;\-&quot;$&quot;* #,##0_-;_-&quot;$&quot;* &quot;-&quot;_-;_-@_-"/>
    <numFmt numFmtId="185" formatCode="_-&quot;$&quot;* #,##0.00_-;\-&quot;$&quot;* #,##0.00_-;_-&quot;$&quot;* &quot;-&quot;??_-;_-@_-"/>
    <numFmt numFmtId="186" formatCode="_-&quot;Dfl.&quot;\ * #,##0.00_-;_-&quot;Dfl.&quot;\ * #,##0.00\-;_-&quot;Dfl.&quot;\ * &quot;-&quot;??_-;_-@_-"/>
    <numFmt numFmtId="187" formatCode="_-* #,##0.00_-;_-* #,##0.00\-;_-* &quot;-&quot;??_-;_-@_-"/>
    <numFmt numFmtId="188" formatCode="_-&quot;?&quot;* #,##0_-;\-&quot;?&quot;* #,##0_-;_-&quot;?&quot;* &quot;-&quot;_-;_-@_-"/>
    <numFmt numFmtId="189" formatCode="_-&quot;?&quot;* #,##0.00_-;\-&quot;?&quot;* #,##0.00_-;_-&quot;?&quot;* &quot;-&quot;??_-;_-@_-"/>
    <numFmt numFmtId="190" formatCode="_-* #,##0_-;_-* #,##0\-;_-* &quot;-&quot;_-;_-@_-"/>
    <numFmt numFmtId="191" formatCode="_-&quot;฿&quot;* #,##0_-;\-&quot;฿&quot;* #,##0_-;_-&quot;฿&quot;* &quot;-&quot;_-;_-@_-"/>
    <numFmt numFmtId="192" formatCode="_-&quot;Dfl.&quot;\ * #,##0_-;_-&quot;Dfl.&quot;\ * #,##0\-;_-&quot;Dfl.&quot;\ * &quot;-&quot;_-;_-@_-"/>
    <numFmt numFmtId="193" formatCode="0.0_)\%;\(0.0\)\%;0.0_)\%;@_)_%"/>
    <numFmt numFmtId="194" formatCode="#,##0.0_)_%;\(#,##0.0\)_%;0.0_)_%;@_)_%"/>
    <numFmt numFmtId="195" formatCode="_ * #,##0_)\ _฿_ ;_ * \(#,##0\)\ _฿_ ;_ * &quot;-&quot;_)\ _฿_ ;_ @_ "/>
    <numFmt numFmtId="196" formatCode="#,##0.0_);\(#,##0.0\);#,##0.0_);@_)"/>
    <numFmt numFmtId="197" formatCode="&quot;$&quot;_(#,##0.00_);&quot;$&quot;\(#,##0.00\);&quot;$&quot;_(0.00_);@_)"/>
    <numFmt numFmtId="198" formatCode="#,##0.00_);\(#,##0.00\);0.00_);@_)"/>
    <numFmt numFmtId="199" formatCode="\€_(#,##0.00_);\€\(#,##0.00\);\€_(0.00_);@_)"/>
    <numFmt numFmtId="200" formatCode="#,##0_)\x;\(#,##0\)\x;0_)\x;@_)_x"/>
    <numFmt numFmtId="201" formatCode="#,##0_)_x;\(#,##0\)_x;0_)_x;@_)_x"/>
    <numFmt numFmtId="202" formatCode="&quot;\&quot;#,##0;[Red]&quot;\&quot;\-#,##0"/>
    <numFmt numFmtId="203" formatCode="&quot;\&quot;#,##0.00;[Red]&quot;\&quot;\-#,##0.00"/>
    <numFmt numFmtId="204" formatCode="&quot;S$&quot;#,##0.00;[Red]\-&quot;S$&quot;#,##0.00"/>
    <numFmt numFmtId="205" formatCode="_-&quot;S$&quot;* #,##0.00_-;\-&quot;S$&quot;* #,##0.00_-;_-&quot;S$&quot;* &quot;-&quot;??_-;_-@_-"/>
    <numFmt numFmtId="206" formatCode="#,##0.0%;[Red]\(#,##0.0%\)"/>
    <numFmt numFmtId="207" formatCode="&quot;฿&quot;#,##0_);\(&quot;฿&quot;#,##0\)"/>
    <numFmt numFmtId="208" formatCode="General_)"/>
    <numFmt numFmtId="209" formatCode="0.000"/>
    <numFmt numFmtId="210" formatCode="#,##0.0_);\(#,##0.0\)"/>
    <numFmt numFmtId="211" formatCode="#,##0.000_);\(#,##0.000\)"/>
    <numFmt numFmtId="212" formatCode="_(* #,##0.0_);_(* \(#,##0.00\);_(* &quot;-&quot;??_);_(@_)"/>
    <numFmt numFmtId="213" formatCode="&quot;$&quot;#,\);\(&quot;$&quot;#,##0\)"/>
    <numFmt numFmtId="214" formatCode="* \(#,##0\);* #,##0_);&quot;-&quot;??_);@"/>
    <numFmt numFmtId="215" formatCode="&quot;$&quot;#,##0_);\(&quot;$&quot;#,##0.0\)"/>
    <numFmt numFmtId="216" formatCode="#,##0.00&quot; F&quot;_);\(#,##0.00&quot; F&quot;\)"/>
    <numFmt numFmtId="217" formatCode="* #,##0_);* \(#,##0\);&quot;-&quot;??_);@"/>
    <numFmt numFmtId="218" formatCode="_-* #,##0.00_-;\-* #,##0.00_-;_-* \-??_-;_-@_-"/>
    <numFmt numFmtId="219" formatCode="&quot;?&quot;#,##0;[Red]\-&quot;?&quot;#,##0"/>
    <numFmt numFmtId="220" formatCode="0.0&quot;  &quot;"/>
    <numFmt numFmtId="221" formatCode="0.0%"/>
    <numFmt numFmtId="222" formatCode="#,##0&quot; F&quot;_);[Red]\(#,##0&quot; F&quot;\)"/>
    <numFmt numFmtId="223" formatCode="#,##0;[Red]\-#,##0;\-"/>
    <numFmt numFmtId="224" formatCode="\60\4\7\:"/>
    <numFmt numFmtId="225" formatCode="&quot;$&quot;#,\);\(&quot;$&quot;#,\)"/>
    <numFmt numFmtId="226" formatCode="&quot;$&quot;#,;\(&quot;$&quot;#,\)"/>
    <numFmt numFmtId="227" formatCode="_-&quot;฿&quot;* #,##0.00_-;\-&quot;฿&quot;* #,##0.00_-;_-&quot;฿&quot;* &quot;-&quot;??_-;_-@_-"/>
    <numFmt numFmtId="228" formatCode="_-&quot;\&quot;* #,##0_-;\-&quot;\&quot;* #,##0_-;_-&quot;\&quot;* &quot;-&quot;_-;_-@_-"/>
    <numFmt numFmtId="229" formatCode="_-&quot;\&quot;* #,##0.00_-;\-&quot;\&quot;* #,##0.00_-;_-&quot;\&quot;* &quot;-&quot;??_-;_-@_-"/>
    <numFmt numFmtId="230" formatCode="#,##0.00\ &quot;Esc.&quot;;[Red]\-#,##0.00\ &quot;Esc.&quot;"/>
    <numFmt numFmtId="231" formatCode="_-* #,##0\ _E_s_c_._-;\-* #,##0\ _E_s_c_._-;_-* &quot;-&quot;\ _E_s_c_._-;_-@_-"/>
    <numFmt numFmtId="232" formatCode="_ * #,##0.00_ ;_ * \-#,##0.00_ ;_ * &quot;-&quot;??_ ;_ @_ "/>
    <numFmt numFmtId="233" formatCode="#,##0.00000"/>
    <numFmt numFmtId="234" formatCode="#,##0\ &quot; &quot;;\(#,##0\)\ ;&quot;—&quot;&quot; &quot;&quot; &quot;&quot; &quot;&quot; &quot;"/>
    <numFmt numFmtId="235" formatCode="\ว\ \ด\ด\ด\ด\ &quot;ค.ศ.&quot;\ \ค\ค\ค\ค"/>
    <numFmt numFmtId="236" formatCode="_-[$€-2]* #,##0.00_-;\-[$€-2]* #,##0.00_-;_-[$€-2]* &quot;-&quot;??_-"/>
    <numFmt numFmtId="237" formatCode="\$#,##0.00000;\(\$#,##0.00000\)"/>
    <numFmt numFmtId="238" formatCode="&quot;$&quot;#,##0.0000"/>
    <numFmt numFmtId="239" formatCode="_(&quot;$&quot;* #,##0.000_);_(&quot;$&quot;* \(#,##0.000\);_(&quot;$&quot;* &quot;-&quot;??_);_(@_)"/>
    <numFmt numFmtId="240" formatCode="_(&quot;$&quot;* #,##0.0000_);_(&quot;$&quot;* \(#,##0.0000\);_(&quot;$&quot;* &quot;-&quot;??_);_(@_)"/>
    <numFmt numFmtId="241" formatCode="[$-D00041E]0"/>
    <numFmt numFmtId="242" formatCode="_(* #,##0.00_);_(* \(#,##0.00\);_(* &quot;-&quot;_);_(@_)"/>
    <numFmt numFmtId="243" formatCode="0.0000"/>
  </numFmts>
  <fonts count="189">
    <font>
      <sz val="15"/>
      <name val="Angsana New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i/>
      <sz val="15"/>
      <name val="Times New Roman"/>
      <family val="1"/>
    </font>
    <font>
      <u/>
      <sz val="15"/>
      <name val="Angsana New"/>
      <family val="1"/>
    </font>
    <font>
      <sz val="8"/>
      <name val="Angsana New"/>
      <family val="1"/>
    </font>
    <font>
      <i/>
      <sz val="15"/>
      <color indexed="10"/>
      <name val="Angsana New"/>
      <family val="1"/>
    </font>
    <font>
      <sz val="15"/>
      <color indexed="8"/>
      <name val="Angsana New"/>
      <family val="1"/>
    </font>
    <font>
      <sz val="10"/>
      <name val="Arial"/>
      <family val="2"/>
    </font>
    <font>
      <sz val="10"/>
      <name val="ApFont"/>
      <charset val="222"/>
    </font>
    <font>
      <sz val="14"/>
      <name val="Cordia New"/>
      <family val="2"/>
    </font>
    <font>
      <sz val="8"/>
      <name val="Times New Roman"/>
      <family val="1"/>
    </font>
    <font>
      <sz val="8"/>
      <name val="Times New Roman"/>
      <family val="1"/>
    </font>
    <font>
      <sz val="14"/>
      <name val="AngsanaUPC"/>
      <family val="1"/>
      <charset val="222"/>
    </font>
    <font>
      <b/>
      <sz val="12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1"/>
      <color theme="1"/>
      <name val="Calibri"/>
      <family val="2"/>
      <scheme val="minor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u/>
      <sz val="12"/>
      <name val="Helv"/>
    </font>
    <font>
      <b/>
      <sz val="12"/>
      <name val="Helv"/>
    </font>
    <font>
      <sz val="10"/>
      <name val="Courier"/>
      <family val="3"/>
    </font>
    <font>
      <sz val="10"/>
      <name val="MS Serif"/>
      <family val="1"/>
    </font>
    <font>
      <sz val="12"/>
      <name val="Arial"/>
      <family val="2"/>
    </font>
    <font>
      <sz val="10"/>
      <color indexed="16"/>
      <name val="MS Serif"/>
      <family val="1"/>
    </font>
    <font>
      <b/>
      <sz val="10"/>
      <name val="Arial"/>
      <family val="2"/>
    </font>
    <font>
      <b/>
      <sz val="18"/>
      <name val="Arial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4"/>
      <name val="CordiaUPC"/>
      <family val="2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28"/>
      <name val="Angsana New"/>
      <family val="1"/>
      <charset val="22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sz val="10"/>
      <name val="MS Sans Serif"/>
      <family val="2"/>
      <charset val="222"/>
    </font>
    <font>
      <sz val="12"/>
      <name val="新細明體"/>
      <family val="1"/>
      <charset val="136"/>
    </font>
    <font>
      <sz val="12"/>
      <name val="ＭＳ 明朝"/>
      <family val="1"/>
      <charset val="128"/>
    </font>
    <font>
      <sz val="12"/>
      <name val="????"/>
    </font>
    <font>
      <sz val="14"/>
      <name val="?? ??"/>
      <charset val="22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4"/>
      <name val="?? ??"/>
      <family val="2"/>
    </font>
    <font>
      <b/>
      <sz val="22"/>
      <color indexed="18"/>
      <name val="Arial"/>
      <family val="2"/>
    </font>
    <font>
      <sz val="11"/>
      <name val="Helv"/>
      <charset val="222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Helv"/>
      <family val="2"/>
    </font>
    <font>
      <sz val="11"/>
      <name val="?l?r ?o?S?V?b?N"/>
      <family val="1"/>
    </font>
    <font>
      <sz val="16"/>
      <name val="AngsanaUPC"/>
      <family val="1"/>
    </font>
    <font>
      <sz val="11"/>
      <name val="‚l‚r ‚oƒSƒVƒbƒN"/>
    </font>
    <font>
      <sz val="12"/>
      <name val="Times New Roman"/>
      <family val="1"/>
    </font>
    <font>
      <sz val="16"/>
      <name val="CordiaUPC"/>
      <family val="1"/>
    </font>
    <font>
      <sz val="12"/>
      <name val="Tms Rmn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color indexed="8"/>
      <name val="Impact"/>
      <family val="2"/>
    </font>
    <font>
      <b/>
      <sz val="8"/>
      <name val="Arial"/>
      <family val="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b/>
      <sz val="12"/>
      <color indexed="9"/>
      <name val="Tms Rmn"/>
    </font>
    <font>
      <sz val="6"/>
      <name val="Palatino"/>
      <family val="1"/>
      <charset val="222"/>
    </font>
    <font>
      <sz val="6"/>
      <name val="Palatino"/>
      <family val="1"/>
    </font>
    <font>
      <sz val="28"/>
      <name val="Helvetica-Black"/>
      <charset val="222"/>
    </font>
    <font>
      <sz val="10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8"/>
      <name val="MS Sans Serif"/>
      <family val="2"/>
      <charset val="222"/>
    </font>
    <font>
      <sz val="10"/>
      <name val="Tahoma"/>
      <family val="2"/>
    </font>
    <font>
      <sz val="8"/>
      <color indexed="12"/>
      <name val="Helv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2"/>
      <name val="CordiaUPC"/>
      <family val="2"/>
      <charset val="222"/>
    </font>
    <font>
      <sz val="10"/>
      <name val="Helv"/>
    </font>
    <font>
      <sz val="10"/>
      <name val="CG Times (WN)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  <charset val="222"/>
    </font>
    <font>
      <b/>
      <u/>
      <sz val="10"/>
      <name val="Helv"/>
      <charset val="222"/>
    </font>
    <font>
      <sz val="9"/>
      <name val="Futura Lt BT"/>
      <family val="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0"/>
      <name val="Tahoma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11"/>
      <name val="Univers (WN)"/>
    </font>
    <font>
      <sz val="10"/>
      <name val="Geneva"/>
    </font>
    <font>
      <u/>
      <sz val="9"/>
      <color indexed="36"/>
      <name val="ＭＳ Ｐゴシック"/>
      <family val="3"/>
      <charset val="128"/>
    </font>
    <font>
      <sz val="9"/>
      <name val="Microsoft Sans Serif"/>
      <family val="2"/>
    </font>
    <font>
      <u/>
      <sz val="14"/>
      <color indexed="12"/>
      <name val="Cordia New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2"/>
      <name val="바탕체"/>
      <family val="3"/>
    </font>
    <font>
      <sz val="14"/>
      <name val="AngsanaUPC"/>
      <family val="3"/>
    </font>
    <font>
      <sz val="12"/>
      <name val="宋体"/>
      <charset val="134"/>
    </font>
    <font>
      <u/>
      <sz val="12"/>
      <color indexed="36"/>
      <name val="宋体"/>
      <charset val="134"/>
    </font>
    <font>
      <sz val="14"/>
      <name val="ＭＳ 明朝"/>
      <family val="1"/>
      <charset val="128"/>
    </font>
    <font>
      <sz val="14"/>
      <name val="Cordia New"/>
      <family val="2"/>
      <charset val="222"/>
    </font>
    <font>
      <u/>
      <sz val="9"/>
      <color indexed="12"/>
      <name val="ＭＳ Ｐゴシック"/>
      <family val="3"/>
      <charset val="128"/>
    </font>
    <font>
      <sz val="14"/>
      <name val="ＭＳ ・団"/>
      <family val="1"/>
      <charset val="128"/>
    </font>
    <font>
      <u/>
      <sz val="12"/>
      <color indexed="12"/>
      <name val="宋体"/>
      <charset val="134"/>
    </font>
    <font>
      <sz val="12"/>
      <name val="Osaka"/>
      <family val="3"/>
    </font>
    <font>
      <sz val="13"/>
      <name val="AngsanaUPC"/>
      <family val="1"/>
      <charset val="222"/>
    </font>
    <font>
      <sz val="14"/>
      <name val="CordiaUPC"/>
      <family val="2"/>
      <charset val="222"/>
    </font>
    <font>
      <b/>
      <i/>
      <sz val="16"/>
      <name val="Helv"/>
      <family val="2"/>
    </font>
    <font>
      <sz val="11"/>
      <color indexed="10"/>
      <name val="Tahoma"/>
      <family val="2"/>
    </font>
    <font>
      <b/>
      <u/>
      <sz val="12"/>
      <name val="Helv"/>
      <family val="2"/>
    </font>
    <font>
      <b/>
      <sz val="12"/>
      <name val="Helv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color indexed="48"/>
      <name val="Tahoma"/>
      <family val="2"/>
    </font>
    <font>
      <sz val="10"/>
      <color indexed="10"/>
      <name val="Arial"/>
      <family val="2"/>
    </font>
    <font>
      <sz val="12"/>
      <name val="นูลมรผ"/>
      <family val="2"/>
      <charset val="129"/>
    </font>
    <font>
      <sz val="16"/>
      <name val="AngsanaUPC"/>
      <family val="1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2"/>
      <name val="Helv"/>
      <family val="2"/>
    </font>
    <font>
      <sz val="8"/>
      <name val="Book Antiqua"/>
      <family val="1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22"/>
      <name val="AngsanaUPC"/>
      <family val="1"/>
    </font>
    <font>
      <b/>
      <sz val="11"/>
      <color indexed="52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0"/>
      <color indexed="8"/>
      <name val="Tahoma"/>
      <family val="2"/>
    </font>
    <font>
      <sz val="1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sz val="12"/>
      <color theme="1"/>
      <name val="Tahoma"/>
      <family val="2"/>
    </font>
    <font>
      <sz val="8.25"/>
      <color rgb="FF000000"/>
      <name val="Microsoft Sans Serif"/>
      <family val="2"/>
    </font>
    <font>
      <sz val="11"/>
      <color indexed="8"/>
      <name val="Calibri"/>
      <family val="2"/>
    </font>
    <font>
      <sz val="11"/>
      <color theme="1"/>
      <name val="Calibri"/>
      <family val="2"/>
      <charset val="222"/>
      <scheme val="minor"/>
    </font>
    <font>
      <b/>
      <i/>
      <sz val="16"/>
      <name val="Angsana New"/>
      <family val="1"/>
    </font>
    <font>
      <sz val="11"/>
      <name val="Arial"/>
      <family val="2"/>
    </font>
    <font>
      <sz val="16"/>
      <color indexed="10"/>
      <name val="Angsana New"/>
      <family val="1"/>
    </font>
  </fonts>
  <fills count="4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</borders>
  <cellStyleXfs count="1024">
    <xf numFmtId="0" fontId="0" fillId="0" borderId="0"/>
    <xf numFmtId="9" fontId="22" fillId="0" borderId="0"/>
    <xf numFmtId="43" fontId="2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18" fillId="0" borderId="0"/>
    <xf numFmtId="0" fontId="17" fillId="0" borderId="0"/>
    <xf numFmtId="0" fontId="8" fillId="0" borderId="0"/>
    <xf numFmtId="0" fontId="26" fillId="0" borderId="0"/>
    <xf numFmtId="0" fontId="8" fillId="0" borderId="0"/>
    <xf numFmtId="0" fontId="8" fillId="0" borderId="0"/>
    <xf numFmtId="0" fontId="26" fillId="2" borderId="6" applyNumberFormat="0" applyFont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4" fillId="0" borderId="0"/>
    <xf numFmtId="0" fontId="29" fillId="0" borderId="0"/>
    <xf numFmtId="43" fontId="1" fillId="0" borderId="0" applyFont="0" applyFill="0" applyBorder="0" applyAlignment="0" applyProtection="0"/>
    <xf numFmtId="0" fontId="19" fillId="0" borderId="0"/>
    <xf numFmtId="0" fontId="2" fillId="0" borderId="0"/>
    <xf numFmtId="186" fontId="2" fillId="0" borderId="0" applyFont="0" applyFill="0" applyBorder="0" applyAlignment="0" applyProtection="0"/>
    <xf numFmtId="184" fontId="62" fillId="0" borderId="0" applyFont="0" applyFill="0" applyBorder="0" applyAlignment="0" applyProtection="0"/>
    <xf numFmtId="0" fontId="63" fillId="0" borderId="0"/>
    <xf numFmtId="187" fontId="2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164" fontId="32" fillId="0" borderId="0" applyFont="0" applyFill="0" applyBorder="0" applyAlignment="0" applyProtection="0"/>
    <xf numFmtId="188" fontId="32" fillId="0" borderId="0" applyFon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25" fillId="0" borderId="0" applyFont="0" applyFill="0" applyBorder="0" applyAlignment="0" applyProtection="0"/>
    <xf numFmtId="189" fontId="32" fillId="0" borderId="0" applyFont="0" applyFill="0" applyBorder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164" fontId="19" fillId="0" borderId="0" applyFont="0" applyFill="0" applyBorder="0" applyAlignment="0" applyProtection="0"/>
    <xf numFmtId="190" fontId="2" fillId="0" borderId="0" applyFont="0" applyFill="0" applyBorder="0" applyAlignment="0" applyProtection="0"/>
    <xf numFmtId="164" fontId="62" fillId="0" borderId="0" applyFont="0" applyFill="0" applyBorder="0" applyAlignment="0" applyProtection="0"/>
    <xf numFmtId="0" fontId="67" fillId="0" borderId="0"/>
    <xf numFmtId="0" fontId="32" fillId="0" borderId="0" applyFont="0" applyFill="0" applyBorder="0" applyAlignment="0" applyProtection="0"/>
    <xf numFmtId="191" fontId="19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2" fillId="0" borderId="0"/>
    <xf numFmtId="9" fontId="3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9" fontId="32" fillId="0" borderId="0"/>
    <xf numFmtId="9" fontId="32" fillId="0" borderId="0"/>
    <xf numFmtId="9" fontId="32" fillId="0" borderId="0"/>
    <xf numFmtId="9" fontId="32" fillId="0" borderId="0"/>
    <xf numFmtId="0" fontId="41" fillId="0" borderId="0" applyNumberForma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4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2" fillId="0" borderId="0"/>
    <xf numFmtId="9" fontId="32" fillId="0" borderId="0"/>
    <xf numFmtId="9" fontId="32" fillId="0" borderId="0"/>
    <xf numFmtId="197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" fillId="3" borderId="0" applyNumberFormat="0" applyFont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2" fillId="0" borderId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01" fontId="2" fillId="0" borderId="0" applyFont="0" applyFill="0" applyBorder="0" applyProtection="0">
      <alignment horizontal="right"/>
    </xf>
    <xf numFmtId="37" fontId="69" fillId="0" borderId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0" fillId="0" borderId="0" applyNumberFormat="0" applyFill="0" applyBorder="0" applyProtection="0">
      <alignment vertical="top"/>
    </xf>
    <xf numFmtId="195" fontId="32" fillId="0" borderId="0" applyFont="0" applyFill="0" applyBorder="0" applyAlignment="0" applyProtection="0"/>
    <xf numFmtId="0" fontId="71" fillId="0" borderId="7" applyNumberFormat="0" applyFill="0" applyAlignment="0" applyProtection="0"/>
    <xf numFmtId="0" fontId="72" fillId="0" borderId="8" applyNumberFormat="0" applyFill="0" applyProtection="0">
      <alignment horizontal="center"/>
    </xf>
    <xf numFmtId="0" fontId="72" fillId="0" borderId="0" applyNumberFormat="0" applyFill="0" applyBorder="0" applyProtection="0">
      <alignment horizontal="left"/>
    </xf>
    <xf numFmtId="0" fontId="73" fillId="0" borderId="0" applyNumberFormat="0" applyFill="0" applyBorder="0" applyProtection="0">
      <alignment horizontal="centerContinuous"/>
    </xf>
    <xf numFmtId="195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164" fontId="2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41" fillId="0" borderId="0" applyNumberForma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2" fillId="0" borderId="0"/>
    <xf numFmtId="195" fontId="32" fillId="0" borderId="0" applyFont="0" applyFill="0" applyBorder="0" applyAlignment="0" applyProtection="0"/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0" fontId="51" fillId="0" borderId="0">
      <alignment vertical="top"/>
    </xf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0" fontId="74" fillId="0" borderId="0"/>
    <xf numFmtId="195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4" fillId="0" borderId="0" applyFont="0" applyFill="0" applyBorder="0" applyAlignment="0" applyProtection="0"/>
    <xf numFmtId="202" fontId="75" fillId="0" borderId="0" applyFont="0" applyFill="0" applyBorder="0" applyAlignment="0" applyProtection="0"/>
    <xf numFmtId="203" fontId="75" fillId="0" borderId="0" applyFont="0" applyFill="0" applyBorder="0" applyAlignment="0" applyProtection="0"/>
    <xf numFmtId="204" fontId="76" fillId="0" borderId="0" applyFont="0" applyFill="0" applyBorder="0" applyAlignment="0" applyProtection="0"/>
    <xf numFmtId="205" fontId="76" fillId="0" borderId="0" applyFont="0" applyFill="0" applyBorder="0" applyAlignment="0" applyProtection="0"/>
    <xf numFmtId="0" fontId="75" fillId="0" borderId="0"/>
    <xf numFmtId="0" fontId="77" fillId="0" borderId="0"/>
    <xf numFmtId="0" fontId="78" fillId="0" borderId="0"/>
    <xf numFmtId="0" fontId="32" fillId="0" borderId="0" applyFont="0" applyFill="0" applyBorder="0" applyAlignment="0" applyProtection="0"/>
    <xf numFmtId="206" fontId="2" fillId="0" borderId="0" applyProtection="0">
      <protection locked="0"/>
    </xf>
    <xf numFmtId="43" fontId="79" fillId="0" borderId="9">
      <alignment horizontal="right" vertical="center"/>
    </xf>
    <xf numFmtId="9" fontId="32" fillId="0" borderId="0"/>
    <xf numFmtId="0" fontId="25" fillId="0" borderId="0" applyFont="0" applyFill="0" applyBorder="0" applyAlignment="0" applyProtection="0"/>
    <xf numFmtId="0" fontId="33" fillId="0" borderId="10">
      <alignment horizontal="center"/>
    </xf>
    <xf numFmtId="0" fontId="34" fillId="0" borderId="0"/>
    <xf numFmtId="0" fontId="34" fillId="0" borderId="11" applyFill="0">
      <alignment horizontal="center"/>
      <protection locked="0"/>
    </xf>
    <xf numFmtId="0" fontId="33" fillId="0" borderId="0" applyFill="0">
      <alignment horizontal="center"/>
      <protection locked="0"/>
    </xf>
    <xf numFmtId="0" fontId="33" fillId="4" borderId="0"/>
    <xf numFmtId="0" fontId="33" fillId="0" borderId="0">
      <protection locked="0"/>
    </xf>
    <xf numFmtId="0" fontId="33" fillId="0" borderId="0"/>
    <xf numFmtId="171" fontId="33" fillId="0" borderId="0"/>
    <xf numFmtId="172" fontId="33" fillId="0" borderId="0"/>
    <xf numFmtId="0" fontId="34" fillId="5" borderId="0">
      <alignment horizontal="right"/>
    </xf>
    <xf numFmtId="0" fontId="33" fillId="0" borderId="0"/>
    <xf numFmtId="0" fontId="78" fillId="0" borderId="0">
      <alignment horizontal="justify" vertical="top" wrapText="1"/>
      <protection locked="0"/>
    </xf>
    <xf numFmtId="0" fontId="20" fillId="0" borderId="0">
      <alignment horizontal="center" wrapText="1"/>
      <protection locked="0"/>
    </xf>
    <xf numFmtId="37" fontId="35" fillId="0" borderId="0"/>
    <xf numFmtId="0" fontId="80" fillId="0" borderId="0" applyNumberFormat="0" applyFill="0" applyBorder="0" applyAlignment="0" applyProtection="0"/>
    <xf numFmtId="37" fontId="36" fillId="0" borderId="0"/>
    <xf numFmtId="37" fontId="36" fillId="0" borderId="0"/>
    <xf numFmtId="207" fontId="81" fillId="0" borderId="12" applyAlignment="0" applyProtection="0"/>
    <xf numFmtId="173" fontId="2" fillId="0" borderId="0" applyFill="0" applyBorder="0" applyAlignment="0"/>
    <xf numFmtId="208" fontId="82" fillId="0" borderId="0" applyFill="0" applyBorder="0" applyAlignment="0"/>
    <xf numFmtId="209" fontId="82" fillId="0" borderId="0" applyFill="0" applyBorder="0" applyAlignment="0"/>
    <xf numFmtId="210" fontId="37" fillId="0" borderId="0" applyFill="0" applyBorder="0" applyAlignment="0"/>
    <xf numFmtId="211" fontId="37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83" fillId="6" borderId="13">
      <alignment horizontal="center" wrapText="1"/>
    </xf>
    <xf numFmtId="0" fontId="84" fillId="0" borderId="14">
      <alignment horizontal="center"/>
    </xf>
    <xf numFmtId="165" fontId="19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212" fontId="8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32" fillId="0" borderId="0"/>
    <xf numFmtId="3" fontId="2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85" fillId="0" borderId="0">
      <alignment horizontal="left"/>
    </xf>
    <xf numFmtId="0" fontId="86" fillId="0" borderId="0"/>
    <xf numFmtId="0" fontId="87" fillId="0" borderId="0">
      <alignment horizontal="left"/>
    </xf>
    <xf numFmtId="214" fontId="31" fillId="0" borderId="0" applyFill="0" applyBorder="0" applyProtection="0"/>
    <xf numFmtId="0" fontId="88" fillId="0" borderId="0"/>
    <xf numFmtId="0" fontId="88" fillId="0" borderId="0"/>
    <xf numFmtId="184" fontId="30" fillId="0" borderId="15" applyBorder="0"/>
    <xf numFmtId="208" fontId="82" fillId="0" borderId="0" applyFont="0" applyFill="0" applyBorder="0" applyAlignment="0" applyProtection="0"/>
    <xf numFmtId="42" fontId="2" fillId="0" borderId="0" applyFont="0" applyFill="0" applyBorder="0" applyAlignment="0" applyProtection="0"/>
    <xf numFmtId="215" fontId="2" fillId="0" borderId="0">
      <protection locked="0"/>
    </xf>
    <xf numFmtId="175" fontId="2" fillId="0" borderId="0" applyFont="0" applyFill="0" applyBorder="0" applyAlignment="0" applyProtection="0"/>
    <xf numFmtId="176" fontId="37" fillId="0" borderId="0"/>
    <xf numFmtId="216" fontId="2" fillId="0" borderId="0"/>
    <xf numFmtId="0" fontId="41" fillId="7" borderId="0" applyNumberFormat="0" applyFont="0" applyFill="0" applyBorder="0" applyProtection="0">
      <alignment horizontal="left"/>
    </xf>
    <xf numFmtId="0" fontId="39" fillId="0" borderId="0" applyProtection="0"/>
    <xf numFmtId="14" fontId="51" fillId="0" borderId="0" applyFill="0" applyBorder="0" applyAlignment="0"/>
    <xf numFmtId="0" fontId="2" fillId="0" borderId="0" applyFont="0" applyFill="0" applyBorder="0" applyAlignment="0" applyProtection="0"/>
    <xf numFmtId="217" fontId="31" fillId="0" borderId="0" applyFill="0" applyBorder="0" applyProtection="0"/>
    <xf numFmtId="38" fontId="59" fillId="0" borderId="16">
      <alignment vertical="center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7" fontId="37" fillId="0" borderId="0"/>
    <xf numFmtId="0" fontId="80" fillId="0" borderId="0" applyNumberFormat="0" applyFill="0" applyBorder="0" applyAlignment="0" applyProtection="0"/>
    <xf numFmtId="212" fontId="82" fillId="0" borderId="0" applyFill="0" applyBorder="0" applyAlignment="0"/>
    <xf numFmtId="208" fontId="82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40" fillId="0" borderId="0" applyNumberFormat="0" applyAlignment="0">
      <alignment horizontal="left"/>
    </xf>
    <xf numFmtId="178" fontId="19" fillId="0" borderId="0" applyFont="0" applyFill="0" applyBorder="0" applyAlignment="0" applyProtection="0"/>
    <xf numFmtId="43" fontId="76" fillId="0" borderId="0" applyFont="0" applyFill="0" applyBorder="0" applyAlignment="0" applyProtection="0"/>
    <xf numFmtId="218" fontId="47" fillId="0" borderId="0" applyFill="0" applyBorder="0" applyAlignment="0" applyProtection="0"/>
    <xf numFmtId="2" fontId="39" fillId="0" borderId="0" applyProtection="0"/>
    <xf numFmtId="0" fontId="89" fillId="0" borderId="0">
      <alignment horizontal="left"/>
    </xf>
    <xf numFmtId="0" fontId="90" fillId="0" borderId="0">
      <alignment horizontal="left"/>
    </xf>
    <xf numFmtId="0" fontId="91" fillId="0" borderId="0">
      <alignment horizontal="left"/>
    </xf>
    <xf numFmtId="0" fontId="91" fillId="0" borderId="0">
      <alignment horizontal="left"/>
    </xf>
    <xf numFmtId="0" fontId="92" fillId="0" borderId="0">
      <alignment horizontal="left"/>
    </xf>
    <xf numFmtId="179" fontId="3" fillId="0" borderId="0">
      <alignment horizontal="right"/>
    </xf>
    <xf numFmtId="38" fontId="4" fillId="7" borderId="0" applyNumberFormat="0" applyBorder="0" applyAlignment="0" applyProtection="0"/>
    <xf numFmtId="0" fontId="2" fillId="0" borderId="0"/>
    <xf numFmtId="0" fontId="93" fillId="4" borderId="0"/>
    <xf numFmtId="0" fontId="94" fillId="0" borderId="0">
      <alignment horizontal="left"/>
    </xf>
    <xf numFmtId="0" fontId="94" fillId="0" borderId="0">
      <alignment horizontal="left"/>
    </xf>
    <xf numFmtId="0" fontId="95" fillId="0" borderId="0">
      <alignment horizontal="left"/>
    </xf>
    <xf numFmtId="0" fontId="29" fillId="0" borderId="0"/>
    <xf numFmtId="14" fontId="41" fillId="8" borderId="11">
      <alignment horizontal="center" vertical="center" wrapText="1"/>
    </xf>
    <xf numFmtId="0" fontId="96" fillId="0" borderId="17">
      <alignment horizontal="left" vertical="top"/>
    </xf>
    <xf numFmtId="0" fontId="97" fillId="0" borderId="0">
      <alignment horizontal="left"/>
    </xf>
    <xf numFmtId="0" fontId="96" fillId="0" borderId="18">
      <alignment horizontal="left" vertical="top"/>
    </xf>
    <xf numFmtId="0" fontId="98" fillId="0" borderId="0">
      <alignment horizontal="left"/>
    </xf>
    <xf numFmtId="0" fontId="99" fillId="0" borderId="18">
      <alignment horizontal="left" vertical="top"/>
    </xf>
    <xf numFmtId="0" fontId="100" fillId="0" borderId="0">
      <alignment horizontal="left"/>
    </xf>
    <xf numFmtId="0" fontId="42" fillId="0" borderId="0" applyProtection="0"/>
    <xf numFmtId="0" fontId="23" fillId="0" borderId="0" applyProtection="0"/>
    <xf numFmtId="0" fontId="101" fillId="0" borderId="11">
      <alignment horizontal="center"/>
    </xf>
    <xf numFmtId="0" fontId="101" fillId="0" borderId="0">
      <alignment horizontal="center"/>
    </xf>
    <xf numFmtId="0" fontId="102" fillId="6" borderId="0">
      <alignment horizontal="left" wrapText="1" indent="2"/>
    </xf>
    <xf numFmtId="219" fontId="2" fillId="0" borderId="0" applyBorder="0" applyAlignment="0"/>
    <xf numFmtId="10" fontId="4" fillId="6" borderId="10" applyNumberFormat="0" applyBorder="0" applyAlignment="0" applyProtection="0"/>
    <xf numFmtId="220" fontId="2" fillId="0" borderId="0"/>
    <xf numFmtId="221" fontId="103" fillId="0" borderId="0"/>
    <xf numFmtId="1" fontId="2" fillId="0" borderId="0" applyFont="0" applyFill="0" applyBorder="0" applyAlignment="0" applyProtection="0"/>
    <xf numFmtId="38" fontId="43" fillId="0" borderId="0"/>
    <xf numFmtId="38" fontId="44" fillId="0" borderId="0"/>
    <xf numFmtId="38" fontId="45" fillId="0" borderId="0"/>
    <xf numFmtId="38" fontId="46" fillId="0" borderId="0"/>
    <xf numFmtId="0" fontId="3" fillId="0" borderId="0"/>
    <xf numFmtId="0" fontId="3" fillId="0" borderId="0"/>
    <xf numFmtId="0" fontId="3" fillId="0" borderId="0"/>
    <xf numFmtId="0" fontId="31" fillId="0" borderId="0" applyNumberFormat="0" applyFont="0" applyFill="0" applyBorder="0" applyProtection="0">
      <alignment horizontal="left" vertical="center"/>
    </xf>
    <xf numFmtId="212" fontId="82" fillId="0" borderId="0" applyFill="0" applyBorder="0" applyAlignment="0"/>
    <xf numFmtId="208" fontId="82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104" fillId="0" borderId="0"/>
    <xf numFmtId="0" fontId="105" fillId="0" borderId="0"/>
    <xf numFmtId="0" fontId="104" fillId="0" borderId="0"/>
    <xf numFmtId="0" fontId="105" fillId="0" borderId="0"/>
    <xf numFmtId="0" fontId="106" fillId="0" borderId="0"/>
    <xf numFmtId="180" fontId="47" fillId="0" borderId="0" applyFont="0" applyFill="0" applyBorder="0" applyAlignment="0" applyProtection="0"/>
    <xf numFmtId="38" fontId="107" fillId="0" borderId="0" applyFont="0" applyFill="0" applyBorder="0" applyAlignment="0" applyProtection="0"/>
    <xf numFmtId="40" fontId="107" fillId="0" borderId="0" applyFont="0" applyFill="0" applyBorder="0" applyAlignment="0" applyProtection="0"/>
    <xf numFmtId="6" fontId="107" fillId="0" borderId="0" applyFont="0" applyFill="0" applyBorder="0" applyAlignment="0" applyProtection="0"/>
    <xf numFmtId="8" fontId="107" fillId="0" borderId="0" applyFont="0" applyFill="0" applyBorder="0" applyAlignment="0" applyProtection="0"/>
    <xf numFmtId="6" fontId="59" fillId="0" borderId="0" applyFont="0" applyFill="0" applyBorder="0" applyAlignment="0" applyProtection="0"/>
    <xf numFmtId="8" fontId="59" fillId="0" borderId="0" applyFont="0" applyFill="0" applyBorder="0" applyAlignment="0" applyProtection="0"/>
    <xf numFmtId="6" fontId="107" fillId="0" borderId="0" applyFont="0" applyFill="0" applyBorder="0" applyAlignment="0" applyProtection="0"/>
    <xf numFmtId="8" fontId="107" fillId="0" borderId="0" applyFont="0" applyFill="0" applyBorder="0" applyAlignment="0" applyProtection="0"/>
    <xf numFmtId="40" fontId="108" fillId="0" borderId="0">
      <alignment horizontal="left"/>
    </xf>
    <xf numFmtId="37" fontId="49" fillId="0" borderId="0"/>
    <xf numFmtId="0" fontId="104" fillId="0" borderId="0"/>
    <xf numFmtId="0" fontId="105" fillId="0" borderId="0"/>
    <xf numFmtId="0" fontId="105" fillId="0" borderId="0"/>
    <xf numFmtId="181" fontId="50" fillId="0" borderId="0"/>
    <xf numFmtId="0" fontId="109" fillId="0" borderId="0"/>
    <xf numFmtId="0" fontId="109" fillId="0" borderId="0"/>
    <xf numFmtId="0" fontId="109" fillId="0" borderId="0"/>
    <xf numFmtId="0" fontId="88" fillId="0" borderId="0"/>
    <xf numFmtId="0" fontId="109" fillId="0" borderId="0"/>
    <xf numFmtId="0" fontId="109" fillId="0" borderId="0"/>
    <xf numFmtId="0" fontId="10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22" fontId="2" fillId="0" borderId="0"/>
    <xf numFmtId="0" fontId="110" fillId="0" borderId="0"/>
    <xf numFmtId="0" fontId="111" fillId="0" borderId="0"/>
    <xf numFmtId="195" fontId="32" fillId="0" borderId="0" applyFont="0" applyFill="0" applyBorder="0" applyAlignment="0" applyProtection="0"/>
    <xf numFmtId="40" fontId="51" fillId="9" borderId="0">
      <alignment horizontal="right"/>
    </xf>
    <xf numFmtId="0" fontId="52" fillId="6" borderId="0">
      <alignment horizontal="center"/>
    </xf>
    <xf numFmtId="0" fontId="53" fillId="10" borderId="19"/>
    <xf numFmtId="0" fontId="54" fillId="0" borderId="0" applyBorder="0">
      <alignment horizontal="centerContinuous"/>
    </xf>
    <xf numFmtId="0" fontId="55" fillId="0" borderId="0" applyBorder="0">
      <alignment horizontal="centerContinuous"/>
    </xf>
    <xf numFmtId="0" fontId="112" fillId="0" borderId="0">
      <alignment horizontal="left"/>
    </xf>
    <xf numFmtId="0" fontId="113" fillId="0" borderId="0">
      <alignment horizontal="center"/>
    </xf>
    <xf numFmtId="0" fontId="114" fillId="0" borderId="0">
      <alignment horizontal="center"/>
    </xf>
    <xf numFmtId="191" fontId="47" fillId="0" borderId="0" applyFont="0" applyFill="0" applyBorder="0" applyAlignment="0" applyProtection="0"/>
    <xf numFmtId="223" fontId="115" fillId="0" borderId="0"/>
    <xf numFmtId="14" fontId="20" fillId="0" borderId="0">
      <alignment horizontal="center" wrapText="1"/>
      <protection locked="0"/>
    </xf>
    <xf numFmtId="182" fontId="2" fillId="0" borderId="0" applyFont="0" applyFill="0" applyBorder="0" applyAlignment="0" applyProtection="0"/>
    <xf numFmtId="211" fontId="37" fillId="0" borderId="0" applyFont="0" applyFill="0" applyBorder="0" applyAlignment="0" applyProtection="0"/>
    <xf numFmtId="224" fontId="8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7" fillId="0" borderId="20" applyNumberFormat="0" applyBorder="0"/>
    <xf numFmtId="3" fontId="56" fillId="0" borderId="0" applyNumberFormat="0" applyFill="0" applyBorder="0" applyAlignment="0" applyProtection="0"/>
    <xf numFmtId="212" fontId="82" fillId="0" borderId="0" applyFill="0" applyBorder="0" applyAlignment="0"/>
    <xf numFmtId="208" fontId="82" fillId="0" borderId="0" applyFill="0" applyBorder="0" applyAlignment="0"/>
    <xf numFmtId="212" fontId="82" fillId="0" borderId="0" applyFill="0" applyBorder="0" applyAlignment="0"/>
    <xf numFmtId="213" fontId="37" fillId="0" borderId="0" applyFill="0" applyBorder="0" applyAlignment="0"/>
    <xf numFmtId="208" fontId="82" fillId="0" borderId="0" applyFill="0" applyBorder="0" applyAlignment="0"/>
    <xf numFmtId="0" fontId="59" fillId="0" borderId="0" applyNumberFormat="0" applyFont="0" applyFill="0" applyBorder="0" applyAlignment="0" applyProtection="0">
      <alignment horizontal="left"/>
    </xf>
    <xf numFmtId="15" fontId="59" fillId="0" borderId="0" applyFont="0" applyFill="0" applyBorder="0" applyAlignment="0" applyProtection="0"/>
    <xf numFmtId="4" fontId="59" fillId="0" borderId="0" applyFont="0" applyFill="0" applyBorder="0" applyAlignment="0" applyProtection="0"/>
    <xf numFmtId="0" fontId="81" fillId="0" borderId="11">
      <alignment horizontal="center"/>
    </xf>
    <xf numFmtId="3" fontId="59" fillId="0" borderId="0" applyFont="0" applyFill="0" applyBorder="0" applyAlignment="0" applyProtection="0"/>
    <xf numFmtId="0" fontId="59" fillId="11" borderId="0" applyNumberFormat="0" applyFont="0" applyBorder="0" applyAlignment="0" applyProtection="0"/>
    <xf numFmtId="37" fontId="78" fillId="0" borderId="0"/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32" fillId="0" borderId="0" applyFont="0" applyFill="0" applyBorder="0" applyAlignment="0" applyProtection="0"/>
    <xf numFmtId="1" fontId="2" fillId="0" borderId="21" applyNumberFormat="0" applyFill="0" applyAlignment="0" applyProtection="0">
      <alignment horizontal="center" vertical="center"/>
    </xf>
    <xf numFmtId="0" fontId="116" fillId="12" borderId="0" applyNumberFormat="0" applyFont="0" applyBorder="0" applyAlignment="0">
      <alignment horizontal="center"/>
    </xf>
    <xf numFmtId="183" fontId="2" fillId="0" borderId="0" applyNumberFormat="0" applyFill="0" applyBorder="0" applyAlignment="0" applyProtection="0">
      <alignment horizontal="left"/>
    </xf>
    <xf numFmtId="0" fontId="90" fillId="0" borderId="22">
      <alignment vertical="center"/>
    </xf>
    <xf numFmtId="38" fontId="31" fillId="0" borderId="0" applyNumberFormat="0" applyFont="0" applyFill="0" applyBorder="0" applyAlignment="0"/>
    <xf numFmtId="0" fontId="116" fillId="1" borderId="2" applyNumberFormat="0" applyFont="0" applyAlignment="0">
      <alignment horizontal="center"/>
    </xf>
    <xf numFmtId="0" fontId="31" fillId="0" borderId="23" applyAlignment="0">
      <alignment horizontal="centerContinuous"/>
    </xf>
    <xf numFmtId="0" fontId="117" fillId="0" borderId="0" applyNumberFormat="0" applyFill="0" applyBorder="0" applyAlignment="0">
      <alignment horizontal="center"/>
    </xf>
    <xf numFmtId="12" fontId="118" fillId="0" borderId="10">
      <alignment horizontal="center"/>
    </xf>
    <xf numFmtId="0" fontId="2" fillId="0" borderId="0" applyNumberFormat="0" applyFill="0" applyBorder="0" applyAlignment="0" applyProtection="0"/>
    <xf numFmtId="0" fontId="19" fillId="0" borderId="0" applyNumberFormat="0" applyBorder="0">
      <alignment vertical="center"/>
    </xf>
    <xf numFmtId="0" fontId="119" fillId="6" borderId="0">
      <alignment wrapText="1"/>
    </xf>
    <xf numFmtId="40" fontId="57" fillId="0" borderId="0" applyBorder="0">
      <alignment horizontal="right"/>
    </xf>
    <xf numFmtId="0" fontId="120" fillId="0" borderId="0">
      <alignment horizontal="left"/>
    </xf>
    <xf numFmtId="0" fontId="91" fillId="0" borderId="0">
      <alignment horizontal="left"/>
    </xf>
    <xf numFmtId="0" fontId="98" fillId="0" borderId="0"/>
    <xf numFmtId="0" fontId="97" fillId="0" borderId="0"/>
    <xf numFmtId="0" fontId="91" fillId="0" borderId="0"/>
    <xf numFmtId="0" fontId="121" fillId="0" borderId="0"/>
    <xf numFmtId="0" fontId="121" fillId="0" borderId="0"/>
    <xf numFmtId="0" fontId="122" fillId="0" borderId="0"/>
    <xf numFmtId="0" fontId="122" fillId="0" borderId="0"/>
    <xf numFmtId="0" fontId="121" fillId="0" borderId="0"/>
    <xf numFmtId="0" fontId="121" fillId="0" borderId="0"/>
    <xf numFmtId="49" fontId="51" fillId="0" borderId="0" applyFill="0" applyBorder="0" applyAlignment="0"/>
    <xf numFmtId="225" fontId="37" fillId="0" borderId="0" applyFill="0" applyBorder="0" applyAlignment="0"/>
    <xf numFmtId="226" fontId="37" fillId="0" borderId="0" applyFill="0" applyBorder="0" applyAlignment="0"/>
    <xf numFmtId="0" fontId="58" fillId="0" borderId="0" applyFill="0" applyBorder="0" applyProtection="0">
      <alignment horizontal="left" vertical="top"/>
    </xf>
    <xf numFmtId="0" fontId="122" fillId="0" borderId="0"/>
    <xf numFmtId="0" fontId="121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23" fillId="0" borderId="0"/>
    <xf numFmtId="6" fontId="5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0" fontId="48" fillId="0" borderId="0" applyNumberFormat="0" applyFont="0" applyFill="0" applyBorder="0" applyProtection="0">
      <alignment horizontal="center" vertical="center" wrapText="1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9" fontId="126" fillId="0" borderId="0" applyFill="0" applyBorder="0" applyAlignment="0" applyProtection="0"/>
    <xf numFmtId="164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/>
    <xf numFmtId="164" fontId="128" fillId="0" borderId="0" applyFont="0" applyFill="0" applyBorder="0" applyAlignment="0" applyProtection="0"/>
    <xf numFmtId="43" fontId="128" fillId="0" borderId="0" applyFont="0" applyFill="0" applyBorder="0" applyAlignment="0" applyProtection="0"/>
    <xf numFmtId="42" fontId="129" fillId="0" borderId="0" applyFont="0" applyFill="0" applyBorder="0" applyAlignment="0" applyProtection="0"/>
    <xf numFmtId="44" fontId="129" fillId="0" borderId="0" applyFont="0" applyFill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19" fillId="0" borderId="0"/>
    <xf numFmtId="6" fontId="2" fillId="0" borderId="0" applyFont="0" applyFill="0" applyBorder="0" applyAlignment="0" applyProtection="0"/>
    <xf numFmtId="8" fontId="2" fillId="0" borderId="0" applyFont="0" applyFill="0" applyBorder="0" applyAlignment="0" applyProtection="0"/>
    <xf numFmtId="228" fontId="131" fillId="0" borderId="0" applyFont="0" applyFill="0" applyBorder="0" applyAlignment="0" applyProtection="0"/>
    <xf numFmtId="229" fontId="131" fillId="0" borderId="0" applyFont="0" applyFill="0" applyBorder="0" applyAlignment="0" applyProtection="0"/>
    <xf numFmtId="37" fontId="105" fillId="0" borderId="0"/>
    <xf numFmtId="0" fontId="24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9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9" fontId="132" fillId="0" borderId="0" applyFont="0" applyFill="0" applyBorder="0" applyAlignment="0" applyProtection="0"/>
    <xf numFmtId="230" fontId="133" fillId="0" borderId="0" applyFont="0" applyFill="0" applyBorder="0" applyAlignment="0" applyProtection="0"/>
    <xf numFmtId="231" fontId="133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07" fillId="0" borderId="0" applyFont="0" applyFill="0" applyBorder="0" applyAlignment="0" applyProtection="0"/>
    <xf numFmtId="0" fontId="132" fillId="0" borderId="0"/>
    <xf numFmtId="0" fontId="2" fillId="0" borderId="0"/>
    <xf numFmtId="232" fontId="134" fillId="0" borderId="0" applyFont="0" applyFill="0" applyBorder="0" applyAlignment="0" applyProtection="0"/>
    <xf numFmtId="164" fontId="78" fillId="0" borderId="0" applyFont="0" applyFill="0" applyBorder="0" applyAlignment="0" applyProtection="0"/>
    <xf numFmtId="165" fontId="78" fillId="0" borderId="0" applyFont="0" applyFill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134" fillId="0" borderId="0"/>
    <xf numFmtId="0" fontId="136" fillId="0" borderId="0"/>
    <xf numFmtId="164" fontId="137" fillId="0" borderId="0" applyFont="0" applyFill="0" applyBorder="0" applyAlignment="0" applyProtection="0"/>
    <xf numFmtId="0" fontId="61" fillId="0" borderId="0"/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/>
    <xf numFmtId="184" fontId="60" fillId="0" borderId="0" applyFont="0" applyFill="0" applyBorder="0" applyAlignment="0" applyProtection="0"/>
    <xf numFmtId="184" fontId="78" fillId="0" borderId="0" applyFont="0" applyFill="0" applyBorder="0" applyAlignment="0" applyProtection="0"/>
    <xf numFmtId="185" fontId="78" fillId="0" borderId="0" applyFont="0" applyFill="0" applyBorder="0" applyAlignment="0" applyProtection="0"/>
    <xf numFmtId="0" fontId="140" fillId="0" borderId="0" applyNumberFormat="0" applyFill="0" applyBorder="0" applyAlignment="0" applyProtection="0">
      <alignment vertical="top"/>
      <protection locked="0"/>
    </xf>
    <xf numFmtId="203" fontId="141" fillId="0" borderId="0" applyFont="0" applyFill="0" applyBorder="0" applyAlignment="0" applyProtection="0"/>
    <xf numFmtId="202" fontId="14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9" fillId="0" borderId="0"/>
    <xf numFmtId="0" fontId="176" fillId="0" borderId="0" applyNumberFormat="0" applyFill="0" applyBorder="0" applyAlignment="0" applyProtection="0"/>
    <xf numFmtId="0" fontId="176" fillId="0" borderId="27" applyNumberFormat="0" applyFill="0" applyAlignment="0" applyProtection="0"/>
    <xf numFmtId="0" fontId="175" fillId="0" borderId="36" applyNumberFormat="0" applyFill="0" applyAlignment="0" applyProtection="0"/>
    <xf numFmtId="0" fontId="174" fillId="0" borderId="35" applyNumberFormat="0" applyFill="0" applyAlignment="0" applyProtection="0"/>
    <xf numFmtId="0" fontId="22" fillId="36" borderId="29" applyNumberFormat="0" applyFont="0" applyAlignment="0" applyProtection="0"/>
    <xf numFmtId="0" fontId="155" fillId="33" borderId="0" applyNumberFormat="0" applyBorder="0" applyAlignment="0" applyProtection="0"/>
    <xf numFmtId="0" fontId="155" fillId="28" borderId="0" applyNumberFormat="0" applyBorder="0" applyAlignment="0" applyProtection="0"/>
    <xf numFmtId="0" fontId="155" fillId="27" borderId="0" applyNumberFormat="0" applyBorder="0" applyAlignment="0" applyProtection="0"/>
    <xf numFmtId="0" fontId="155" fillId="32" borderId="0" applyNumberFormat="0" applyBorder="0" applyAlignment="0" applyProtection="0"/>
    <xf numFmtId="0" fontId="155" fillId="31" borderId="0" applyNumberFormat="0" applyBorder="0" applyAlignment="0" applyProtection="0"/>
    <xf numFmtId="0" fontId="155" fillId="30" borderId="0" applyNumberFormat="0" applyBorder="0" applyAlignment="0" applyProtection="0"/>
    <xf numFmtId="0" fontId="171" fillId="0" borderId="34" applyNumberFormat="0" applyFill="0" applyAlignment="0" applyProtection="0"/>
    <xf numFmtId="0" fontId="170" fillId="3" borderId="0" applyNumberFormat="0" applyBorder="0" applyAlignment="0" applyProtection="0"/>
    <xf numFmtId="0" fontId="169" fillId="21" borderId="25" applyNumberFormat="0" applyAlignment="0" applyProtection="0"/>
    <xf numFmtId="0" fontId="168" fillId="18" borderId="0" applyNumberFormat="0" applyBorder="0" applyAlignment="0" applyProtection="0"/>
    <xf numFmtId="0" fontId="165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63" fillId="34" borderId="25" applyNumberFormat="0" applyAlignment="0" applyProtection="0"/>
    <xf numFmtId="0" fontId="173" fillId="34" borderId="30" applyNumberFormat="0" applyAlignment="0" applyProtection="0"/>
    <xf numFmtId="0" fontId="172" fillId="17" borderId="0" applyNumberFormat="0" applyBorder="0" applyAlignment="0" applyProtection="0"/>
    <xf numFmtId="0" fontId="167" fillId="0" borderId="28" applyNumberFormat="0" applyFill="0" applyAlignment="0" applyProtection="0"/>
    <xf numFmtId="0" fontId="166" fillId="35" borderId="26" applyNumberFormat="0" applyAlignment="0" applyProtection="0"/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0" fontId="2" fillId="0" borderId="0">
      <alignment horizontal="centerContinuous" vertical="center"/>
    </xf>
    <xf numFmtId="6" fontId="107" fillId="0" borderId="0" applyFont="0" applyFill="0" applyBorder="0" applyAlignment="0" applyProtection="0"/>
    <xf numFmtId="0" fontId="162" fillId="0" borderId="33"/>
    <xf numFmtId="0" fontId="39" fillId="0" borderId="4" applyProtection="0"/>
    <xf numFmtId="211" fontId="2" fillId="0" borderId="0" applyBorder="0">
      <alignment horizontal="centerContinuous" wrapText="1"/>
    </xf>
    <xf numFmtId="240" fontId="2" fillId="0" borderId="0" applyFill="0" applyBorder="0" applyAlignment="0"/>
    <xf numFmtId="239" fontId="2" fillId="0" borderId="0" applyFill="0" applyBorder="0" applyAlignment="0"/>
    <xf numFmtId="9" fontId="22" fillId="0" borderId="0"/>
    <xf numFmtId="4" fontId="151" fillId="39" borderId="31" applyNumberFormat="0" applyProtection="0">
      <alignment horizontal="right" vertical="center"/>
    </xf>
    <xf numFmtId="4" fontId="181" fillId="43" borderId="0" applyNumberFormat="0" applyProtection="0">
      <alignment horizontal="left" vertical="center" indent="1"/>
    </xf>
    <xf numFmtId="4" fontId="178" fillId="0" borderId="0" applyNumberFormat="0" applyProtection="0">
      <alignment horizontal="left" vertical="center" indent="1"/>
    </xf>
    <xf numFmtId="4" fontId="150" fillId="43" borderId="0" applyNumberFormat="0" applyProtection="0">
      <alignment horizontal="left" vertical="center" indent="1"/>
    </xf>
    <xf numFmtId="0" fontId="180" fillId="14" borderId="31" applyNumberFormat="0" applyProtection="0">
      <alignment horizontal="left" vertical="top" indent="1"/>
    </xf>
    <xf numFmtId="0" fontId="159" fillId="17" borderId="31" applyNumberFormat="0" applyProtection="0">
      <alignment horizontal="center" vertical="center" wrapText="1"/>
    </xf>
    <xf numFmtId="0" fontId="149" fillId="14" borderId="31" applyNumberFormat="0" applyProtection="0">
      <alignment horizontal="left" vertical="top" indent="1"/>
    </xf>
    <xf numFmtId="4" fontId="180" fillId="41" borderId="31" applyNumberFormat="0" applyProtection="0">
      <alignment horizontal="left" vertical="center" indent="1"/>
    </xf>
    <xf numFmtId="4" fontId="51" fillId="0" borderId="31" applyNumberFormat="0" applyProtection="0">
      <alignment horizontal="left" vertical="center" indent="1"/>
    </xf>
    <xf numFmtId="4" fontId="149" fillId="41" borderId="31" applyNumberFormat="0" applyProtection="0">
      <alignment horizontal="left" vertical="center" indent="1"/>
    </xf>
    <xf numFmtId="4" fontId="161" fillId="39" borderId="31" applyNumberFormat="0" applyProtection="0">
      <alignment horizontal="right" vertical="center"/>
    </xf>
    <xf numFmtId="4" fontId="180" fillId="39" borderId="31" applyNumberFormat="0" applyProtection="0">
      <alignment horizontal="right" vertical="center"/>
    </xf>
    <xf numFmtId="4" fontId="51" fillId="0" borderId="31" applyNumberFormat="0" applyProtection="0">
      <alignment horizontal="right" vertical="center"/>
    </xf>
    <xf numFmtId="4" fontId="149" fillId="39" borderId="31" applyNumberFormat="0" applyProtection="0">
      <alignment horizontal="right" vertical="center"/>
    </xf>
    <xf numFmtId="0" fontId="51" fillId="6" borderId="31" applyNumberFormat="0" applyProtection="0">
      <alignment horizontal="left" vertical="top" indent="1"/>
    </xf>
    <xf numFmtId="4" fontId="51" fillId="6" borderId="31" applyNumberFormat="0" applyProtection="0">
      <alignment horizontal="left" vertical="center" indent="1"/>
    </xf>
    <xf numFmtId="4" fontId="161" fillId="6" borderId="31" applyNumberFormat="0" applyProtection="0">
      <alignment vertical="center"/>
    </xf>
    <xf numFmtId="4" fontId="51" fillId="6" borderId="31" applyNumberFormat="0" applyProtection="0">
      <alignment vertical="center"/>
    </xf>
    <xf numFmtId="0" fontId="2" fillId="42" borderId="31" applyNumberFormat="0" applyProtection="0">
      <alignment horizontal="left" vertical="top" indent="1"/>
    </xf>
    <xf numFmtId="0" fontId="2" fillId="42" borderId="31" applyNumberFormat="0" applyProtection="0">
      <alignment horizontal="left" vertical="center" indent="1"/>
    </xf>
    <xf numFmtId="0" fontId="2" fillId="15" borderId="31" applyNumberFormat="0" applyProtection="0">
      <alignment horizontal="left" vertical="top" indent="1"/>
    </xf>
    <xf numFmtId="0" fontId="2" fillId="15" borderId="31" applyNumberFormat="0" applyProtection="0">
      <alignment horizontal="left" vertical="center" indent="1"/>
    </xf>
    <xf numFmtId="0" fontId="2" fillId="14" borderId="31" applyNumberFormat="0" applyProtection="0">
      <alignment horizontal="left" vertical="top" indent="1"/>
    </xf>
    <xf numFmtId="0" fontId="2" fillId="14" borderId="31" applyNumberFormat="0" applyProtection="0">
      <alignment horizontal="left" vertical="center" indent="1"/>
    </xf>
    <xf numFmtId="0" fontId="2" fillId="40" borderId="31" applyNumberFormat="0" applyProtection="0">
      <alignment horizontal="left" vertical="top" indent="1"/>
    </xf>
    <xf numFmtId="0" fontId="2" fillId="40" borderId="31" applyNumberFormat="0" applyProtection="0">
      <alignment horizontal="left" vertical="center" indent="1"/>
    </xf>
    <xf numFmtId="4" fontId="149" fillId="14" borderId="0" applyNumberFormat="0" applyProtection="0">
      <alignment horizontal="left" vertical="center" indent="1"/>
    </xf>
    <xf numFmtId="4" fontId="149" fillId="39" borderId="0" applyNumberFormat="0" applyProtection="0">
      <alignment horizontal="left" vertical="center" indent="1"/>
    </xf>
    <xf numFmtId="4" fontId="51" fillId="41" borderId="31" applyNumberFormat="0" applyProtection="0">
      <alignment horizontal="right" vertical="center"/>
    </xf>
    <xf numFmtId="4" fontId="160" fillId="40" borderId="0" applyNumberFormat="0" applyProtection="0">
      <alignment horizontal="left" vertical="center" indent="1"/>
    </xf>
    <xf numFmtId="4" fontId="180" fillId="39" borderId="0" applyNumberFormat="0" applyProtection="0">
      <alignment horizontal="left" vertical="center" indent="1"/>
    </xf>
    <xf numFmtId="4" fontId="51" fillId="39" borderId="0" applyNumberFormat="0" applyProtection="0">
      <alignment horizontal="left" vertical="center" indent="1"/>
    </xf>
    <xf numFmtId="4" fontId="149" fillId="39" borderId="0" applyNumberFormat="0" applyProtection="0">
      <alignment horizontal="left" vertical="center" indent="1"/>
    </xf>
    <xf numFmtId="4" fontId="179" fillId="38" borderId="32" applyNumberFormat="0" applyProtection="0">
      <alignment horizontal="left" vertical="center" indent="1"/>
    </xf>
    <xf numFmtId="4" fontId="159" fillId="38" borderId="32" applyNumberFormat="0" applyProtection="0">
      <alignment horizontal="left" vertical="center" indent="1"/>
    </xf>
    <xf numFmtId="4" fontId="148" fillId="38" borderId="32" applyNumberFormat="0" applyProtection="0">
      <alignment horizontal="left" vertical="center" indent="1"/>
    </xf>
    <xf numFmtId="4" fontId="51" fillId="24" borderId="31" applyNumberFormat="0" applyProtection="0">
      <alignment horizontal="right" vertical="center"/>
    </xf>
    <xf numFmtId="4" fontId="51" fillId="37" borderId="31" applyNumberFormat="0" applyProtection="0">
      <alignment horizontal="right" vertical="center"/>
    </xf>
    <xf numFmtId="4" fontId="51" fillId="32" borderId="31" applyNumberFormat="0" applyProtection="0">
      <alignment horizontal="right" vertical="center"/>
    </xf>
    <xf numFmtId="4" fontId="51" fillId="33" borderId="31" applyNumberFormat="0" applyProtection="0">
      <alignment horizontal="right" vertical="center"/>
    </xf>
    <xf numFmtId="4" fontId="51" fillId="29" borderId="31" applyNumberFormat="0" applyProtection="0">
      <alignment horizontal="right" vertical="center"/>
    </xf>
    <xf numFmtId="4" fontId="51" fillId="25" borderId="31" applyNumberFormat="0" applyProtection="0">
      <alignment horizontal="right" vertical="center"/>
    </xf>
    <xf numFmtId="4" fontId="51" fillId="31" borderId="31" applyNumberFormat="0" applyProtection="0">
      <alignment horizontal="right" vertical="center"/>
    </xf>
    <xf numFmtId="4" fontId="51" fillId="23" borderId="31" applyNumberFormat="0" applyProtection="0">
      <alignment horizontal="right" vertical="center"/>
    </xf>
    <xf numFmtId="4" fontId="51" fillId="17" borderId="31" applyNumberFormat="0" applyProtection="0">
      <alignment horizontal="right" vertical="center"/>
    </xf>
    <xf numFmtId="4" fontId="179" fillId="14" borderId="0" applyNumberFormat="0" applyProtection="0">
      <alignment horizontal="left" vertical="center" indent="1"/>
    </xf>
    <xf numFmtId="4" fontId="159" fillId="17" borderId="31" applyNumberFormat="0" applyProtection="0">
      <alignment horizontal="center" vertical="center"/>
    </xf>
    <xf numFmtId="4" fontId="148" fillId="14" borderId="0" applyNumberFormat="0" applyProtection="0">
      <alignment horizontal="left" vertical="center" indent="1"/>
    </xf>
    <xf numFmtId="0" fontId="159" fillId="13" borderId="31" applyNumberFormat="0" applyProtection="0">
      <alignment horizontal="left" vertical="top" indent="1"/>
    </xf>
    <xf numFmtId="4" fontId="148" fillId="13" borderId="31" applyNumberFormat="0" applyProtection="0">
      <alignment horizontal="left" vertical="center" indent="1"/>
    </xf>
    <xf numFmtId="4" fontId="158" fillId="13" borderId="31" applyNumberFormat="0" applyProtection="0">
      <alignment vertical="center"/>
    </xf>
    <xf numFmtId="4" fontId="148" fillId="3" borderId="31" applyNumberFormat="0" applyProtection="0">
      <alignment vertical="center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0" fontId="2" fillId="0" borderId="0">
      <alignment vertical="justify"/>
    </xf>
    <xf numFmtId="165" fontId="19" fillId="0" borderId="0" applyFont="0" applyFill="0" applyBorder="0" applyAlignment="0" applyProtection="0"/>
    <xf numFmtId="0" fontId="137" fillId="0" borderId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210" fontId="74" fillId="0" borderId="0" applyFill="0" applyBorder="0" applyAlignment="0"/>
    <xf numFmtId="185" fontId="74" fillId="0" borderId="0" applyFill="0" applyBorder="0" applyAlignment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38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137" fillId="0" borderId="0" applyFont="0" applyFill="0" applyBorder="0" applyAlignment="0" applyProtection="0"/>
    <xf numFmtId="0" fontId="2" fillId="0" borderId="0"/>
    <xf numFmtId="0" fontId="107" fillId="0" borderId="0"/>
    <xf numFmtId="0" fontId="177" fillId="0" borderId="0"/>
    <xf numFmtId="0" fontId="3" fillId="0" borderId="0"/>
    <xf numFmtId="181" fontId="144" fillId="0" borderId="0"/>
    <xf numFmtId="180" fontId="143" fillId="0" borderId="0" applyFont="0" applyFill="0" applyBorder="0" applyAlignment="0" applyProtection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210" fontId="74" fillId="0" borderId="0" applyFill="0" applyBorder="0" applyAlignment="0"/>
    <xf numFmtId="185" fontId="74" fillId="0" borderId="0" applyFill="0" applyBorder="0" applyAlignment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34" fontId="3" fillId="0" borderId="0">
      <alignment horizontal="right"/>
    </xf>
    <xf numFmtId="40" fontId="157" fillId="0" borderId="21" applyBorder="0"/>
    <xf numFmtId="43" fontId="153" fillId="0" borderId="0" applyFont="0" applyFill="0" applyBorder="0" applyAlignment="0" applyProtection="0"/>
    <xf numFmtId="236" fontId="19" fillId="0" borderId="0" applyFont="0" applyFill="0" applyBorder="0" applyAlignment="0" applyProtection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210" fontId="74" fillId="0" borderId="0" applyFill="0" applyBorder="0" applyAlignment="0"/>
    <xf numFmtId="185" fontId="74" fillId="0" borderId="0" applyFill="0" applyBorder="0" applyAlignment="0"/>
    <xf numFmtId="235" fontId="143" fillId="0" borderId="0" applyFont="0" applyFill="0" applyBorder="0" applyAlignment="0" applyProtection="0"/>
    <xf numFmtId="210" fontId="74" fillId="0" borderId="0" applyFont="0" applyFill="0" applyBorder="0" applyAlignment="0" applyProtection="0"/>
    <xf numFmtId="233" fontId="22" fillId="0" borderId="0"/>
    <xf numFmtId="43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74" fillId="0" borderId="0" applyFont="0" applyFill="0" applyBorder="0" applyAlignment="0" applyProtection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208" fontId="142" fillId="0" borderId="0"/>
    <xf numFmtId="43" fontId="137" fillId="0" borderId="0" applyFont="0" applyFill="0" applyBorder="0" applyAlignment="0" applyProtection="0"/>
    <xf numFmtId="210" fontId="74" fillId="0" borderId="0" applyFill="0" applyBorder="0" applyAlignment="0"/>
    <xf numFmtId="237" fontId="22" fillId="0" borderId="0" applyFill="0" applyBorder="0" applyAlignment="0"/>
    <xf numFmtId="185" fontId="74" fillId="0" borderId="0" applyFill="0" applyBorder="0" applyAlignment="0"/>
    <xf numFmtId="170" fontId="2" fillId="0" borderId="0" applyFill="0" applyBorder="0" applyAlignment="0"/>
    <xf numFmtId="0" fontId="74" fillId="0" borderId="0" applyFill="0" applyBorder="0" applyAlignment="0"/>
    <xf numFmtId="168" fontId="74" fillId="0" borderId="0" applyFill="0" applyBorder="0" applyAlignment="0"/>
    <xf numFmtId="210" fontId="74" fillId="0" borderId="0" applyFill="0" applyBorder="0" applyAlignment="0"/>
    <xf numFmtId="0" fontId="153" fillId="0" borderId="0" applyFill="0" applyBorder="0" applyAlignment="0"/>
    <xf numFmtId="37" fontId="147" fillId="0" borderId="0"/>
    <xf numFmtId="37" fontId="147" fillId="0" borderId="0"/>
    <xf numFmtId="37" fontId="146" fillId="0" borderId="0"/>
    <xf numFmtId="37" fontId="156" fillId="0" borderId="24"/>
    <xf numFmtId="9" fontId="22" fillId="0" borderId="0"/>
    <xf numFmtId="0" fontId="155" fillId="29" borderId="0" applyNumberFormat="0" applyBorder="0" applyAlignment="0" applyProtection="0"/>
    <xf numFmtId="0" fontId="155" fillId="28" borderId="0" applyNumberFormat="0" applyBorder="0" applyAlignment="0" applyProtection="0"/>
    <xf numFmtId="0" fontId="155" fillId="27" borderId="0" applyNumberFormat="0" applyBorder="0" applyAlignment="0" applyProtection="0"/>
    <xf numFmtId="0" fontId="155" fillId="24" borderId="0" applyNumberFormat="0" applyBorder="0" applyAlignment="0" applyProtection="0"/>
    <xf numFmtId="0" fontId="155" fillId="23" borderId="0" applyNumberFormat="0" applyBorder="0" applyAlignment="0" applyProtection="0"/>
    <xf numFmtId="0" fontId="155" fillId="26" borderId="0" applyNumberFormat="0" applyBorder="0" applyAlignment="0" applyProtection="0"/>
    <xf numFmtId="0" fontId="154" fillId="25" borderId="0" applyNumberFormat="0" applyBorder="0" applyAlignment="0" applyProtection="0"/>
    <xf numFmtId="0" fontId="154" fillId="22" borderId="0" applyNumberFormat="0" applyBorder="0" applyAlignment="0" applyProtection="0"/>
    <xf numFmtId="0" fontId="154" fillId="19" borderId="0" applyNumberFormat="0" applyBorder="0" applyAlignment="0" applyProtection="0"/>
    <xf numFmtId="0" fontId="154" fillId="24" borderId="0" applyNumberFormat="0" applyBorder="0" applyAlignment="0" applyProtection="0"/>
    <xf numFmtId="0" fontId="154" fillId="23" borderId="0" applyNumberFormat="0" applyBorder="0" applyAlignment="0" applyProtection="0"/>
    <xf numFmtId="0" fontId="154" fillId="22" borderId="0" applyNumberFormat="0" applyBorder="0" applyAlignment="0" applyProtection="0"/>
    <xf numFmtId="0" fontId="154" fillId="21" borderId="0" applyNumberFormat="0" applyBorder="0" applyAlignment="0" applyProtection="0"/>
    <xf numFmtId="0" fontId="154" fillId="20" borderId="0" applyNumberFormat="0" applyBorder="0" applyAlignment="0" applyProtection="0"/>
    <xf numFmtId="0" fontId="154" fillId="19" borderId="0" applyNumberFormat="0" applyBorder="0" applyAlignment="0" applyProtection="0"/>
    <xf numFmtId="0" fontId="154" fillId="18" borderId="0" applyNumberFormat="0" applyBorder="0" applyAlignment="0" applyProtection="0"/>
    <xf numFmtId="0" fontId="154" fillId="17" borderId="0" applyNumberFormat="0" applyBorder="0" applyAlignment="0" applyProtection="0"/>
    <xf numFmtId="0" fontId="154" fillId="16" borderId="0" applyNumberFormat="0" applyBorder="0" applyAlignment="0" applyProtection="0"/>
    <xf numFmtId="0" fontId="152" fillId="0" borderId="0" applyFont="0" applyFill="0" applyBorder="0" applyAlignment="0" applyProtection="0"/>
    <xf numFmtId="9" fontId="22" fillId="0" borderId="0"/>
    <xf numFmtId="0" fontId="137" fillId="0" borderId="0"/>
    <xf numFmtId="6" fontId="10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37" fillId="0" borderId="0"/>
    <xf numFmtId="0" fontId="137" fillId="0" borderId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0" fontId="137" fillId="0" borderId="0"/>
    <xf numFmtId="43" fontId="137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2" fillId="0" borderId="0"/>
    <xf numFmtId="165" fontId="182" fillId="0" borderId="0" applyFont="0" applyFill="0" applyBorder="0" applyAlignment="0" applyProtection="0"/>
    <xf numFmtId="0" fontId="183" fillId="0" borderId="0" applyAlignment="0"/>
    <xf numFmtId="43" fontId="1" fillId="0" borderId="0" applyFont="0" applyFill="0" applyBorder="0" applyAlignment="0" applyProtection="0"/>
    <xf numFmtId="0" fontId="1" fillId="0" borderId="0"/>
    <xf numFmtId="0" fontId="183" fillId="0" borderId="0" applyAlignment="0"/>
    <xf numFmtId="0" fontId="1" fillId="0" borderId="0"/>
    <xf numFmtId="0" fontId="19" fillId="0" borderId="0"/>
    <xf numFmtId="0" fontId="71" fillId="0" borderId="7" applyNumberFormat="0" applyFill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178" fontId="19" fillId="0" borderId="0" applyFont="0" applyFill="0" applyBorder="0" applyAlignment="0" applyProtection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7" fillId="0" borderId="20" applyNumberFormat="0" applyBorder="0"/>
    <xf numFmtId="0" fontId="1" fillId="0" borderId="0"/>
    <xf numFmtId="1" fontId="2" fillId="0" borderId="21" applyNumberFormat="0" applyFill="0" applyAlignment="0" applyProtection="0">
      <alignment horizontal="center" vertical="center"/>
    </xf>
    <xf numFmtId="0" fontId="19" fillId="0" borderId="0" applyNumberFormat="0" applyBorder="0">
      <alignment vertical="center"/>
    </xf>
    <xf numFmtId="0" fontId="1" fillId="0" borderId="0"/>
    <xf numFmtId="0" fontId="19" fillId="0" borderId="0"/>
    <xf numFmtId="165" fontId="19" fillId="0" borderId="0" applyFont="0" applyFill="0" applyBorder="0" applyAlignment="0" applyProtection="0"/>
    <xf numFmtId="0" fontId="1" fillId="0" borderId="0"/>
    <xf numFmtId="40" fontId="157" fillId="0" borderId="21" applyBorder="0"/>
    <xf numFmtId="236" fontId="19" fillId="0" borderId="0" applyFont="0" applyFill="0" applyBorder="0" applyAlignment="0" applyProtection="0"/>
    <xf numFmtId="0" fontId="31" fillId="0" borderId="23" applyAlignment="0">
      <alignment horizontal="centerContinuous"/>
    </xf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19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1" fontId="2" fillId="0" borderId="21" applyNumberFormat="0" applyFill="0" applyAlignment="0" applyProtection="0">
      <alignment horizontal="center" vertical="center"/>
    </xf>
    <xf numFmtId="40" fontId="157" fillId="0" borderId="21" applyBorder="0"/>
    <xf numFmtId="0" fontId="96" fillId="0" borderId="17">
      <alignment horizontal="left" vertical="top"/>
    </xf>
    <xf numFmtId="0" fontId="96" fillId="0" borderId="18">
      <alignment horizontal="left" vertical="top"/>
    </xf>
    <xf numFmtId="0" fontId="99" fillId="0" borderId="18">
      <alignment horizontal="left" vertical="top"/>
    </xf>
    <xf numFmtId="1" fontId="2" fillId="0" borderId="21" applyNumberFormat="0" applyFill="0" applyAlignment="0" applyProtection="0">
      <alignment horizontal="center" vertical="center"/>
    </xf>
    <xf numFmtId="40" fontId="157" fillId="0" borderId="21" applyBorder="0"/>
    <xf numFmtId="43" fontId="183" fillId="0" borderId="0" applyFont="0" applyFill="0" applyBorder="0" applyAlignment="0" applyProtection="0"/>
    <xf numFmtId="43" fontId="184" fillId="0" borderId="0" applyFont="0" applyFill="0" applyBorder="0" applyAlignment="0" applyProtection="0"/>
    <xf numFmtId="9" fontId="18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5" fillId="0" borderId="0"/>
    <xf numFmtId="0" fontId="1" fillId="0" borderId="0"/>
    <xf numFmtId="0" fontId="1" fillId="0" borderId="0"/>
    <xf numFmtId="0" fontId="20" fillId="0" borderId="0"/>
    <xf numFmtId="0" fontId="1" fillId="0" borderId="0"/>
    <xf numFmtId="165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6" fillId="0" borderId="39" applyNumberFormat="0" applyFill="0" applyAlignment="0" applyProtection="0"/>
    <xf numFmtId="0" fontId="29" fillId="0" borderId="0"/>
    <xf numFmtId="43" fontId="1" fillId="0" borderId="0" applyFont="0" applyFill="0" applyBorder="0" applyAlignment="0" applyProtection="0"/>
    <xf numFmtId="14" fontId="41" fillId="8" borderId="38">
      <alignment horizontal="center" vertical="center" wrapText="1"/>
    </xf>
    <xf numFmtId="14" fontId="41" fillId="8" borderId="38">
      <alignment horizontal="center" vertical="center" wrapText="1"/>
    </xf>
    <xf numFmtId="0" fontId="34" fillId="0" borderId="38" applyFill="0">
      <alignment horizontal="center"/>
      <protection locked="0"/>
    </xf>
    <xf numFmtId="43" fontId="1" fillId="0" borderId="0" applyFont="0" applyFill="0" applyBorder="0" applyAlignment="0" applyProtection="0"/>
    <xf numFmtId="0" fontId="29" fillId="0" borderId="0"/>
    <xf numFmtId="9" fontId="1" fillId="0" borderId="0" applyFont="0" applyFill="0" applyBorder="0" applyAlignment="0" applyProtection="0"/>
    <xf numFmtId="0" fontId="72" fillId="0" borderId="37" applyNumberFormat="0" applyFill="0" applyProtection="0">
      <alignment horizontal="center"/>
    </xf>
    <xf numFmtId="0" fontId="101" fillId="0" borderId="38">
      <alignment horizontal="center"/>
    </xf>
    <xf numFmtId="0" fontId="81" fillId="0" borderId="38">
      <alignment horizontal="center"/>
    </xf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187" fillId="0" borderId="0"/>
    <xf numFmtId="0" fontId="2" fillId="0" borderId="0"/>
    <xf numFmtId="0" fontId="187" fillId="0" borderId="0"/>
    <xf numFmtId="0" fontId="2" fillId="0" borderId="0">
      <alignment vertical="top"/>
    </xf>
    <xf numFmtId="0" fontId="8" fillId="0" borderId="0"/>
    <xf numFmtId="0" fontId="3" fillId="0" borderId="0"/>
    <xf numFmtId="9" fontId="59" fillId="0" borderId="0" applyFont="0" applyFill="0" applyBorder="0" applyAlignment="0" applyProtection="0"/>
  </cellStyleXfs>
  <cellXfs count="321">
    <xf numFmtId="0" fontId="0" fillId="0" borderId="0" xfId="0"/>
    <xf numFmtId="49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3" fillId="0" borderId="0" xfId="0" applyNumberFormat="1" applyFont="1"/>
    <xf numFmtId="0" fontId="3" fillId="0" borderId="0" xfId="0" applyFont="1"/>
    <xf numFmtId="0" fontId="12" fillId="0" borderId="0" xfId="0" applyFont="1" applyAlignment="1">
      <alignment horizontal="center"/>
    </xf>
    <xf numFmtId="0" fontId="8" fillId="0" borderId="0" xfId="0" applyFont="1"/>
    <xf numFmtId="49" fontId="8" fillId="0" borderId="0" xfId="0" applyNumberFormat="1" applyFont="1"/>
    <xf numFmtId="49" fontId="9" fillId="0" borderId="0" xfId="0" applyNumberFormat="1" applyFont="1"/>
    <xf numFmtId="49" fontId="11" fillId="0" borderId="0" xfId="0" applyNumberFormat="1" applyFont="1"/>
    <xf numFmtId="49" fontId="10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left" indent="1"/>
    </xf>
    <xf numFmtId="49" fontId="0" fillId="0" borderId="0" xfId="0" applyNumberFormat="1"/>
    <xf numFmtId="43" fontId="8" fillId="0" borderId="0" xfId="2" applyFont="1" applyFill="1" applyAlignment="1"/>
    <xf numFmtId="49" fontId="0" fillId="0" borderId="0" xfId="0" applyNumberFormat="1" applyAlignment="1">
      <alignment horizontal="left" indent="1"/>
    </xf>
    <xf numFmtId="169" fontId="8" fillId="0" borderId="0" xfId="6" applyNumberFormat="1" applyFont="1" applyFill="1" applyAlignment="1"/>
    <xf numFmtId="167" fontId="8" fillId="0" borderId="0" xfId="6" applyNumberFormat="1" applyFont="1" applyFill="1" applyAlignment="1"/>
    <xf numFmtId="43" fontId="8" fillId="0" borderId="0" xfId="2" applyFont="1" applyFill="1" applyBorder="1" applyAlignment="1"/>
    <xf numFmtId="169" fontId="8" fillId="0" borderId="0" xfId="6" applyNumberFormat="1" applyFont="1" applyFill="1" applyBorder="1" applyAlignment="1"/>
    <xf numFmtId="169" fontId="9" fillId="0" borderId="0" xfId="6" applyNumberFormat="1" applyFont="1" applyFill="1" applyAlignment="1"/>
    <xf numFmtId="167" fontId="8" fillId="0" borderId="0" xfId="2" applyNumberFormat="1" applyFont="1" applyFill="1" applyAlignment="1"/>
    <xf numFmtId="168" fontId="9" fillId="0" borderId="4" xfId="2" applyNumberFormat="1" applyFont="1" applyFill="1" applyBorder="1" applyAlignment="1"/>
    <xf numFmtId="43" fontId="28" fillId="0" borderId="0" xfId="2" applyFont="1" applyFill="1" applyAlignment="1"/>
    <xf numFmtId="43" fontId="9" fillId="0" borderId="0" xfId="2" applyFont="1" applyFill="1" applyAlignment="1"/>
    <xf numFmtId="167" fontId="8" fillId="0" borderId="0" xfId="0" applyNumberFormat="1" applyFont="1"/>
    <xf numFmtId="43" fontId="8" fillId="0" borderId="0" xfId="0" applyNumberFormat="1" applyFont="1"/>
    <xf numFmtId="0" fontId="0" fillId="0" borderId="0" xfId="0" applyAlignment="1">
      <alignment horizontal="center" vertical="center"/>
    </xf>
    <xf numFmtId="167" fontId="0" fillId="0" borderId="0" xfId="2" applyNumberFormat="1" applyFont="1" applyFill="1" applyAlignment="1"/>
    <xf numFmtId="169" fontId="8" fillId="0" borderId="0" xfId="0" applyNumberFormat="1" applyFont="1"/>
    <xf numFmtId="168" fontId="8" fillId="0" borderId="0" xfId="0" applyNumberFormat="1" applyFont="1"/>
    <xf numFmtId="169" fontId="9" fillId="0" borderId="0" xfId="0" applyNumberFormat="1" applyFont="1"/>
    <xf numFmtId="168" fontId="8" fillId="0" borderId="0" xfId="6" applyNumberFormat="1" applyFont="1" applyFill="1" applyBorder="1" applyAlignment="1"/>
    <xf numFmtId="169" fontId="8" fillId="0" borderId="12" xfId="6" applyNumberFormat="1" applyFont="1" applyFill="1" applyBorder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43" fontId="0" fillId="0" borderId="0" xfId="2" applyFont="1" applyFill="1" applyAlignment="1"/>
    <xf numFmtId="168" fontId="0" fillId="0" borderId="0" xfId="2" applyNumberFormat="1" applyFont="1" applyFill="1" applyAlignment="1">
      <alignment horizontal="right" vertical="center"/>
    </xf>
    <xf numFmtId="169" fontId="0" fillId="0" borderId="0" xfId="6" applyNumberFormat="1" applyFont="1" applyFill="1" applyBorder="1" applyAlignment="1">
      <alignment horizontal="right"/>
    </xf>
    <xf numFmtId="167" fontId="8" fillId="0" borderId="0" xfId="2" applyNumberFormat="1" applyFont="1" applyFill="1" applyAlignment="1" applyProtection="1">
      <alignment horizontal="right"/>
      <protection locked="0"/>
    </xf>
    <xf numFmtId="167" fontId="0" fillId="0" borderId="0" xfId="2" applyNumberFormat="1" applyFont="1" applyFill="1" applyAlignment="1" applyProtection="1">
      <alignment horizontal="right"/>
      <protection locked="0"/>
    </xf>
    <xf numFmtId="167" fontId="8" fillId="0" borderId="3" xfId="2" applyNumberFormat="1" applyFont="1" applyFill="1" applyBorder="1" applyAlignment="1" applyProtection="1">
      <alignment horizontal="right"/>
      <protection locked="0"/>
    </xf>
    <xf numFmtId="167" fontId="8" fillId="0" borderId="0" xfId="2" applyNumberFormat="1" applyFont="1" applyFill="1" applyProtection="1">
      <protection locked="0"/>
    </xf>
    <xf numFmtId="167" fontId="8" fillId="0" borderId="0" xfId="2" applyNumberFormat="1" applyFont="1" applyFill="1" applyBorder="1" applyAlignment="1" applyProtection="1">
      <protection locked="0"/>
    </xf>
    <xf numFmtId="43" fontId="8" fillId="0" borderId="0" xfId="2" applyFont="1" applyFill="1" applyBorder="1" applyAlignment="1" applyProtection="1">
      <protection locked="0"/>
    </xf>
    <xf numFmtId="167" fontId="8" fillId="0" borderId="5" xfId="2" applyNumberFormat="1" applyFont="1" applyFill="1" applyBorder="1" applyAlignment="1" applyProtection="1">
      <alignment horizontal="right"/>
      <protection locked="0"/>
    </xf>
    <xf numFmtId="167" fontId="8" fillId="0" borderId="40" xfId="2" applyNumberFormat="1" applyFont="1" applyFill="1" applyBorder="1" applyAlignment="1" applyProtection="1">
      <alignment horizontal="right"/>
      <protection locked="0"/>
    </xf>
    <xf numFmtId="167" fontId="16" fillId="0" borderId="3" xfId="2" applyNumberFormat="1" applyFont="1" applyFill="1" applyBorder="1" applyAlignment="1" applyProtection="1">
      <protection locked="0"/>
    </xf>
    <xf numFmtId="168" fontId="0" fillId="0" borderId="0" xfId="2" applyNumberFormat="1" applyFont="1" applyFill="1" applyBorder="1" applyAlignment="1" applyProtection="1">
      <protection locked="0"/>
    </xf>
    <xf numFmtId="167" fontId="9" fillId="0" borderId="0" xfId="2" applyNumberFormat="1" applyFont="1" applyFill="1" applyAlignment="1" applyProtection="1">
      <alignment horizontal="left"/>
      <protection locked="0"/>
    </xf>
    <xf numFmtId="167" fontId="9" fillId="0" borderId="2" xfId="2" applyNumberFormat="1" applyFont="1" applyFill="1" applyBorder="1" applyAlignment="1" applyProtection="1"/>
    <xf numFmtId="41" fontId="9" fillId="0" borderId="3" xfId="2" applyNumberFormat="1" applyFont="1" applyFill="1" applyBorder="1" applyAlignment="1" applyProtection="1"/>
    <xf numFmtId="167" fontId="9" fillId="0" borderId="2" xfId="2" applyNumberFormat="1" applyFont="1" applyFill="1" applyBorder="1" applyProtection="1"/>
    <xf numFmtId="167" fontId="9" fillId="0" borderId="5" xfId="2" applyNumberFormat="1" applyFont="1" applyFill="1" applyBorder="1" applyAlignment="1" applyProtection="1"/>
    <xf numFmtId="41" fontId="9" fillId="0" borderId="5" xfId="2" applyNumberFormat="1" applyFont="1" applyFill="1" applyBorder="1" applyAlignment="1" applyProtection="1"/>
    <xf numFmtId="167" fontId="9" fillId="0" borderId="4" xfId="2" applyNumberFormat="1" applyFont="1" applyFill="1" applyBorder="1" applyAlignment="1" applyProtection="1"/>
    <xf numFmtId="167" fontId="8" fillId="0" borderId="0" xfId="1012" applyNumberFormat="1" applyFont="1" applyFill="1" applyAlignment="1" applyProtection="1">
      <alignment vertical="center"/>
      <protection locked="0"/>
    </xf>
    <xf numFmtId="43" fontId="0" fillId="0" borderId="0" xfId="1012" applyFont="1" applyFill="1" applyAlignment="1" applyProtection="1">
      <alignment horizontal="center" vertical="center"/>
      <protection locked="0"/>
    </xf>
    <xf numFmtId="167" fontId="9" fillId="0" borderId="0" xfId="1012" applyNumberFormat="1" applyFont="1" applyFill="1" applyBorder="1" applyAlignment="1" applyProtection="1">
      <alignment vertical="center"/>
      <protection locked="0"/>
    </xf>
    <xf numFmtId="43" fontId="9" fillId="0" borderId="2" xfId="2" applyFont="1" applyFill="1" applyBorder="1" applyAlignment="1" applyProtection="1">
      <alignment vertical="center"/>
      <protection locked="0"/>
    </xf>
    <xf numFmtId="2" fontId="9" fillId="0" borderId="2" xfId="16" applyNumberFormat="1" applyFont="1" applyFill="1" applyBorder="1" applyAlignment="1" applyProtection="1">
      <alignment vertical="center"/>
      <protection locked="0"/>
    </xf>
    <xf numFmtId="43" fontId="9" fillId="0" borderId="0" xfId="2" applyFont="1" applyFill="1" applyAlignment="1" applyProtection="1">
      <alignment vertical="center"/>
      <protection locked="0"/>
    </xf>
    <xf numFmtId="43" fontId="9" fillId="0" borderId="0" xfId="2" applyFont="1" applyFill="1" applyBorder="1" applyAlignment="1" applyProtection="1">
      <alignment vertical="center"/>
      <protection locked="0"/>
    </xf>
    <xf numFmtId="43" fontId="9" fillId="0" borderId="2" xfId="16" applyNumberFormat="1" applyFont="1" applyFill="1" applyBorder="1" applyAlignment="1" applyProtection="1">
      <alignment vertical="center"/>
      <protection locked="0"/>
    </xf>
    <xf numFmtId="2" fontId="9" fillId="0" borderId="0" xfId="1012" applyNumberFormat="1" applyFont="1" applyFill="1" applyBorder="1" applyAlignment="1" applyProtection="1">
      <alignment vertical="center"/>
      <protection locked="0"/>
    </xf>
    <xf numFmtId="43" fontId="8" fillId="0" borderId="0" xfId="2" applyFont="1" applyFill="1" applyAlignment="1" applyProtection="1">
      <alignment vertical="center"/>
      <protection locked="0"/>
    </xf>
    <xf numFmtId="167" fontId="9" fillId="0" borderId="0" xfId="2" applyNumberFormat="1" applyFont="1" applyFill="1" applyAlignment="1" applyProtection="1">
      <alignment vertical="center"/>
      <protection locked="0"/>
    </xf>
    <xf numFmtId="2" fontId="9" fillId="0" borderId="0" xfId="16" applyNumberFormat="1" applyFont="1" applyFill="1" applyBorder="1" applyAlignment="1" applyProtection="1">
      <alignment vertical="center"/>
      <protection locked="0"/>
    </xf>
    <xf numFmtId="43" fontId="9" fillId="0" borderId="0" xfId="1012" applyFont="1" applyFill="1" applyBorder="1" applyAlignment="1" applyProtection="1">
      <alignment vertical="center"/>
      <protection locked="0"/>
    </xf>
    <xf numFmtId="167" fontId="9" fillId="0" borderId="2" xfId="2" applyNumberFormat="1" applyFont="1" applyFill="1" applyBorder="1" applyAlignment="1" applyProtection="1">
      <alignment vertical="center"/>
    </xf>
    <xf numFmtId="167" fontId="9" fillId="0" borderId="4" xfId="2" applyNumberFormat="1" applyFont="1" applyFill="1" applyBorder="1" applyAlignment="1" applyProtection="1">
      <alignment vertical="center"/>
    </xf>
    <xf numFmtId="43" fontId="9" fillId="0" borderId="4" xfId="16" applyNumberFormat="1" applyFont="1" applyFill="1" applyBorder="1" applyAlignment="1" applyProtection="1">
      <alignment vertical="center"/>
    </xf>
    <xf numFmtId="167" fontId="8" fillId="0" borderId="0" xfId="2" applyNumberFormat="1" applyFont="1" applyFill="1" applyBorder="1" applyAlignment="1" applyProtection="1">
      <alignment horizontal="right"/>
      <protection locked="0"/>
    </xf>
    <xf numFmtId="167" fontId="8" fillId="0" borderId="0" xfId="1012" applyNumberFormat="1" applyFont="1" applyFill="1" applyAlignment="1" applyProtection="1">
      <protection locked="0"/>
    </xf>
    <xf numFmtId="41" fontId="8" fillId="0" borderId="0" xfId="2" applyNumberFormat="1" applyFont="1" applyFill="1" applyAlignment="1" applyProtection="1">
      <alignment horizontal="right"/>
      <protection locked="0"/>
    </xf>
    <xf numFmtId="242" fontId="8" fillId="0" borderId="0" xfId="2" applyNumberFormat="1" applyFont="1" applyFill="1" applyAlignment="1" applyProtection="1">
      <alignment horizontal="right"/>
      <protection locked="0"/>
    </xf>
    <xf numFmtId="168" fontId="8" fillId="0" borderId="0" xfId="2" applyNumberFormat="1" applyFont="1" applyFill="1" applyProtection="1">
      <protection locked="0"/>
    </xf>
    <xf numFmtId="167" fontId="8" fillId="0" borderId="0" xfId="1012" applyNumberFormat="1" applyFont="1" applyFill="1" applyBorder="1" applyAlignment="1" applyProtection="1">
      <protection locked="0"/>
    </xf>
    <xf numFmtId="43" fontId="8" fillId="0" borderId="0" xfId="2" applyFont="1" applyFill="1" applyBorder="1" applyAlignment="1" applyProtection="1">
      <alignment horizontal="right"/>
      <protection locked="0"/>
    </xf>
    <xf numFmtId="43" fontId="8" fillId="0" borderId="0" xfId="2" applyFont="1" applyFill="1" applyProtection="1">
      <protection locked="0"/>
    </xf>
    <xf numFmtId="242" fontId="8" fillId="0" borderId="0" xfId="2" applyNumberFormat="1" applyFont="1" applyFill="1" applyProtection="1">
      <protection locked="0"/>
    </xf>
    <xf numFmtId="41" fontId="8" fillId="0" borderId="0" xfId="1012" applyNumberFormat="1" applyFont="1" applyFill="1" applyAlignment="1" applyProtection="1">
      <protection locked="0"/>
    </xf>
    <xf numFmtId="41" fontId="0" fillId="0" borderId="0" xfId="2" applyNumberFormat="1" applyFont="1" applyFill="1" applyAlignment="1" applyProtection="1">
      <alignment horizontal="right"/>
      <protection locked="0"/>
    </xf>
    <xf numFmtId="41" fontId="8" fillId="0" borderId="0" xfId="2" applyNumberFormat="1" applyFont="1" applyFill="1" applyBorder="1" applyAlignment="1" applyProtection="1">
      <alignment horizontal="right"/>
      <protection locked="0"/>
    </xf>
    <xf numFmtId="41" fontId="8" fillId="0" borderId="0" xfId="1012" applyNumberFormat="1" applyFont="1" applyFill="1" applyBorder="1" applyAlignment="1" applyProtection="1">
      <protection locked="0"/>
    </xf>
    <xf numFmtId="41" fontId="8" fillId="0" borderId="0" xfId="2" applyNumberFormat="1" applyFont="1" applyFill="1" applyBorder="1" applyAlignment="1" applyProtection="1">
      <protection locked="0"/>
    </xf>
    <xf numFmtId="41" fontId="0" fillId="0" borderId="3" xfId="2" applyNumberFormat="1" applyFont="1" applyFill="1" applyBorder="1" applyAlignment="1" applyProtection="1">
      <alignment horizontal="right"/>
      <protection locked="0"/>
    </xf>
    <xf numFmtId="41" fontId="0" fillId="0" borderId="0" xfId="2" quotePrefix="1" applyNumberFormat="1" applyFont="1" applyFill="1" applyBorder="1" applyAlignment="1" applyProtection="1">
      <alignment horizontal="right"/>
      <protection locked="0"/>
    </xf>
    <xf numFmtId="41" fontId="8" fillId="0" borderId="0" xfId="2" applyNumberFormat="1" applyFont="1" applyFill="1" applyBorder="1" applyProtection="1">
      <protection locked="0"/>
    </xf>
    <xf numFmtId="242" fontId="0" fillId="0" borderId="0" xfId="2" quotePrefix="1" applyNumberFormat="1" applyFont="1" applyFill="1" applyBorder="1" applyAlignment="1" applyProtection="1">
      <alignment horizontal="right"/>
      <protection locked="0"/>
    </xf>
    <xf numFmtId="41" fontId="0" fillId="0" borderId="0" xfId="2" applyNumberFormat="1" applyFont="1" applyFill="1" applyBorder="1" applyProtection="1">
      <protection locked="0"/>
    </xf>
    <xf numFmtId="242" fontId="8" fillId="0" borderId="0" xfId="2" applyNumberFormat="1" applyFont="1" applyFill="1" applyBorder="1" applyAlignment="1" applyProtection="1">
      <protection locked="0"/>
    </xf>
    <xf numFmtId="41" fontId="9" fillId="0" borderId="0" xfId="2" applyNumberFormat="1" applyFont="1" applyFill="1" applyProtection="1">
      <protection locked="0"/>
    </xf>
    <xf numFmtId="41" fontId="9" fillId="0" borderId="0" xfId="1012" applyNumberFormat="1" applyFont="1" applyFill="1" applyBorder="1" applyAlignment="1" applyProtection="1">
      <protection locked="0"/>
    </xf>
    <xf numFmtId="242" fontId="9" fillId="0" borderId="4" xfId="2" applyNumberFormat="1" applyFont="1" applyFill="1" applyBorder="1" applyProtection="1">
      <protection locked="0"/>
    </xf>
    <xf numFmtId="242" fontId="9" fillId="0" borderId="3" xfId="1012" applyNumberFormat="1" applyFont="1" applyFill="1" applyBorder="1" applyAlignment="1" applyProtection="1"/>
    <xf numFmtId="167" fontId="0" fillId="0" borderId="0" xfId="2" applyNumberFormat="1" applyFont="1" applyFill="1" applyAlignment="1" applyProtection="1">
      <alignment vertical="center"/>
      <protection locked="0"/>
    </xf>
    <xf numFmtId="167" fontId="8" fillId="0" borderId="0" xfId="2" applyNumberFormat="1" applyFont="1" applyFill="1" applyAlignment="1" applyProtection="1">
      <alignment vertical="center"/>
      <protection locked="0"/>
    </xf>
    <xf numFmtId="167" fontId="0" fillId="0" borderId="0" xfId="2" applyNumberFormat="1" applyFont="1" applyFill="1" applyProtection="1">
      <protection locked="0"/>
    </xf>
    <xf numFmtId="43" fontId="0" fillId="0" borderId="0" xfId="2" applyFont="1" applyFill="1" applyProtection="1">
      <protection locked="0"/>
    </xf>
    <xf numFmtId="167" fontId="0" fillId="0" borderId="0" xfId="2" applyNumberFormat="1" applyFont="1" applyFill="1" applyAlignment="1" applyProtection="1">
      <protection locked="0"/>
    </xf>
    <xf numFmtId="41" fontId="8" fillId="0" borderId="3" xfId="2" applyNumberFormat="1" applyFont="1" applyFill="1" applyBorder="1" applyAlignment="1" applyProtection="1">
      <alignment horizontal="right"/>
      <protection locked="0"/>
    </xf>
    <xf numFmtId="41" fontId="0" fillId="0" borderId="0" xfId="2" applyNumberFormat="1" applyFont="1" applyFill="1" applyBorder="1" applyAlignment="1" applyProtection="1">
      <alignment horizontal="right" vertical="center"/>
      <protection locked="0"/>
    </xf>
    <xf numFmtId="41" fontId="0" fillId="0" borderId="3" xfId="236" applyNumberFormat="1" applyFont="1" applyFill="1" applyBorder="1" applyAlignment="1" applyProtection="1">
      <alignment horizontal="right"/>
      <protection locked="0"/>
    </xf>
    <xf numFmtId="166" fontId="0" fillId="0" borderId="3" xfId="2" applyNumberFormat="1" applyFont="1" applyFill="1" applyBorder="1" applyAlignment="1" applyProtection="1">
      <alignment horizontal="right" vertical="center"/>
      <protection locked="0"/>
    </xf>
    <xf numFmtId="167" fontId="0" fillId="0" borderId="3" xfId="2" applyNumberFormat="1" applyFont="1" applyFill="1" applyBorder="1" applyAlignment="1" applyProtection="1">
      <alignment vertical="center"/>
      <protection locked="0"/>
    </xf>
    <xf numFmtId="167" fontId="0" fillId="0" borderId="0" xfId="2" applyNumberFormat="1" applyFont="1" applyFill="1" applyBorder="1" applyAlignment="1" applyProtection="1">
      <alignment horizontal="left" vertical="center"/>
      <protection locked="0"/>
    </xf>
    <xf numFmtId="167" fontId="9" fillId="0" borderId="0" xfId="2" applyNumberFormat="1" applyFont="1" applyFill="1" applyBorder="1" applyAlignment="1" applyProtection="1">
      <alignment horizontal="left" vertical="center"/>
      <protection locked="0"/>
    </xf>
    <xf numFmtId="43" fontId="6" fillId="0" borderId="0" xfId="2" applyFont="1" applyFill="1" applyAlignment="1" applyProtection="1">
      <alignment vertical="center"/>
      <protection locked="0"/>
    </xf>
    <xf numFmtId="41" fontId="8" fillId="0" borderId="0" xfId="236" applyNumberFormat="1" applyFont="1" applyFill="1" applyAlignment="1" applyProtection="1">
      <alignment horizontal="right"/>
      <protection locked="0"/>
    </xf>
    <xf numFmtId="167" fontId="0" fillId="0" borderId="0" xfId="2" applyNumberFormat="1" applyFont="1" applyFill="1" applyAlignment="1" applyProtection="1">
      <alignment horizontal="right" vertical="center"/>
      <protection locked="0"/>
    </xf>
    <xf numFmtId="43" fontId="0" fillId="0" borderId="0" xfId="2" applyFont="1" applyFill="1" applyAlignment="1" applyProtection="1">
      <alignment vertical="center"/>
      <protection locked="0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167" fontId="0" fillId="0" borderId="0" xfId="2" applyNumberFormat="1" applyFont="1" applyFill="1" applyBorder="1" applyAlignment="1" applyProtection="1">
      <alignment vertical="center"/>
      <protection locked="0"/>
    </xf>
    <xf numFmtId="43" fontId="3" fillId="0" borderId="0" xfId="2" applyFont="1" applyFill="1" applyAlignment="1" applyProtection="1">
      <protection locked="0"/>
    </xf>
    <xf numFmtId="167" fontId="0" fillId="0" borderId="0" xfId="2" applyNumberFormat="1" applyFont="1" applyFill="1" applyAlignment="1" applyProtection="1">
      <alignment vertical="center"/>
    </xf>
    <xf numFmtId="167" fontId="9" fillId="0" borderId="0" xfId="2" applyNumberFormat="1" applyFont="1" applyFill="1" applyAlignment="1" applyProtection="1">
      <alignment vertical="center"/>
    </xf>
    <xf numFmtId="242" fontId="8" fillId="0" borderId="0" xfId="2" applyNumberFormat="1" applyFont="1" applyFill="1" applyAlignment="1" applyProtection="1">
      <alignment horizontal="right"/>
    </xf>
    <xf numFmtId="242" fontId="0" fillId="0" borderId="0" xfId="2" applyNumberFormat="1" applyFont="1" applyFill="1" applyAlignment="1" applyProtection="1">
      <alignment horizontal="right"/>
    </xf>
    <xf numFmtId="167" fontId="0" fillId="0" borderId="0" xfId="2" applyNumberFormat="1" applyFont="1" applyFill="1" applyAlignment="1" applyProtection="1">
      <alignment horizontal="right" vertical="center"/>
    </xf>
    <xf numFmtId="242" fontId="0" fillId="0" borderId="0" xfId="2" applyNumberFormat="1" applyFont="1" applyFill="1" applyAlignment="1" applyProtection="1">
      <alignment horizontal="right"/>
      <protection locked="0"/>
    </xf>
    <xf numFmtId="41" fontId="8" fillId="0" borderId="0" xfId="2" applyNumberFormat="1" applyFont="1" applyFill="1" applyProtection="1">
      <protection locked="0"/>
    </xf>
    <xf numFmtId="41" fontId="0" fillId="0" borderId="3" xfId="2" quotePrefix="1" applyNumberFormat="1" applyFont="1" applyFill="1" applyBorder="1" applyAlignment="1" applyProtection="1">
      <alignment horizontal="right"/>
      <protection locked="0"/>
    </xf>
    <xf numFmtId="41" fontId="8" fillId="0" borderId="0" xfId="2" applyNumberFormat="1" applyFont="1" applyFill="1" applyAlignment="1" applyProtection="1">
      <protection locked="0"/>
    </xf>
    <xf numFmtId="242" fontId="8" fillId="0" borderId="3" xfId="2" applyNumberFormat="1" applyFont="1" applyFill="1" applyBorder="1" applyAlignment="1" applyProtection="1">
      <alignment horizontal="right"/>
    </xf>
    <xf numFmtId="242" fontId="0" fillId="0" borderId="3" xfId="2" applyNumberFormat="1" applyFont="1" applyFill="1" applyBorder="1" applyAlignment="1" applyProtection="1">
      <alignment horizontal="right"/>
      <protection locked="0"/>
    </xf>
    <xf numFmtId="167" fontId="0" fillId="0" borderId="0" xfId="2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49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49" fontId="11" fillId="0" borderId="0" xfId="0" applyNumberFormat="1" applyFont="1" applyProtection="1">
      <protection locked="0"/>
    </xf>
    <xf numFmtId="167" fontId="8" fillId="0" borderId="0" xfId="0" applyNumberFormat="1" applyFont="1" applyProtection="1">
      <protection locked="0"/>
    </xf>
    <xf numFmtId="49" fontId="0" fillId="0" borderId="0" xfId="11" applyNumberFormat="1" applyFont="1" applyProtection="1">
      <protection locked="0"/>
    </xf>
    <xf numFmtId="41" fontId="8" fillId="0" borderId="0" xfId="0" applyNumberFormat="1" applyFont="1" applyProtection="1">
      <protection locked="0"/>
    </xf>
    <xf numFmtId="37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166" fontId="11" fillId="0" borderId="0" xfId="0" applyNumberFormat="1" applyFont="1" applyAlignment="1" applyProtection="1">
      <alignment horizontal="center"/>
      <protection locked="0"/>
    </xf>
    <xf numFmtId="166" fontId="9" fillId="0" borderId="0" xfId="0" applyNumberFormat="1" applyFont="1" applyAlignment="1" applyProtection="1">
      <alignment horizontal="left"/>
      <protection locked="0"/>
    </xf>
    <xf numFmtId="41" fontId="9" fillId="0" borderId="0" xfId="0" applyNumberFormat="1" applyFont="1" applyAlignment="1" applyProtection="1">
      <alignment horizontal="left"/>
      <protection locked="0"/>
    </xf>
    <xf numFmtId="49" fontId="9" fillId="0" borderId="0" xfId="0" applyNumberFormat="1" applyFont="1" applyProtection="1">
      <protection locked="0"/>
    </xf>
    <xf numFmtId="0" fontId="11" fillId="0" borderId="0" xfId="0" applyFont="1" applyProtection="1">
      <protection locked="0"/>
    </xf>
    <xf numFmtId="37" fontId="8" fillId="0" borderId="0" xfId="9" applyNumberFormat="1" applyFont="1" applyProtection="1">
      <protection locked="0"/>
    </xf>
    <xf numFmtId="166" fontId="8" fillId="0" borderId="0" xfId="0" applyNumberFormat="1" applyFont="1" applyAlignment="1" applyProtection="1">
      <alignment horizontal="left"/>
      <protection locked="0"/>
    </xf>
    <xf numFmtId="41" fontId="8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center"/>
      <protection locked="0"/>
    </xf>
    <xf numFmtId="167" fontId="8" fillId="0" borderId="3" xfId="0" applyNumberFormat="1" applyFont="1" applyBorder="1" applyProtection="1">
      <protection locked="0"/>
    </xf>
    <xf numFmtId="41" fontId="9" fillId="0" borderId="3" xfId="0" applyNumberFormat="1" applyFont="1" applyBorder="1"/>
    <xf numFmtId="166" fontId="10" fillId="0" borderId="0" xfId="0" applyNumberFormat="1" applyFont="1" applyAlignment="1" applyProtection="1">
      <alignment horizontal="center"/>
      <protection locked="0"/>
    </xf>
    <xf numFmtId="0" fontId="9" fillId="0" borderId="0" xfId="11" applyFont="1" applyProtection="1">
      <protection locked="0"/>
    </xf>
    <xf numFmtId="37" fontId="0" fillId="0" borderId="0" xfId="9" applyNumberFormat="1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49" fontId="3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243" fontId="3" fillId="0" borderId="0" xfId="0" applyNumberFormat="1" applyFon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166" fontId="6" fillId="0" borderId="0" xfId="0" applyNumberFormat="1" applyFont="1" applyAlignment="1" applyProtection="1">
      <alignment vertical="center"/>
      <protection locked="0"/>
    </xf>
    <xf numFmtId="166" fontId="8" fillId="0" borderId="0" xfId="0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166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41" fontId="0" fillId="0" borderId="0" xfId="0" applyNumberForma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37" fontId="8" fillId="0" borderId="0" xfId="0" applyNumberFormat="1" applyFont="1" applyAlignment="1" applyProtection="1">
      <alignment vertical="top"/>
      <protection locked="0"/>
    </xf>
    <xf numFmtId="167" fontId="0" fillId="0" borderId="0" xfId="0" applyNumberFormat="1" applyAlignment="1" applyProtection="1">
      <alignment horizontal="right" vertical="center"/>
      <protection locked="0"/>
    </xf>
    <xf numFmtId="41" fontId="0" fillId="0" borderId="0" xfId="0" applyNumberFormat="1" applyAlignment="1" applyProtection="1">
      <alignment horizontal="right" vertical="center"/>
      <protection locked="0"/>
    </xf>
    <xf numFmtId="37" fontId="8" fillId="0" borderId="0" xfId="0" applyNumberFormat="1" applyFont="1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left" vertical="top"/>
      <protection locked="0"/>
    </xf>
    <xf numFmtId="166" fontId="0" fillId="0" borderId="0" xfId="0" applyNumberFormat="1" applyAlignment="1" applyProtection="1">
      <alignment horizontal="right" vertical="center"/>
      <protection locked="0"/>
    </xf>
    <xf numFmtId="166" fontId="9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66" fontId="5" fillId="0" borderId="0" xfId="0" applyNumberFormat="1" applyFont="1" applyAlignment="1" applyProtection="1">
      <alignment vertical="center"/>
      <protection locked="0"/>
    </xf>
    <xf numFmtId="166" fontId="9" fillId="0" borderId="2" xfId="0" applyNumberFormat="1" applyFont="1" applyBorder="1" applyAlignment="1">
      <alignment vertical="center"/>
    </xf>
    <xf numFmtId="49" fontId="7" fillId="0" borderId="0" xfId="0" applyNumberFormat="1" applyFont="1" applyAlignment="1" applyProtection="1">
      <alignment vertical="center"/>
      <protection locked="0"/>
    </xf>
    <xf numFmtId="37" fontId="0" fillId="0" borderId="0" xfId="0" applyNumberFormat="1" applyAlignment="1" applyProtection="1">
      <alignment vertical="center"/>
      <protection locked="0"/>
    </xf>
    <xf numFmtId="41" fontId="0" fillId="0" borderId="3" xfId="0" applyNumberFormat="1" applyBorder="1" applyAlignment="1" applyProtection="1">
      <alignment horizontal="right" vertical="center"/>
      <protection locked="0"/>
    </xf>
    <xf numFmtId="41" fontId="9" fillId="0" borderId="3" xfId="0" applyNumberFormat="1" applyFont="1" applyBorder="1" applyAlignment="1">
      <alignment horizontal="right" vertical="center"/>
    </xf>
    <xf numFmtId="167" fontId="9" fillId="0" borderId="0" xfId="0" applyNumberFormat="1" applyFont="1" applyAlignment="1" applyProtection="1">
      <alignment horizontal="right" vertical="center"/>
      <protection locked="0"/>
    </xf>
    <xf numFmtId="167" fontId="6" fillId="0" borderId="0" xfId="0" applyNumberFormat="1" applyFont="1" applyAlignment="1" applyProtection="1">
      <alignment vertical="center"/>
      <protection locked="0"/>
    </xf>
    <xf numFmtId="37" fontId="0" fillId="0" borderId="0" xfId="0" applyNumberFormat="1" applyAlignment="1" applyProtection="1">
      <alignment vertical="top"/>
      <protection locked="0"/>
    </xf>
    <xf numFmtId="166" fontId="9" fillId="0" borderId="0" xfId="0" applyNumberFormat="1" applyFont="1" applyAlignment="1">
      <alignment vertical="center"/>
    </xf>
    <xf numFmtId="166" fontId="9" fillId="0" borderId="4" xfId="0" applyNumberFormat="1" applyFont="1" applyBorder="1" applyAlignment="1">
      <alignment vertical="center"/>
    </xf>
    <xf numFmtId="169" fontId="9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8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center" indent="2"/>
      <protection locked="0"/>
    </xf>
    <xf numFmtId="0" fontId="6" fillId="0" borderId="0" xfId="0" applyFont="1" applyAlignment="1" applyProtection="1">
      <alignment horizontal="left" vertical="center"/>
      <protection locked="0"/>
    </xf>
    <xf numFmtId="166" fontId="6" fillId="0" borderId="0" xfId="0" applyNumberFormat="1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66" fontId="5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167" fontId="9" fillId="0" borderId="12" xfId="2" applyNumberFormat="1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37" fontId="8" fillId="0" borderId="0" xfId="0" applyNumberFormat="1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7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left" vertical="center"/>
      <protection locked="0"/>
    </xf>
    <xf numFmtId="166" fontId="9" fillId="0" borderId="2" xfId="0" applyNumberFormat="1" applyFont="1" applyBorder="1"/>
    <xf numFmtId="0" fontId="7" fillId="0" borderId="0" xfId="0" applyFont="1" applyAlignment="1" applyProtection="1">
      <alignment horizontal="center" vertical="center"/>
      <protection locked="0"/>
    </xf>
    <xf numFmtId="167" fontId="8" fillId="0" borderId="0" xfId="0" applyNumberFormat="1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66" fontId="188" fillId="0" borderId="0" xfId="0" applyNumberFormat="1" applyFont="1" applyAlignment="1" applyProtection="1">
      <alignment horizontal="left" vertical="center"/>
      <protection locked="0"/>
    </xf>
    <xf numFmtId="167" fontId="9" fillId="0" borderId="3" xfId="2" applyNumberFormat="1" applyFont="1" applyFill="1" applyBorder="1" applyProtection="1"/>
    <xf numFmtId="166" fontId="9" fillId="0" borderId="3" xfId="0" applyNumberFormat="1" applyFont="1" applyBorder="1"/>
    <xf numFmtId="167" fontId="9" fillId="0" borderId="5" xfId="2" applyNumberFormat="1" applyFont="1" applyFill="1" applyBorder="1" applyProtection="1"/>
    <xf numFmtId="166" fontId="9" fillId="0" borderId="5" xfId="0" applyNumberFormat="1" applyFont="1" applyBorder="1"/>
    <xf numFmtId="37" fontId="6" fillId="0" borderId="0" xfId="14" applyNumberFormat="1" applyFont="1" applyProtection="1">
      <protection locked="0"/>
    </xf>
    <xf numFmtId="37" fontId="10" fillId="0" borderId="0" xfId="14" applyNumberFormat="1" applyFont="1" applyAlignment="1" applyProtection="1">
      <alignment horizontal="center"/>
      <protection locked="0"/>
    </xf>
    <xf numFmtId="37" fontId="8" fillId="0" borderId="0" xfId="14" applyNumberFormat="1" applyProtection="1">
      <protection locked="0"/>
    </xf>
    <xf numFmtId="37" fontId="8" fillId="0" borderId="0" xfId="14" applyNumberFormat="1" applyAlignment="1" applyProtection="1">
      <alignment horizontal="left"/>
      <protection locked="0"/>
    </xf>
    <xf numFmtId="37" fontId="8" fillId="0" borderId="0" xfId="14" applyNumberFormat="1" applyAlignment="1" applyProtection="1">
      <alignment horizontal="right"/>
      <protection locked="0"/>
    </xf>
    <xf numFmtId="0" fontId="6" fillId="0" borderId="0" xfId="14" applyFont="1" applyProtection="1">
      <protection locked="0"/>
    </xf>
    <xf numFmtId="37" fontId="5" fillId="0" borderId="0" xfId="14" applyNumberFormat="1" applyFont="1" applyProtection="1">
      <protection locked="0"/>
    </xf>
    <xf numFmtId="0" fontId="0" fillId="0" borderId="0" xfId="14" applyFont="1" applyProtection="1">
      <protection locked="0"/>
    </xf>
    <xf numFmtId="0" fontId="8" fillId="0" borderId="0" xfId="14" applyProtection="1">
      <protection locked="0"/>
    </xf>
    <xf numFmtId="37" fontId="0" fillId="0" borderId="0" xfId="14" applyNumberFormat="1" applyFont="1" applyAlignment="1" applyProtection="1">
      <alignment horizontal="center"/>
      <protection locked="0"/>
    </xf>
    <xf numFmtId="167" fontId="8" fillId="0" borderId="0" xfId="14" applyNumberFormat="1" applyProtection="1">
      <protection locked="0"/>
    </xf>
    <xf numFmtId="39" fontId="8" fillId="0" borderId="0" xfId="14" applyNumberFormat="1" applyProtection="1">
      <protection locked="0"/>
    </xf>
    <xf numFmtId="49" fontId="5" fillId="0" borderId="0" xfId="14" applyNumberFormat="1" applyFont="1" applyAlignment="1" applyProtection="1">
      <alignment vertical="center"/>
      <protection locked="0"/>
    </xf>
    <xf numFmtId="0" fontId="6" fillId="0" borderId="0" xfId="14" applyFont="1" applyAlignment="1" applyProtection="1">
      <alignment vertical="center"/>
      <protection locked="0"/>
    </xf>
    <xf numFmtId="0" fontId="10" fillId="0" borderId="0" xfId="14" applyFont="1" applyAlignment="1" applyProtection="1">
      <alignment horizontal="center" vertical="center"/>
      <protection locked="0"/>
    </xf>
    <xf numFmtId="0" fontId="9" fillId="0" borderId="0" xfId="14" applyFont="1" applyAlignment="1" applyProtection="1">
      <alignment horizontal="center" vertical="center"/>
      <protection locked="0"/>
    </xf>
    <xf numFmtId="0" fontId="9" fillId="0" borderId="0" xfId="14" applyFont="1" applyAlignment="1" applyProtection="1">
      <alignment horizontal="center"/>
      <protection locked="0"/>
    </xf>
    <xf numFmtId="0" fontId="9" fillId="0" borderId="0" xfId="14" applyFont="1" applyProtection="1">
      <protection locked="0"/>
    </xf>
    <xf numFmtId="49" fontId="9" fillId="0" borderId="0" xfId="14" applyNumberFormat="1" applyFont="1" applyAlignment="1" applyProtection="1">
      <alignment horizontal="center"/>
      <protection locked="0"/>
    </xf>
    <xf numFmtId="49" fontId="9" fillId="0" borderId="0" xfId="14" applyNumberFormat="1" applyFont="1" applyProtection="1">
      <protection locked="0"/>
    </xf>
    <xf numFmtId="0" fontId="10" fillId="0" borderId="0" xfId="14" applyFont="1" applyAlignment="1" applyProtection="1">
      <alignment horizontal="center"/>
      <protection locked="0"/>
    </xf>
    <xf numFmtId="241" fontId="10" fillId="0" borderId="0" xfId="14" applyNumberFormat="1" applyFont="1" applyAlignment="1" applyProtection="1">
      <alignment horizontal="center"/>
      <protection locked="0"/>
    </xf>
    <xf numFmtId="242" fontId="8" fillId="0" borderId="0" xfId="14" applyNumberFormat="1" applyProtection="1">
      <protection locked="0"/>
    </xf>
    <xf numFmtId="41" fontId="8" fillId="0" borderId="0" xfId="14" applyNumberFormat="1" applyProtection="1">
      <protection locked="0"/>
    </xf>
    <xf numFmtId="41" fontId="8" fillId="0" borderId="0" xfId="14" applyNumberFormat="1" applyAlignment="1" applyProtection="1">
      <alignment horizontal="left"/>
      <protection locked="0"/>
    </xf>
    <xf numFmtId="41" fontId="8" fillId="0" borderId="0" xfId="14" applyNumberFormat="1" applyAlignment="1" applyProtection="1">
      <alignment horizontal="right"/>
      <protection locked="0"/>
    </xf>
    <xf numFmtId="41" fontId="9" fillId="0" borderId="0" xfId="14" applyNumberFormat="1" applyFont="1" applyAlignment="1" applyProtection="1">
      <alignment horizontal="center" vertical="center"/>
      <protection locked="0"/>
    </xf>
    <xf numFmtId="41" fontId="9" fillId="0" borderId="0" xfId="14" applyNumberFormat="1" applyFont="1" applyAlignment="1" applyProtection="1">
      <alignment horizontal="center"/>
      <protection locked="0"/>
    </xf>
    <xf numFmtId="41" fontId="9" fillId="0" borderId="0" xfId="14" applyNumberFormat="1" applyFont="1" applyProtection="1">
      <protection locked="0"/>
    </xf>
    <xf numFmtId="41" fontId="10" fillId="0" borderId="0" xfId="14" applyNumberFormat="1" applyFont="1" applyAlignment="1" applyProtection="1">
      <alignment horizontal="center"/>
      <protection locked="0"/>
    </xf>
    <xf numFmtId="41" fontId="10" fillId="0" borderId="0" xfId="13" applyNumberFormat="1" applyFont="1" applyAlignment="1" applyProtection="1">
      <alignment horizontal="center"/>
      <protection locked="0"/>
    </xf>
    <xf numFmtId="43" fontId="8" fillId="0" borderId="0" xfId="14" applyNumberFormat="1" applyProtection="1">
      <protection locked="0"/>
    </xf>
    <xf numFmtId="0" fontId="9" fillId="0" borderId="0" xfId="14" quotePrefix="1" applyFont="1" applyProtection="1">
      <protection locked="0"/>
    </xf>
    <xf numFmtId="41" fontId="9" fillId="0" borderId="3" xfId="2" applyNumberFormat="1" applyFont="1" applyFill="1" applyBorder="1" applyProtection="1"/>
    <xf numFmtId="41" fontId="9" fillId="0" borderId="3" xfId="14" applyNumberFormat="1" applyFont="1" applyBorder="1"/>
    <xf numFmtId="41" fontId="9" fillId="0" borderId="4" xfId="2" applyNumberFormat="1" applyFont="1" applyFill="1" applyBorder="1" applyProtection="1"/>
    <xf numFmtId="41" fontId="9" fillId="0" borderId="4" xfId="14" applyNumberFormat="1" applyFont="1" applyBorder="1"/>
    <xf numFmtId="49" fontId="3" fillId="0" borderId="0" xfId="14" applyNumberFormat="1" applyFont="1" applyProtection="1">
      <protection locked="0"/>
    </xf>
    <xf numFmtId="0" fontId="3" fillId="0" borderId="0" xfId="14" applyFont="1" applyProtection="1">
      <protection locked="0"/>
    </xf>
    <xf numFmtId="0" fontId="12" fillId="0" borderId="0" xfId="14" applyFont="1" applyAlignment="1" applyProtection="1">
      <alignment horizontal="center"/>
      <protection locked="0"/>
    </xf>
    <xf numFmtId="242" fontId="3" fillId="0" borderId="0" xfId="14" applyNumberFormat="1" applyFont="1" applyProtection="1">
      <protection locked="0"/>
    </xf>
    <xf numFmtId="41" fontId="3" fillId="0" borderId="0" xfId="14" applyNumberFormat="1" applyFont="1" applyProtection="1">
      <protection locked="0"/>
    </xf>
    <xf numFmtId="0" fontId="8" fillId="0" borderId="0" xfId="14" applyAlignment="1" applyProtection="1">
      <alignment horizontal="left"/>
      <protection locked="0"/>
    </xf>
    <xf numFmtId="43" fontId="3" fillId="0" borderId="0" xfId="2" applyFont="1" applyFill="1" applyProtection="1">
      <protection locked="0"/>
    </xf>
    <xf numFmtId="2" fontId="3" fillId="0" borderId="0" xfId="14" applyNumberFormat="1" applyFont="1" applyProtection="1">
      <protection locked="0"/>
    </xf>
    <xf numFmtId="0" fontId="8" fillId="0" borderId="0" xfId="14" applyAlignment="1" applyProtection="1">
      <alignment vertical="center"/>
      <protection locked="0"/>
    </xf>
    <xf numFmtId="0" fontId="8" fillId="0" borderId="0" xfId="14" applyAlignment="1" applyProtection="1">
      <alignment horizontal="left" vertical="center"/>
      <protection locked="0"/>
    </xf>
    <xf numFmtId="0" fontId="8" fillId="0" borderId="0" xfId="14" applyAlignment="1" applyProtection="1">
      <alignment horizontal="right"/>
      <protection locked="0"/>
    </xf>
    <xf numFmtId="49" fontId="9" fillId="0" borderId="0" xfId="14" applyNumberFormat="1" applyFont="1" applyAlignment="1" applyProtection="1">
      <alignment vertical="center"/>
      <protection locked="0"/>
    </xf>
    <xf numFmtId="0" fontId="9" fillId="0" borderId="0" xfId="14" applyFont="1" applyAlignment="1" applyProtection="1">
      <alignment vertical="center"/>
      <protection locked="0"/>
    </xf>
    <xf numFmtId="49" fontId="9" fillId="0" borderId="0" xfId="14" applyNumberFormat="1" applyFont="1" applyAlignment="1" applyProtection="1">
      <alignment horizontal="center" vertical="center"/>
      <protection locked="0"/>
    </xf>
    <xf numFmtId="241" fontId="10" fillId="0" borderId="0" xfId="14" applyNumberFormat="1" applyFont="1" applyAlignment="1" applyProtection="1">
      <alignment horizontal="center" vertical="center"/>
      <protection locked="0"/>
    </xf>
    <xf numFmtId="49" fontId="0" fillId="0" borderId="0" xfId="14" applyNumberFormat="1" applyFont="1" applyAlignment="1" applyProtection="1">
      <alignment vertical="center"/>
      <protection locked="0"/>
    </xf>
    <xf numFmtId="49" fontId="0" fillId="0" borderId="0" xfId="14" applyNumberFormat="1" applyFont="1" applyAlignment="1" applyProtection="1">
      <alignment horizontal="left" vertical="center"/>
      <protection locked="0"/>
    </xf>
    <xf numFmtId="166" fontId="8" fillId="0" borderId="0" xfId="14" applyNumberFormat="1" applyAlignment="1" applyProtection="1">
      <alignment vertical="center"/>
      <protection locked="0"/>
    </xf>
    <xf numFmtId="166" fontId="8" fillId="0" borderId="0" xfId="14" applyNumberFormat="1" applyAlignment="1" applyProtection="1">
      <alignment horizontal="right" vertical="center"/>
      <protection locked="0"/>
    </xf>
    <xf numFmtId="167" fontId="8" fillId="0" borderId="0" xfId="14" applyNumberFormat="1" applyAlignment="1" applyProtection="1">
      <alignment vertical="center"/>
      <protection locked="0"/>
    </xf>
    <xf numFmtId="49" fontId="0" fillId="0" borderId="0" xfId="14" applyNumberFormat="1" applyFont="1" applyAlignment="1" applyProtection="1">
      <alignment horizontal="left" vertical="center" indent="1"/>
      <protection locked="0"/>
    </xf>
    <xf numFmtId="49" fontId="0" fillId="0" borderId="0" xfId="14" applyNumberFormat="1" applyFont="1" applyAlignment="1" applyProtection="1">
      <alignment horizontal="left" vertical="center" indent="4"/>
      <protection locked="0"/>
    </xf>
    <xf numFmtId="0" fontId="19" fillId="0" borderId="0" xfId="0" applyFont="1" applyProtection="1">
      <protection locked="0"/>
    </xf>
    <xf numFmtId="0" fontId="0" fillId="0" borderId="0" xfId="14" applyFont="1" applyAlignment="1" applyProtection="1">
      <alignment horizontal="center" vertical="center"/>
      <protection locked="0"/>
    </xf>
    <xf numFmtId="49" fontId="0" fillId="0" borderId="0" xfId="14" applyNumberFormat="1" applyFont="1" applyAlignment="1" applyProtection="1">
      <alignment horizontal="left" vertical="center" indent="5"/>
      <protection locked="0"/>
    </xf>
    <xf numFmtId="167" fontId="8" fillId="0" borderId="0" xfId="14" applyNumberFormat="1" applyAlignment="1" applyProtection="1">
      <alignment horizontal="right" vertical="center"/>
      <protection locked="0"/>
    </xf>
    <xf numFmtId="49" fontId="0" fillId="0" borderId="0" xfId="14" applyNumberFormat="1" applyFont="1" applyAlignment="1" applyProtection="1">
      <alignment horizontal="left" vertical="center" indent="3"/>
      <protection locked="0"/>
    </xf>
    <xf numFmtId="0" fontId="8" fillId="0" borderId="0" xfId="14" applyAlignment="1" applyProtection="1">
      <alignment horizontal="center" vertical="center"/>
      <protection locked="0"/>
    </xf>
    <xf numFmtId="49" fontId="8" fillId="0" borderId="0" xfId="14" applyNumberFormat="1" applyAlignment="1" applyProtection="1">
      <alignment horizontal="left" vertical="center" indent="3"/>
      <protection locked="0"/>
    </xf>
    <xf numFmtId="49" fontId="9" fillId="0" borderId="0" xfId="14" quotePrefix="1" applyNumberFormat="1" applyFont="1" applyAlignment="1" applyProtection="1">
      <alignment vertical="center"/>
      <protection locked="0"/>
    </xf>
    <xf numFmtId="167" fontId="9" fillId="0" borderId="0" xfId="14" applyNumberFormat="1" applyFont="1" applyAlignment="1" applyProtection="1">
      <alignment vertical="center"/>
      <protection locked="0"/>
    </xf>
    <xf numFmtId="167" fontId="9" fillId="0" borderId="2" xfId="14" applyNumberFormat="1" applyFont="1" applyBorder="1" applyAlignment="1" applyProtection="1">
      <alignment vertical="center"/>
      <protection locked="0"/>
    </xf>
    <xf numFmtId="166" fontId="9" fillId="0" borderId="2" xfId="14" applyNumberFormat="1" applyFont="1" applyBorder="1" applyAlignment="1" applyProtection="1">
      <alignment vertical="center"/>
      <protection locked="0"/>
    </xf>
    <xf numFmtId="10" fontId="8" fillId="0" borderId="0" xfId="16" applyNumberFormat="1" applyFont="1" applyFill="1" applyAlignment="1" applyProtection="1">
      <alignment vertical="center"/>
      <protection locked="0"/>
    </xf>
    <xf numFmtId="2" fontId="8" fillId="0" borderId="0" xfId="14" applyNumberFormat="1" applyAlignment="1" applyProtection="1">
      <alignment vertical="center"/>
      <protection locked="0"/>
    </xf>
    <xf numFmtId="0" fontId="0" fillId="0" borderId="0" xfId="14" applyFont="1" applyAlignment="1" applyProtection="1">
      <alignment vertical="center"/>
      <protection locked="0"/>
    </xf>
    <xf numFmtId="0" fontId="11" fillId="0" borderId="0" xfId="14" applyFont="1" applyAlignment="1" applyProtection="1">
      <alignment horizontal="center" vertical="center"/>
      <protection locked="0"/>
    </xf>
    <xf numFmtId="166" fontId="9" fillId="0" borderId="0" xfId="14" applyNumberFormat="1" applyFont="1" applyAlignment="1" applyProtection="1">
      <alignment horizontal="left" vertical="center"/>
      <protection locked="0"/>
    </xf>
    <xf numFmtId="166" fontId="9" fillId="0" borderId="0" xfId="14" applyNumberFormat="1" applyFont="1" applyAlignment="1" applyProtection="1">
      <alignment vertical="center"/>
      <protection locked="0"/>
    </xf>
    <xf numFmtId="166" fontId="9" fillId="0" borderId="4" xfId="14" applyNumberFormat="1" applyFont="1" applyBorder="1" applyAlignment="1">
      <alignment vertical="center"/>
    </xf>
    <xf numFmtId="49" fontId="9" fillId="0" borderId="0" xfId="14" applyNumberFormat="1" applyFont="1" applyAlignment="1" applyProtection="1">
      <alignment horizontal="left" vertical="center" indent="1"/>
      <protection locked="0"/>
    </xf>
    <xf numFmtId="166" fontId="11" fillId="0" borderId="0" xfId="14" applyNumberFormat="1" applyFont="1" applyAlignment="1" applyProtection="1">
      <alignment horizontal="center" vertical="center"/>
      <protection locked="0"/>
    </xf>
    <xf numFmtId="43" fontId="3" fillId="0" borderId="0" xfId="14" applyNumberFormat="1" applyFont="1" applyProtection="1">
      <protection locked="0"/>
    </xf>
    <xf numFmtId="166" fontId="8" fillId="0" borderId="0" xfId="14" applyNumberFormat="1" applyProtection="1">
      <protection locked="0"/>
    </xf>
    <xf numFmtId="41" fontId="0" fillId="0" borderId="0" xfId="0" applyNumberFormat="1" applyProtection="1">
      <protection locked="0"/>
    </xf>
    <xf numFmtId="167" fontId="6" fillId="0" borderId="0" xfId="2" applyNumberFormat="1" applyFont="1" applyFill="1" applyAlignment="1" applyProtection="1">
      <alignment vertical="center"/>
      <protection locked="0"/>
    </xf>
    <xf numFmtId="167" fontId="3" fillId="0" borderId="0" xfId="2" applyNumberFormat="1" applyFont="1" applyFill="1" applyAlignme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13" applyFont="1" applyAlignment="1" applyProtection="1">
      <alignment horizontal="center" vertical="center"/>
      <protection locked="0"/>
    </xf>
    <xf numFmtId="0" fontId="0" fillId="0" borderId="3" xfId="14" applyFont="1" applyBorder="1" applyAlignment="1" applyProtection="1">
      <alignment horizontal="center" vertical="center"/>
      <protection locked="0"/>
    </xf>
    <xf numFmtId="0" fontId="8" fillId="0" borderId="3" xfId="14" applyBorder="1" applyAlignment="1" applyProtection="1">
      <alignment horizontal="center" vertical="center"/>
      <protection locked="0"/>
    </xf>
    <xf numFmtId="41" fontId="10" fillId="0" borderId="0" xfId="13" applyNumberFormat="1" applyFont="1" applyAlignment="1" applyProtection="1">
      <alignment horizontal="center" vertical="center"/>
      <protection locked="0"/>
    </xf>
    <xf numFmtId="41" fontId="0" fillId="0" borderId="3" xfId="14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024">
    <cellStyle name="??" xfId="28" xr:uid="{00000000-0005-0000-0000-000000000000}"/>
    <cellStyle name="?? [0.00]_ADMAG" xfId="29" xr:uid="{00000000-0005-0000-0000-000001000000}"/>
    <cellStyle name="?? [0]_liz-ss" xfId="30" xr:uid="{00000000-0005-0000-0000-000002000000}"/>
    <cellStyle name="???" xfId="31" xr:uid="{00000000-0005-0000-0000-000003000000}"/>
    <cellStyle name="???? [0.00]_ADMAG" xfId="32" xr:uid="{00000000-0005-0000-0000-000004000000}"/>
    <cellStyle name="?????????????????" xfId="33" xr:uid="{00000000-0005-0000-0000-000005000000}"/>
    <cellStyle name="????????????????? [0]_MOGAS97" xfId="34" xr:uid="{00000000-0005-0000-0000-000006000000}"/>
    <cellStyle name="??????????????????? [0]_MOGAS97" xfId="35" xr:uid="{00000000-0005-0000-0000-000007000000}"/>
    <cellStyle name="???????????????????????" xfId="36" xr:uid="{00000000-0005-0000-0000-000008000000}"/>
    <cellStyle name="???????????????????????????????ma_QTR94_95_1ฟ๙ศธบ๑ณปฟช (2)" xfId="37" xr:uid="{00000000-0005-0000-0000-000009000000}"/>
    <cellStyle name="???????????????????_MOGAS97" xfId="38" xr:uid="{00000000-0005-0000-0000-00000A000000}"/>
    <cellStyle name="?????????????????_18.02.09Tax" xfId="39" xr:uid="{00000000-0005-0000-0000-00000B000000}"/>
    <cellStyle name="????[0]_PLDT" xfId="40" xr:uid="{00000000-0005-0000-0000-00000C000000}"/>
    <cellStyle name="????_ADMAG" xfId="41" xr:uid="{00000000-0005-0000-0000-00000D000000}"/>
    <cellStyle name="???[0]_liz-ss" xfId="42" xr:uid="{00000000-0005-0000-0000-00000E000000}"/>
    <cellStyle name="???_'01.11" xfId="43" xr:uid="{00000000-0005-0000-0000-00000F000000}"/>
    <cellStyle name="???b???b???b???b???????????????????????????????ma_QTR94_95_1ฟ๙ศธบ๑ณปฟช (2)" xfId="44" xr:uid="{00000000-0005-0000-0000-000010000000}"/>
    <cellStyle name="??[0]_PLDT" xfId="45" xr:uid="{00000000-0005-0000-0000-000011000000}"/>
    <cellStyle name="??_ADMAG" xfId="46" xr:uid="{00000000-0005-0000-0000-000012000000}"/>
    <cellStyle name="_%(SignOnly)" xfId="47" xr:uid="{00000000-0005-0000-0000-000013000000}"/>
    <cellStyle name="_%(SignSpaceOnly)" xfId="48" xr:uid="{00000000-0005-0000-0000-000014000000}"/>
    <cellStyle name="_18.02.09Tax" xfId="49" xr:uid="{00000000-0005-0000-0000-000015000000}"/>
    <cellStyle name="_20-30" xfId="50" xr:uid="{00000000-0005-0000-0000-000016000000}"/>
    <cellStyle name="_20-TEST'04-yim" xfId="51" xr:uid="{00000000-0005-0000-0000-000017000000}"/>
    <cellStyle name="_2-321-Cost Calculation_โอ๊ต OK." xfId="52" xr:uid="{00000000-0005-0000-0000-000018000000}"/>
    <cellStyle name="_2-321-Cost Calculation_โอ๊ต OK._Construction_Revenue and cost (from nu+ vee)" xfId="53" xr:uid="{00000000-0005-0000-0000-000019000000}"/>
    <cellStyle name="_30 11" xfId="54" xr:uid="{00000000-0005-0000-0000-00001A000000}"/>
    <cellStyle name="_30.09.06" xfId="55" xr:uid="{00000000-0005-0000-0000-00001B000000}"/>
    <cellStyle name="_AGING AR" xfId="56" xr:uid="{00000000-0005-0000-0000-00001C000000}"/>
    <cellStyle name="_AJE - RJE" xfId="57" xr:uid="{00000000-0005-0000-0000-00001D000000}"/>
    <cellStyle name="_allocate" xfId="58" xr:uid="{00000000-0005-0000-0000-00001E000000}"/>
    <cellStyle name="_Anol_PCC_06.30.05" xfId="59" xr:uid="{00000000-0005-0000-0000-00001F000000}"/>
    <cellStyle name="_Anol_RocheDiag new 11.04.07" xfId="60" xr:uid="{00000000-0005-0000-0000-000020000000}"/>
    <cellStyle name="_Anol_RocheDiag_10.31.06" xfId="61" xr:uid="{00000000-0005-0000-0000-000021000000}"/>
    <cellStyle name="_Anol_RocheDiag_12.31.05" xfId="62" xr:uid="{00000000-0005-0000-0000-000022000000}"/>
    <cellStyle name="_AP-31.12.06-ju" xfId="63" xr:uid="{00000000-0005-0000-0000-000023000000}"/>
    <cellStyle name="_AR4909" xfId="64" xr:uid="{00000000-0005-0000-0000-000024000000}"/>
    <cellStyle name="_AR4909_Construction_Revenue and cost (from nu+ vee)" xfId="65" xr:uid="{00000000-0005-0000-0000-000025000000}"/>
    <cellStyle name="_AR4909-console-num" xfId="66" xr:uid="{00000000-0005-0000-0000-000026000000}"/>
    <cellStyle name="_AR4909-console-num_Construction_Revenue and cost (from nu+ vee)" xfId="67" xr:uid="{00000000-0005-0000-0000-000027000000}"/>
    <cellStyle name="_Atotech-work1" xfId="68" xr:uid="{00000000-0005-0000-0000-000028000000}"/>
    <cellStyle name="_bal004_ching (revised)" xfId="69" xr:uid="{00000000-0005-0000-0000-000029000000}"/>
    <cellStyle name="_bal004_ching (revised)_Leadsheet_TPX Q2" xfId="70" xr:uid="{00000000-0005-0000-0000-00002A000000}"/>
    <cellStyle name="_bank reconciliation" xfId="71" xr:uid="{00000000-0005-0000-0000-00002B000000}"/>
    <cellStyle name="_BB" xfId="72" xr:uid="{00000000-0005-0000-0000-00002C000000}"/>
    <cellStyle name="_BCC_31.12.06" xfId="73" xr:uid="{00000000-0005-0000-0000-00002D000000}"/>
    <cellStyle name="_BQP_Final AR" xfId="74" xr:uid="{00000000-0005-0000-0000-00002E000000}"/>
    <cellStyle name="_CDW-y05-Jack" xfId="75" xr:uid="{00000000-0005-0000-0000-00002F000000}"/>
    <cellStyle name="_Comma" xfId="76" xr:uid="{00000000-0005-0000-0000-000030000000}"/>
    <cellStyle name="_cost&amp;sa1" xfId="77" xr:uid="{00000000-0005-0000-0000-000031000000}"/>
    <cellStyle name="_CUR" xfId="78" xr:uid="{00000000-0005-0000-0000-000032000000}"/>
    <cellStyle name="_CUR 2" xfId="823" xr:uid="{00000000-0005-0000-0000-000033000000}"/>
    <cellStyle name="_CUR_Construction_Revenue and cost (from nu+ vee)" xfId="79" xr:uid="{00000000-0005-0000-0000-000034000000}"/>
    <cellStyle name="_Currency" xfId="80" xr:uid="{00000000-0005-0000-0000-000035000000}"/>
    <cellStyle name="_CurrencySpace" xfId="81" xr:uid="{00000000-0005-0000-0000-000036000000}"/>
    <cellStyle name="_dfcdsfwef" xfId="82" xr:uid="{00000000-0005-0000-0000-000037000000}"/>
    <cellStyle name="_DSP_Q205" xfId="83" xr:uid="{00000000-0005-0000-0000-000038000000}"/>
    <cellStyle name="_End '05" xfId="84" xr:uid="{00000000-0005-0000-0000-000039000000}"/>
    <cellStyle name="_Euro" xfId="85" xr:uid="{00000000-0005-0000-0000-00003A000000}"/>
    <cellStyle name="_FA Surin" xfId="86" xr:uid="{00000000-0005-0000-0000-00003B000000}"/>
    <cellStyle name="_FA Surin_Leadsheet_TPX Q2" xfId="87" xr:uid="{00000000-0005-0000-0000-00003C000000}"/>
    <cellStyle name="_FA-vouching FOA" xfId="88" xr:uid="{00000000-0005-0000-0000-00003D000000}"/>
    <cellStyle name="_FA-vouching FOA_Leadsheet_TPX Q2" xfId="89" xr:uid="{00000000-0005-0000-0000-00003E000000}"/>
    <cellStyle name="_Final AR ratio-BCC" xfId="90" xr:uid="{00000000-0005-0000-0000-00003F000000}"/>
    <cellStyle name="_fon 31.12.07" xfId="91" xr:uid="{00000000-0005-0000-0000-000040000000}"/>
    <cellStyle name="_fon 31.12.07_Construction_Revenue and cost (from nu+ vee)" xfId="92" xr:uid="{00000000-0005-0000-0000-000041000000}"/>
    <cellStyle name="_fon 31.12.07_Leadsheet_TPX Q2" xfId="93" xr:uid="{00000000-0005-0000-0000-000042000000}"/>
    <cellStyle name="_fon 31.12.07_Minute of meeting" xfId="94" xr:uid="{00000000-0005-0000-0000-000043000000}"/>
    <cellStyle name="_fon 31.12.07_ฺBOQ - ตกแต่ง of Kaysorn" xfId="95" xr:uid="{00000000-0005-0000-0000-000044000000}"/>
    <cellStyle name="_group TB-Roche" xfId="96" xr:uid="{00000000-0005-0000-0000-000045000000}"/>
    <cellStyle name="_Heading" xfId="97" xr:uid="{00000000-0005-0000-0000-000046000000}"/>
    <cellStyle name="_Highlight" xfId="98" xr:uid="{00000000-0005-0000-0000-000047000000}"/>
    <cellStyle name="_Ind.xls" xfId="99" xr:uid="{00000000-0005-0000-0000-000048000000}"/>
    <cellStyle name="_Int TTM 05" xfId="100" xr:uid="{00000000-0005-0000-0000-000049000000}"/>
    <cellStyle name="_Isotron_06.30.06" xfId="101" xr:uid="{00000000-0005-0000-0000-00004A000000}"/>
    <cellStyle name="_Isotron_31.03.07" xfId="102" xr:uid="{00000000-0005-0000-0000-00004B000000}"/>
    <cellStyle name="_Kaysorn_Leadsheet_2008" xfId="103" xr:uid="{00000000-0005-0000-0000-00004C000000}"/>
    <cellStyle name="_Komatsu-year ended '06 (version 1)" xfId="104" xr:uid="{00000000-0005-0000-0000-00004D000000}"/>
    <cellStyle name="_Komatsu-year ended '06 (version 1)_Leadsheet_TPX Q2" xfId="105" xr:uid="{00000000-0005-0000-0000-00004E000000}"/>
    <cellStyle name="_Lead Seiko" xfId="106" xr:uid="{00000000-0005-0000-0000-00004F000000}"/>
    <cellStyle name="_Leadsheet_AVCar_2008" xfId="107" xr:uid="{00000000-0005-0000-0000-000050000000}"/>
    <cellStyle name="_LTX-DEC05" xfId="108" xr:uid="{00000000-0005-0000-0000-000051000000}"/>
    <cellStyle name="_Lux_KK'05" xfId="109" xr:uid="{00000000-0005-0000-0000-000052000000}"/>
    <cellStyle name="_Lux_YE'05(Complete)" xfId="110" xr:uid="{00000000-0005-0000-0000-000053000000}"/>
    <cellStyle name="_Luxasia_Jin'05" xfId="111" xr:uid="{00000000-0005-0000-0000-000054000000}"/>
    <cellStyle name="_MATAQ2'05" xfId="112" xr:uid="{00000000-0005-0000-0000-000055000000}"/>
    <cellStyle name="_''''''''MKY_Jin'3.31.06" xfId="113" xr:uid="{00000000-0005-0000-0000-000056000000}"/>
    <cellStyle name="_Mosaic" xfId="114" xr:uid="{00000000-0005-0000-0000-000057000000}"/>
    <cellStyle name="_Multiple" xfId="115" xr:uid="{00000000-0005-0000-0000-000058000000}"/>
    <cellStyle name="_MultipleSpace" xfId="116" xr:uid="{00000000-0005-0000-0000-000059000000}"/>
    <cellStyle name="_New Monthly Report 2007" xfId="117" xr:uid="{00000000-0005-0000-0000-00005A000000}"/>
    <cellStyle name="_NI fon" xfId="118" xr:uid="{00000000-0005-0000-0000-00005B000000}"/>
    <cellStyle name="_pattern and die P'Pook" xfId="119" xr:uid="{00000000-0005-0000-0000-00005C000000}"/>
    <cellStyle name="_payroll_sample(newest version)" xfId="120" xr:uid="{00000000-0005-0000-0000-00005D000000}"/>
    <cellStyle name="_payroll_sample(newest version)_Leadsheet_TPX Q2" xfId="121" xr:uid="{00000000-0005-0000-0000-00005E000000}"/>
    <cellStyle name="_PCC_Q2'05" xfId="122" xr:uid="{00000000-0005-0000-0000-00005F000000}"/>
    <cellStyle name="_PCC_Q'3 05-Tal" xfId="123" xr:uid="{00000000-0005-0000-0000-000060000000}"/>
    <cellStyle name="_PCC-Tal" xfId="124" xr:uid="{00000000-0005-0000-0000-000061000000}"/>
    <cellStyle name="_Preuksa YE'05.kwang" xfId="125" xr:uid="{00000000-0005-0000-0000-000062000000}"/>
    <cellStyle name="_Profit and Loss for Fon from p'um" xfId="126" xr:uid="{00000000-0005-0000-0000-000063000000}"/>
    <cellStyle name="_Q2'05-Jeab" xfId="127" xr:uid="{00000000-0005-0000-0000-000064000000}"/>
    <cellStyle name="_RDT-Dec2005-Nol" xfId="128" xr:uid="{00000000-0005-0000-0000-000065000000}"/>
    <cellStyle name="_RDT-Dec2005-Tudtu" xfId="129" xr:uid="{00000000-0005-0000-0000-000066000000}"/>
    <cellStyle name="_RDT-Dec2006-Tudtu" xfId="130" xr:uid="{00000000-0005-0000-0000-000067000000}"/>
    <cellStyle name="_reconcilation-fel" xfId="131" xr:uid="{00000000-0005-0000-0000-000068000000}"/>
    <cellStyle name="_ROC006 31.12.06 ve0" xfId="132" xr:uid="{00000000-0005-0000-0000-000069000000}"/>
    <cellStyle name="_ROC006 31.12.06 ve1" xfId="133" xr:uid="{00000000-0005-0000-0000-00006A000000}"/>
    <cellStyle name="_roche fon1" xfId="134" xr:uid="{00000000-0005-0000-0000-00006B000000}"/>
    <cellStyle name="_roche fon2" xfId="135" xr:uid="{00000000-0005-0000-0000-00006C000000}"/>
    <cellStyle name="_roche fon3" xfId="136" xr:uid="{00000000-0005-0000-0000-00006D000000}"/>
    <cellStyle name="_roche fon4" xfId="137" xr:uid="{00000000-0005-0000-0000-00006E000000}"/>
    <cellStyle name="_Roche Thailand 2005-1" xfId="138" xr:uid="{00000000-0005-0000-0000-00006F000000}"/>
    <cellStyle name="_Roche-Diag-TopYE06" xfId="139" xr:uid="{00000000-0005-0000-0000-000070000000}"/>
    <cellStyle name="_salary reconcile-sima" xfId="140" xr:uid="{00000000-0005-0000-0000-000071000000}"/>
    <cellStyle name="_Seiko 07 31 06" xfId="141" xr:uid="{00000000-0005-0000-0000-000072000000}"/>
    <cellStyle name="_Showa-2004-Test" xfId="142" xr:uid="{00000000-0005-0000-0000-000073000000}"/>
    <cellStyle name="_Sima Top Q2'07" xfId="143" xr:uid="{00000000-0005-0000-0000-000074000000}"/>
    <cellStyle name="_SimaTech-Dec05" xfId="144" xr:uid="{00000000-0005-0000-0000-000075000000}"/>
    <cellStyle name="_SUAD" xfId="145" xr:uid="{00000000-0005-0000-0000-000076000000}"/>
    <cellStyle name="_SubHeading" xfId="146" xr:uid="{00000000-0005-0000-0000-000077000000}"/>
    <cellStyle name="_Summary contract" xfId="147" xr:uid="{00000000-0005-0000-0000-000078000000}"/>
    <cellStyle name="_Table" xfId="148" xr:uid="{00000000-0005-0000-0000-000079000000}"/>
    <cellStyle name="_Table 2" xfId="914" xr:uid="{00000000-0005-0000-0000-00007A000000}"/>
    <cellStyle name="_TableHead" xfId="149" xr:uid="{00000000-0005-0000-0000-00007B000000}"/>
    <cellStyle name="_TableHead 2" xfId="1008" xr:uid="{00000000-0005-0000-0000-00007C000000}"/>
    <cellStyle name="_TableRowHead" xfId="150" xr:uid="{00000000-0005-0000-0000-00007D000000}"/>
    <cellStyle name="_TableSuperHead" xfId="151" xr:uid="{00000000-0005-0000-0000-00007E000000}"/>
    <cellStyle name="_Test 10" xfId="152" xr:uid="{00000000-0005-0000-0000-00007F000000}"/>
    <cellStyle name="_test payroll" xfId="153" xr:uid="{00000000-0005-0000-0000-000080000000}"/>
    <cellStyle name="_test payroll_Leadsheet_TPX Q2" xfId="154" xr:uid="{00000000-0005-0000-0000-000081000000}"/>
    <cellStyle name="_test purchase-Mega" xfId="155" xr:uid="{00000000-0005-0000-0000-000082000000}"/>
    <cellStyle name="_Test-TTM '05" xfId="156" xr:uid="{00000000-0005-0000-0000-000083000000}"/>
    <cellStyle name="_Test-TTM '05_Construction_Revenue and cost (from nu+ vee)" xfId="157" xr:uid="{00000000-0005-0000-0000-000084000000}"/>
    <cellStyle name="_Thai Semcon_Top_2006_update 19 feb 07" xfId="158" xr:uid="{00000000-0005-0000-0000-000085000000}"/>
    <cellStyle name="_Thai Semcon_Top_2006_update 19 feb 07_Construction_Revenue and cost (from nu+ vee)" xfId="159" xr:uid="{00000000-0005-0000-0000-000086000000}"/>
    <cellStyle name="_Thai Semcon_Top_2006_update 19 feb 07_Leadsheet_TPX Q2" xfId="160" xr:uid="{00000000-0005-0000-0000-000087000000}"/>
    <cellStyle name="_Thai Semcon_Top_2006_update 19 feb 07_Minute of meeting" xfId="161" xr:uid="{00000000-0005-0000-0000-000088000000}"/>
    <cellStyle name="_Thai Semcon_Top_2006_update 19 feb 07_ฺBOQ - ตกแต่ง of Kaysorn" xfId="162" xr:uid="{00000000-0005-0000-0000-000089000000}"/>
    <cellStyle name="_Thai Semcon_Top_Midyear_06" xfId="163" xr:uid="{00000000-0005-0000-0000-00008A000000}"/>
    <cellStyle name="_Thai Semcon_Top_Midyear_06_Construction_Revenue and cost (from nu+ vee)" xfId="164" xr:uid="{00000000-0005-0000-0000-00008B000000}"/>
    <cellStyle name="_Thai Semcon_Top_Midyear_06_Leadsheet_TPX Q2" xfId="165" xr:uid="{00000000-0005-0000-0000-00008C000000}"/>
    <cellStyle name="_Thai Semcon_Top_Midyear_06_Minute of meeting" xfId="166" xr:uid="{00000000-0005-0000-0000-00008D000000}"/>
    <cellStyle name="_Thai Semcon_Top_Midyear_06_ฺBOQ - ตกแต่ง of Kaysorn" xfId="167" xr:uid="{00000000-0005-0000-0000-00008E000000}"/>
    <cellStyle name="_top 07-ni" xfId="168" xr:uid="{00000000-0005-0000-0000-00008F000000}"/>
    <cellStyle name="_top 07-ni_Leadsheet_TPX Q2" xfId="169" xr:uid="{00000000-0005-0000-0000-000090000000}"/>
    <cellStyle name="_Top Yamasei 31 Dec 06 Additional" xfId="170" xr:uid="{00000000-0005-0000-0000-000091000000}"/>
    <cellStyle name="_Top Yamasei 31 Dec 06 Additional_Construction_Revenue and cost (from nu+ vee)" xfId="171" xr:uid="{00000000-0005-0000-0000-000092000000}"/>
    <cellStyle name="_Top Yamasei 31 Dec 06 Additional_Leadsheet_TPX Q2" xfId="172" xr:uid="{00000000-0005-0000-0000-000093000000}"/>
    <cellStyle name="_Top Yamasei 31 Dec 06 Additional_Minute of meeting" xfId="173" xr:uid="{00000000-0005-0000-0000-000094000000}"/>
    <cellStyle name="_Top Yamasei 31 Dec 06 Additional_ฺBOQ - ตกแต่ง of Kaysorn" xfId="174" xr:uid="{00000000-0005-0000-0000-000095000000}"/>
    <cellStyle name="_top YE-fel'07" xfId="175" xr:uid="{00000000-0005-0000-0000-000096000000}"/>
    <cellStyle name="_top YE-fel'07_Leadsheet_TPX Q2" xfId="176" xr:uid="{00000000-0005-0000-0000-000097000000}"/>
    <cellStyle name="_TOT002_Leadsheet 2008" xfId="177" xr:uid="{00000000-0005-0000-0000-000098000000}"/>
    <cellStyle name="_U-Ltx.kwang" xfId="178" xr:uid="{00000000-0005-0000-0000-000099000000}"/>
    <cellStyle name="_U-Ltx.Q1'06" xfId="179" xr:uid="{00000000-0005-0000-0000-00009A000000}"/>
    <cellStyle name="_update" xfId="180" xr:uid="{00000000-0005-0000-0000-00009B000000}"/>
    <cellStyle name="_V1" xfId="181" xr:uid="{00000000-0005-0000-0000-00009C000000}"/>
    <cellStyle name="_Vouch" xfId="182" xr:uid="{00000000-0005-0000-0000-00009D000000}"/>
    <cellStyle name="_Vouch by ShowKuL" xfId="183" xr:uid="{00000000-0005-0000-0000-00009E000000}"/>
    <cellStyle name="_Vouch by ShowKuL_Leadsheet_TPX Q2" xfId="184" xr:uid="{00000000-0005-0000-0000-00009F000000}"/>
    <cellStyle name="_Vouch_Leadsheet_TPX Q2" xfId="185" xr:uid="{00000000-0005-0000-0000-0000A0000000}"/>
    <cellStyle name="_wp 12.31.05" xfId="186" xr:uid="{00000000-0005-0000-0000-0000A1000000}"/>
    <cellStyle name="_wp 25.09.06" xfId="187" xr:uid="{00000000-0005-0000-0000-0000A2000000}"/>
    <cellStyle name="_WP Metco Q3'07 30.06.07 all" xfId="188" xr:uid="{00000000-0005-0000-0000-0000A3000000}"/>
    <cellStyle name="_WP_2003new" xfId="189" xr:uid="{00000000-0005-0000-0000-0000A4000000}"/>
    <cellStyle name="_wp_other assets_BCT" xfId="190" xr:uid="{00000000-0005-0000-0000-0000A5000000}"/>
    <cellStyle name="_wp_other income_BQR" xfId="191" xr:uid="{00000000-0005-0000-0000-0000A6000000}"/>
    <cellStyle name="_WP_SOJITZ_2007" xfId="192" xr:uid="{00000000-0005-0000-0000-0000A7000000}"/>
    <cellStyle name="_YE" xfId="193" xr:uid="{00000000-0005-0000-0000-0000A8000000}"/>
    <cellStyle name="_ZC" xfId="194" xr:uid="{00000000-0005-0000-0000-0000A9000000}"/>
    <cellStyle name="_x001d_}\_x001b_*ฦeภ_x0001_" xfId="195" xr:uid="{00000000-0005-0000-0000-0000AA000000}"/>
    <cellStyle name="_x001d_}\_x001b_*ฦeภ_x0001_ 2" xfId="822" xr:uid="{00000000-0005-0000-0000-0000AB000000}"/>
    <cellStyle name="’??? [0.00]_TMCA Spreadsheet(body)" xfId="196" xr:uid="{00000000-0005-0000-0000-0000AC000000}"/>
    <cellStyle name="’???_TMCA Spreadsheet(body)" xfId="197" xr:uid="{00000000-0005-0000-0000-0000AD000000}"/>
    <cellStyle name="’Ê‰Ý [0.00]_TMCA Spreadsheet(body)" xfId="198" xr:uid="{00000000-0005-0000-0000-0000AE000000}"/>
    <cellStyle name="’Ê‰Ý_TMCA Spreadsheet(body)" xfId="199" xr:uid="{00000000-0005-0000-0000-0000AF000000}"/>
    <cellStyle name="•W?_TMCA Spreadsheet(body)" xfId="200" xr:uid="{00000000-0005-0000-0000-0000B0000000}"/>
    <cellStyle name="•W_TMCA Spreadsheet(body)" xfId="201" xr:uid="{00000000-0005-0000-0000-0000B1000000}"/>
    <cellStyle name="0,0_x000d__x000a_NA_x000d__x000a_" xfId="202" xr:uid="{00000000-0005-0000-0000-0000B2000000}"/>
    <cellStyle name="2)" xfId="203" xr:uid="{00000000-0005-0000-0000-0000B3000000}"/>
    <cellStyle name="20% - ส่วนที่ถูกเน้น1" xfId="821" xr:uid="{00000000-0005-0000-0000-0000B4000000}"/>
    <cellStyle name="20% - ส่วนที่ถูกเน้น2" xfId="820" xr:uid="{00000000-0005-0000-0000-0000B5000000}"/>
    <cellStyle name="20% - ส่วนที่ถูกเน้น3" xfId="819" xr:uid="{00000000-0005-0000-0000-0000B6000000}"/>
    <cellStyle name="20% - ส่วนที่ถูกเน้น4" xfId="818" xr:uid="{00000000-0005-0000-0000-0000B7000000}"/>
    <cellStyle name="20% - ส่วนที่ถูกเน้น5" xfId="817" xr:uid="{00000000-0005-0000-0000-0000B8000000}"/>
    <cellStyle name="20% - ส่วนที่ถูกเน้น6" xfId="816" xr:uid="{00000000-0005-0000-0000-0000B9000000}"/>
    <cellStyle name="2decimal" xfId="204" xr:uid="{00000000-0005-0000-0000-0000BA000000}"/>
    <cellStyle name="40% - ส่วนที่ถูกเน้น1" xfId="815" xr:uid="{00000000-0005-0000-0000-0000BB000000}"/>
    <cellStyle name="40% - ส่วนที่ถูกเน้น2" xfId="814" xr:uid="{00000000-0005-0000-0000-0000BC000000}"/>
    <cellStyle name="40% - ส่วนที่ถูกเน้น3" xfId="813" xr:uid="{00000000-0005-0000-0000-0000BD000000}"/>
    <cellStyle name="40% - ส่วนที่ถูกเน้น4" xfId="812" xr:uid="{00000000-0005-0000-0000-0000BE000000}"/>
    <cellStyle name="40% - ส่วนที่ถูกเน้น5" xfId="811" xr:uid="{00000000-0005-0000-0000-0000BF000000}"/>
    <cellStyle name="40% - ส่วนที่ถูกเน้น6" xfId="810" xr:uid="{00000000-0005-0000-0000-0000C0000000}"/>
    <cellStyle name="594941.25" xfId="205" xr:uid="{00000000-0005-0000-0000-0000C1000000}"/>
    <cellStyle name="60% - ส่วนที่ถูกเน้น1" xfId="809" xr:uid="{00000000-0005-0000-0000-0000C2000000}"/>
    <cellStyle name="60% - ส่วนที่ถูกเน้น2" xfId="808" xr:uid="{00000000-0005-0000-0000-0000C3000000}"/>
    <cellStyle name="60% - ส่วนที่ถูกเน้น3" xfId="807" xr:uid="{00000000-0005-0000-0000-0000C4000000}"/>
    <cellStyle name="60% - ส่วนที่ถูกเน้น4" xfId="806" xr:uid="{00000000-0005-0000-0000-0000C5000000}"/>
    <cellStyle name="60% - ส่วนที่ถูกเน้น5" xfId="805" xr:uid="{00000000-0005-0000-0000-0000C6000000}"/>
    <cellStyle name="60% - ส่วนที่ถูกเน้น6" xfId="804" xr:uid="{00000000-0005-0000-0000-0000C7000000}"/>
    <cellStyle name="75" xfId="1" xr:uid="{00000000-0005-0000-0000-0000C8000000}"/>
    <cellStyle name="75 2" xfId="803" xr:uid="{00000000-0005-0000-0000-0000C9000000}"/>
    <cellStyle name="75 3" xfId="206" xr:uid="{00000000-0005-0000-0000-0000CA000000}"/>
    <cellStyle name="A - Style1" xfId="802" xr:uid="{00000000-0005-0000-0000-0000CB000000}"/>
    <cellStyle name="a_QTR94_95_1ฟ๙ศธบ๑ณปฟช (2)" xfId="207" xr:uid="{00000000-0005-0000-0000-0000CC000000}"/>
    <cellStyle name="AA FRAME" xfId="208" xr:uid="{00000000-0005-0000-0000-0000CD000000}"/>
    <cellStyle name="AA HEADING" xfId="209" xr:uid="{00000000-0005-0000-0000-0000CE000000}"/>
    <cellStyle name="AA INITIALS" xfId="210" xr:uid="{00000000-0005-0000-0000-0000CF000000}"/>
    <cellStyle name="AA INITIALS 2" xfId="1004" xr:uid="{00000000-0005-0000-0000-0000D0000000}"/>
    <cellStyle name="AA INPUT" xfId="211" xr:uid="{00000000-0005-0000-0000-0000D1000000}"/>
    <cellStyle name="AA LOCK" xfId="212" xr:uid="{00000000-0005-0000-0000-0000D2000000}"/>
    <cellStyle name="AA MGR NAME" xfId="213" xr:uid="{00000000-0005-0000-0000-0000D3000000}"/>
    <cellStyle name="AA NORMAL" xfId="214" xr:uid="{00000000-0005-0000-0000-0000D4000000}"/>
    <cellStyle name="AA NUMBER" xfId="215" xr:uid="{00000000-0005-0000-0000-0000D5000000}"/>
    <cellStyle name="AA NUMBER2" xfId="216" xr:uid="{00000000-0005-0000-0000-0000D6000000}"/>
    <cellStyle name="AA QUESTION" xfId="217" xr:uid="{00000000-0005-0000-0000-0000D7000000}"/>
    <cellStyle name="AA SHADE" xfId="218" xr:uid="{00000000-0005-0000-0000-0000D8000000}"/>
    <cellStyle name="AG" xfId="219" xr:uid="{00000000-0005-0000-0000-0000D9000000}"/>
    <cellStyle name="args.style" xfId="220" xr:uid="{00000000-0005-0000-0000-0000DA000000}"/>
    <cellStyle name="BL - Style2" xfId="221" xr:uid="{00000000-0005-0000-0000-0000DB000000}"/>
    <cellStyle name="BL - Style2 2" xfId="801" xr:uid="{00000000-0005-0000-0000-0000DC000000}"/>
    <cellStyle name="Body" xfId="222" xr:uid="{00000000-0005-0000-0000-0000DD000000}"/>
    <cellStyle name="BOLD10 - Style1" xfId="223" xr:uid="{00000000-0005-0000-0000-0000DE000000}"/>
    <cellStyle name="BOLD10 - Style1 2" xfId="800" xr:uid="{00000000-0005-0000-0000-0000DF000000}"/>
    <cellStyle name="BOLD12 - Style3" xfId="224" xr:uid="{00000000-0005-0000-0000-0000E0000000}"/>
    <cellStyle name="BOLD12 - Style3 2" xfId="799" xr:uid="{00000000-0005-0000-0000-0000E1000000}"/>
    <cellStyle name="Border" xfId="225" xr:uid="{00000000-0005-0000-0000-0000E2000000}"/>
    <cellStyle name="Calc Currency (0)" xfId="226" xr:uid="{00000000-0005-0000-0000-0000E3000000}"/>
    <cellStyle name="Calc Currency (0) 2" xfId="798" xr:uid="{00000000-0005-0000-0000-0000E4000000}"/>
    <cellStyle name="Calc Currency (2)" xfId="227" xr:uid="{00000000-0005-0000-0000-0000E5000000}"/>
    <cellStyle name="Calc Currency (2) 2" xfId="797" xr:uid="{00000000-0005-0000-0000-0000E6000000}"/>
    <cellStyle name="Calc Percent (0)" xfId="228" xr:uid="{00000000-0005-0000-0000-0000E7000000}"/>
    <cellStyle name="Calc Percent (0) 2" xfId="796" xr:uid="{00000000-0005-0000-0000-0000E8000000}"/>
    <cellStyle name="Calc Percent (1)" xfId="229" xr:uid="{00000000-0005-0000-0000-0000E9000000}"/>
    <cellStyle name="Calc Percent (1) 2" xfId="795" xr:uid="{00000000-0005-0000-0000-0000EA000000}"/>
    <cellStyle name="Calc Percent (2)" xfId="230" xr:uid="{00000000-0005-0000-0000-0000EB000000}"/>
    <cellStyle name="Calc Percent (2) 2" xfId="794" xr:uid="{00000000-0005-0000-0000-0000EC000000}"/>
    <cellStyle name="Calc Units (0)" xfId="231" xr:uid="{00000000-0005-0000-0000-0000ED000000}"/>
    <cellStyle name="Calc Units (0) 2" xfId="793" xr:uid="{00000000-0005-0000-0000-0000EE000000}"/>
    <cellStyle name="Calc Units (1)" xfId="232" xr:uid="{00000000-0005-0000-0000-0000EF000000}"/>
    <cellStyle name="Calc Units (1) 2" xfId="792" xr:uid="{00000000-0005-0000-0000-0000F0000000}"/>
    <cellStyle name="Calc Units (2)" xfId="233" xr:uid="{00000000-0005-0000-0000-0000F1000000}"/>
    <cellStyle name="Calc Units (2) 2" xfId="791" xr:uid="{00000000-0005-0000-0000-0000F2000000}"/>
    <cellStyle name="Column Heading" xfId="234" xr:uid="{00000000-0005-0000-0000-0000F3000000}"/>
    <cellStyle name="Column_Title" xfId="235" xr:uid="{00000000-0005-0000-0000-0000F4000000}"/>
    <cellStyle name="Comma" xfId="2" builtinId="3"/>
    <cellStyle name="Comma  - Style1" xfId="237" xr:uid="{00000000-0005-0000-0000-0000F6000000}"/>
    <cellStyle name="Comma  - Style1 2" xfId="789" xr:uid="{00000000-0005-0000-0000-0000F7000000}"/>
    <cellStyle name="Comma  - Style2" xfId="238" xr:uid="{00000000-0005-0000-0000-0000F8000000}"/>
    <cellStyle name="Comma  - Style2 2" xfId="788" xr:uid="{00000000-0005-0000-0000-0000F9000000}"/>
    <cellStyle name="Comma  - Style3" xfId="239" xr:uid="{00000000-0005-0000-0000-0000FA000000}"/>
    <cellStyle name="Comma  - Style3 2" xfId="787" xr:uid="{00000000-0005-0000-0000-0000FB000000}"/>
    <cellStyle name="Comma  - Style4" xfId="240" xr:uid="{00000000-0005-0000-0000-0000FC000000}"/>
    <cellStyle name="Comma  - Style4 2" xfId="786" xr:uid="{00000000-0005-0000-0000-0000FD000000}"/>
    <cellStyle name="Comma  - Style5" xfId="241" xr:uid="{00000000-0005-0000-0000-0000FE000000}"/>
    <cellStyle name="Comma  - Style5 2" xfId="785" xr:uid="{00000000-0005-0000-0000-0000FF000000}"/>
    <cellStyle name="Comma  - Style6" xfId="242" xr:uid="{00000000-0005-0000-0000-000000010000}"/>
    <cellStyle name="Comma  - Style6 2" xfId="784" xr:uid="{00000000-0005-0000-0000-000001010000}"/>
    <cellStyle name="Comma  - Style7" xfId="243" xr:uid="{00000000-0005-0000-0000-000002010000}"/>
    <cellStyle name="Comma  - Style7 2" xfId="783" xr:uid="{00000000-0005-0000-0000-000003010000}"/>
    <cellStyle name="Comma  - Style8" xfId="244" xr:uid="{00000000-0005-0000-0000-000004010000}"/>
    <cellStyle name="Comma  - Style8 2" xfId="782" xr:uid="{00000000-0005-0000-0000-000005010000}"/>
    <cellStyle name="Comma [00]" xfId="245" xr:uid="{00000000-0005-0000-0000-000006010000}"/>
    <cellStyle name="Comma [00] 2" xfId="781" xr:uid="{00000000-0005-0000-0000-000007010000}"/>
    <cellStyle name="Comma 10" xfId="246" xr:uid="{00000000-0005-0000-0000-000008010000}"/>
    <cellStyle name="Comma 10 2" xfId="916" xr:uid="{00000000-0005-0000-0000-000009010000}"/>
    <cellStyle name="Comma 10 5" xfId="985" xr:uid="{00000000-0005-0000-0000-00000A010000}"/>
    <cellStyle name="Comma 11" xfId="247" xr:uid="{00000000-0005-0000-0000-00000B010000}"/>
    <cellStyle name="Comma 11 2" xfId="917" xr:uid="{00000000-0005-0000-0000-00000C010000}"/>
    <cellStyle name="Comma 12" xfId="236" xr:uid="{00000000-0005-0000-0000-00000D010000}"/>
    <cellStyle name="Comma 12 2" xfId="915" xr:uid="{00000000-0005-0000-0000-00000E010000}"/>
    <cellStyle name="Comma 13" xfId="545" xr:uid="{00000000-0005-0000-0000-00000F010000}"/>
    <cellStyle name="Comma 14" xfId="737" xr:uid="{00000000-0005-0000-0000-000010010000}"/>
    <cellStyle name="Comma 14 2" xfId="956" xr:uid="{00000000-0005-0000-0000-000011010000}"/>
    <cellStyle name="Comma 15" xfId="790" xr:uid="{00000000-0005-0000-0000-000012010000}"/>
    <cellStyle name="Comma 16" xfId="827" xr:uid="{00000000-0005-0000-0000-000013010000}"/>
    <cellStyle name="Comma 17" xfId="835" xr:uid="{00000000-0005-0000-0000-000014010000}"/>
    <cellStyle name="Comma 18" xfId="832" xr:uid="{00000000-0005-0000-0000-000015010000}"/>
    <cellStyle name="Comma 19" xfId="838" xr:uid="{00000000-0005-0000-0000-000016010000}"/>
    <cellStyle name="Comma 2" xfId="3" xr:uid="{00000000-0005-0000-0000-000017010000}"/>
    <cellStyle name="Comma 2 2" xfId="4" xr:uid="{00000000-0005-0000-0000-000018010000}"/>
    <cellStyle name="Comma 2 2 2" xfId="5" xr:uid="{00000000-0005-0000-0000-000019010000}"/>
    <cellStyle name="Comma 2 2 3" xfId="780" xr:uid="{00000000-0005-0000-0000-00001A010000}"/>
    <cellStyle name="Comma 2 2 4" xfId="1014" xr:uid="{5C1A857D-7B8D-4E2B-B37C-561EDA309E6A}"/>
    <cellStyle name="Comma 2 3" xfId="834" xr:uid="{00000000-0005-0000-0000-00001B010000}"/>
    <cellStyle name="Comma 2 4" xfId="6" xr:uid="{00000000-0005-0000-0000-00001C010000}"/>
    <cellStyle name="Comma 2 4 2" xfId="963" xr:uid="{00000000-0005-0000-0000-00001D010000}"/>
    <cellStyle name="Comma 2 4 3" xfId="895" xr:uid="{00000000-0005-0000-0000-00001E010000}"/>
    <cellStyle name="Comma 2 4 4" xfId="1012" xr:uid="{E0799B91-1A08-4037-A17D-C74F49E1403F}"/>
    <cellStyle name="Comma 2 5" xfId="248" xr:uid="{00000000-0005-0000-0000-00001F010000}"/>
    <cellStyle name="Comma 20" xfId="839" xr:uid="{00000000-0005-0000-0000-000020010000}"/>
    <cellStyle name="Comma 21" xfId="848" xr:uid="{00000000-0005-0000-0000-000021010000}"/>
    <cellStyle name="Comma 22" xfId="872" xr:uid="{00000000-0005-0000-0000-000022010000}"/>
    <cellStyle name="Comma 23" xfId="847" xr:uid="{00000000-0005-0000-0000-000023010000}"/>
    <cellStyle name="Comma 24" xfId="873" xr:uid="{00000000-0005-0000-0000-000024010000}"/>
    <cellStyle name="Comma 25" xfId="850" xr:uid="{00000000-0005-0000-0000-000025010000}"/>
    <cellStyle name="Comma 26" xfId="875" xr:uid="{00000000-0005-0000-0000-000026010000}"/>
    <cellStyle name="Comma 27" xfId="849" xr:uid="{00000000-0005-0000-0000-000027010000}"/>
    <cellStyle name="Comma 28" xfId="874" xr:uid="{00000000-0005-0000-0000-000028010000}"/>
    <cellStyle name="Comma 29" xfId="846" xr:uid="{00000000-0005-0000-0000-000029010000}"/>
    <cellStyle name="Comma 3" xfId="249" xr:uid="{00000000-0005-0000-0000-00002A010000}"/>
    <cellStyle name="Comma 3 2" xfId="250" xr:uid="{00000000-0005-0000-0000-00002B010000}"/>
    <cellStyle name="Comma 3 2 2" xfId="919" xr:uid="{00000000-0005-0000-0000-00002C010000}"/>
    <cellStyle name="Comma 3 3" xfId="779" xr:uid="{00000000-0005-0000-0000-00002D010000}"/>
    <cellStyle name="Comma 3 4" xfId="918" xr:uid="{00000000-0005-0000-0000-00002E010000}"/>
    <cellStyle name="Comma 3 5" xfId="1015" xr:uid="{66491600-9DF7-482C-B5E2-549787DED925}"/>
    <cellStyle name="Comma 3_Leadsheet_TPX Q2" xfId="251" xr:uid="{00000000-0005-0000-0000-00002F010000}"/>
    <cellStyle name="Comma 30" xfId="871" xr:uid="{00000000-0005-0000-0000-000030010000}"/>
    <cellStyle name="Comma 31" xfId="845" xr:uid="{00000000-0005-0000-0000-000031010000}"/>
    <cellStyle name="Comma 32" xfId="868" xr:uid="{00000000-0005-0000-0000-000032010000}"/>
    <cellStyle name="Comma 33" xfId="883" xr:uid="{00000000-0005-0000-0000-000033010000}"/>
    <cellStyle name="Comma 34" xfId="869" xr:uid="{00000000-0005-0000-0000-000034010000}"/>
    <cellStyle name="Comma 35" xfId="884" xr:uid="{00000000-0005-0000-0000-000035010000}"/>
    <cellStyle name="Comma 36" xfId="870" xr:uid="{00000000-0005-0000-0000-000036010000}"/>
    <cellStyle name="Comma 37" xfId="886" xr:uid="{00000000-0005-0000-0000-000037010000}"/>
    <cellStyle name="Comma 38" xfId="898" xr:uid="{00000000-0005-0000-0000-000038010000}"/>
    <cellStyle name="Comma 38 2" xfId="966" xr:uid="{00000000-0005-0000-0000-000039010000}"/>
    <cellStyle name="Comma 39" xfId="901" xr:uid="{00000000-0005-0000-0000-00003A010000}"/>
    <cellStyle name="Comma 39 2" xfId="968" xr:uid="{00000000-0005-0000-0000-00003B010000}"/>
    <cellStyle name="Comma 4" xfId="252" xr:uid="{00000000-0005-0000-0000-00003C010000}"/>
    <cellStyle name="Comma 4 2" xfId="778" xr:uid="{00000000-0005-0000-0000-00003D010000}"/>
    <cellStyle name="Comma 4 3" xfId="920" xr:uid="{00000000-0005-0000-0000-00003E010000}"/>
    <cellStyle name="Comma 40" xfId="903" xr:uid="{00000000-0005-0000-0000-00003F010000}"/>
    <cellStyle name="Comma 40 2" xfId="970" xr:uid="{00000000-0005-0000-0000-000040010000}"/>
    <cellStyle name="Comma 41" xfId="905" xr:uid="{00000000-0005-0000-0000-000041010000}"/>
    <cellStyle name="Comma 41 2" xfId="972" xr:uid="{00000000-0005-0000-0000-000042010000}"/>
    <cellStyle name="Comma 42" xfId="907" xr:uid="{00000000-0005-0000-0000-000043010000}"/>
    <cellStyle name="Comma 43" xfId="909" xr:uid="{00000000-0005-0000-0000-000044010000}"/>
    <cellStyle name="Comma 43 2" xfId="973" xr:uid="{00000000-0005-0000-0000-000045010000}"/>
    <cellStyle name="Comma 44" xfId="984" xr:uid="{00000000-0005-0000-0000-000046010000}"/>
    <cellStyle name="Comma 45" xfId="987" xr:uid="{00000000-0005-0000-0000-000047010000}"/>
    <cellStyle name="Comma 46" xfId="991" xr:uid="{00000000-0005-0000-0000-000048010000}"/>
    <cellStyle name="Comma 47" xfId="997" xr:uid="{00000000-0005-0000-0000-000049010000}"/>
    <cellStyle name="Comma 48" xfId="26" xr:uid="{00000000-0005-0000-0000-00004A010000}"/>
    <cellStyle name="Comma 49" xfId="899" xr:uid="{00000000-0005-0000-0000-00004B010000}"/>
    <cellStyle name="Comma 5" xfId="253" xr:uid="{00000000-0005-0000-0000-00004C010000}"/>
    <cellStyle name="Comma 5 2" xfId="777" xr:uid="{00000000-0005-0000-0000-00004D010000}"/>
    <cellStyle name="Comma 5 3" xfId="921" xr:uid="{00000000-0005-0000-0000-00004E010000}"/>
    <cellStyle name="Comma 50" xfId="1005" xr:uid="{00000000-0005-0000-0000-00004F010000}"/>
    <cellStyle name="Comma 51" xfId="1001" xr:uid="{00000000-0005-0000-0000-000050010000}"/>
    <cellStyle name="Comma 52" xfId="1013" xr:uid="{5ED0A76B-D2FB-4E25-94BE-A5DF50FBEB74}"/>
    <cellStyle name="Comma 6" xfId="254" xr:uid="{00000000-0005-0000-0000-000051010000}"/>
    <cellStyle name="Comma 6 2" xfId="776" xr:uid="{00000000-0005-0000-0000-000052010000}"/>
    <cellStyle name="Comma 6 3" xfId="922" xr:uid="{00000000-0005-0000-0000-000053010000}"/>
    <cellStyle name="Comma 7" xfId="255" xr:uid="{00000000-0005-0000-0000-000054010000}"/>
    <cellStyle name="Comma 7 2" xfId="775" xr:uid="{00000000-0005-0000-0000-000055010000}"/>
    <cellStyle name="Comma 7 3" xfId="923" xr:uid="{00000000-0005-0000-0000-000056010000}"/>
    <cellStyle name="Comma 8" xfId="256" xr:uid="{00000000-0005-0000-0000-000057010000}"/>
    <cellStyle name="Comma 8 2" xfId="924" xr:uid="{00000000-0005-0000-0000-000058010000}"/>
    <cellStyle name="Comma 9" xfId="257" xr:uid="{00000000-0005-0000-0000-000059010000}"/>
    <cellStyle name="Comma 9 2" xfId="925" xr:uid="{00000000-0005-0000-0000-00005A010000}"/>
    <cellStyle name="comma zerodec" xfId="258" xr:uid="{00000000-0005-0000-0000-00005B010000}"/>
    <cellStyle name="comma zerodec 2" xfId="774" xr:uid="{00000000-0005-0000-0000-00005C010000}"/>
    <cellStyle name="Comma0" xfId="259" xr:uid="{00000000-0005-0000-0000-00005D010000}"/>
    <cellStyle name="Copied" xfId="260" xr:uid="{00000000-0005-0000-0000-00005E010000}"/>
    <cellStyle name="Cover Date" xfId="261" xr:uid="{00000000-0005-0000-0000-00005F010000}"/>
    <cellStyle name="Cover Subtitle" xfId="262" xr:uid="{00000000-0005-0000-0000-000060010000}"/>
    <cellStyle name="Cover Title" xfId="263" xr:uid="{00000000-0005-0000-0000-000061010000}"/>
    <cellStyle name="Credit" xfId="264" xr:uid="{00000000-0005-0000-0000-000062010000}"/>
    <cellStyle name="Curren - Style3" xfId="265" xr:uid="{00000000-0005-0000-0000-000063010000}"/>
    <cellStyle name="Curren - Style4" xfId="266" xr:uid="{00000000-0005-0000-0000-000064010000}"/>
    <cellStyle name="Currency [0]b" xfId="267" xr:uid="{00000000-0005-0000-0000-000065010000}"/>
    <cellStyle name="Currency [00]" xfId="268" xr:uid="{00000000-0005-0000-0000-000066010000}"/>
    <cellStyle name="Currency [00] 2" xfId="773" xr:uid="{00000000-0005-0000-0000-000067010000}"/>
    <cellStyle name="Currency _x001b_0]_laroux_MATERAL2_REINT98" xfId="269" xr:uid="{00000000-0005-0000-0000-000068010000}"/>
    <cellStyle name="currency(2)" xfId="270" xr:uid="{00000000-0005-0000-0000-000069010000}"/>
    <cellStyle name="Currency0" xfId="271" xr:uid="{00000000-0005-0000-0000-00006A010000}"/>
    <cellStyle name="Currency0 2" xfId="772" xr:uid="{00000000-0005-0000-0000-00006B010000}"/>
    <cellStyle name="Currency1" xfId="272" xr:uid="{00000000-0005-0000-0000-00006C010000}"/>
    <cellStyle name="Currency2" xfId="273" xr:uid="{00000000-0005-0000-0000-00006D010000}"/>
    <cellStyle name="Dan" xfId="274" xr:uid="{00000000-0005-0000-0000-00006E010000}"/>
    <cellStyle name="Date" xfId="275" xr:uid="{00000000-0005-0000-0000-00006F010000}"/>
    <cellStyle name="Date Short" xfId="276" xr:uid="{00000000-0005-0000-0000-000070010000}"/>
    <cellStyle name="Date_allocate" xfId="277" xr:uid="{00000000-0005-0000-0000-000071010000}"/>
    <cellStyle name="Debit" xfId="278" xr:uid="{00000000-0005-0000-0000-000072010000}"/>
    <cellStyle name="DELTA" xfId="279" xr:uid="{00000000-0005-0000-0000-000073010000}"/>
    <cellStyle name="Dezimal [0]_35ERI8T2gbIEMixb4v26icuOo" xfId="280" xr:uid="{00000000-0005-0000-0000-000074010000}"/>
    <cellStyle name="Dezimal_35ERI8T2gbIEMixb4v26icuOo" xfId="281" xr:uid="{00000000-0005-0000-0000-000075010000}"/>
    <cellStyle name="Dollar (zero dec)" xfId="282" xr:uid="{00000000-0005-0000-0000-000076010000}"/>
    <cellStyle name="E&amp;Y House" xfId="283" xr:uid="{00000000-0005-0000-0000-000077010000}"/>
    <cellStyle name="Enter Currency (0)" xfId="284" xr:uid="{00000000-0005-0000-0000-000078010000}"/>
    <cellStyle name="Enter Currency (0) 2" xfId="771" xr:uid="{00000000-0005-0000-0000-000079010000}"/>
    <cellStyle name="Enter Currency (2)" xfId="285" xr:uid="{00000000-0005-0000-0000-00007A010000}"/>
    <cellStyle name="Enter Currency (2) 2" xfId="770" xr:uid="{00000000-0005-0000-0000-00007B010000}"/>
    <cellStyle name="Enter Units (0)" xfId="286" xr:uid="{00000000-0005-0000-0000-00007C010000}"/>
    <cellStyle name="Enter Units (0) 2" xfId="769" xr:uid="{00000000-0005-0000-0000-00007D010000}"/>
    <cellStyle name="Enter Units (1)" xfId="287" xr:uid="{00000000-0005-0000-0000-00007E010000}"/>
    <cellStyle name="Enter Units (1) 2" xfId="768" xr:uid="{00000000-0005-0000-0000-00007F010000}"/>
    <cellStyle name="Enter Units (2)" xfId="288" xr:uid="{00000000-0005-0000-0000-000080010000}"/>
    <cellStyle name="Enter Units (2) 2" xfId="767" xr:uid="{00000000-0005-0000-0000-000081010000}"/>
    <cellStyle name="Entered" xfId="289" xr:uid="{00000000-0005-0000-0000-000082010000}"/>
    <cellStyle name="Euro" xfId="290" xr:uid="{00000000-0005-0000-0000-000083010000}"/>
    <cellStyle name="Euro 2" xfId="766" xr:uid="{00000000-0005-0000-0000-000084010000}"/>
    <cellStyle name="Euro 2 2" xfId="959" xr:uid="{00000000-0005-0000-0000-000085010000}"/>
    <cellStyle name="Euro 3" xfId="927" xr:uid="{00000000-0005-0000-0000-000086010000}"/>
    <cellStyle name="Excel.Chart" xfId="291" xr:uid="{00000000-0005-0000-0000-000087010000}"/>
    <cellStyle name="Excel.Chart 2" xfId="765" xr:uid="{00000000-0005-0000-0000-000088010000}"/>
    <cellStyle name="Excel_BuiltIn_Comma 1" xfId="292" xr:uid="{00000000-0005-0000-0000-000089010000}"/>
    <cellStyle name="Fees" xfId="764" xr:uid="{00000000-0005-0000-0000-00008A010000}"/>
    <cellStyle name="Fees 2" xfId="978" xr:uid="{00000000-0005-0000-0000-00008B010000}"/>
    <cellStyle name="Fees 2 2" xfId="983" xr:uid="{00000000-0005-0000-0000-00008C010000}"/>
    <cellStyle name="Fees 3" xfId="958" xr:uid="{00000000-0005-0000-0000-00008D010000}"/>
    <cellStyle name="Fixed" xfId="293" xr:uid="{00000000-0005-0000-0000-00008E010000}"/>
    <cellStyle name="Footer SBILogo1" xfId="294" xr:uid="{00000000-0005-0000-0000-00008F010000}"/>
    <cellStyle name="Footer SBILogo2" xfId="295" xr:uid="{00000000-0005-0000-0000-000090010000}"/>
    <cellStyle name="Footnote" xfId="296" xr:uid="{00000000-0005-0000-0000-000091010000}"/>
    <cellStyle name="Footnote Reference" xfId="297" xr:uid="{00000000-0005-0000-0000-000092010000}"/>
    <cellStyle name="Footnote_Cost of Sales" xfId="298" xr:uid="{00000000-0005-0000-0000-000093010000}"/>
    <cellStyle name="Format Number Column" xfId="299" xr:uid="{00000000-0005-0000-0000-000094010000}"/>
    <cellStyle name="Format Number Column 2" xfId="763" xr:uid="{00000000-0005-0000-0000-000095010000}"/>
    <cellStyle name="Grey" xfId="300" xr:uid="{00000000-0005-0000-0000-000096010000}"/>
    <cellStyle name="gs]_x000d__x000a_Window=23,56,584,348, , ,1_x000d__x000a_dir1=0,0,491,191,-1,-1,1,30,201,1905,245,H:\WINDOWS\*.*_x000d__x000a_dir10=44,44,544,323," xfId="301" xr:uid="{00000000-0005-0000-0000-000097010000}"/>
    <cellStyle name="Head 1" xfId="302" xr:uid="{00000000-0005-0000-0000-000098010000}"/>
    <cellStyle name="Header" xfId="303" xr:uid="{00000000-0005-0000-0000-000099010000}"/>
    <cellStyle name="Header Draft Stamp" xfId="304" xr:uid="{00000000-0005-0000-0000-00009A010000}"/>
    <cellStyle name="Header_Cost of Sales" xfId="305" xr:uid="{00000000-0005-0000-0000-00009B010000}"/>
    <cellStyle name="Header1" xfId="7" xr:uid="{00000000-0005-0000-0000-00009C010000}"/>
    <cellStyle name="Header2" xfId="8" xr:uid="{00000000-0005-0000-0000-00009D010000}"/>
    <cellStyle name="Heading" xfId="307" xr:uid="{00000000-0005-0000-0000-00009E010000}"/>
    <cellStyle name="Heading 1 1" xfId="308" xr:uid="{00000000-0005-0000-0000-00009F010000}"/>
    <cellStyle name="Heading 1 1 2" xfId="974" xr:uid="{00000000-0005-0000-0000-0000A0010000}"/>
    <cellStyle name="Heading 1 1 2 2" xfId="979" xr:uid="{00000000-0005-0000-0000-0000A1010000}"/>
    <cellStyle name="Heading 1 1 3" xfId="928" xr:uid="{00000000-0005-0000-0000-0000A2010000}"/>
    <cellStyle name="Heading 1 2" xfId="762" xr:uid="{00000000-0005-0000-0000-0000A3010000}"/>
    <cellStyle name="Heading 1 Above" xfId="309" xr:uid="{00000000-0005-0000-0000-0000A4010000}"/>
    <cellStyle name="Heading 1+" xfId="310" xr:uid="{00000000-0005-0000-0000-0000A5010000}"/>
    <cellStyle name="Heading 1+ 2" xfId="975" xr:uid="{00000000-0005-0000-0000-0000A6010000}"/>
    <cellStyle name="Heading 1+ 2 2" xfId="980" xr:uid="{00000000-0005-0000-0000-0000A7010000}"/>
    <cellStyle name="Heading 1+ 3" xfId="929" xr:uid="{00000000-0005-0000-0000-0000A8010000}"/>
    <cellStyle name="Heading 2 2" xfId="761" xr:uid="{00000000-0005-0000-0000-0000A9010000}"/>
    <cellStyle name="Heading 2 Below" xfId="311" xr:uid="{00000000-0005-0000-0000-0000AA010000}"/>
    <cellStyle name="Heading 2+" xfId="312" xr:uid="{00000000-0005-0000-0000-0000AB010000}"/>
    <cellStyle name="Heading 2+ 2" xfId="976" xr:uid="{00000000-0005-0000-0000-0000AC010000}"/>
    <cellStyle name="Heading 2+ 2 2" xfId="981" xr:uid="{00000000-0005-0000-0000-0000AD010000}"/>
    <cellStyle name="Heading 2+ 3" xfId="930" xr:uid="{00000000-0005-0000-0000-0000AE010000}"/>
    <cellStyle name="Heading 3+" xfId="313" xr:uid="{00000000-0005-0000-0000-0000AF010000}"/>
    <cellStyle name="Heading 5" xfId="1003" xr:uid="{00000000-0005-0000-0000-0000B0010000}"/>
    <cellStyle name="Heading 6" xfId="1002" xr:uid="{00000000-0005-0000-0000-0000B1010000}"/>
    <cellStyle name="HEADING1" xfId="314" xr:uid="{00000000-0005-0000-0000-0000B2010000}"/>
    <cellStyle name="HEADING2" xfId="315" xr:uid="{00000000-0005-0000-0000-0000B3010000}"/>
    <cellStyle name="HEADINGS" xfId="316" xr:uid="{00000000-0005-0000-0000-0000B4010000}"/>
    <cellStyle name="HEADINGS 2" xfId="1009" xr:uid="{00000000-0005-0000-0000-0000B5010000}"/>
    <cellStyle name="HEADINGSTOP" xfId="317" xr:uid="{00000000-0005-0000-0000-0000B6010000}"/>
    <cellStyle name="Indent" xfId="318" xr:uid="{00000000-0005-0000-0000-0000B7010000}"/>
    <cellStyle name="Info_Main" xfId="319" xr:uid="{00000000-0005-0000-0000-0000B8010000}"/>
    <cellStyle name="Input [yellow]" xfId="320" xr:uid="{00000000-0005-0000-0000-0000B9010000}"/>
    <cellStyle name="InputCurrency" xfId="321" xr:uid="{00000000-0005-0000-0000-0000BA010000}"/>
    <cellStyle name="InputPercent1" xfId="322" xr:uid="{00000000-0005-0000-0000-0000BB010000}"/>
    <cellStyle name="Integer" xfId="323" xr:uid="{00000000-0005-0000-0000-0000BC010000}"/>
    <cellStyle name="KPMG Heading 1" xfId="324" xr:uid="{00000000-0005-0000-0000-0000BD010000}"/>
    <cellStyle name="KPMG Heading 2" xfId="325" xr:uid="{00000000-0005-0000-0000-0000BE010000}"/>
    <cellStyle name="KPMG Heading 3" xfId="326" xr:uid="{00000000-0005-0000-0000-0000BF010000}"/>
    <cellStyle name="KPMG Heading 4" xfId="327" xr:uid="{00000000-0005-0000-0000-0000C0010000}"/>
    <cellStyle name="KPMG Normal" xfId="328" xr:uid="{00000000-0005-0000-0000-0000C1010000}"/>
    <cellStyle name="KPMG Normal Text" xfId="329" xr:uid="{00000000-0005-0000-0000-0000C2010000}"/>
    <cellStyle name="KPMG Normal_10" xfId="330" xr:uid="{00000000-0005-0000-0000-0000C3010000}"/>
    <cellStyle name="left" xfId="331" xr:uid="{00000000-0005-0000-0000-0000C4010000}"/>
    <cellStyle name="Link Currency (0)" xfId="332" xr:uid="{00000000-0005-0000-0000-0000C5010000}"/>
    <cellStyle name="Link Currency (0) 2" xfId="760" xr:uid="{00000000-0005-0000-0000-0000C6010000}"/>
    <cellStyle name="Link Currency (2)" xfId="333" xr:uid="{00000000-0005-0000-0000-0000C7010000}"/>
    <cellStyle name="Link Currency (2) 2" xfId="759" xr:uid="{00000000-0005-0000-0000-0000C8010000}"/>
    <cellStyle name="Link Units (0)" xfId="334" xr:uid="{00000000-0005-0000-0000-0000C9010000}"/>
    <cellStyle name="Link Units (0) 2" xfId="758" xr:uid="{00000000-0005-0000-0000-0000CA010000}"/>
    <cellStyle name="Link Units (1)" xfId="335" xr:uid="{00000000-0005-0000-0000-0000CB010000}"/>
    <cellStyle name="Link Units (1) 2" xfId="757" xr:uid="{00000000-0005-0000-0000-0000CC010000}"/>
    <cellStyle name="Link Units (2)" xfId="336" xr:uid="{00000000-0005-0000-0000-0000CD010000}"/>
    <cellStyle name="Link Units (2) 2" xfId="756" xr:uid="{00000000-0005-0000-0000-0000CE010000}"/>
    <cellStyle name="Miglia - Stile1" xfId="337" xr:uid="{00000000-0005-0000-0000-0000CF010000}"/>
    <cellStyle name="Miglia - Stile2" xfId="338" xr:uid="{00000000-0005-0000-0000-0000D0010000}"/>
    <cellStyle name="Miglia - Stile3" xfId="339" xr:uid="{00000000-0005-0000-0000-0000D1010000}"/>
    <cellStyle name="Miglia - Stile4" xfId="340" xr:uid="{00000000-0005-0000-0000-0000D2010000}"/>
    <cellStyle name="Miglia - Stile5" xfId="341" xr:uid="{00000000-0005-0000-0000-0000D3010000}"/>
    <cellStyle name="Migliaia (0)" xfId="342" xr:uid="{00000000-0005-0000-0000-0000D4010000}"/>
    <cellStyle name="Migliaia (0) 2" xfId="755" xr:uid="{00000000-0005-0000-0000-0000D5010000}"/>
    <cellStyle name="Milliers [0]_AR1194" xfId="343" xr:uid="{00000000-0005-0000-0000-0000D6010000}"/>
    <cellStyle name="Milliers_AR1194" xfId="344" xr:uid="{00000000-0005-0000-0000-0000D7010000}"/>
    <cellStyle name="Mon?taire [0]_AR1194" xfId="345" xr:uid="{00000000-0005-0000-0000-0000D8010000}"/>
    <cellStyle name="Mon?taire_AR1194" xfId="346" xr:uid="{00000000-0005-0000-0000-0000D9010000}"/>
    <cellStyle name="Monétaire [0]_AR1194" xfId="347" xr:uid="{00000000-0005-0000-0000-0000DA010000}"/>
    <cellStyle name="Monétaire_AR1194" xfId="348" xr:uid="{00000000-0005-0000-0000-0000DB010000}"/>
    <cellStyle name="Mon騁aire [0]_AR1194" xfId="349" xr:uid="{00000000-0005-0000-0000-0000DC010000}"/>
    <cellStyle name="Mon騁aire_AR1194" xfId="350" xr:uid="{00000000-0005-0000-0000-0000DD010000}"/>
    <cellStyle name="NEE" xfId="351" xr:uid="{00000000-0005-0000-0000-0000DE010000}"/>
    <cellStyle name="no dec" xfId="352" xr:uid="{00000000-0005-0000-0000-0000DF010000}"/>
    <cellStyle name="Normal" xfId="0" builtinId="0"/>
    <cellStyle name="Normal - Stile6" xfId="353" xr:uid="{00000000-0005-0000-0000-0000E1010000}"/>
    <cellStyle name="Normal - Stile7" xfId="354" xr:uid="{00000000-0005-0000-0000-0000E2010000}"/>
    <cellStyle name="Normal - Stile8" xfId="355" xr:uid="{00000000-0005-0000-0000-0000E3010000}"/>
    <cellStyle name="Normal - Style1" xfId="356" xr:uid="{00000000-0005-0000-0000-0000E4010000}"/>
    <cellStyle name="Normal - Style1 2" xfId="754" xr:uid="{00000000-0005-0000-0000-0000E5010000}"/>
    <cellStyle name="Normal - Style2" xfId="357" xr:uid="{00000000-0005-0000-0000-0000E6010000}"/>
    <cellStyle name="Normal - Style3" xfId="358" xr:uid="{00000000-0005-0000-0000-0000E7010000}"/>
    <cellStyle name="Normal - Style4" xfId="359" xr:uid="{00000000-0005-0000-0000-0000E8010000}"/>
    <cellStyle name="Normal - Style5" xfId="360" xr:uid="{00000000-0005-0000-0000-0000E9010000}"/>
    <cellStyle name="Normal - Style6" xfId="361" xr:uid="{00000000-0005-0000-0000-0000EA010000}"/>
    <cellStyle name="Normal - Style7" xfId="362" xr:uid="{00000000-0005-0000-0000-0000EB010000}"/>
    <cellStyle name="Normal - Style8" xfId="363" xr:uid="{00000000-0005-0000-0000-0000EC010000}"/>
    <cellStyle name="Normal 10" xfId="364" xr:uid="{00000000-0005-0000-0000-0000ED010000}"/>
    <cellStyle name="Normal 10 2" xfId="931" xr:uid="{00000000-0005-0000-0000-0000EE010000}"/>
    <cellStyle name="Normal 11" xfId="365" xr:uid="{00000000-0005-0000-0000-0000EF010000}"/>
    <cellStyle name="Normal 11 2" xfId="932" xr:uid="{00000000-0005-0000-0000-0000F0010000}"/>
    <cellStyle name="Normal 12" xfId="27" xr:uid="{00000000-0005-0000-0000-0000F1010000}"/>
    <cellStyle name="Normal 13" xfId="544" xr:uid="{00000000-0005-0000-0000-0000F2010000}"/>
    <cellStyle name="Normal 14" xfId="546" xr:uid="{00000000-0005-0000-0000-0000F3010000}"/>
    <cellStyle name="Normal 14 2" xfId="955" xr:uid="{00000000-0005-0000-0000-0000F4010000}"/>
    <cellStyle name="Normal 15" xfId="824" xr:uid="{00000000-0005-0000-0000-0000F5010000}"/>
    <cellStyle name="Normal 16" xfId="738" xr:uid="{00000000-0005-0000-0000-0000F6010000}"/>
    <cellStyle name="Normal 17" xfId="836" xr:uid="{00000000-0005-0000-0000-0000F7010000}"/>
    <cellStyle name="Normal 18" xfId="831" xr:uid="{00000000-0005-0000-0000-0000F8010000}"/>
    <cellStyle name="Normal 19" xfId="837" xr:uid="{00000000-0005-0000-0000-0000F9010000}"/>
    <cellStyle name="Normal 2" xfId="9" xr:uid="{00000000-0005-0000-0000-0000FA010000}"/>
    <cellStyle name="Normal 2 2" xfId="753" xr:uid="{00000000-0005-0000-0000-0000FB010000}"/>
    <cellStyle name="Normal 2 2 2" xfId="1016" xr:uid="{0C8AD339-6B50-4883-9104-BFB2B82850FA}"/>
    <cellStyle name="Normal 2 3" xfId="833" xr:uid="{00000000-0005-0000-0000-0000FC010000}"/>
    <cellStyle name="Normal 2 3 2" xfId="1017" xr:uid="{80FBEE01-1906-4B48-9239-EE76C3C990A2}"/>
    <cellStyle name="Normal 2 4" xfId="894" xr:uid="{00000000-0005-0000-0000-0000FD010000}"/>
    <cellStyle name="Normal 2 4 2" xfId="962" xr:uid="{00000000-0005-0000-0000-0000FE010000}"/>
    <cellStyle name="Normal 2 5" xfId="911" xr:uid="{00000000-0005-0000-0000-0000FF010000}"/>
    <cellStyle name="Normal 2 6" xfId="933" xr:uid="{00000000-0005-0000-0000-000000020000}"/>
    <cellStyle name="Normal 2 7" xfId="366" xr:uid="{00000000-0005-0000-0000-000001020000}"/>
    <cellStyle name="Normal 20" xfId="841" xr:uid="{00000000-0005-0000-0000-000002020000}"/>
    <cellStyle name="Normal 21" xfId="843" xr:uid="{00000000-0005-0000-0000-000003020000}"/>
    <cellStyle name="Normal 22" xfId="877" xr:uid="{00000000-0005-0000-0000-000004020000}"/>
    <cellStyle name="Normal 23" xfId="879" xr:uid="{00000000-0005-0000-0000-000005020000}"/>
    <cellStyle name="Normal 24" xfId="880" xr:uid="{00000000-0005-0000-0000-000006020000}"/>
    <cellStyle name="Normal 25" xfId="844" xr:uid="{00000000-0005-0000-0000-000007020000}"/>
    <cellStyle name="Normal 26" xfId="882" xr:uid="{00000000-0005-0000-0000-000008020000}"/>
    <cellStyle name="Normal 27" xfId="885" xr:uid="{00000000-0005-0000-0000-000009020000}"/>
    <cellStyle name="Normal 28" xfId="881" xr:uid="{00000000-0005-0000-0000-00000A020000}"/>
    <cellStyle name="Normal 29" xfId="887" xr:uid="{00000000-0005-0000-0000-00000B020000}"/>
    <cellStyle name="Normal 3" xfId="10" xr:uid="{00000000-0005-0000-0000-00000C020000}"/>
    <cellStyle name="Normal 3 2" xfId="752" xr:uid="{00000000-0005-0000-0000-00000D020000}"/>
    <cellStyle name="Normal 3 3" xfId="934" xr:uid="{00000000-0005-0000-0000-00000E020000}"/>
    <cellStyle name="Normal 3 4" xfId="367" xr:uid="{00000000-0005-0000-0000-00000F020000}"/>
    <cellStyle name="Normal 3 5" xfId="1018" xr:uid="{8250EA1F-232A-4DD6-84C0-2B82E21000CC}"/>
    <cellStyle name="Normal 30" xfId="878" xr:uid="{00000000-0005-0000-0000-000010020000}"/>
    <cellStyle name="Normal 31" xfId="888" xr:uid="{00000000-0005-0000-0000-000011020000}"/>
    <cellStyle name="Normal 32" xfId="876" xr:uid="{00000000-0005-0000-0000-000012020000}"/>
    <cellStyle name="Normal 33" xfId="889" xr:uid="{00000000-0005-0000-0000-000013020000}"/>
    <cellStyle name="Normal 34" xfId="890" xr:uid="{00000000-0005-0000-0000-000014020000}"/>
    <cellStyle name="Normal 35" xfId="891" xr:uid="{00000000-0005-0000-0000-000015020000}"/>
    <cellStyle name="Normal 36" xfId="892" xr:uid="{00000000-0005-0000-0000-000016020000}"/>
    <cellStyle name="Normal 37" xfId="893" xr:uid="{00000000-0005-0000-0000-000017020000}"/>
    <cellStyle name="Normal 38" xfId="897" xr:uid="{00000000-0005-0000-0000-000018020000}"/>
    <cellStyle name="Normal 38 2" xfId="965" xr:uid="{00000000-0005-0000-0000-000019020000}"/>
    <cellStyle name="Normal 39" xfId="900" xr:uid="{00000000-0005-0000-0000-00001A020000}"/>
    <cellStyle name="Normal 39 2" xfId="967" xr:uid="{00000000-0005-0000-0000-00001B020000}"/>
    <cellStyle name="Normal 4" xfId="11" xr:uid="{00000000-0005-0000-0000-00001C020000}"/>
    <cellStyle name="Normal 4 2" xfId="12" xr:uid="{00000000-0005-0000-0000-00001D020000}"/>
    <cellStyle name="Normal 4 2 2" xfId="751" xr:uid="{00000000-0005-0000-0000-00001E020000}"/>
    <cellStyle name="Normal 4 3" xfId="935" xr:uid="{00000000-0005-0000-0000-00001F020000}"/>
    <cellStyle name="Normal 4 4" xfId="996" xr:uid="{00000000-0005-0000-0000-000020020000}"/>
    <cellStyle name="Normal 4 5" xfId="368" xr:uid="{00000000-0005-0000-0000-000021020000}"/>
    <cellStyle name="Normal 4 6" xfId="1019" xr:uid="{78463DCB-AB5C-4798-9802-F765E0D51FAC}"/>
    <cellStyle name="Normal 40" xfId="902" xr:uid="{00000000-0005-0000-0000-000022020000}"/>
    <cellStyle name="Normal 40 2" xfId="969" xr:uid="{00000000-0005-0000-0000-000023020000}"/>
    <cellStyle name="Normal 41" xfId="904" xr:uid="{00000000-0005-0000-0000-000024020000}"/>
    <cellStyle name="Normal 41 2" xfId="971" xr:uid="{00000000-0005-0000-0000-000025020000}"/>
    <cellStyle name="Normal 42" xfId="906" xr:uid="{00000000-0005-0000-0000-000026020000}"/>
    <cellStyle name="Normal 43" xfId="908" xr:uid="{00000000-0005-0000-0000-000027020000}"/>
    <cellStyle name="Normal 44" xfId="910" xr:uid="{00000000-0005-0000-0000-000028020000}"/>
    <cellStyle name="Normal 45" xfId="913" xr:uid="{00000000-0005-0000-0000-000029020000}"/>
    <cellStyle name="Normal 46" xfId="964" xr:uid="{00000000-0005-0000-0000-00002A020000}"/>
    <cellStyle name="Normal 47" xfId="912" xr:uid="{00000000-0005-0000-0000-00002B020000}"/>
    <cellStyle name="Normal 48" xfId="954" xr:uid="{00000000-0005-0000-0000-00002C020000}"/>
    <cellStyle name="Normal 49" xfId="926" xr:uid="{00000000-0005-0000-0000-00002D020000}"/>
    <cellStyle name="Normal 5" xfId="369" xr:uid="{00000000-0005-0000-0000-00002E020000}"/>
    <cellStyle name="Normal 5 2" xfId="750" xr:uid="{00000000-0005-0000-0000-00002F020000}"/>
    <cellStyle name="Normal 5 3" xfId="936" xr:uid="{00000000-0005-0000-0000-000030020000}"/>
    <cellStyle name="Normal 5 4" xfId="1020" xr:uid="{7C2FDE44-8AF0-43AB-B664-A1014F2ED061}"/>
    <cellStyle name="Normal 50" xfId="951" xr:uid="{00000000-0005-0000-0000-000031020000}"/>
    <cellStyle name="Normal 51" xfId="961" xr:uid="{00000000-0005-0000-0000-000032020000}"/>
    <cellStyle name="Normal 52" xfId="957" xr:uid="{00000000-0005-0000-0000-000033020000}"/>
    <cellStyle name="Normal 53" xfId="988" xr:uid="{00000000-0005-0000-0000-000034020000}"/>
    <cellStyle name="Normal 54" xfId="990" xr:uid="{00000000-0005-0000-0000-000035020000}"/>
    <cellStyle name="Normal 55" xfId="992" xr:uid="{00000000-0005-0000-0000-000036020000}"/>
    <cellStyle name="Normal 56" xfId="993" xr:uid="{00000000-0005-0000-0000-000037020000}"/>
    <cellStyle name="Normal 57" xfId="994" xr:uid="{00000000-0005-0000-0000-000038020000}"/>
    <cellStyle name="Normal 58" xfId="995" xr:uid="{00000000-0005-0000-0000-000039020000}"/>
    <cellStyle name="Normal 59" xfId="25" xr:uid="{00000000-0005-0000-0000-00003A020000}"/>
    <cellStyle name="Normal 6" xfId="370" xr:uid="{00000000-0005-0000-0000-00003B020000}"/>
    <cellStyle name="Normal 6 2" xfId="937" xr:uid="{00000000-0005-0000-0000-00003C020000}"/>
    <cellStyle name="Normal 6 3" xfId="1021" xr:uid="{8394063D-660D-4FB7-AEC1-241B87BB07C5}"/>
    <cellStyle name="Normal 60" xfId="306" xr:uid="{00000000-0005-0000-0000-00003D020000}"/>
    <cellStyle name="Normal 61" xfId="1006" xr:uid="{00000000-0005-0000-0000-00003E020000}"/>
    <cellStyle name="Normal 62" xfId="1000" xr:uid="{00000000-0005-0000-0000-00003F020000}"/>
    <cellStyle name="Normal 7" xfId="371" xr:uid="{00000000-0005-0000-0000-000040020000}"/>
    <cellStyle name="Normal 7 2" xfId="938" xr:uid="{00000000-0005-0000-0000-000041020000}"/>
    <cellStyle name="Normal 7 3" xfId="1022" xr:uid="{B32B853C-0453-4380-A262-2963E1A2261A}"/>
    <cellStyle name="Normal 8" xfId="372" xr:uid="{00000000-0005-0000-0000-000042020000}"/>
    <cellStyle name="Normal 8 2" xfId="939" xr:uid="{00000000-0005-0000-0000-000043020000}"/>
    <cellStyle name="Normal 9" xfId="373" xr:uid="{00000000-0005-0000-0000-000044020000}"/>
    <cellStyle name="Normal 9 2" xfId="940" xr:uid="{00000000-0005-0000-0000-000045020000}"/>
    <cellStyle name="Normal_cpn001a061a-12t-1" xfId="13" xr:uid="{00000000-0005-0000-0000-000046020000}"/>
    <cellStyle name="Normal_cpn001a071a-12t-1 Rev 1" xfId="14" xr:uid="{00000000-0005-0000-0000-000047020000}"/>
    <cellStyle name="Normal0" xfId="374" xr:uid="{00000000-0005-0000-0000-000048020000}"/>
    <cellStyle name="Normale_sc_azione" xfId="375" xr:uid="{00000000-0005-0000-0000-000049020000}"/>
    <cellStyle name="NormalGB" xfId="376" xr:uid="{00000000-0005-0000-0000-00004A020000}"/>
    <cellStyle name="Note 2" xfId="15" xr:uid="{00000000-0005-0000-0000-00004B020000}"/>
    <cellStyle name="oft Excel]_x000d__x000a_Comment=The open=/f lines load custom functions into the Paste Function list._x000d__x000a_Maximized=3_x000d__x000a_Basics=1_x000d__x000a_A" xfId="377" xr:uid="{00000000-0005-0000-0000-00004C020000}"/>
    <cellStyle name="Output Amounts" xfId="378" xr:uid="{00000000-0005-0000-0000-00004D020000}"/>
    <cellStyle name="Output Column Headings" xfId="379" xr:uid="{00000000-0005-0000-0000-00004E020000}"/>
    <cellStyle name="Output Line Items" xfId="380" xr:uid="{00000000-0005-0000-0000-00004F020000}"/>
    <cellStyle name="Output Report Heading" xfId="381" xr:uid="{00000000-0005-0000-0000-000050020000}"/>
    <cellStyle name="Output Report Title" xfId="382" xr:uid="{00000000-0005-0000-0000-000051020000}"/>
    <cellStyle name="Page Number" xfId="383" xr:uid="{00000000-0005-0000-0000-000052020000}"/>
    <cellStyle name="PageSubTitle" xfId="384" xr:uid="{00000000-0005-0000-0000-000053020000}"/>
    <cellStyle name="PageTitle" xfId="385" xr:uid="{00000000-0005-0000-0000-000054020000}"/>
    <cellStyle name="Pattern" xfId="386" xr:uid="{00000000-0005-0000-0000-000055020000}"/>
    <cellStyle name="PCI" xfId="387" xr:uid="{00000000-0005-0000-0000-000056020000}"/>
    <cellStyle name="per.style" xfId="388" xr:uid="{00000000-0005-0000-0000-000057020000}"/>
    <cellStyle name="Percent" xfId="16" builtinId="5"/>
    <cellStyle name="Percent (0)" xfId="389" xr:uid="{00000000-0005-0000-0000-000059020000}"/>
    <cellStyle name="Percent [0]" xfId="390" xr:uid="{00000000-0005-0000-0000-00005A020000}"/>
    <cellStyle name="Percent [0] 2" xfId="748" xr:uid="{00000000-0005-0000-0000-00005B020000}"/>
    <cellStyle name="Percent [00]" xfId="391" xr:uid="{00000000-0005-0000-0000-00005C020000}"/>
    <cellStyle name="Percent [00] 2" xfId="747" xr:uid="{00000000-0005-0000-0000-00005D020000}"/>
    <cellStyle name="Percent [2]" xfId="392" xr:uid="{00000000-0005-0000-0000-00005E020000}"/>
    <cellStyle name="Percent 10" xfId="393" xr:uid="{00000000-0005-0000-0000-00005F020000}"/>
    <cellStyle name="Percent 10 2" xfId="941" xr:uid="{00000000-0005-0000-0000-000060020000}"/>
    <cellStyle name="Percent 11" xfId="749" xr:uid="{00000000-0005-0000-0000-000061020000}"/>
    <cellStyle name="Percent 12" xfId="828" xr:uid="{00000000-0005-0000-0000-000062020000}"/>
    <cellStyle name="Percent 13" xfId="830" xr:uid="{00000000-0005-0000-0000-000063020000}"/>
    <cellStyle name="Percent 14" xfId="840" xr:uid="{00000000-0005-0000-0000-000064020000}"/>
    <cellStyle name="Percent 15" xfId="842" xr:uid="{00000000-0005-0000-0000-000065020000}"/>
    <cellStyle name="Percent 16" xfId="857" xr:uid="{00000000-0005-0000-0000-000066020000}"/>
    <cellStyle name="Percent 17" xfId="864" xr:uid="{00000000-0005-0000-0000-000067020000}"/>
    <cellStyle name="Percent 18" xfId="855" xr:uid="{00000000-0005-0000-0000-000068020000}"/>
    <cellStyle name="Percent 19" xfId="865" xr:uid="{00000000-0005-0000-0000-000069020000}"/>
    <cellStyle name="Percent 2" xfId="17" xr:uid="{00000000-0005-0000-0000-00006A020000}"/>
    <cellStyle name="Percent 2 2" xfId="18" xr:uid="{00000000-0005-0000-0000-00006B020000}"/>
    <cellStyle name="Percent 2 2 2" xfId="746" xr:uid="{00000000-0005-0000-0000-00006C020000}"/>
    <cellStyle name="Percent 2 3" xfId="829" xr:uid="{00000000-0005-0000-0000-00006D020000}"/>
    <cellStyle name="Percent 2 4" xfId="942" xr:uid="{00000000-0005-0000-0000-00006E020000}"/>
    <cellStyle name="Percent 2 5" xfId="394" xr:uid="{00000000-0005-0000-0000-00006F020000}"/>
    <cellStyle name="Percent 2 6" xfId="1023" xr:uid="{C74E1F4E-6129-4493-A3F2-E1C9F598A034}"/>
    <cellStyle name="Percent 20" xfId="859" xr:uid="{00000000-0005-0000-0000-000070020000}"/>
    <cellStyle name="Percent 21" xfId="867" xr:uid="{00000000-0005-0000-0000-000071020000}"/>
    <cellStyle name="Percent 22" xfId="858" xr:uid="{00000000-0005-0000-0000-000072020000}"/>
    <cellStyle name="Percent 23" xfId="866" xr:uid="{00000000-0005-0000-0000-000073020000}"/>
    <cellStyle name="Percent 24" xfId="856" xr:uid="{00000000-0005-0000-0000-000074020000}"/>
    <cellStyle name="Percent 25" xfId="863" xr:uid="{00000000-0005-0000-0000-000075020000}"/>
    <cellStyle name="Percent 26" xfId="854" xr:uid="{00000000-0005-0000-0000-000076020000}"/>
    <cellStyle name="Percent 27" xfId="860" xr:uid="{00000000-0005-0000-0000-000077020000}"/>
    <cellStyle name="Percent 28" xfId="852" xr:uid="{00000000-0005-0000-0000-000078020000}"/>
    <cellStyle name="Percent 29" xfId="861" xr:uid="{00000000-0005-0000-0000-000079020000}"/>
    <cellStyle name="Percent 3" xfId="395" xr:uid="{00000000-0005-0000-0000-00007A020000}"/>
    <cellStyle name="Percent 3 2" xfId="943" xr:uid="{00000000-0005-0000-0000-00007B020000}"/>
    <cellStyle name="Percent 30" xfId="851" xr:uid="{00000000-0005-0000-0000-00007C020000}"/>
    <cellStyle name="Percent 31" xfId="862" xr:uid="{00000000-0005-0000-0000-00007D020000}"/>
    <cellStyle name="Percent 32" xfId="853" xr:uid="{00000000-0005-0000-0000-00007E020000}"/>
    <cellStyle name="Percent 33" xfId="989" xr:uid="{00000000-0005-0000-0000-00007F020000}"/>
    <cellStyle name="Percent 34" xfId="896" xr:uid="{00000000-0005-0000-0000-000080020000}"/>
    <cellStyle name="Percent 35" xfId="1011" xr:uid="{00000000-0005-0000-0000-000081020000}"/>
    <cellStyle name="Percent 36" xfId="998" xr:uid="{00000000-0005-0000-0000-000082020000}"/>
    <cellStyle name="Percent 37" xfId="1007" xr:uid="{00000000-0005-0000-0000-000083020000}"/>
    <cellStyle name="Percent 4" xfId="396" xr:uid="{00000000-0005-0000-0000-000084020000}"/>
    <cellStyle name="Percent 4 2" xfId="745" xr:uid="{00000000-0005-0000-0000-000085020000}"/>
    <cellStyle name="Percent 4 3" xfId="944" xr:uid="{00000000-0005-0000-0000-000086020000}"/>
    <cellStyle name="Percent 4 5" xfId="986" xr:uid="{00000000-0005-0000-0000-000087020000}"/>
    <cellStyle name="Percent 5" xfId="397" xr:uid="{00000000-0005-0000-0000-000088020000}"/>
    <cellStyle name="Percent 5 2" xfId="744" xr:uid="{00000000-0005-0000-0000-000089020000}"/>
    <cellStyle name="Percent 5 3" xfId="945" xr:uid="{00000000-0005-0000-0000-00008A020000}"/>
    <cellStyle name="Percent 6" xfId="398" xr:uid="{00000000-0005-0000-0000-00008B020000}"/>
    <cellStyle name="Percent 6 2" xfId="946" xr:uid="{00000000-0005-0000-0000-00008C020000}"/>
    <cellStyle name="Percent 7" xfId="399" xr:uid="{00000000-0005-0000-0000-00008D020000}"/>
    <cellStyle name="Percent 7 2" xfId="947" xr:uid="{00000000-0005-0000-0000-00008E020000}"/>
    <cellStyle name="Percent 8" xfId="400" xr:uid="{00000000-0005-0000-0000-00008F020000}"/>
    <cellStyle name="Percent 8 2" xfId="948" xr:uid="{00000000-0005-0000-0000-000090020000}"/>
    <cellStyle name="Percent 9" xfId="401" xr:uid="{00000000-0005-0000-0000-000091020000}"/>
    <cellStyle name="Percent 9 2" xfId="949" xr:uid="{00000000-0005-0000-0000-000092020000}"/>
    <cellStyle name="PERCENTAGE" xfId="402" xr:uid="{00000000-0005-0000-0000-000093020000}"/>
    <cellStyle name="PERCENTAGE 2" xfId="950" xr:uid="{00000000-0005-0000-0000-000094020000}"/>
    <cellStyle name="PLAN" xfId="403" xr:uid="{00000000-0005-0000-0000-000095020000}"/>
    <cellStyle name="PrePop Currency (0)" xfId="404" xr:uid="{00000000-0005-0000-0000-000096020000}"/>
    <cellStyle name="PrePop Currency (0) 2" xfId="743" xr:uid="{00000000-0005-0000-0000-000097020000}"/>
    <cellStyle name="PrePop Currency (2)" xfId="405" xr:uid="{00000000-0005-0000-0000-000098020000}"/>
    <cellStyle name="PrePop Currency (2) 2" xfId="742" xr:uid="{00000000-0005-0000-0000-000099020000}"/>
    <cellStyle name="PrePop Units (0)" xfId="406" xr:uid="{00000000-0005-0000-0000-00009A020000}"/>
    <cellStyle name="PrePop Units (0) 2" xfId="741" xr:uid="{00000000-0005-0000-0000-00009B020000}"/>
    <cellStyle name="PrePop Units (1)" xfId="407" xr:uid="{00000000-0005-0000-0000-00009C020000}"/>
    <cellStyle name="PrePop Units (1) 2" xfId="740" xr:uid="{00000000-0005-0000-0000-00009D020000}"/>
    <cellStyle name="PrePop Units (2)" xfId="408" xr:uid="{00000000-0005-0000-0000-00009E020000}"/>
    <cellStyle name="PrePop Units (2) 2" xfId="739" xr:uid="{00000000-0005-0000-0000-00009F020000}"/>
    <cellStyle name="PSChar" xfId="409" xr:uid="{00000000-0005-0000-0000-0000A0020000}"/>
    <cellStyle name="PSDate" xfId="410" xr:uid="{00000000-0005-0000-0000-0000A1020000}"/>
    <cellStyle name="PSDec" xfId="411" xr:uid="{00000000-0005-0000-0000-0000A2020000}"/>
    <cellStyle name="PSHeading" xfId="412" xr:uid="{00000000-0005-0000-0000-0000A3020000}"/>
    <cellStyle name="PSHeading 2" xfId="1010" xr:uid="{00000000-0005-0000-0000-0000A4020000}"/>
    <cellStyle name="PSInt" xfId="413" xr:uid="{00000000-0005-0000-0000-0000A5020000}"/>
    <cellStyle name="PSSpacer" xfId="414" xr:uid="{00000000-0005-0000-0000-0000A6020000}"/>
    <cellStyle name="pwstyle" xfId="415" xr:uid="{00000000-0005-0000-0000-0000A7020000}"/>
    <cellStyle name="Q" xfId="416" xr:uid="{00000000-0005-0000-0000-0000A8020000}"/>
    <cellStyle name="Q_20-2 NAN" xfId="417" xr:uid="{00000000-0005-0000-0000-0000A9020000}"/>
    <cellStyle name="Q_20-2 NAN_Book1" xfId="418" xr:uid="{00000000-0005-0000-0000-0000AA020000}"/>
    <cellStyle name="Q_B &amp; Z" xfId="419" xr:uid="{00000000-0005-0000-0000-0000AB020000}"/>
    <cellStyle name="Q_B &amp; Z_Book1" xfId="420" xr:uid="{00000000-0005-0000-0000-0000AC020000}"/>
    <cellStyle name="Q_B &amp; Z_Construction_Revenue and cost (from nu+ vee)" xfId="421" xr:uid="{00000000-0005-0000-0000-0000AD020000}"/>
    <cellStyle name="Q_Book1" xfId="422" xr:uid="{00000000-0005-0000-0000-0000AE020000}"/>
    <cellStyle name="Q_CECC-Top-BS-2008" xfId="736" xr:uid="{00000000-0005-0000-0000-0000AF020000}"/>
    <cellStyle name="Q_CECC-Top-PL-2008" xfId="735" xr:uid="{00000000-0005-0000-0000-0000B0020000}"/>
    <cellStyle name="Q_Construction_Revenue and cost (from nu+ vee)" xfId="423" xr:uid="{00000000-0005-0000-0000-0000B1020000}"/>
    <cellStyle name="Q_DeferTax 2007" xfId="734" xr:uid="{00000000-0005-0000-0000-0000B2020000}"/>
    <cellStyle name="Q_DeferTax 2007_DETAIL BS 31.12.2008_SRIC" xfId="733" xr:uid="{00000000-0005-0000-0000-0000B3020000}"/>
    <cellStyle name="Q_DeferTax 2007_G100-FIXED ASSETS" xfId="732" xr:uid="{00000000-0005-0000-0000-0000B4020000}"/>
    <cellStyle name="Q_DeferTax 2007_INVENTORY K 101" xfId="731" xr:uid="{00000000-0005-0000-0000-0000B5020000}"/>
    <cellStyle name="Q_DeferTax 2007_L400-OTHER ASSET" xfId="730" xr:uid="{00000000-0005-0000-0000-0000B6020000}"/>
    <cellStyle name="Q_DeferTax 2007_META_ORM" xfId="729" xr:uid="{00000000-0005-0000-0000-0000B7020000}"/>
    <cellStyle name="Q_DeferTax 2007_META-BS 2009" xfId="728" xr:uid="{00000000-0005-0000-0000-0000B8020000}"/>
    <cellStyle name="Q_DeferTax 2007_META-BS 2009 aim" xfId="727" xr:uid="{00000000-0005-0000-0000-0000B9020000}"/>
    <cellStyle name="Q_DeferTax 2007_V 3-other ca lia" xfId="726" xr:uid="{00000000-0005-0000-0000-0000BA020000}"/>
    <cellStyle name="Q_Depre" xfId="725" xr:uid="{00000000-0005-0000-0000-0000BB020000}"/>
    <cellStyle name="Q_Depre_DeferTax 2007" xfId="724" xr:uid="{00000000-0005-0000-0000-0000BC020000}"/>
    <cellStyle name="Q_Depre_DeferTax 2007_DETAIL BS 31.12.2008_SRIC" xfId="723" xr:uid="{00000000-0005-0000-0000-0000BD020000}"/>
    <cellStyle name="Q_Depre_DeferTax 2007_G100-FIXED ASSETS" xfId="722" xr:uid="{00000000-0005-0000-0000-0000BE020000}"/>
    <cellStyle name="Q_Depre_DeferTax 2007_INVENTORY K 101" xfId="721" xr:uid="{00000000-0005-0000-0000-0000BF020000}"/>
    <cellStyle name="Q_Depre_DeferTax 2007_L400-OTHER ASSET" xfId="720" xr:uid="{00000000-0005-0000-0000-0000C0020000}"/>
    <cellStyle name="Q_Depre_DeferTax 2007_META_ORM" xfId="719" xr:uid="{00000000-0005-0000-0000-0000C1020000}"/>
    <cellStyle name="Q_Depre_DeferTax 2007_META-BS 2009" xfId="718" xr:uid="{00000000-0005-0000-0000-0000C2020000}"/>
    <cellStyle name="Q_Depre_DeferTax 2007_META-BS 2009 aim" xfId="717" xr:uid="{00000000-0005-0000-0000-0000C3020000}"/>
    <cellStyle name="Q_Depre_DeferTax 2007_V 3-other ca lia" xfId="716" xr:uid="{00000000-0005-0000-0000-0000C4020000}"/>
    <cellStyle name="Q_Depre_TOP-TAE_SSF-2007" xfId="715" xr:uid="{00000000-0005-0000-0000-0000C5020000}"/>
    <cellStyle name="Q_Depre_TOP-TAE_SSF-2007_META-BS 2009" xfId="714" xr:uid="{00000000-0005-0000-0000-0000C6020000}"/>
    <cellStyle name="Q_Depre_TOP-TAE_SSF-2007_META-BS 2009 aim" xfId="713" xr:uid="{00000000-0005-0000-0000-0000C7020000}"/>
    <cellStyle name="Q_Depre_TOP-TAE_SSF-2007_META-BS 2009 aim_META-BS 2009" xfId="712" xr:uid="{00000000-0005-0000-0000-0000C8020000}"/>
    <cellStyle name="Q_detail2 (1)" xfId="711" xr:uid="{00000000-0005-0000-0000-0000C9020000}"/>
    <cellStyle name="Q_detail2 (1)_TOP-TAE_SSF-2007" xfId="710" xr:uid="{00000000-0005-0000-0000-0000CA020000}"/>
    <cellStyle name="Q_detail2 (1)_TOP-TAE_SSF-2007_META-BS 2009" xfId="709" xr:uid="{00000000-0005-0000-0000-0000CB020000}"/>
    <cellStyle name="Q_detail2 (1)_TOP-TAE_SSF-2007_META-BS 2009 aim" xfId="708" xr:uid="{00000000-0005-0000-0000-0000CC020000}"/>
    <cellStyle name="Q_detail2 (1)_TOP-TAE_SSF-2007_META-BS 2009 aim_META-BS 2009" xfId="707" xr:uid="{00000000-0005-0000-0000-0000CD020000}"/>
    <cellStyle name="Q_Document" xfId="706" xr:uid="{00000000-0005-0000-0000-0000CE020000}"/>
    <cellStyle name="Q_F123" xfId="424" xr:uid="{00000000-0005-0000-0000-0000CF020000}"/>
    <cellStyle name="Q_F123_Book1" xfId="425" xr:uid="{00000000-0005-0000-0000-0000D0020000}"/>
    <cellStyle name="Q_from Vee (version 1)" xfId="426" xr:uid="{00000000-0005-0000-0000-0000D1020000}"/>
    <cellStyle name="Q_from Vee (version 1)_Book1" xfId="427" xr:uid="{00000000-0005-0000-0000-0000D2020000}"/>
    <cellStyle name="Q_G100-FIXED ASSETS" xfId="705" xr:uid="{00000000-0005-0000-0000-0000D3020000}"/>
    <cellStyle name="Q_INVENTORY K 101" xfId="704" xr:uid="{00000000-0005-0000-0000-0000D4020000}"/>
    <cellStyle name="Q_L" xfId="428" xr:uid="{00000000-0005-0000-0000-0000D5020000}"/>
    <cellStyle name="Q_L_Book1" xfId="429" xr:uid="{00000000-0005-0000-0000-0000D6020000}"/>
    <cellStyle name="Q_L400-OTHER ASSET" xfId="703" xr:uid="{00000000-0005-0000-0000-0000D7020000}"/>
    <cellStyle name="Q_M,MM report" xfId="702" xr:uid="{00000000-0005-0000-0000-0000D8020000}"/>
    <cellStyle name="Q_M,MM report_META_ORM" xfId="701" xr:uid="{00000000-0005-0000-0000-0000D9020000}"/>
    <cellStyle name="Q_M,MM report_META-BS 2009" xfId="700" xr:uid="{00000000-0005-0000-0000-0000DA020000}"/>
    <cellStyle name="Q_M,MM report_META-BS 2009 aim" xfId="699" xr:uid="{00000000-0005-0000-0000-0000DB020000}"/>
    <cellStyle name="Q_M,MM report_META-BS 2009 aim_META-BS 2009" xfId="698" xr:uid="{00000000-0005-0000-0000-0000DC020000}"/>
    <cellStyle name="Q_MUS_DETAIL" xfId="697" xr:uid="{00000000-0005-0000-0000-0000DD020000}"/>
    <cellStyle name="Q_Note_12 Movement PNLoan Q4-07" xfId="696" xr:uid="{00000000-0005-0000-0000-0000DE020000}"/>
    <cellStyle name="Q_Predict Depre(0120)" xfId="695" xr:uid="{00000000-0005-0000-0000-0000DF020000}"/>
    <cellStyle name="Q_Present PPE_SCG(0120)" xfId="694" xr:uid="{00000000-0005-0000-0000-0000E0020000}"/>
    <cellStyle name="Q_Present_PPE_STL" xfId="693" xr:uid="{00000000-0005-0000-0000-0000E1020000}"/>
    <cellStyle name="Q_Q4-07_%Share_SCG" xfId="692" xr:uid="{00000000-0005-0000-0000-0000E2020000}"/>
    <cellStyle name="Q_Salary_09.30.04" xfId="430" xr:uid="{00000000-0005-0000-0000-0000E3020000}"/>
    <cellStyle name="Q_Salary_09.30.04_Book1" xfId="431" xr:uid="{00000000-0005-0000-0000-0000E4020000}"/>
    <cellStyle name="Q_sccBS-PL-CF-CE_1007 value" xfId="691" xr:uid="{00000000-0005-0000-0000-0000E5020000}"/>
    <cellStyle name="Q_SCI_grouping" xfId="690" xr:uid="{00000000-0005-0000-0000-0000E6020000}"/>
    <cellStyle name="Q_SCI_Top-PL" xfId="689" xr:uid="{00000000-0005-0000-0000-0000E7020000}"/>
    <cellStyle name="Q_TCC-Derivative" xfId="688" xr:uid="{00000000-0005-0000-0000-0000E8020000}"/>
    <cellStyle name="Q_TOP 31.12.2007 detail no use" xfId="687" xr:uid="{00000000-0005-0000-0000-0000E9020000}"/>
    <cellStyle name="Q_TOP META 31.03.2009" xfId="686" xr:uid="{00000000-0005-0000-0000-0000EA020000}"/>
    <cellStyle name="Q_Top-PL_CPAC-2007" xfId="685" xr:uid="{00000000-0005-0000-0000-0000EB020000}"/>
    <cellStyle name="Q_Top-PL_CPAC-2007-70-20" xfId="684" xr:uid="{00000000-0005-0000-0000-0000EC020000}"/>
    <cellStyle name="Q_V 3-other ca lia" xfId="683" xr:uid="{00000000-0005-0000-0000-0000ED020000}"/>
    <cellStyle name="Q_WT" xfId="432" xr:uid="{00000000-0005-0000-0000-0000EE020000}"/>
    <cellStyle name="Q_WT_Book1" xfId="433" xr:uid="{00000000-0005-0000-0000-0000EF020000}"/>
    <cellStyle name="Q_WT_Construction_Revenue and cost (from nu+ vee)" xfId="434" xr:uid="{00000000-0005-0000-0000-0000F0020000}"/>
    <cellStyle name="QTR94_95_INCOME CTMP#1 98" xfId="435" xr:uid="{00000000-0005-0000-0000-0000F1020000}"/>
    <cellStyle name="Quantity" xfId="436" xr:uid="{00000000-0005-0000-0000-0000F2020000}"/>
    <cellStyle name="Quantity 2" xfId="977" xr:uid="{00000000-0005-0000-0000-0000F3020000}"/>
    <cellStyle name="Quantity 2 2" xfId="982" xr:uid="{00000000-0005-0000-0000-0000F4020000}"/>
    <cellStyle name="Quantity 3" xfId="952" xr:uid="{00000000-0005-0000-0000-0000F5020000}"/>
    <cellStyle name="regstoresfromspecstores" xfId="437" xr:uid="{00000000-0005-0000-0000-0000F6020000}"/>
    <cellStyle name="RevList" xfId="438" xr:uid="{00000000-0005-0000-0000-0000F7020000}"/>
    <cellStyle name="Salomon Logo" xfId="439" xr:uid="{00000000-0005-0000-0000-0000F8020000}"/>
    <cellStyle name="SAPBEXaggData" xfId="682" xr:uid="{00000000-0005-0000-0000-0000F9020000}"/>
    <cellStyle name="SAPBEXaggDataEmph" xfId="681" xr:uid="{00000000-0005-0000-0000-0000FA020000}"/>
    <cellStyle name="SAPBEXaggItem" xfId="680" xr:uid="{00000000-0005-0000-0000-0000FB020000}"/>
    <cellStyle name="SAPBEXaggItemX" xfId="679" xr:uid="{00000000-0005-0000-0000-0000FC020000}"/>
    <cellStyle name="SAPBEXchaText" xfId="678" xr:uid="{00000000-0005-0000-0000-0000FD020000}"/>
    <cellStyle name="SAPBEXchaText 2" xfId="677" xr:uid="{00000000-0005-0000-0000-0000FE020000}"/>
    <cellStyle name="SAPBEXchaText_G100-FIXED ASSETS" xfId="676" xr:uid="{00000000-0005-0000-0000-0000FF020000}"/>
    <cellStyle name="SAPBEXexcBad7" xfId="675" xr:uid="{00000000-0005-0000-0000-000000030000}"/>
    <cellStyle name="SAPBEXexcBad8" xfId="674" xr:uid="{00000000-0005-0000-0000-000001030000}"/>
    <cellStyle name="SAPBEXexcBad9" xfId="673" xr:uid="{00000000-0005-0000-0000-000002030000}"/>
    <cellStyle name="SAPBEXexcCritical4" xfId="672" xr:uid="{00000000-0005-0000-0000-000003030000}"/>
    <cellStyle name="SAPBEXexcCritical5" xfId="671" xr:uid="{00000000-0005-0000-0000-000004030000}"/>
    <cellStyle name="SAPBEXexcCritical6" xfId="670" xr:uid="{00000000-0005-0000-0000-000005030000}"/>
    <cellStyle name="SAPBEXexcGood1" xfId="669" xr:uid="{00000000-0005-0000-0000-000006030000}"/>
    <cellStyle name="SAPBEXexcGood2" xfId="668" xr:uid="{00000000-0005-0000-0000-000007030000}"/>
    <cellStyle name="SAPBEXexcGood3" xfId="667" xr:uid="{00000000-0005-0000-0000-000008030000}"/>
    <cellStyle name="SAPBEXfilterDrill" xfId="666" xr:uid="{00000000-0005-0000-0000-000009030000}"/>
    <cellStyle name="SAPBEXfilterDrill 2" xfId="665" xr:uid="{00000000-0005-0000-0000-00000A030000}"/>
    <cellStyle name="SAPBEXfilterDrill_G100-FIXED ASSETS" xfId="664" xr:uid="{00000000-0005-0000-0000-00000B030000}"/>
    <cellStyle name="SAPBEXfilterItem" xfId="663" xr:uid="{00000000-0005-0000-0000-00000C030000}"/>
    <cellStyle name="SAPBEXfilterItem 2" xfId="662" xr:uid="{00000000-0005-0000-0000-00000D030000}"/>
    <cellStyle name="SAPBEXfilterItem_G100-FIXED ASSETS" xfId="661" xr:uid="{00000000-0005-0000-0000-00000E030000}"/>
    <cellStyle name="SAPBEXfilterText" xfId="660" xr:uid="{00000000-0005-0000-0000-00000F030000}"/>
    <cellStyle name="SAPBEXformats" xfId="659" xr:uid="{00000000-0005-0000-0000-000010030000}"/>
    <cellStyle name="SAPBEXheaderItem" xfId="658" xr:uid="{00000000-0005-0000-0000-000011030000}"/>
    <cellStyle name="SAPBEXheaderText" xfId="657" xr:uid="{00000000-0005-0000-0000-000012030000}"/>
    <cellStyle name="SAPBEXHLevel0" xfId="656" xr:uid="{00000000-0005-0000-0000-000013030000}"/>
    <cellStyle name="SAPBEXHLevel0X" xfId="655" xr:uid="{00000000-0005-0000-0000-000014030000}"/>
    <cellStyle name="SAPBEXHLevel1" xfId="654" xr:uid="{00000000-0005-0000-0000-000015030000}"/>
    <cellStyle name="SAPBEXHLevel1X" xfId="653" xr:uid="{00000000-0005-0000-0000-000016030000}"/>
    <cellStyle name="SAPBEXHLevel2" xfId="652" xr:uid="{00000000-0005-0000-0000-000017030000}"/>
    <cellStyle name="SAPBEXHLevel2X" xfId="651" xr:uid="{00000000-0005-0000-0000-000018030000}"/>
    <cellStyle name="SAPBEXHLevel3" xfId="650" xr:uid="{00000000-0005-0000-0000-000019030000}"/>
    <cellStyle name="SAPBEXHLevel3X" xfId="649" xr:uid="{00000000-0005-0000-0000-00001A030000}"/>
    <cellStyle name="SAPBEXresData" xfId="648" xr:uid="{00000000-0005-0000-0000-00001B030000}"/>
    <cellStyle name="SAPBEXresDataEmph" xfId="647" xr:uid="{00000000-0005-0000-0000-00001C030000}"/>
    <cellStyle name="SAPBEXresItem" xfId="646" xr:uid="{00000000-0005-0000-0000-00001D030000}"/>
    <cellStyle name="SAPBEXresItemX" xfId="645" xr:uid="{00000000-0005-0000-0000-00001E030000}"/>
    <cellStyle name="SAPBEXstdData" xfId="644" xr:uid="{00000000-0005-0000-0000-00001F030000}"/>
    <cellStyle name="SAPBEXstdData 2" xfId="643" xr:uid="{00000000-0005-0000-0000-000020030000}"/>
    <cellStyle name="SAPBEXstdData_G100-FIXED ASSETS" xfId="642" xr:uid="{00000000-0005-0000-0000-000021030000}"/>
    <cellStyle name="SAPBEXstdDataEmph" xfId="641" xr:uid="{00000000-0005-0000-0000-000022030000}"/>
    <cellStyle name="SAPBEXstdItem" xfId="640" xr:uid="{00000000-0005-0000-0000-000023030000}"/>
    <cellStyle name="SAPBEXstdItem 2" xfId="639" xr:uid="{00000000-0005-0000-0000-000024030000}"/>
    <cellStyle name="SAPBEXstdItem_G100-FIXED ASSETS" xfId="638" xr:uid="{00000000-0005-0000-0000-000025030000}"/>
    <cellStyle name="SAPBEXstdItemX" xfId="637" xr:uid="{00000000-0005-0000-0000-000026030000}"/>
    <cellStyle name="SAPBEXstdItemX 2" xfId="636" xr:uid="{00000000-0005-0000-0000-000027030000}"/>
    <cellStyle name="SAPBEXstdItemX_G100-FIXED ASSETS" xfId="635" xr:uid="{00000000-0005-0000-0000-000028030000}"/>
    <cellStyle name="SAPBEXtitle" xfId="634" xr:uid="{00000000-0005-0000-0000-000029030000}"/>
    <cellStyle name="SAPBEXtitle 2" xfId="633" xr:uid="{00000000-0005-0000-0000-00002A030000}"/>
    <cellStyle name="SAPBEXtitle_G100-FIXED ASSETS" xfId="632" xr:uid="{00000000-0005-0000-0000-00002B030000}"/>
    <cellStyle name="SAPBEXundefined" xfId="631" xr:uid="{00000000-0005-0000-0000-00002C030000}"/>
    <cellStyle name="SCH1" xfId="440" xr:uid="{00000000-0005-0000-0000-00002D030000}"/>
    <cellStyle name="SHADEDSTORES" xfId="441" xr:uid="{00000000-0005-0000-0000-00002E030000}"/>
    <cellStyle name="small border line" xfId="442" xr:uid="{00000000-0005-0000-0000-00002F030000}"/>
    <cellStyle name="small border line 2" xfId="960" xr:uid="{00000000-0005-0000-0000-000030030000}"/>
    <cellStyle name="specstores" xfId="443" xr:uid="{00000000-0005-0000-0000-000031030000}"/>
    <cellStyle name="Standard" xfId="444" xr:uid="{00000000-0005-0000-0000-000032030000}"/>
    <cellStyle name="Style 1" xfId="445" xr:uid="{00000000-0005-0000-0000-000033030000}"/>
    <cellStyle name="Style 1 2" xfId="630" xr:uid="{00000000-0005-0000-0000-000034030000}"/>
    <cellStyle name="style1" xfId="446" xr:uid="{00000000-0005-0000-0000-000035030000}"/>
    <cellStyle name="style1 2" xfId="953" xr:uid="{00000000-0005-0000-0000-000036030000}"/>
    <cellStyle name="SubHeading" xfId="447" xr:uid="{00000000-0005-0000-0000-000037030000}"/>
    <cellStyle name="Subtotal" xfId="448" xr:uid="{00000000-0005-0000-0000-000038030000}"/>
    <cellStyle name="Table Head" xfId="449" xr:uid="{00000000-0005-0000-0000-000039030000}"/>
    <cellStyle name="Table Source" xfId="450" xr:uid="{00000000-0005-0000-0000-00003A030000}"/>
    <cellStyle name="Table Text" xfId="451" xr:uid="{00000000-0005-0000-0000-00003B030000}"/>
    <cellStyle name="Table Title" xfId="452" xr:uid="{00000000-0005-0000-0000-00003C030000}"/>
    <cellStyle name="Table Units" xfId="453" xr:uid="{00000000-0005-0000-0000-00003D030000}"/>
    <cellStyle name="Text 1" xfId="454" xr:uid="{00000000-0005-0000-0000-00003E030000}"/>
    <cellStyle name="Text 2" xfId="455" xr:uid="{00000000-0005-0000-0000-00003F030000}"/>
    <cellStyle name="Text Head 1" xfId="456" xr:uid="{00000000-0005-0000-0000-000040030000}"/>
    <cellStyle name="Text Head 2" xfId="457" xr:uid="{00000000-0005-0000-0000-000041030000}"/>
    <cellStyle name="Text Indent 1" xfId="458" xr:uid="{00000000-0005-0000-0000-000042030000}"/>
    <cellStyle name="Text Indent 2" xfId="459" xr:uid="{00000000-0005-0000-0000-000043030000}"/>
    <cellStyle name="Text Indent A" xfId="460" xr:uid="{00000000-0005-0000-0000-000044030000}"/>
    <cellStyle name="Text Indent B" xfId="461" xr:uid="{00000000-0005-0000-0000-000045030000}"/>
    <cellStyle name="Text Indent B 2" xfId="629" xr:uid="{00000000-0005-0000-0000-000046030000}"/>
    <cellStyle name="Text Indent C" xfId="462" xr:uid="{00000000-0005-0000-0000-000047030000}"/>
    <cellStyle name="Text Indent C 2" xfId="628" xr:uid="{00000000-0005-0000-0000-000048030000}"/>
    <cellStyle name="Tickmark" xfId="463" xr:uid="{00000000-0005-0000-0000-000049030000}"/>
    <cellStyle name="Titles" xfId="627" xr:uid="{00000000-0005-0000-0000-00004A030000}"/>
    <cellStyle name="TOC 1" xfId="464" xr:uid="{00000000-0005-0000-0000-00004B030000}"/>
    <cellStyle name="TOC 2" xfId="465" xr:uid="{00000000-0005-0000-0000-00004C030000}"/>
    <cellStyle name="Total 2" xfId="626" xr:uid="{00000000-0005-0000-0000-00004D030000}"/>
    <cellStyle name="TU" xfId="625" xr:uid="{00000000-0005-0000-0000-00004E030000}"/>
    <cellStyle name="Tusental (0)_pldt" xfId="466" xr:uid="{00000000-0005-0000-0000-00004F030000}"/>
    <cellStyle name="Tusental_pldt" xfId="467" xr:uid="{00000000-0005-0000-0000-000050030000}"/>
    <cellStyle name="UR" xfId="468" xr:uid="{00000000-0005-0000-0000-000051030000}"/>
    <cellStyle name="Valuta (0)" xfId="469" xr:uid="{00000000-0005-0000-0000-000052030000}"/>
    <cellStyle name="Valuta (0) 2" xfId="624" xr:uid="{00000000-0005-0000-0000-000053030000}"/>
    <cellStyle name="Valuta_pldt" xfId="470" xr:uid="{00000000-0005-0000-0000-000054030000}"/>
    <cellStyle name="W" xfId="471" xr:uid="{00000000-0005-0000-0000-000055030000}"/>
    <cellStyle name="W_20-2 NAN" xfId="472" xr:uid="{00000000-0005-0000-0000-000056030000}"/>
    <cellStyle name="W_20-2 NAN_Book1" xfId="473" xr:uid="{00000000-0005-0000-0000-000057030000}"/>
    <cellStyle name="W_B &amp; Z" xfId="474" xr:uid="{00000000-0005-0000-0000-000058030000}"/>
    <cellStyle name="W_B &amp; Z_Book1" xfId="475" xr:uid="{00000000-0005-0000-0000-000059030000}"/>
    <cellStyle name="W_B &amp; Z_Construction_Revenue and cost (from nu+ vee)" xfId="476" xr:uid="{00000000-0005-0000-0000-00005A030000}"/>
    <cellStyle name="W_Book1" xfId="477" xr:uid="{00000000-0005-0000-0000-00005B030000}"/>
    <cellStyle name="W_CECC-Top-BS-2008" xfId="623" xr:uid="{00000000-0005-0000-0000-00005C030000}"/>
    <cellStyle name="W_CECC-Top-PL-2008" xfId="622" xr:uid="{00000000-0005-0000-0000-00005D030000}"/>
    <cellStyle name="W_Construction_Revenue and cost (from nu+ vee)" xfId="478" xr:uid="{00000000-0005-0000-0000-00005E030000}"/>
    <cellStyle name="W_DeferTax 2007" xfId="621" xr:uid="{00000000-0005-0000-0000-00005F030000}"/>
    <cellStyle name="W_DeferTax 2007_DETAIL BS 31.12.2008_SRIC" xfId="620" xr:uid="{00000000-0005-0000-0000-000060030000}"/>
    <cellStyle name="W_DeferTax 2007_G100-FIXED ASSETS" xfId="619" xr:uid="{00000000-0005-0000-0000-000061030000}"/>
    <cellStyle name="W_DeferTax 2007_INVENTORY K 101" xfId="618" xr:uid="{00000000-0005-0000-0000-000062030000}"/>
    <cellStyle name="W_DeferTax 2007_L400-OTHER ASSET" xfId="617" xr:uid="{00000000-0005-0000-0000-000063030000}"/>
    <cellStyle name="W_DeferTax 2007_META_ORM" xfId="616" xr:uid="{00000000-0005-0000-0000-000064030000}"/>
    <cellStyle name="W_DeferTax 2007_META-BS 2009" xfId="615" xr:uid="{00000000-0005-0000-0000-000065030000}"/>
    <cellStyle name="W_DeferTax 2007_META-BS 2009 aim" xfId="614" xr:uid="{00000000-0005-0000-0000-000066030000}"/>
    <cellStyle name="W_DeferTax 2007_V 3-other ca lia" xfId="613" xr:uid="{00000000-0005-0000-0000-000067030000}"/>
    <cellStyle name="W_Depre" xfId="612" xr:uid="{00000000-0005-0000-0000-000068030000}"/>
    <cellStyle name="W_Depre_DeferTax 2007" xfId="611" xr:uid="{00000000-0005-0000-0000-000069030000}"/>
    <cellStyle name="W_Depre_DeferTax 2007_DETAIL BS 31.12.2008_SRIC" xfId="610" xr:uid="{00000000-0005-0000-0000-00006A030000}"/>
    <cellStyle name="W_Depre_DeferTax 2007_G100-FIXED ASSETS" xfId="609" xr:uid="{00000000-0005-0000-0000-00006B030000}"/>
    <cellStyle name="W_Depre_DeferTax 2007_INVENTORY K 101" xfId="608" xr:uid="{00000000-0005-0000-0000-00006C030000}"/>
    <cellStyle name="W_Depre_DeferTax 2007_L400-OTHER ASSET" xfId="607" xr:uid="{00000000-0005-0000-0000-00006D030000}"/>
    <cellStyle name="W_Depre_DeferTax 2007_META_ORM" xfId="606" xr:uid="{00000000-0005-0000-0000-00006E030000}"/>
    <cellStyle name="W_Depre_DeferTax 2007_META-BS 2009" xfId="605" xr:uid="{00000000-0005-0000-0000-00006F030000}"/>
    <cellStyle name="W_Depre_DeferTax 2007_META-BS 2009 aim" xfId="604" xr:uid="{00000000-0005-0000-0000-000070030000}"/>
    <cellStyle name="W_Depre_DeferTax 2007_V 3-other ca lia" xfId="603" xr:uid="{00000000-0005-0000-0000-000071030000}"/>
    <cellStyle name="W_Depre_TOP-TAE_SSF-2007" xfId="602" xr:uid="{00000000-0005-0000-0000-000072030000}"/>
    <cellStyle name="W_Depre_TOP-TAE_SSF-2007_META-BS 2009" xfId="601" xr:uid="{00000000-0005-0000-0000-000073030000}"/>
    <cellStyle name="W_Depre_TOP-TAE_SSF-2007_META-BS 2009 aim" xfId="600" xr:uid="{00000000-0005-0000-0000-000074030000}"/>
    <cellStyle name="W_Depre_TOP-TAE_SSF-2007_META-BS 2009 aim_META-BS 2009" xfId="599" xr:uid="{00000000-0005-0000-0000-000075030000}"/>
    <cellStyle name="W_detail2 (1)" xfId="598" xr:uid="{00000000-0005-0000-0000-000076030000}"/>
    <cellStyle name="W_detail2 (1)_TOP-TAE_SSF-2007" xfId="597" xr:uid="{00000000-0005-0000-0000-000077030000}"/>
    <cellStyle name="W_detail2 (1)_TOP-TAE_SSF-2007_META-BS 2009" xfId="596" xr:uid="{00000000-0005-0000-0000-000078030000}"/>
    <cellStyle name="W_detail2 (1)_TOP-TAE_SSF-2007_META-BS 2009 aim" xfId="595" xr:uid="{00000000-0005-0000-0000-000079030000}"/>
    <cellStyle name="W_detail2 (1)_TOP-TAE_SSF-2007_META-BS 2009 aim_META-BS 2009" xfId="594" xr:uid="{00000000-0005-0000-0000-00007A030000}"/>
    <cellStyle name="W_Document" xfId="593" xr:uid="{00000000-0005-0000-0000-00007B030000}"/>
    <cellStyle name="W_F123" xfId="479" xr:uid="{00000000-0005-0000-0000-00007C030000}"/>
    <cellStyle name="W_F123_Book1" xfId="480" xr:uid="{00000000-0005-0000-0000-00007D030000}"/>
    <cellStyle name="W_from Vee (version 1)" xfId="481" xr:uid="{00000000-0005-0000-0000-00007E030000}"/>
    <cellStyle name="W_from Vee (version 1)_Book1" xfId="482" xr:uid="{00000000-0005-0000-0000-00007F030000}"/>
    <cellStyle name="W_G100-FIXED ASSETS" xfId="592" xr:uid="{00000000-0005-0000-0000-000080030000}"/>
    <cellStyle name="W_INVENTORY K 101" xfId="591" xr:uid="{00000000-0005-0000-0000-000081030000}"/>
    <cellStyle name="W_L" xfId="483" xr:uid="{00000000-0005-0000-0000-000082030000}"/>
    <cellStyle name="W_L_Book1" xfId="484" xr:uid="{00000000-0005-0000-0000-000083030000}"/>
    <cellStyle name="W_L400-OTHER ASSET" xfId="590" xr:uid="{00000000-0005-0000-0000-000084030000}"/>
    <cellStyle name="W_M,MM report" xfId="589" xr:uid="{00000000-0005-0000-0000-000085030000}"/>
    <cellStyle name="W_M,MM report_META_ORM" xfId="588" xr:uid="{00000000-0005-0000-0000-000086030000}"/>
    <cellStyle name="W_M,MM report_META-BS 2009" xfId="587" xr:uid="{00000000-0005-0000-0000-000087030000}"/>
    <cellStyle name="W_M,MM report_META-BS 2009 aim" xfId="586" xr:uid="{00000000-0005-0000-0000-000088030000}"/>
    <cellStyle name="W_M,MM report_META-BS 2009 aim_META-BS 2009" xfId="585" xr:uid="{00000000-0005-0000-0000-000089030000}"/>
    <cellStyle name="W_MUS_DETAIL" xfId="584" xr:uid="{00000000-0005-0000-0000-00008A030000}"/>
    <cellStyle name="W_Note_12 Movement PNLoan Q4-07" xfId="583" xr:uid="{00000000-0005-0000-0000-00008B030000}"/>
    <cellStyle name="W_Predict Depre(0120)" xfId="582" xr:uid="{00000000-0005-0000-0000-00008C030000}"/>
    <cellStyle name="W_Present PPE_SCG(0120)" xfId="581" xr:uid="{00000000-0005-0000-0000-00008D030000}"/>
    <cellStyle name="W_Present_PPE_STL" xfId="580" xr:uid="{00000000-0005-0000-0000-00008E030000}"/>
    <cellStyle name="W_Q4-07_%Share_SCG" xfId="579" xr:uid="{00000000-0005-0000-0000-00008F030000}"/>
    <cellStyle name="W_Salary_09.30.04" xfId="485" xr:uid="{00000000-0005-0000-0000-000090030000}"/>
    <cellStyle name="W_Salary_09.30.04_Book1" xfId="486" xr:uid="{00000000-0005-0000-0000-000091030000}"/>
    <cellStyle name="W_sccBS-PL-CF-CE_1007 value" xfId="578" xr:uid="{00000000-0005-0000-0000-000092030000}"/>
    <cellStyle name="W_SCI_grouping" xfId="577" xr:uid="{00000000-0005-0000-0000-000093030000}"/>
    <cellStyle name="W_SCI_Top-PL" xfId="576" xr:uid="{00000000-0005-0000-0000-000094030000}"/>
    <cellStyle name="W_TCC-Derivative" xfId="575" xr:uid="{00000000-0005-0000-0000-000095030000}"/>
    <cellStyle name="W_TOP 31.12.2007 detail no use" xfId="574" xr:uid="{00000000-0005-0000-0000-000096030000}"/>
    <cellStyle name="W_TOP META 31.03.2009" xfId="573" xr:uid="{00000000-0005-0000-0000-000097030000}"/>
    <cellStyle name="W_Top-PL_CPAC-2007" xfId="572" xr:uid="{00000000-0005-0000-0000-000098030000}"/>
    <cellStyle name="W_Top-PL_CPAC-2007-70-20" xfId="571" xr:uid="{00000000-0005-0000-0000-000099030000}"/>
    <cellStyle name="W_V 3-other ca lia" xfId="570" xr:uid="{00000000-0005-0000-0000-00009A030000}"/>
    <cellStyle name="W_WT" xfId="487" xr:uid="{00000000-0005-0000-0000-00009B030000}"/>
    <cellStyle name="W_WT_Book1" xfId="488" xr:uid="{00000000-0005-0000-0000-00009C030000}"/>
    <cellStyle name="W_WT_Construction_Revenue and cost (from nu+ vee)" xfId="489" xr:uid="{00000000-0005-0000-0000-00009D030000}"/>
    <cellStyle name="Währung [0]_Tabelle1" xfId="490" xr:uid="{00000000-0005-0000-0000-00009E030000}"/>
    <cellStyle name="Währung_Tabelle1" xfId="491" xr:uid="{00000000-0005-0000-0000-00009F030000}"/>
    <cellStyle name="wrap" xfId="492" xr:uid="{00000000-0005-0000-0000-0000A0030000}"/>
    <cellStyle name="Wไhrung [0]_35ERI8T2gbIEMixb4v26icuOo" xfId="493" xr:uid="{00000000-0005-0000-0000-0000A1030000}"/>
    <cellStyle name="Wไhrung_35ERI8T2gbIEMixb4v26icuOo" xfId="494" xr:uid="{00000000-0005-0000-0000-0000A2030000}"/>
    <cellStyle name="ｵﾒﾁ｡ﾒﾃ爼ﾗ靉ﾁ篦ｧﾋﾅﾒﾂﾁﾔｵﾔ" xfId="495" xr:uid="{00000000-0005-0000-0000-0000A3030000}"/>
    <cellStyle name="เครื่องหมายเปอร์เซ็นต์_~4510722" xfId="496" xr:uid="{00000000-0005-0000-0000-0000A4030000}"/>
    <cellStyle name="เครื่องหมายจุลภาค [0]_~0391937" xfId="497" xr:uid="{00000000-0005-0000-0000-0000A5030000}"/>
    <cellStyle name="เครื่องหมายจุลภาค_~0391937" xfId="498" xr:uid="{00000000-0005-0000-0000-0000A6030000}"/>
    <cellStyle name="เครื่องหมายสกุลเงิน [0]_~0391937" xfId="499" xr:uid="{00000000-0005-0000-0000-0000A7030000}"/>
    <cellStyle name="เครื่องหมายสกุลเงิน_~0391937" xfId="500" xr:uid="{00000000-0005-0000-0000-0000A8030000}"/>
    <cellStyle name="เชื่อมโยงหลายมิติ" xfId="501" xr:uid="{00000000-0005-0000-0000-0000A9030000}"/>
    <cellStyle name="เซลล์ตรวจสอบ" xfId="569" xr:uid="{00000000-0005-0000-0000-0000AA030000}"/>
    <cellStyle name="เซลล์ที่มีการเชื่อมโยง" xfId="568" xr:uid="{00000000-0005-0000-0000-0000AB030000}"/>
    <cellStyle name="แย่" xfId="567" xr:uid="{00000000-0005-0000-0000-0000AC030000}"/>
    <cellStyle name="แสดงผล" xfId="566" xr:uid="{00000000-0005-0000-0000-0000AD030000}"/>
    <cellStyle name="การคำนวณ" xfId="565" xr:uid="{00000000-0005-0000-0000-0000AE030000}"/>
    <cellStyle name="ข้อความเตือน" xfId="564" xr:uid="{00000000-0005-0000-0000-0000AF030000}"/>
    <cellStyle name="ข้อความอธิบาย" xfId="563" xr:uid="{00000000-0005-0000-0000-0000B0030000}"/>
    <cellStyle name="ค@ฏ๋_1111D2111DQ2" xfId="502" xr:uid="{00000000-0005-0000-0000-0000B1030000}"/>
    <cellStyle name="คdคภฆ์[0]_1111D2111DQ2" xfId="503" xr:uid="{00000000-0005-0000-0000-0000B2030000}"/>
    <cellStyle name="คdคภฆ์_1111D2111DQ1" xfId="504" xr:uid="{00000000-0005-0000-0000-0000B3030000}"/>
    <cellStyle name="ชื่อเรื่อง" xfId="562" xr:uid="{00000000-0005-0000-0000-0000B4030000}"/>
    <cellStyle name="ณfน๔ [0]_Book1" xfId="505" xr:uid="{00000000-0005-0000-0000-0000B5030000}"/>
    <cellStyle name="ณfน๔_Book1" xfId="506" xr:uid="{00000000-0005-0000-0000-0000B6030000}"/>
    <cellStyle name="ดี" xfId="561" xr:uid="{00000000-0005-0000-0000-0000B7030000}"/>
    <cellStyle name="ตามการเชื่อมโยงหลายมิติ" xfId="507" xr:uid="{00000000-0005-0000-0000-0000B8030000}"/>
    <cellStyle name="น้บะภฒ_95" xfId="19" xr:uid="{00000000-0005-0000-0000-0000B9030000}"/>
    <cellStyle name="ปกติ_~0391937" xfId="508" xr:uid="{00000000-0005-0000-0000-0000BA030000}"/>
    <cellStyle name="ป้อนค่า" xfId="560" xr:uid="{00000000-0005-0000-0000-0000BB030000}"/>
    <cellStyle name="ปานกลาง" xfId="559" xr:uid="{00000000-0005-0000-0000-0000BC030000}"/>
    <cellStyle name="ผลรวม" xfId="558" xr:uid="{00000000-0005-0000-0000-0000BD030000}"/>
    <cellStyle name="ฤ?ธถ [0]_95" xfId="509" xr:uid="{00000000-0005-0000-0000-0000BE030000}"/>
    <cellStyle name="ฤ?ธถ_95" xfId="510" xr:uid="{00000000-0005-0000-0000-0000BF030000}"/>
    <cellStyle name="ฤธถ [0]_95" xfId="20" xr:uid="{00000000-0005-0000-0000-0000C0030000}"/>
    <cellStyle name="ฤธถ_95" xfId="21" xr:uid="{00000000-0005-0000-0000-0000C1030000}"/>
    <cellStyle name="ลEญ [0]_laroux" xfId="511" xr:uid="{00000000-0005-0000-0000-0000C2030000}"/>
    <cellStyle name="ลEญ_laroux" xfId="512" xr:uid="{00000000-0005-0000-0000-0000C3030000}"/>
    <cellStyle name="ลวดลาย" xfId="513" xr:uid="{00000000-0005-0000-0000-0000C4030000}"/>
    <cellStyle name="ล๋ศญ [0]_95" xfId="22" xr:uid="{00000000-0005-0000-0000-0000C5030000}"/>
    <cellStyle name="ล๋ศญ_95" xfId="23" xr:uid="{00000000-0005-0000-0000-0000C6030000}"/>
    <cellStyle name="วฅมุ_4ฟ๙ฝวภ๛" xfId="24" xr:uid="{00000000-0005-0000-0000-0000C7030000}"/>
    <cellStyle name="ส่วนที่ถูกเน้น1" xfId="557" xr:uid="{00000000-0005-0000-0000-0000C8030000}"/>
    <cellStyle name="ส่วนที่ถูกเน้น2" xfId="556" xr:uid="{00000000-0005-0000-0000-0000C9030000}"/>
    <cellStyle name="ส่วนที่ถูกเน้น3" xfId="555" xr:uid="{00000000-0005-0000-0000-0000CA030000}"/>
    <cellStyle name="ส่วนที่ถูกเน้น4" xfId="554" xr:uid="{00000000-0005-0000-0000-0000CB030000}"/>
    <cellStyle name="ส่วนที่ถูกเน้น5" xfId="553" xr:uid="{00000000-0005-0000-0000-0000CC030000}"/>
    <cellStyle name="ส่วนที่ถูกเน้น6" xfId="552" xr:uid="{00000000-0005-0000-0000-0000CD030000}"/>
    <cellStyle name="หมายเหตุ" xfId="551" xr:uid="{00000000-0005-0000-0000-0000CE030000}"/>
    <cellStyle name="หัวเรื่อง 1" xfId="550" xr:uid="{00000000-0005-0000-0000-0000CF030000}"/>
    <cellStyle name="หัวเรื่อง 2" xfId="549" xr:uid="{00000000-0005-0000-0000-0000D0030000}"/>
    <cellStyle name="หัวเรื่อง 3" xfId="548" xr:uid="{00000000-0005-0000-0000-0000D1030000}"/>
    <cellStyle name="หัวเรื่อง 3 2" xfId="999" xr:uid="{00000000-0005-0000-0000-0000D2030000}"/>
    <cellStyle name="หัวเรื่อง 4" xfId="547" xr:uid="{00000000-0005-0000-0000-0000D3030000}"/>
    <cellStyle name="ơ᪒＀＀＀＀＀＀＀＀＀＀＀＀＀＀＀＀＀＀＀＀＀＀＀＀＀＀＀＀ma_QTR94_95_1ฟ๙ศธบ๑ณปฟช (2)" xfId="514" xr:uid="{00000000-0005-0000-0000-0000D4030000}"/>
    <cellStyle name="…_x000e__x000a_ธ๎_x000c_U_x0001_ฅ_x0005_ด_x000a__x0007__x0001__x0001_" xfId="515" xr:uid="{00000000-0005-0000-0000-0000D5030000}"/>
    <cellStyle name="_x001d_๐&quot;_x000c_์๒_x000c_฿U_x0001_ญ_x0005_J_x000f__x0007__x0001__x0001_" xfId="516" xr:uid="{00000000-0005-0000-0000-0000D6030000}"/>
    <cellStyle name="_x001d_๐7_x000c_๎_x0017__x000d_เU_x0001_า_x0006_|!_x0007__x0001__x0001_" xfId="517" xr:uid="{00000000-0005-0000-0000-0000D7030000}"/>
    <cellStyle name="_x001d_๐7_x000c_๎_x0017__x000d_เU_x0001_า_x0006_!_x0007__x0001__x0001_" xfId="518" xr:uid="{00000000-0005-0000-0000-0000D8030000}"/>
    <cellStyle name="_x001d_๐๏%$ฟ&amp;_x0017__x000b__x0008_ศ_x001c__x001d__x0007__x0001__x0001_" xfId="519" xr:uid="{00000000-0005-0000-0000-0000D9030000}"/>
    <cellStyle name="ormal_Zone 1Aev dist.a_qry2)tpldt_1\)_-* &quot;-&quot;??\ _F_-_x0005__-@_-@_-@_-@_)%_x0001_" xfId="825" xr:uid="{00000000-0005-0000-0000-0000DA030000}"/>
    <cellStyle name="_xddb0_̟ᩒb_xdddc_̟ᩢb_xde1c_̟ᩲbơ᪂bơ᪒＀＀＀＀＀＀＀＀＀＀＀＀＀＀＀＀＀＀＀＀＀＀＀＀＀＀＀＀ma_QTR94_95_1ฟ๙ศธบ๑ณปฟช (2)" xfId="520" xr:uid="{00000000-0005-0000-0000-0000DB030000}"/>
    <cellStyle name="백분율_95" xfId="521" xr:uid="{00000000-0005-0000-0000-0000DC030000}"/>
    <cellStyle name="콤마 [0]_12월" xfId="522" xr:uid="{00000000-0005-0000-0000-0000DD030000}"/>
    <cellStyle name="콤마_12월" xfId="523" xr:uid="{00000000-0005-0000-0000-0000DE030000}"/>
    <cellStyle name="통화 [0]_12월" xfId="524" xr:uid="{00000000-0005-0000-0000-0000DF030000}"/>
    <cellStyle name="통화_12월" xfId="525" xr:uid="{00000000-0005-0000-0000-0000E0030000}"/>
    <cellStyle name="표준_1.6GB" xfId="526" xr:uid="{00000000-0005-0000-0000-0000E1030000}"/>
    <cellStyle name="一般_~4664860" xfId="527" xr:uid="{00000000-0005-0000-0000-0000E2030000}"/>
    <cellStyle name="千位分隔_10原料汇总" xfId="528" xr:uid="{00000000-0005-0000-0000-0000E3030000}"/>
    <cellStyle name="千分位[0]_LC (2)" xfId="529" xr:uid="{00000000-0005-0000-0000-0000E4030000}"/>
    <cellStyle name="千分位_LC (2)" xfId="530" xr:uid="{00000000-0005-0000-0000-0000E5030000}"/>
    <cellStyle name="后继超级链接" xfId="531" xr:uid="{00000000-0005-0000-0000-0000E6030000}"/>
    <cellStyle name="常规_03-三表 (1)" xfId="532" xr:uid="{00000000-0005-0000-0000-0000E7030000}"/>
    <cellStyle name="未定義" xfId="533" xr:uid="{00000000-0005-0000-0000-0000E8030000}"/>
    <cellStyle name="桁区切り [0.00]_05-apr" xfId="826" xr:uid="{00000000-0005-0000-0000-0000E9030000}"/>
    <cellStyle name="桁区切り_272W_COSTBREWDOWN_1" xfId="534" xr:uid="{00000000-0005-0000-0000-0000EA030000}"/>
    <cellStyle name="標準_(3)売掛金" xfId="535" xr:uid="{00000000-0005-0000-0000-0000EB030000}"/>
    <cellStyle name="爼ﾗ靉ﾁ篦ｧﾋﾅﾒﾂﾁﾔｵﾔ" xfId="536" xr:uid="{00000000-0005-0000-0000-0000EC030000}"/>
    <cellStyle name="磨葬e義" xfId="537" xr:uid="{00000000-0005-0000-0000-0000ED030000}"/>
    <cellStyle name="貨幣 [0]_liz-ss" xfId="538" xr:uid="{00000000-0005-0000-0000-0000EE030000}"/>
    <cellStyle name="貨幣[0]_LC (2)" xfId="539" xr:uid="{00000000-0005-0000-0000-0000EF030000}"/>
    <cellStyle name="貨幣_LC (2)" xfId="540" xr:uid="{00000000-0005-0000-0000-0000F0030000}"/>
    <cellStyle name="超级链接" xfId="541" xr:uid="{00000000-0005-0000-0000-0000F1030000}"/>
    <cellStyle name="通貨 [0.00]_laroux" xfId="542" xr:uid="{00000000-0005-0000-0000-0000F2030000}"/>
    <cellStyle name="通貨_laroux" xfId="543" xr:uid="{00000000-0005-0000-0000-0000F3030000}"/>
  </cellStyles>
  <dxfs count="0"/>
  <tableStyles count="0" defaultTableStyle="TableStyleMedium9" defaultPivotStyle="PivotStyleLight16"/>
  <colors>
    <mruColors>
      <color rgb="FF00FFFF"/>
      <color rgb="FF4B4E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776605</xdr:colOff>
      <xdr:row>33</xdr:row>
      <xdr:rowOff>0</xdr:rowOff>
    </xdr:from>
    <xdr:to>
      <xdr:col>7</xdr:col>
      <xdr:colOff>120817</xdr:colOff>
      <xdr:row>33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A6936B7-3633-4F2E-8806-B74878923B5B}"/>
            </a:ext>
          </a:extLst>
        </xdr:cNvPr>
        <xdr:cNvSpPr txBox="1"/>
      </xdr:nvSpPr>
      <xdr:spPr>
        <a:xfrm>
          <a:off x="5774055" y="8629650"/>
          <a:ext cx="271312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11</xdr:col>
      <xdr:colOff>788035</xdr:colOff>
      <xdr:row>41</xdr:row>
      <xdr:rowOff>0</xdr:rowOff>
    </xdr:from>
    <xdr:to>
      <xdr:col>13</xdr:col>
      <xdr:colOff>118239</xdr:colOff>
      <xdr:row>41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33B73E8-C679-43C5-9B30-817C061B078A}"/>
            </a:ext>
          </a:extLst>
        </xdr:cNvPr>
        <xdr:cNvSpPr txBox="1"/>
      </xdr:nvSpPr>
      <xdr:spPr>
        <a:xfrm>
          <a:off x="8566785" y="9950450"/>
          <a:ext cx="257304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5</xdr:col>
      <xdr:colOff>788035</xdr:colOff>
      <xdr:row>41</xdr:row>
      <xdr:rowOff>0</xdr:rowOff>
    </xdr:from>
    <xdr:to>
      <xdr:col>7</xdr:col>
      <xdr:colOff>118239</xdr:colOff>
      <xdr:row>41</xdr:row>
      <xdr:rowOff>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00AE094-EA8D-42B7-A015-EAAB884E17C5}"/>
            </a:ext>
          </a:extLst>
        </xdr:cNvPr>
        <xdr:cNvSpPr txBox="1"/>
      </xdr:nvSpPr>
      <xdr:spPr>
        <a:xfrm>
          <a:off x="5785485" y="9950450"/>
          <a:ext cx="257304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53B5664A-4E15-4150-9AB6-AC1B83FD46C5}"/>
            </a:ext>
          </a:extLst>
        </xdr:cNvPr>
        <xdr:cNvSpPr txBox="1">
          <a:spLocks noChangeArrowheads="1"/>
        </xdr:cNvSpPr>
      </xdr:nvSpPr>
      <xdr:spPr bwMode="auto">
        <a:xfrm>
          <a:off x="3448050" y="10922000"/>
          <a:ext cx="539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  <xdr:twoCellAnchor>
    <xdr:from>
      <xdr:col>1</xdr:col>
      <xdr:colOff>0</xdr:colOff>
      <xdr:row>54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1DD1D69-293F-4588-9D6A-780CD5EECFC8}"/>
            </a:ext>
          </a:extLst>
        </xdr:cNvPr>
        <xdr:cNvSpPr txBox="1">
          <a:spLocks noChangeArrowheads="1"/>
        </xdr:cNvSpPr>
      </xdr:nvSpPr>
      <xdr:spPr bwMode="auto">
        <a:xfrm>
          <a:off x="3686175" y="11344275"/>
          <a:ext cx="561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0241" name="Text Box 1">
          <a:extLst>
            <a:ext uri="{FF2B5EF4-FFF2-40B4-BE49-F238E27FC236}">
              <a16:creationId xmlns:a16="http://schemas.microsoft.com/office/drawing/2014/main" id="{00000000-0008-0000-0600-000001280000}"/>
            </a:ext>
          </a:extLst>
        </xdr:cNvPr>
        <xdr:cNvSpPr txBox="1">
          <a:spLocks noChangeArrowheads="1"/>
        </xdr:cNvSpPr>
      </xdr:nvSpPr>
      <xdr:spPr bwMode="auto">
        <a:xfrm>
          <a:off x="8534400" y="0"/>
          <a:ext cx="10477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Statements of cash flows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C460-C594-43E1-89AB-E82C7B5F96EE}">
  <sheetPr>
    <tabColor theme="8" tint="-0.499984740745262"/>
  </sheetPr>
  <dimension ref="A1:I48"/>
  <sheetViews>
    <sheetView tabSelected="1" view="pageBreakPreview" zoomScaleNormal="100" zoomScaleSheetLayoutView="100" workbookViewId="0">
      <selection activeCell="C13" sqref="C13"/>
    </sheetView>
  </sheetViews>
  <sheetFormatPr defaultColWidth="9.125" defaultRowHeight="19.2"/>
  <cols>
    <col min="1" max="1" width="57.75" style="158" customWidth="1"/>
    <col min="2" max="2" width="9.125" style="159" customWidth="1"/>
    <col min="3" max="3" width="1.125" style="160" customWidth="1"/>
    <col min="4" max="4" width="15.125" style="160" customWidth="1"/>
    <col min="5" max="5" width="1.125" style="160" customWidth="1"/>
    <col min="6" max="6" width="15.125" style="160" customWidth="1"/>
    <col min="7" max="7" width="13.375" style="160" bestFit="1" customWidth="1"/>
    <col min="8" max="16384" width="9.125" style="160"/>
  </cols>
  <sheetData>
    <row r="1" spans="1:9" s="130" customFormat="1" ht="23.4">
      <c r="A1" s="128" t="s">
        <v>0</v>
      </c>
      <c r="B1" s="129"/>
    </row>
    <row r="2" spans="1:9" s="130" customFormat="1" ht="23.4">
      <c r="A2" s="128" t="s">
        <v>1</v>
      </c>
      <c r="B2" s="129"/>
    </row>
    <row r="3" spans="1:9" s="132" customFormat="1" ht="21" customHeight="1">
      <c r="A3" s="131"/>
      <c r="B3" s="129"/>
    </row>
    <row r="4" spans="1:9" s="132" customFormat="1" ht="21.6" customHeight="1">
      <c r="A4" s="131"/>
      <c r="B4" s="129"/>
      <c r="D4" s="133" t="s">
        <v>2</v>
      </c>
      <c r="E4" s="134"/>
      <c r="F4" s="133" t="s">
        <v>3</v>
      </c>
    </row>
    <row r="5" spans="1:9" s="132" customFormat="1" ht="21.6" customHeight="1">
      <c r="A5" s="131"/>
      <c r="B5" s="129" t="s">
        <v>4</v>
      </c>
      <c r="D5" s="133">
        <v>2568</v>
      </c>
      <c r="E5" s="134"/>
      <c r="F5" s="133">
        <v>2567</v>
      </c>
    </row>
    <row r="6" spans="1:9" s="134" customFormat="1" ht="21.6">
      <c r="D6" s="133" t="s">
        <v>5</v>
      </c>
    </row>
    <row r="7" spans="1:9" s="134" customFormat="1" ht="21.6">
      <c r="B7" s="129"/>
      <c r="D7" s="310" t="s">
        <v>6</v>
      </c>
      <c r="E7" s="310"/>
      <c r="F7" s="310"/>
    </row>
    <row r="8" spans="1:9" s="132" customFormat="1" ht="21" customHeight="1">
      <c r="A8" s="135" t="s">
        <v>7</v>
      </c>
      <c r="B8" s="129"/>
      <c r="I8" s="136"/>
    </row>
    <row r="9" spans="1:9" s="132" customFormat="1" ht="21" customHeight="1">
      <c r="A9" s="137" t="s">
        <v>8</v>
      </c>
      <c r="B9" s="129" t="s">
        <v>9</v>
      </c>
      <c r="D9" s="40">
        <v>3846765</v>
      </c>
      <c r="E9" s="138"/>
      <c r="F9" s="40">
        <v>3878458</v>
      </c>
      <c r="I9" s="136"/>
    </row>
    <row r="10" spans="1:9" s="132" customFormat="1" ht="21" customHeight="1">
      <c r="A10" s="139" t="s">
        <v>10</v>
      </c>
      <c r="B10" s="129" t="s">
        <v>11</v>
      </c>
      <c r="D10" s="40">
        <v>284389</v>
      </c>
      <c r="E10" s="138"/>
      <c r="F10" s="40">
        <v>234285</v>
      </c>
      <c r="I10" s="136"/>
    </row>
    <row r="11" spans="1:9" s="132" customFormat="1" ht="21.75" customHeight="1">
      <c r="A11" s="140" t="s">
        <v>12</v>
      </c>
      <c r="B11" s="129" t="s">
        <v>13</v>
      </c>
      <c r="D11" s="40">
        <v>118040</v>
      </c>
      <c r="E11" s="138"/>
      <c r="F11" s="40">
        <v>174989</v>
      </c>
      <c r="I11" s="136"/>
    </row>
    <row r="12" spans="1:9" s="132" customFormat="1" ht="21.75" customHeight="1">
      <c r="A12" s="140" t="s">
        <v>14</v>
      </c>
      <c r="B12" s="129"/>
      <c r="D12" s="76">
        <v>0</v>
      </c>
      <c r="E12" s="138"/>
      <c r="F12" s="40">
        <v>5311</v>
      </c>
      <c r="G12" s="136"/>
      <c r="I12" s="136"/>
    </row>
    <row r="13" spans="1:9" s="132" customFormat="1" ht="21.75" customHeight="1">
      <c r="A13" s="140" t="s">
        <v>15</v>
      </c>
      <c r="B13" s="129" t="s">
        <v>16</v>
      </c>
      <c r="D13" s="40">
        <v>51573</v>
      </c>
      <c r="E13" s="138"/>
      <c r="F13" s="40">
        <v>28186</v>
      </c>
      <c r="I13" s="136"/>
    </row>
    <row r="14" spans="1:9" s="132" customFormat="1" ht="21.75" customHeight="1">
      <c r="A14" s="140" t="s">
        <v>17</v>
      </c>
      <c r="B14" s="129"/>
      <c r="D14" s="40">
        <v>8540</v>
      </c>
      <c r="E14" s="138"/>
      <c r="F14" s="40">
        <v>9997</v>
      </c>
      <c r="I14" s="136"/>
    </row>
    <row r="15" spans="1:9" s="132" customFormat="1" ht="21.75" customHeight="1">
      <c r="A15" s="140" t="s">
        <v>18</v>
      </c>
      <c r="B15" s="129">
        <v>3</v>
      </c>
      <c r="D15" s="40">
        <v>4</v>
      </c>
      <c r="E15" s="138"/>
      <c r="F15" s="40">
        <v>9</v>
      </c>
      <c r="I15" s="136"/>
    </row>
    <row r="16" spans="1:9" s="132" customFormat="1" ht="21.75" customHeight="1">
      <c r="A16" s="140" t="s">
        <v>19</v>
      </c>
      <c r="B16" s="129"/>
      <c r="D16" s="41">
        <v>11833</v>
      </c>
      <c r="E16" s="138"/>
      <c r="F16" s="41">
        <v>11833</v>
      </c>
      <c r="I16" s="136"/>
    </row>
    <row r="17" spans="1:9" s="132" customFormat="1" ht="21.75" customHeight="1">
      <c r="A17" s="131" t="s">
        <v>20</v>
      </c>
      <c r="B17" s="129">
        <v>3</v>
      </c>
      <c r="D17" s="40">
        <v>13548</v>
      </c>
      <c r="E17" s="138"/>
      <c r="F17" s="42">
        <v>17771</v>
      </c>
      <c r="G17" s="141"/>
      <c r="I17" s="136"/>
    </row>
    <row r="18" spans="1:9" s="132" customFormat="1" ht="21" customHeight="1">
      <c r="A18" s="142" t="s">
        <v>21</v>
      </c>
      <c r="B18" s="143"/>
      <c r="C18" s="144"/>
      <c r="D18" s="51">
        <f>SUM(D9:D17)</f>
        <v>4334692</v>
      </c>
      <c r="E18" s="145"/>
      <c r="F18" s="52">
        <f>SUM(F9:F17)</f>
        <v>4360839</v>
      </c>
      <c r="G18" s="43"/>
      <c r="H18" s="136"/>
    </row>
    <row r="19" spans="1:9" s="132" customFormat="1" ht="22.5" customHeight="1">
      <c r="A19" s="146"/>
      <c r="B19" s="143"/>
      <c r="C19" s="144"/>
      <c r="D19" s="43"/>
      <c r="E19" s="145"/>
      <c r="F19" s="138"/>
    </row>
    <row r="20" spans="1:9" s="132" customFormat="1" ht="22.2">
      <c r="A20" s="147" t="s">
        <v>22</v>
      </c>
      <c r="B20" s="129"/>
      <c r="D20" s="43"/>
      <c r="E20" s="138"/>
      <c r="F20" s="138"/>
    </row>
    <row r="21" spans="1:9" s="132" customFormat="1" ht="21.6">
      <c r="A21" s="148" t="s">
        <v>23</v>
      </c>
      <c r="B21" s="129">
        <v>3</v>
      </c>
      <c r="D21" s="43">
        <v>22335</v>
      </c>
      <c r="E21" s="138"/>
      <c r="F21" s="136">
        <v>22762</v>
      </c>
      <c r="I21" s="136"/>
    </row>
    <row r="22" spans="1:9" s="132" customFormat="1" ht="21.6">
      <c r="A22" s="140" t="s">
        <v>24</v>
      </c>
      <c r="B22" s="129">
        <v>3</v>
      </c>
      <c r="C22" s="149"/>
      <c r="D22" s="43">
        <v>46931</v>
      </c>
      <c r="E22" s="150"/>
      <c r="F22" s="136">
        <v>42793</v>
      </c>
      <c r="I22" s="136"/>
    </row>
    <row r="23" spans="1:9" s="132" customFormat="1" ht="21" customHeight="1">
      <c r="A23" s="140" t="s">
        <v>25</v>
      </c>
      <c r="B23" s="129">
        <v>3</v>
      </c>
      <c r="C23" s="149"/>
      <c r="D23" s="43">
        <v>24625</v>
      </c>
      <c r="E23" s="150"/>
      <c r="F23" s="136">
        <v>22642</v>
      </c>
      <c r="I23" s="136"/>
    </row>
    <row r="24" spans="1:9" s="132" customFormat="1" ht="21" customHeight="1">
      <c r="A24" s="140" t="s">
        <v>26</v>
      </c>
      <c r="B24" s="129">
        <v>3</v>
      </c>
      <c r="C24" s="149"/>
      <c r="D24" s="43">
        <v>132733</v>
      </c>
      <c r="E24" s="150"/>
      <c r="F24" s="136">
        <v>139192</v>
      </c>
      <c r="I24" s="136"/>
    </row>
    <row r="25" spans="1:9" s="132" customFormat="1" ht="21.6">
      <c r="A25" s="140" t="s">
        <v>27</v>
      </c>
      <c r="B25" s="129" t="s">
        <v>28</v>
      </c>
      <c r="C25" s="149"/>
      <c r="D25" s="43">
        <v>742900</v>
      </c>
      <c r="E25" s="150">
        <v>742900</v>
      </c>
      <c r="F25" s="136">
        <v>768200</v>
      </c>
      <c r="I25" s="136"/>
    </row>
    <row r="26" spans="1:9" s="132" customFormat="1" ht="21.6">
      <c r="A26" s="131" t="s">
        <v>29</v>
      </c>
      <c r="B26" s="151"/>
      <c r="C26" s="149"/>
      <c r="D26" s="43">
        <v>8125</v>
      </c>
      <c r="E26" s="150"/>
      <c r="F26" s="152">
        <v>6778</v>
      </c>
      <c r="I26" s="136"/>
    </row>
    <row r="27" spans="1:9" s="132" customFormat="1" ht="22.2">
      <c r="A27" s="142" t="s">
        <v>30</v>
      </c>
      <c r="B27" s="143"/>
      <c r="C27" s="144"/>
      <c r="D27" s="53">
        <f>SUM(D21:D26)</f>
        <v>977649</v>
      </c>
      <c r="E27" s="145"/>
      <c r="F27" s="153">
        <f>SUM(F21:F26)</f>
        <v>1002367</v>
      </c>
    </row>
    <row r="28" spans="1:9" s="132" customFormat="1" ht="22.5" customHeight="1">
      <c r="A28" s="146"/>
      <c r="B28" s="143"/>
      <c r="C28" s="144"/>
      <c r="D28" s="43"/>
      <c r="E28" s="145"/>
      <c r="F28" s="138"/>
    </row>
    <row r="29" spans="1:9" s="132" customFormat="1" ht="21" customHeight="1" thickBot="1">
      <c r="A29" s="142" t="s">
        <v>31</v>
      </c>
      <c r="B29" s="143"/>
      <c r="C29" s="144"/>
      <c r="D29" s="54">
        <f>+D18-D27</f>
        <v>3357043</v>
      </c>
      <c r="E29" s="145"/>
      <c r="F29" s="55">
        <f>+F18-F27</f>
        <v>3358472</v>
      </c>
    </row>
    <row r="30" spans="1:9" s="132" customFormat="1" ht="6.6" customHeight="1" thickTop="1">
      <c r="A30" s="146"/>
      <c r="B30" s="143"/>
      <c r="C30" s="144"/>
      <c r="E30" s="144"/>
    </row>
    <row r="31" spans="1:9" s="130" customFormat="1" ht="23.4">
      <c r="A31" s="128" t="s">
        <v>0</v>
      </c>
      <c r="B31" s="129"/>
    </row>
    <row r="32" spans="1:9" s="130" customFormat="1" ht="23.4">
      <c r="A32" s="128" t="s">
        <v>32</v>
      </c>
      <c r="B32" s="129"/>
    </row>
    <row r="33" spans="1:9" s="130" customFormat="1" ht="23.4">
      <c r="A33" s="128"/>
      <c r="B33" s="129"/>
    </row>
    <row r="34" spans="1:9" s="132" customFormat="1" ht="21" customHeight="1">
      <c r="A34" s="131"/>
      <c r="B34" s="129"/>
      <c r="D34" s="133" t="s">
        <v>2</v>
      </c>
      <c r="E34" s="134"/>
      <c r="F34" s="133" t="s">
        <v>3</v>
      </c>
    </row>
    <row r="35" spans="1:9" s="132" customFormat="1" ht="21.6" customHeight="1">
      <c r="A35" s="131"/>
      <c r="B35" s="129" t="s">
        <v>4</v>
      </c>
      <c r="D35" s="133">
        <v>2568</v>
      </c>
      <c r="E35" s="134"/>
      <c r="F35" s="133">
        <v>2567</v>
      </c>
    </row>
    <row r="36" spans="1:9" s="134" customFormat="1" ht="21.6">
      <c r="D36" s="133" t="s">
        <v>5</v>
      </c>
    </row>
    <row r="37" spans="1:9" s="134" customFormat="1" ht="21.6">
      <c r="B37" s="129"/>
      <c r="D37" s="310" t="s">
        <v>6</v>
      </c>
      <c r="E37" s="310"/>
      <c r="F37" s="310"/>
    </row>
    <row r="38" spans="1:9" s="132" customFormat="1" ht="22.2">
      <c r="A38" s="147" t="s">
        <v>31</v>
      </c>
      <c r="B38" s="154"/>
      <c r="C38" s="144"/>
      <c r="D38" s="44"/>
      <c r="E38" s="144"/>
      <c r="F38" s="45"/>
    </row>
    <row r="39" spans="1:9" s="132" customFormat="1" ht="21" customHeight="1" thickBot="1">
      <c r="A39" s="134" t="s">
        <v>33</v>
      </c>
      <c r="B39" s="154">
        <v>9</v>
      </c>
      <c r="C39" s="144"/>
      <c r="D39" s="46">
        <v>3312930</v>
      </c>
      <c r="E39" s="144"/>
      <c r="F39" s="46">
        <v>3401553</v>
      </c>
    </row>
    <row r="40" spans="1:9" s="132" customFormat="1" ht="22.8" thickTop="1">
      <c r="A40" s="148" t="s">
        <v>34</v>
      </c>
      <c r="B40" s="154">
        <v>9</v>
      </c>
      <c r="C40" s="144"/>
      <c r="D40" s="47">
        <v>3312930</v>
      </c>
      <c r="E40" s="144"/>
      <c r="F40" s="47">
        <v>3401553</v>
      </c>
    </row>
    <row r="41" spans="1:9" s="132" customFormat="1" ht="21" customHeight="1">
      <c r="A41" s="139" t="s">
        <v>35</v>
      </c>
      <c r="B41" s="154">
        <v>10</v>
      </c>
      <c r="C41" s="144"/>
      <c r="D41" s="48">
        <v>44113</v>
      </c>
      <c r="E41" s="144"/>
      <c r="F41" s="48">
        <v>-43081</v>
      </c>
    </row>
    <row r="42" spans="1:9" s="132" customFormat="1" ht="22.8" thickBot="1">
      <c r="A42" s="155" t="s">
        <v>31</v>
      </c>
      <c r="B42" s="143"/>
      <c r="C42" s="144"/>
      <c r="D42" s="56">
        <f>SUM(D40:D41)</f>
        <v>3357043</v>
      </c>
      <c r="E42" s="144"/>
      <c r="F42" s="56">
        <f>SUM(F40:F41)</f>
        <v>3358472</v>
      </c>
      <c r="H42" s="134"/>
      <c r="I42" s="136"/>
    </row>
    <row r="43" spans="1:9" s="132" customFormat="1" ht="22.5" customHeight="1" thickTop="1">
      <c r="A43" s="146"/>
      <c r="C43" s="144"/>
      <c r="D43" s="43"/>
      <c r="E43" s="144"/>
    </row>
    <row r="44" spans="1:9" s="132" customFormat="1" ht="21" customHeight="1">
      <c r="A44" s="156" t="s">
        <v>36</v>
      </c>
      <c r="B44" s="143"/>
      <c r="C44" s="144"/>
      <c r="D44" s="49">
        <f>D42/D46</f>
        <v>9.1026111713665951</v>
      </c>
      <c r="E44" s="144"/>
      <c r="F44" s="49">
        <f>F42/F46-0.0001</f>
        <v>9.1063859002169192</v>
      </c>
    </row>
    <row r="45" spans="1:9" s="132" customFormat="1" ht="22.5" customHeight="1">
      <c r="A45" s="146"/>
      <c r="B45" s="143"/>
      <c r="C45" s="144"/>
      <c r="D45" s="43"/>
      <c r="E45" s="144"/>
    </row>
    <row r="46" spans="1:9" s="132" customFormat="1" ht="23.85" customHeight="1">
      <c r="A46" s="156" t="s">
        <v>37</v>
      </c>
      <c r="B46" s="143"/>
      <c r="C46" s="144"/>
      <c r="D46" s="44">
        <v>368800</v>
      </c>
      <c r="E46" s="144"/>
      <c r="F46" s="44">
        <v>368800</v>
      </c>
    </row>
    <row r="47" spans="1:9" s="132" customFormat="1" ht="23.25" customHeight="1">
      <c r="A47" s="157"/>
      <c r="B47" s="143"/>
      <c r="C47" s="144"/>
      <c r="D47" s="50"/>
      <c r="E47" s="144"/>
      <c r="F47" s="144"/>
    </row>
    <row r="48" spans="1:9">
      <c r="D48" s="161"/>
    </row>
  </sheetData>
  <sheetProtection formatCells="0" formatColumns="0" formatRows="0" insertColumns="0" insertRows="0" insertHyperlinks="0" deleteColumns="0" deleteRows="0" sort="0" autoFilter="0" pivotTables="0"/>
  <mergeCells count="2">
    <mergeCell ref="D7:F7"/>
    <mergeCell ref="D37:F37"/>
  </mergeCells>
  <pageMargins left="0.8" right="0.8" top="0.48" bottom="0.5" header="0.5" footer="0.5"/>
  <pageSetup paperSize="9" scale="97" firstPageNumber="3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2BD7-8717-4242-8410-F108BDA47CA4}">
  <sheetPr>
    <tabColor theme="8" tint="-0.499984740745262"/>
  </sheetPr>
  <dimension ref="A1:R45"/>
  <sheetViews>
    <sheetView view="pageBreakPreview" zoomScale="85" zoomScaleNormal="100" zoomScaleSheetLayoutView="85" workbookViewId="0">
      <selection activeCell="F8" sqref="F8"/>
    </sheetView>
  </sheetViews>
  <sheetFormatPr defaultColWidth="9.125" defaultRowHeight="21.6"/>
  <cols>
    <col min="1" max="1" width="50.125" style="263" customWidth="1"/>
    <col min="2" max="2" width="13" style="265" customWidth="1"/>
    <col min="3" max="3" width="1.125" style="264" customWidth="1"/>
    <col min="4" max="4" width="13.375" style="234" customWidth="1"/>
    <col min="5" max="5" width="1.125" style="268" customWidth="1"/>
    <col min="6" max="6" width="13.375" style="234" customWidth="1"/>
    <col min="7" max="7" width="1.125" style="234" customWidth="1"/>
    <col min="8" max="8" width="13.375" style="264" customWidth="1"/>
    <col min="9" max="9" width="1.125" style="264" customWidth="1"/>
    <col min="10" max="10" width="13.375" style="234" customWidth="1"/>
    <col min="11" max="11" width="1.125" style="268" customWidth="1"/>
    <col min="12" max="12" width="13.375" style="234" customWidth="1"/>
    <col min="13" max="13" width="1.125" style="234" customWidth="1"/>
    <col min="14" max="14" width="13.375" style="264" customWidth="1"/>
    <col min="15" max="15" width="10.25" style="264" bestFit="1" customWidth="1"/>
    <col min="16" max="16" width="13" style="264" bestFit="1" customWidth="1"/>
    <col min="17" max="17" width="11.375" style="264" bestFit="1" customWidth="1"/>
    <col min="18" max="16384" width="9.125" style="264"/>
  </cols>
  <sheetData>
    <row r="1" spans="1:18" s="239" customFormat="1" ht="23.4">
      <c r="A1" s="162" t="s">
        <v>0</v>
      </c>
      <c r="B1" s="240"/>
      <c r="D1" s="271"/>
      <c r="E1" s="272"/>
      <c r="F1" s="271"/>
      <c r="G1" s="271"/>
      <c r="H1" s="273"/>
      <c r="I1" s="273"/>
      <c r="J1" s="271"/>
      <c r="K1" s="272"/>
      <c r="L1" s="271"/>
      <c r="M1" s="271"/>
      <c r="N1" s="273"/>
    </row>
    <row r="2" spans="1:18" s="239" customFormat="1" ht="23.4">
      <c r="A2" s="238" t="s">
        <v>38</v>
      </c>
      <c r="B2" s="240"/>
      <c r="D2" s="271"/>
      <c r="E2" s="272"/>
      <c r="F2" s="271"/>
      <c r="G2" s="271"/>
      <c r="H2" s="273"/>
      <c r="I2" s="273"/>
      <c r="J2" s="271"/>
      <c r="K2" s="272"/>
      <c r="L2" s="271"/>
      <c r="M2" s="271"/>
      <c r="N2" s="273"/>
    </row>
    <row r="3" spans="1:18" s="239" customFormat="1" ht="23.1" customHeight="1">
      <c r="A3" s="238"/>
      <c r="B3" s="240"/>
      <c r="D3" s="271"/>
      <c r="E3" s="272"/>
      <c r="F3" s="271"/>
      <c r="G3" s="271"/>
      <c r="H3" s="273"/>
      <c r="I3" s="273"/>
      <c r="J3" s="271"/>
      <c r="K3" s="272"/>
      <c r="L3" s="271"/>
      <c r="M3" s="271"/>
      <c r="N3" s="273"/>
    </row>
    <row r="4" spans="1:18" s="275" customFormat="1" ht="22.2">
      <c r="A4" s="274"/>
      <c r="B4" s="241" t="s">
        <v>39</v>
      </c>
      <c r="C4" s="241"/>
      <c r="D4" s="312" t="s">
        <v>40</v>
      </c>
      <c r="E4" s="313"/>
      <c r="F4" s="313"/>
      <c r="G4" s="313"/>
      <c r="H4" s="313"/>
      <c r="I4" s="241"/>
      <c r="J4" s="312" t="s">
        <v>41</v>
      </c>
      <c r="K4" s="313"/>
      <c r="L4" s="313"/>
      <c r="M4" s="313"/>
      <c r="N4" s="313"/>
    </row>
    <row r="5" spans="1:18" s="275" customFormat="1" ht="22.2">
      <c r="A5" s="274"/>
      <c r="B5" s="241" t="s">
        <v>42</v>
      </c>
      <c r="C5" s="241"/>
      <c r="G5" s="241"/>
      <c r="H5" s="241" t="s">
        <v>43</v>
      </c>
      <c r="I5" s="241"/>
      <c r="M5" s="241"/>
      <c r="N5" s="241" t="s">
        <v>43</v>
      </c>
    </row>
    <row r="6" spans="1:18" s="275" customFormat="1" ht="22.2">
      <c r="A6" s="276" t="s">
        <v>44</v>
      </c>
      <c r="B6" s="241" t="s">
        <v>45</v>
      </c>
      <c r="C6" s="241"/>
      <c r="D6" s="241" t="s">
        <v>46</v>
      </c>
      <c r="E6" s="241"/>
      <c r="F6" s="241" t="s">
        <v>47</v>
      </c>
      <c r="G6" s="241"/>
      <c r="H6" s="241" t="s">
        <v>48</v>
      </c>
      <c r="I6" s="241"/>
      <c r="J6" s="241" t="s">
        <v>46</v>
      </c>
      <c r="K6" s="241"/>
      <c r="L6" s="241" t="s">
        <v>47</v>
      </c>
      <c r="M6" s="241"/>
      <c r="N6" s="241" t="s">
        <v>48</v>
      </c>
    </row>
    <row r="7" spans="1:18" s="271" customFormat="1" ht="21.75" customHeight="1">
      <c r="A7" s="274"/>
      <c r="B7" s="277"/>
      <c r="D7" s="311" t="s">
        <v>6</v>
      </c>
      <c r="E7" s="311"/>
      <c r="F7" s="311"/>
      <c r="G7" s="240"/>
      <c r="H7" s="277" t="s">
        <v>49</v>
      </c>
      <c r="J7" s="311" t="s">
        <v>6</v>
      </c>
      <c r="K7" s="311"/>
      <c r="L7" s="311"/>
      <c r="M7" s="240"/>
      <c r="N7" s="277" t="s">
        <v>49</v>
      </c>
    </row>
    <row r="8" spans="1:18" s="271" customFormat="1" ht="22.2">
      <c r="A8" s="274" t="s">
        <v>50</v>
      </c>
      <c r="B8" s="240"/>
      <c r="D8" s="240"/>
      <c r="E8" s="240"/>
      <c r="F8" s="240"/>
      <c r="G8" s="240"/>
      <c r="J8" s="240"/>
      <c r="K8" s="240"/>
      <c r="L8" s="240"/>
      <c r="M8" s="240"/>
    </row>
    <row r="9" spans="1:18" s="271" customFormat="1">
      <c r="A9" s="278" t="s">
        <v>51</v>
      </c>
      <c r="B9" s="240"/>
      <c r="F9" s="57"/>
      <c r="G9" s="57"/>
      <c r="L9" s="57"/>
      <c r="M9" s="57"/>
    </row>
    <row r="10" spans="1:18" s="271" customFormat="1">
      <c r="A10" s="279" t="s">
        <v>52</v>
      </c>
      <c r="B10" s="240"/>
      <c r="D10" s="280"/>
      <c r="F10" s="57"/>
      <c r="G10" s="57"/>
      <c r="J10" s="280"/>
      <c r="L10" s="57"/>
      <c r="M10" s="57"/>
    </row>
    <row r="11" spans="1:18" s="271" customFormat="1">
      <c r="A11" s="278" t="s">
        <v>53</v>
      </c>
      <c r="B11" s="240"/>
      <c r="D11" s="280"/>
      <c r="F11" s="281"/>
      <c r="G11" s="281"/>
      <c r="H11" s="282"/>
      <c r="J11" s="219"/>
      <c r="L11" s="281"/>
      <c r="M11" s="281"/>
    </row>
    <row r="12" spans="1:18" s="271" customFormat="1">
      <c r="A12" s="283" t="s">
        <v>54</v>
      </c>
      <c r="B12" s="240"/>
      <c r="D12" s="280"/>
      <c r="F12" s="280"/>
      <c r="G12" s="280"/>
      <c r="H12" s="282"/>
      <c r="J12" s="219"/>
      <c r="L12" s="280"/>
      <c r="M12" s="280"/>
    </row>
    <row r="13" spans="1:18" s="271" customFormat="1">
      <c r="A13" s="284" t="s">
        <v>55</v>
      </c>
      <c r="B13" s="240"/>
      <c r="D13" s="285"/>
      <c r="F13" s="280"/>
      <c r="G13" s="280"/>
      <c r="J13" s="285"/>
      <c r="L13" s="280"/>
      <c r="M13" s="280"/>
    </row>
    <row r="14" spans="1:18" s="271" customFormat="1">
      <c r="A14" s="284" t="s">
        <v>56</v>
      </c>
      <c r="B14" s="286"/>
      <c r="D14" s="174"/>
      <c r="F14" s="281"/>
      <c r="G14" s="281"/>
      <c r="J14" s="174"/>
      <c r="L14" s="281"/>
      <c r="M14" s="281"/>
    </row>
    <row r="15" spans="1:18" s="271" customFormat="1">
      <c r="A15" s="287" t="s">
        <v>57</v>
      </c>
      <c r="B15" s="286"/>
      <c r="D15" s="174"/>
      <c r="F15" s="281"/>
      <c r="G15" s="281"/>
      <c r="J15" s="174"/>
      <c r="L15" s="174"/>
      <c r="M15" s="281"/>
    </row>
    <row r="16" spans="1:18" s="271" customFormat="1">
      <c r="A16" s="287" t="s">
        <v>58</v>
      </c>
      <c r="B16" s="58" t="s">
        <v>59</v>
      </c>
      <c r="D16" s="219">
        <v>2721859</v>
      </c>
      <c r="F16" s="288"/>
      <c r="G16" s="281"/>
      <c r="J16" s="219">
        <v>2721859</v>
      </c>
      <c r="L16" s="288"/>
      <c r="M16" s="281"/>
      <c r="P16" s="282"/>
      <c r="R16" s="282"/>
    </row>
    <row r="17" spans="1:18" s="271" customFormat="1">
      <c r="A17" s="289" t="s">
        <v>60</v>
      </c>
      <c r="B17" s="290"/>
      <c r="D17" s="219">
        <v>231023</v>
      </c>
      <c r="F17" s="288"/>
      <c r="G17" s="281"/>
      <c r="J17" s="219">
        <v>231023</v>
      </c>
      <c r="L17" s="288"/>
      <c r="M17" s="281"/>
      <c r="P17" s="282"/>
      <c r="R17" s="282"/>
    </row>
    <row r="18" spans="1:18" s="271" customFormat="1" hidden="1">
      <c r="A18" s="289" t="s">
        <v>61</v>
      </c>
      <c r="B18" s="290"/>
      <c r="D18" s="174"/>
      <c r="F18" s="280"/>
      <c r="G18" s="280"/>
      <c r="J18" s="174"/>
      <c r="L18" s="280"/>
      <c r="M18" s="280"/>
      <c r="P18" s="282"/>
      <c r="R18" s="282"/>
    </row>
    <row r="19" spans="1:18" s="271" customFormat="1" hidden="1">
      <c r="A19" s="291" t="s">
        <v>62</v>
      </c>
      <c r="B19" s="290"/>
      <c r="D19" s="174"/>
      <c r="F19" s="280"/>
      <c r="G19" s="280"/>
      <c r="J19" s="174"/>
      <c r="L19" s="280"/>
      <c r="M19" s="280"/>
      <c r="P19" s="282"/>
      <c r="R19" s="282"/>
    </row>
    <row r="20" spans="1:18" s="275" customFormat="1" ht="22.2">
      <c r="A20" s="292"/>
      <c r="B20" s="241"/>
      <c r="D20" s="70">
        <f>SUM(D16:D19)</f>
        <v>2952882</v>
      </c>
      <c r="E20" s="293"/>
      <c r="F20" s="294">
        <v>3037572</v>
      </c>
      <c r="G20" s="59"/>
      <c r="H20" s="60">
        <v>73.53</v>
      </c>
      <c r="I20" s="271"/>
      <c r="J20" s="70">
        <f>SUM(J16:J19)</f>
        <v>2952882</v>
      </c>
      <c r="L20" s="295">
        <v>3012494</v>
      </c>
      <c r="M20" s="59"/>
      <c r="N20" s="61">
        <v>73.25</v>
      </c>
      <c r="O20" s="296"/>
      <c r="P20" s="296"/>
      <c r="Q20" s="280"/>
      <c r="R20" s="282"/>
    </row>
    <row r="21" spans="1:18" s="239" customFormat="1" ht="23.4">
      <c r="A21" s="162" t="s">
        <v>0</v>
      </c>
      <c r="B21" s="240"/>
      <c r="D21" s="271"/>
      <c r="E21" s="272"/>
      <c r="F21" s="271"/>
      <c r="G21" s="271"/>
      <c r="H21" s="273"/>
      <c r="I21" s="273"/>
      <c r="J21" s="271"/>
      <c r="K21" s="272"/>
      <c r="L21" s="271"/>
      <c r="M21" s="271"/>
      <c r="N21" s="273"/>
    </row>
    <row r="22" spans="1:18" s="239" customFormat="1" ht="23.4">
      <c r="A22" s="238" t="s">
        <v>63</v>
      </c>
      <c r="B22" s="240"/>
      <c r="D22" s="271"/>
      <c r="E22" s="272"/>
      <c r="F22" s="271"/>
      <c r="G22" s="271"/>
      <c r="H22" s="273"/>
      <c r="I22" s="273"/>
      <c r="J22" s="271"/>
      <c r="K22" s="272"/>
      <c r="L22" s="271"/>
      <c r="M22" s="271"/>
      <c r="N22" s="273"/>
    </row>
    <row r="23" spans="1:18" s="239" customFormat="1" ht="23.1" customHeight="1">
      <c r="A23" s="238"/>
      <c r="B23" s="240"/>
      <c r="D23" s="271"/>
      <c r="E23" s="272"/>
      <c r="F23" s="271"/>
      <c r="G23" s="271"/>
      <c r="H23" s="273"/>
      <c r="I23" s="273"/>
      <c r="J23" s="271"/>
      <c r="K23" s="272"/>
      <c r="L23" s="271"/>
      <c r="M23" s="271"/>
      <c r="N23" s="273"/>
    </row>
    <row r="24" spans="1:18" s="275" customFormat="1" ht="22.2">
      <c r="A24" s="274"/>
      <c r="B24" s="241" t="s">
        <v>39</v>
      </c>
      <c r="C24" s="241"/>
      <c r="D24" s="312" t="s">
        <v>40</v>
      </c>
      <c r="E24" s="313"/>
      <c r="F24" s="313"/>
      <c r="G24" s="313"/>
      <c r="H24" s="313"/>
      <c r="I24" s="241"/>
      <c r="J24" s="312" t="s">
        <v>41</v>
      </c>
      <c r="K24" s="313"/>
      <c r="L24" s="313"/>
      <c r="M24" s="313"/>
      <c r="N24" s="313"/>
      <c r="O24" s="271"/>
      <c r="P24" s="271"/>
    </row>
    <row r="25" spans="1:18" s="275" customFormat="1" ht="22.2">
      <c r="A25" s="274"/>
      <c r="B25" s="241" t="s">
        <v>42</v>
      </c>
      <c r="C25" s="241"/>
      <c r="G25" s="241"/>
      <c r="H25" s="241" t="s">
        <v>43</v>
      </c>
      <c r="I25" s="241"/>
      <c r="M25" s="241"/>
      <c r="N25" s="241" t="s">
        <v>43</v>
      </c>
      <c r="O25" s="271"/>
      <c r="P25" s="271"/>
    </row>
    <row r="26" spans="1:18" s="275" customFormat="1" ht="22.2">
      <c r="A26" s="276" t="s">
        <v>44</v>
      </c>
      <c r="B26" s="241" t="s">
        <v>45</v>
      </c>
      <c r="C26" s="241"/>
      <c r="D26" s="241" t="s">
        <v>46</v>
      </c>
      <c r="E26" s="241"/>
      <c r="F26" s="241" t="s">
        <v>47</v>
      </c>
      <c r="G26" s="241"/>
      <c r="H26" s="241" t="s">
        <v>48</v>
      </c>
      <c r="I26" s="241"/>
      <c r="J26" s="241" t="s">
        <v>46</v>
      </c>
      <c r="K26" s="241"/>
      <c r="L26" s="241" t="s">
        <v>47</v>
      </c>
      <c r="M26" s="241"/>
      <c r="N26" s="241" t="s">
        <v>48</v>
      </c>
      <c r="O26" s="271"/>
      <c r="P26" s="271"/>
    </row>
    <row r="27" spans="1:18" s="271" customFormat="1" ht="21.75" customHeight="1">
      <c r="A27" s="274"/>
      <c r="B27" s="277"/>
      <c r="D27" s="311" t="s">
        <v>6</v>
      </c>
      <c r="E27" s="311"/>
      <c r="F27" s="311"/>
      <c r="G27" s="240"/>
      <c r="H27" s="247" t="s">
        <v>49</v>
      </c>
      <c r="J27" s="311" t="s">
        <v>6</v>
      </c>
      <c r="K27" s="311"/>
      <c r="L27" s="311"/>
      <c r="M27" s="240"/>
      <c r="N27" s="247" t="s">
        <v>49</v>
      </c>
    </row>
    <row r="28" spans="1:18" s="271" customFormat="1">
      <c r="A28" s="279" t="s">
        <v>64</v>
      </c>
      <c r="B28" s="290"/>
      <c r="D28" s="280"/>
      <c r="F28" s="280"/>
      <c r="G28" s="280"/>
      <c r="H28" s="297"/>
      <c r="I28" s="297"/>
      <c r="J28" s="280"/>
      <c r="L28" s="280"/>
      <c r="M28" s="280"/>
      <c r="N28" s="297"/>
    </row>
    <row r="29" spans="1:18" s="271" customFormat="1">
      <c r="A29" s="283" t="s">
        <v>65</v>
      </c>
      <c r="B29" s="240"/>
      <c r="D29" s="280"/>
      <c r="F29" s="281"/>
      <c r="G29" s="281"/>
      <c r="J29" s="280"/>
      <c r="L29" s="281"/>
      <c r="M29" s="281"/>
    </row>
    <row r="30" spans="1:18" s="271" customFormat="1">
      <c r="A30" s="289" t="s">
        <v>66</v>
      </c>
      <c r="B30" s="290"/>
      <c r="D30" s="280"/>
      <c r="F30" s="280"/>
      <c r="G30" s="280"/>
      <c r="H30" s="297"/>
      <c r="I30" s="297"/>
      <c r="J30" s="280"/>
      <c r="L30" s="280"/>
      <c r="M30" s="280"/>
      <c r="N30" s="297"/>
    </row>
    <row r="31" spans="1:18" s="271" customFormat="1">
      <c r="A31" s="289" t="s">
        <v>67</v>
      </c>
      <c r="B31" s="290"/>
      <c r="D31" s="280"/>
      <c r="F31" s="280"/>
      <c r="G31" s="280"/>
      <c r="H31" s="297"/>
      <c r="I31" s="297"/>
      <c r="J31" s="280"/>
      <c r="L31" s="280"/>
      <c r="M31" s="280"/>
      <c r="N31" s="297"/>
    </row>
    <row r="32" spans="1:18" s="271" customFormat="1">
      <c r="A32" s="284" t="s">
        <v>56</v>
      </c>
      <c r="B32" s="290"/>
      <c r="D32" s="174"/>
      <c r="F32" s="280"/>
      <c r="G32" s="280"/>
      <c r="H32" s="297"/>
      <c r="I32" s="297"/>
      <c r="J32" s="174"/>
      <c r="L32" s="280"/>
      <c r="M32" s="280"/>
      <c r="N32" s="297"/>
    </row>
    <row r="33" spans="1:18" s="271" customFormat="1">
      <c r="A33" s="287" t="s">
        <v>57</v>
      </c>
      <c r="B33" s="290"/>
      <c r="D33" s="174"/>
      <c r="F33" s="280"/>
      <c r="G33" s="280"/>
      <c r="H33" s="297"/>
      <c r="I33" s="297"/>
      <c r="J33" s="174"/>
      <c r="L33" s="174"/>
      <c r="M33" s="280"/>
      <c r="N33" s="297"/>
    </row>
    <row r="34" spans="1:18" s="271" customFormat="1">
      <c r="A34" s="287" t="s">
        <v>58</v>
      </c>
      <c r="B34" s="286" t="s">
        <v>68</v>
      </c>
      <c r="D34" s="219">
        <v>1417325</v>
      </c>
      <c r="F34" s="219"/>
      <c r="G34" s="280"/>
      <c r="H34" s="297"/>
      <c r="I34" s="297"/>
      <c r="J34" s="219">
        <v>1417325</v>
      </c>
      <c r="L34" s="219"/>
      <c r="M34" s="280"/>
      <c r="N34" s="297"/>
      <c r="P34" s="282"/>
      <c r="R34" s="282"/>
    </row>
    <row r="35" spans="1:18" s="271" customFormat="1">
      <c r="A35" s="289" t="s">
        <v>60</v>
      </c>
      <c r="B35" s="286"/>
      <c r="D35" s="219">
        <v>223305</v>
      </c>
      <c r="F35" s="219"/>
      <c r="G35" s="280"/>
      <c r="H35" s="297"/>
      <c r="I35" s="297"/>
      <c r="J35" s="219">
        <v>221876</v>
      </c>
      <c r="L35" s="219"/>
      <c r="M35" s="280"/>
      <c r="N35" s="297"/>
      <c r="P35" s="282"/>
      <c r="Q35" s="298"/>
      <c r="R35" s="282"/>
    </row>
    <row r="36" spans="1:18" s="271" customFormat="1" hidden="1">
      <c r="A36" s="289" t="s">
        <v>61</v>
      </c>
      <c r="B36" s="290"/>
      <c r="D36" s="174"/>
      <c r="F36" s="280"/>
      <c r="G36" s="280"/>
      <c r="H36" s="297"/>
      <c r="I36" s="297"/>
      <c r="J36" s="174"/>
      <c r="L36" s="280"/>
      <c r="M36" s="280"/>
      <c r="N36" s="297"/>
      <c r="P36" s="282"/>
      <c r="R36" s="282"/>
    </row>
    <row r="37" spans="1:18" s="271" customFormat="1" hidden="1">
      <c r="A37" s="291" t="s">
        <v>62</v>
      </c>
      <c r="B37" s="290"/>
      <c r="D37" s="174"/>
      <c r="F37" s="280"/>
      <c r="G37" s="280"/>
      <c r="H37" s="297"/>
      <c r="I37" s="297"/>
      <c r="J37" s="174"/>
      <c r="L37" s="280"/>
      <c r="M37" s="280"/>
      <c r="N37" s="297"/>
      <c r="P37" s="282"/>
      <c r="R37" s="282"/>
    </row>
    <row r="38" spans="1:18" s="275" customFormat="1" ht="22.2">
      <c r="A38" s="292"/>
      <c r="B38" s="299"/>
      <c r="D38" s="70">
        <f>SUM(D34:D37)</f>
        <v>1640630</v>
      </c>
      <c r="E38" s="62"/>
      <c r="F38" s="295">
        <v>809193</v>
      </c>
      <c r="G38" s="63"/>
      <c r="H38" s="64">
        <v>19.59</v>
      </c>
      <c r="I38" s="65"/>
      <c r="J38" s="70">
        <f>SUM(J34:J37)</f>
        <v>1639201</v>
      </c>
      <c r="L38" s="294">
        <v>865964</v>
      </c>
      <c r="M38" s="59"/>
      <c r="N38" s="64">
        <v>21.06</v>
      </c>
      <c r="O38" s="296"/>
      <c r="P38" s="296"/>
      <c r="Q38" s="282"/>
      <c r="R38" s="282"/>
    </row>
    <row r="39" spans="1:18" s="271" customFormat="1" hidden="1">
      <c r="A39" s="291" t="s">
        <v>62</v>
      </c>
      <c r="B39" s="290"/>
      <c r="D39" s="66"/>
      <c r="E39" s="66"/>
      <c r="F39" s="66"/>
      <c r="G39" s="66"/>
      <c r="H39" s="297"/>
      <c r="I39" s="297"/>
      <c r="J39" s="66"/>
      <c r="L39" s="280"/>
      <c r="M39" s="280"/>
      <c r="N39" s="297"/>
      <c r="P39" s="296"/>
    </row>
    <row r="40" spans="1:18" s="271" customFormat="1" ht="21" customHeight="1" thickBot="1">
      <c r="A40" s="274" t="s">
        <v>69</v>
      </c>
      <c r="B40" s="240"/>
      <c r="C40" s="300"/>
      <c r="D40" s="71">
        <f>SUM(D20+D38)</f>
        <v>4593512</v>
      </c>
      <c r="E40" s="67"/>
      <c r="F40" s="71">
        <f>SUM(F20+F38)</f>
        <v>3846765</v>
      </c>
      <c r="G40" s="63"/>
      <c r="H40" s="72">
        <f>H20+H38</f>
        <v>93.12</v>
      </c>
      <c r="I40" s="68"/>
      <c r="J40" s="71">
        <f>SUM(J20+J38)</f>
        <v>4592083</v>
      </c>
      <c r="K40" s="301"/>
      <c r="L40" s="302">
        <f>SUM(L20+L38)</f>
        <v>3878458</v>
      </c>
      <c r="M40" s="69"/>
      <c r="N40" s="72">
        <f>N20+N38</f>
        <v>94.31</v>
      </c>
      <c r="O40" s="296"/>
      <c r="P40" s="296"/>
    </row>
    <row r="41" spans="1:18" s="271" customFormat="1" ht="18" customHeight="1" thickTop="1">
      <c r="A41" s="303"/>
      <c r="B41" s="240"/>
      <c r="C41" s="300"/>
      <c r="D41" s="301"/>
      <c r="E41" s="301"/>
      <c r="F41" s="301"/>
      <c r="G41" s="69"/>
      <c r="H41" s="69"/>
      <c r="I41" s="69"/>
      <c r="J41" s="301"/>
      <c r="K41" s="301"/>
      <c r="L41" s="301"/>
      <c r="M41" s="69"/>
      <c r="N41" s="69"/>
    </row>
    <row r="42" spans="1:18" s="271" customFormat="1" ht="22.2">
      <c r="A42" s="275"/>
      <c r="B42" s="304"/>
      <c r="C42" s="300"/>
      <c r="D42" s="301"/>
      <c r="E42" s="301"/>
      <c r="F42" s="301"/>
      <c r="G42" s="301"/>
      <c r="H42" s="297"/>
      <c r="J42" s="301"/>
      <c r="K42" s="301"/>
      <c r="L42" s="301"/>
      <c r="M42" s="301"/>
    </row>
    <row r="43" spans="1:18">
      <c r="F43" s="45"/>
      <c r="H43" s="305"/>
      <c r="J43" s="45"/>
      <c r="K43" s="45"/>
      <c r="L43" s="45"/>
      <c r="N43" s="305"/>
    </row>
    <row r="44" spans="1:18" ht="22.2">
      <c r="F44" s="249"/>
      <c r="J44" s="301"/>
    </row>
    <row r="45" spans="1:18">
      <c r="F45" s="306"/>
      <c r="H45" s="305"/>
      <c r="L45" s="306"/>
    </row>
  </sheetData>
  <sheetProtection formatCells="0" formatColumns="0" formatRows="0" insertColumns="0" insertRows="0" insertHyperlinks="0" deleteColumns="0" deleteRows="0" sort="0" autoFilter="0" pivotTables="0"/>
  <mergeCells count="8">
    <mergeCell ref="D27:F27"/>
    <mergeCell ref="J27:L27"/>
    <mergeCell ref="D4:H4"/>
    <mergeCell ref="J4:N4"/>
    <mergeCell ref="D7:F7"/>
    <mergeCell ref="J7:L7"/>
    <mergeCell ref="D24:H24"/>
    <mergeCell ref="J24:N24"/>
  </mergeCells>
  <pageMargins left="0.8" right="0.8" top="0.48" bottom="0.5" header="0.5" footer="0.5"/>
  <pageSetup paperSize="9" scale="97" firstPageNumber="5" orientation="landscape" useFirstPageNumber="1" r:id="rId1"/>
  <headerFooter>
    <oddFooter>&amp;L  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2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A9A4A-8A0E-4491-8FE6-72FB0C75DE58}">
  <sheetPr>
    <tabColor theme="8" tint="-0.499984740745262"/>
  </sheetPr>
  <dimension ref="A1:T35"/>
  <sheetViews>
    <sheetView view="pageBreakPreview" zoomScaleNormal="100" zoomScaleSheetLayoutView="100" workbookViewId="0">
      <selection activeCell="C28" sqref="C28"/>
    </sheetView>
  </sheetViews>
  <sheetFormatPr defaultColWidth="9.125" defaultRowHeight="21.6"/>
  <cols>
    <col min="1" max="1" width="46.5" style="263" customWidth="1"/>
    <col min="2" max="2" width="1.125" style="264" customWidth="1"/>
    <col min="3" max="3" width="16.375" style="265" customWidth="1"/>
    <col min="4" max="4" width="1.125" style="264" customWidth="1"/>
    <col min="5" max="5" width="13.375" style="234" customWidth="1"/>
    <col min="6" max="6" width="1.125" style="268" customWidth="1"/>
    <col min="7" max="7" width="13.375" style="234" customWidth="1"/>
    <col min="8" max="8" width="1.125" style="234" customWidth="1"/>
    <col min="9" max="9" width="13.375" style="264" customWidth="1"/>
    <col min="10" max="10" width="1.125" style="264" customWidth="1"/>
    <col min="11" max="11" width="13.375" style="234" customWidth="1"/>
    <col min="12" max="12" width="1.125" style="268" customWidth="1"/>
    <col min="13" max="13" width="13.375" style="234" customWidth="1"/>
    <col min="14" max="14" width="1.125" style="234" customWidth="1"/>
    <col min="15" max="15" width="13.375" style="264" customWidth="1"/>
    <col min="16" max="16" width="9.125" style="264"/>
    <col min="17" max="17" width="14.625" style="264" bestFit="1" customWidth="1"/>
    <col min="18" max="16384" width="9.125" style="264"/>
  </cols>
  <sheetData>
    <row r="1" spans="1:20" s="231" customFormat="1" ht="22.5" customHeight="1">
      <c r="A1" s="128" t="s">
        <v>0</v>
      </c>
      <c r="B1" s="226"/>
      <c r="C1" s="227"/>
      <c r="D1" s="226"/>
      <c r="E1" s="228"/>
      <c r="F1" s="229"/>
      <c r="G1" s="228"/>
      <c r="H1" s="228"/>
      <c r="I1" s="230"/>
      <c r="J1" s="230"/>
      <c r="K1" s="228"/>
      <c r="L1" s="229"/>
      <c r="M1" s="228"/>
      <c r="N1" s="228"/>
      <c r="O1" s="230"/>
      <c r="P1" s="226"/>
      <c r="Q1" s="226"/>
      <c r="R1" s="226"/>
      <c r="S1" s="226"/>
      <c r="T1" s="226"/>
    </row>
    <row r="2" spans="1:20" s="231" customFormat="1" ht="20.100000000000001" customHeight="1">
      <c r="A2" s="232" t="s">
        <v>63</v>
      </c>
      <c r="B2" s="226"/>
      <c r="C2" s="227"/>
      <c r="D2" s="226"/>
      <c r="E2" s="228"/>
      <c r="F2" s="229"/>
      <c r="G2" s="228"/>
      <c r="H2" s="228"/>
      <c r="I2" s="230"/>
      <c r="J2" s="230"/>
      <c r="K2" s="228"/>
      <c r="L2" s="229"/>
      <c r="M2" s="228"/>
      <c r="N2" s="228"/>
      <c r="O2" s="230"/>
      <c r="P2" s="226"/>
      <c r="Q2" s="226"/>
      <c r="R2" s="226"/>
      <c r="S2" s="226"/>
      <c r="T2" s="226"/>
    </row>
    <row r="3" spans="1:20" s="234" customFormat="1" ht="22.05" customHeight="1">
      <c r="A3" s="233"/>
      <c r="C3" s="235"/>
      <c r="E3" s="73"/>
      <c r="F3" s="236"/>
      <c r="G3" s="73"/>
      <c r="H3" s="74"/>
      <c r="I3" s="73"/>
      <c r="J3" s="237"/>
      <c r="K3" s="75"/>
      <c r="L3" s="236"/>
      <c r="M3" s="75"/>
      <c r="N3" s="74"/>
      <c r="O3" s="76"/>
      <c r="Q3" s="77"/>
    </row>
    <row r="4" spans="1:20" s="239" customFormat="1" ht="22.05" customHeight="1">
      <c r="A4" s="238"/>
      <c r="C4" s="240"/>
      <c r="E4" s="312" t="s">
        <v>40</v>
      </c>
      <c r="F4" s="313"/>
      <c r="G4" s="313"/>
      <c r="H4" s="313"/>
      <c r="I4" s="313"/>
      <c r="J4" s="241"/>
      <c r="K4" s="312" t="s">
        <v>41</v>
      </c>
      <c r="L4" s="313"/>
      <c r="M4" s="313"/>
      <c r="N4" s="313"/>
      <c r="O4" s="313"/>
    </row>
    <row r="5" spans="1:20" s="243" customFormat="1" ht="22.05" customHeight="1">
      <c r="A5" s="242" t="s">
        <v>70</v>
      </c>
      <c r="B5" s="242"/>
      <c r="C5" s="242"/>
      <c r="D5" s="242"/>
      <c r="E5" s="242"/>
      <c r="H5" s="242"/>
      <c r="I5" s="242" t="s">
        <v>43</v>
      </c>
      <c r="J5" s="242"/>
      <c r="K5" s="242"/>
      <c r="N5" s="242"/>
      <c r="O5" s="242" t="s">
        <v>43</v>
      </c>
    </row>
    <row r="6" spans="1:20" s="243" customFormat="1" ht="22.05" customHeight="1">
      <c r="A6" s="244" t="s">
        <v>71</v>
      </c>
      <c r="B6" s="242"/>
      <c r="C6" s="244" t="s">
        <v>72</v>
      </c>
      <c r="D6" s="242"/>
      <c r="E6" s="242" t="s">
        <v>73</v>
      </c>
      <c r="F6" s="242"/>
      <c r="G6" s="242" t="s">
        <v>47</v>
      </c>
      <c r="H6" s="242"/>
      <c r="I6" s="242" t="s">
        <v>48</v>
      </c>
      <c r="J6" s="242"/>
      <c r="K6" s="242" t="s">
        <v>73</v>
      </c>
      <c r="L6" s="242"/>
      <c r="M6" s="242" t="s">
        <v>47</v>
      </c>
      <c r="N6" s="242"/>
      <c r="O6" s="242" t="s">
        <v>48</v>
      </c>
    </row>
    <row r="7" spans="1:20" s="234" customFormat="1" ht="22.05" customHeight="1">
      <c r="A7" s="245"/>
      <c r="C7" s="246"/>
      <c r="E7" s="311" t="s">
        <v>6</v>
      </c>
      <c r="F7" s="311"/>
      <c r="G7" s="311"/>
      <c r="H7" s="246"/>
      <c r="I7" s="247" t="s">
        <v>49</v>
      </c>
      <c r="K7" s="311" t="s">
        <v>6</v>
      </c>
      <c r="L7" s="311"/>
      <c r="M7" s="311"/>
      <c r="N7" s="246"/>
      <c r="O7" s="247" t="s">
        <v>49</v>
      </c>
    </row>
    <row r="8" spans="1:20" s="234" customFormat="1" ht="22.05" customHeight="1">
      <c r="A8" s="243" t="s">
        <v>74</v>
      </c>
      <c r="C8" s="246"/>
      <c r="E8" s="246"/>
      <c r="F8" s="246"/>
      <c r="G8" s="246"/>
      <c r="H8" s="246"/>
      <c r="K8" s="246"/>
      <c r="L8" s="246"/>
      <c r="M8" s="246"/>
      <c r="N8" s="246"/>
    </row>
    <row r="9" spans="1:20" s="234" customFormat="1" ht="22.05" customHeight="1">
      <c r="A9" s="243" t="s">
        <v>75</v>
      </c>
      <c r="C9" s="246"/>
      <c r="E9" s="246"/>
      <c r="F9" s="246"/>
      <c r="G9" s="246"/>
      <c r="H9" s="246"/>
      <c r="K9" s="246"/>
      <c r="L9" s="246"/>
      <c r="M9" s="246"/>
      <c r="N9" s="246"/>
      <c r="O9" s="248"/>
    </row>
    <row r="10" spans="1:20" s="234" customFormat="1" ht="22.05" customHeight="1">
      <c r="A10" s="233" t="s">
        <v>76</v>
      </c>
      <c r="C10" s="235"/>
      <c r="E10" s="73"/>
      <c r="F10" s="236"/>
      <c r="G10" s="73"/>
      <c r="H10" s="78"/>
      <c r="I10" s="248"/>
      <c r="J10" s="237"/>
      <c r="K10" s="79"/>
      <c r="L10" s="80"/>
      <c r="M10" s="79"/>
      <c r="N10" s="78"/>
      <c r="O10" s="81"/>
    </row>
    <row r="11" spans="1:20" s="234" customFormat="1" ht="22.05" customHeight="1">
      <c r="A11" s="233" t="s">
        <v>77</v>
      </c>
      <c r="C11" s="235" t="s">
        <v>78</v>
      </c>
      <c r="E11" s="75">
        <v>0</v>
      </c>
      <c r="F11" s="249"/>
      <c r="G11" s="75">
        <v>0</v>
      </c>
      <c r="H11" s="82"/>
      <c r="I11" s="76">
        <v>0</v>
      </c>
      <c r="J11" s="249"/>
      <c r="K11" s="75">
        <v>120000</v>
      </c>
      <c r="L11" s="249"/>
      <c r="M11" s="75">
        <v>119576</v>
      </c>
      <c r="N11" s="82"/>
      <c r="O11" s="118">
        <f>M11/$M$32*100</f>
        <v>2.9074513043970898</v>
      </c>
      <c r="Q11" s="77"/>
    </row>
    <row r="12" spans="1:20" s="234" customFormat="1" ht="22.05" customHeight="1">
      <c r="A12" s="233" t="s">
        <v>79</v>
      </c>
      <c r="C12" s="235" t="s">
        <v>80</v>
      </c>
      <c r="E12" s="75">
        <v>0</v>
      </c>
      <c r="F12" s="249"/>
      <c r="G12" s="75">
        <v>0</v>
      </c>
      <c r="H12" s="82"/>
      <c r="I12" s="76">
        <v>0</v>
      </c>
      <c r="J12" s="249"/>
      <c r="K12" s="75">
        <v>45000</v>
      </c>
      <c r="L12" s="249"/>
      <c r="M12" s="75">
        <v>44980</v>
      </c>
      <c r="N12" s="82"/>
      <c r="O12" s="118">
        <f>M12/$M$32*100</f>
        <v>1.0936739786560941</v>
      </c>
      <c r="Q12" s="77"/>
    </row>
    <row r="13" spans="1:20" s="234" customFormat="1" ht="22.05" customHeight="1">
      <c r="A13" s="233" t="s">
        <v>81</v>
      </c>
      <c r="C13" s="235" t="s">
        <v>82</v>
      </c>
      <c r="E13" s="75">
        <v>100000</v>
      </c>
      <c r="F13" s="249"/>
      <c r="G13" s="75">
        <v>99991</v>
      </c>
      <c r="H13" s="82"/>
      <c r="I13" s="76">
        <f>G13/$G$32*100</f>
        <v>2.4204132791951114</v>
      </c>
      <c r="J13" s="249"/>
      <c r="K13" s="83">
        <v>0</v>
      </c>
      <c r="L13" s="249"/>
      <c r="M13" s="83">
        <v>0</v>
      </c>
      <c r="N13" s="82"/>
      <c r="O13" s="121">
        <v>0</v>
      </c>
    </row>
    <row r="14" spans="1:20" s="234" customFormat="1" ht="22.05" customHeight="1">
      <c r="A14" s="233" t="s">
        <v>83</v>
      </c>
      <c r="C14" s="235" t="s">
        <v>84</v>
      </c>
      <c r="E14" s="75">
        <v>86000</v>
      </c>
      <c r="F14" s="249"/>
      <c r="G14" s="75">
        <v>85843</v>
      </c>
      <c r="H14" s="82"/>
      <c r="I14" s="76">
        <f>G14/$G$32*100</f>
        <v>2.0779423860742061</v>
      </c>
      <c r="J14" s="249"/>
      <c r="K14" s="83">
        <v>0</v>
      </c>
      <c r="L14" s="249"/>
      <c r="M14" s="83">
        <v>0</v>
      </c>
      <c r="N14" s="82"/>
      <c r="O14" s="121">
        <v>0</v>
      </c>
    </row>
    <row r="15" spans="1:20" s="234" customFormat="1" ht="22.05" customHeight="1">
      <c r="A15" s="233" t="s">
        <v>85</v>
      </c>
      <c r="C15" s="235" t="s">
        <v>86</v>
      </c>
      <c r="E15" s="75">
        <v>44000</v>
      </c>
      <c r="F15" s="249"/>
      <c r="G15" s="75">
        <v>43778</v>
      </c>
      <c r="H15" s="82"/>
      <c r="I15" s="76">
        <f>G15/$G$32*100</f>
        <v>1.0597038987169203</v>
      </c>
      <c r="J15" s="249"/>
      <c r="K15" s="83">
        <v>0</v>
      </c>
      <c r="L15" s="249"/>
      <c r="M15" s="83">
        <v>0</v>
      </c>
      <c r="N15" s="82"/>
      <c r="O15" s="121">
        <v>0</v>
      </c>
    </row>
    <row r="16" spans="1:20" s="234" customFormat="1" ht="19.05" hidden="1" customHeight="1">
      <c r="A16" s="233"/>
      <c r="C16" s="235"/>
      <c r="E16" s="249"/>
      <c r="F16" s="249"/>
      <c r="G16" s="249"/>
      <c r="H16" s="249"/>
      <c r="I16" s="249"/>
      <c r="J16" s="249"/>
      <c r="K16" s="75"/>
      <c r="L16" s="249"/>
      <c r="M16" s="75"/>
      <c r="N16" s="82"/>
      <c r="O16" s="75"/>
    </row>
    <row r="17" spans="1:20" s="231" customFormat="1" ht="22.5" hidden="1" customHeight="1">
      <c r="A17" s="233" t="s">
        <v>0</v>
      </c>
      <c r="B17" s="226"/>
      <c r="C17" s="227"/>
      <c r="D17" s="226"/>
      <c r="E17" s="249"/>
      <c r="F17" s="250"/>
      <c r="G17" s="249"/>
      <c r="H17" s="249"/>
      <c r="I17" s="251"/>
      <c r="J17" s="251"/>
      <c r="K17" s="249"/>
      <c r="L17" s="250"/>
      <c r="M17" s="249"/>
      <c r="N17" s="249"/>
      <c r="O17" s="251"/>
      <c r="P17" s="226"/>
      <c r="Q17" s="226"/>
      <c r="R17" s="226"/>
      <c r="S17" s="226"/>
      <c r="T17" s="226"/>
    </row>
    <row r="18" spans="1:20" s="231" customFormat="1" ht="20.100000000000001" hidden="1" customHeight="1">
      <c r="A18" s="233" t="s">
        <v>63</v>
      </c>
      <c r="B18" s="226"/>
      <c r="C18" s="227"/>
      <c r="D18" s="226"/>
      <c r="E18" s="249"/>
      <c r="F18" s="250"/>
      <c r="G18" s="249"/>
      <c r="H18" s="249"/>
      <c r="I18" s="251"/>
      <c r="J18" s="251"/>
      <c r="K18" s="249"/>
      <c r="L18" s="250"/>
      <c r="M18" s="249"/>
      <c r="N18" s="249"/>
      <c r="O18" s="251"/>
      <c r="P18" s="226"/>
      <c r="Q18" s="226"/>
      <c r="R18" s="226"/>
      <c r="S18" s="226"/>
      <c r="T18" s="226"/>
    </row>
    <row r="19" spans="1:20" s="231" customFormat="1" ht="20.100000000000001" hidden="1" customHeight="1">
      <c r="A19" s="233"/>
      <c r="C19" s="246"/>
      <c r="E19" s="249"/>
      <c r="F19" s="250"/>
      <c r="G19" s="249"/>
      <c r="H19" s="249"/>
      <c r="I19" s="251"/>
      <c r="J19" s="251"/>
      <c r="K19" s="249"/>
      <c r="L19" s="250"/>
      <c r="M19" s="249"/>
      <c r="N19" s="249"/>
      <c r="O19" s="251"/>
    </row>
    <row r="20" spans="1:20" s="239" customFormat="1" ht="22.05" hidden="1" customHeight="1">
      <c r="A20" s="233"/>
      <c r="C20" s="240"/>
      <c r="E20" s="315"/>
      <c r="F20" s="315"/>
      <c r="G20" s="315"/>
      <c r="H20" s="315"/>
      <c r="I20" s="315"/>
      <c r="J20" s="252"/>
      <c r="K20" s="315" t="s">
        <v>41</v>
      </c>
      <c r="L20" s="315"/>
      <c r="M20" s="315"/>
      <c r="N20" s="315"/>
      <c r="O20" s="315"/>
    </row>
    <row r="21" spans="1:20" s="243" customFormat="1" ht="22.05" hidden="1" customHeight="1">
      <c r="A21" s="233" t="s">
        <v>70</v>
      </c>
      <c r="B21" s="242"/>
      <c r="C21" s="242"/>
      <c r="D21" s="242"/>
      <c r="E21" s="253"/>
      <c r="F21" s="254"/>
      <c r="G21" s="254"/>
      <c r="H21" s="253"/>
      <c r="I21" s="253"/>
      <c r="J21" s="253"/>
      <c r="K21" s="254"/>
      <c r="L21" s="254"/>
      <c r="M21" s="254"/>
      <c r="N21" s="253"/>
      <c r="O21" s="253" t="s">
        <v>43</v>
      </c>
    </row>
    <row r="22" spans="1:20" s="243" customFormat="1" ht="22.05" hidden="1" customHeight="1">
      <c r="A22" s="233" t="s">
        <v>71</v>
      </c>
      <c r="B22" s="242"/>
      <c r="C22" s="244" t="s">
        <v>72</v>
      </c>
      <c r="D22" s="242"/>
      <c r="E22" s="253"/>
      <c r="F22" s="253"/>
      <c r="G22" s="253"/>
      <c r="H22" s="253"/>
      <c r="I22" s="253"/>
      <c r="J22" s="253"/>
      <c r="K22" s="253" t="s">
        <v>73</v>
      </c>
      <c r="L22" s="253"/>
      <c r="M22" s="253" t="s">
        <v>47</v>
      </c>
      <c r="N22" s="253"/>
      <c r="O22" s="253" t="s">
        <v>48</v>
      </c>
    </row>
    <row r="23" spans="1:20" s="234" customFormat="1" ht="22.05" hidden="1" customHeight="1">
      <c r="A23" s="233"/>
      <c r="C23" s="246"/>
      <c r="E23" s="314"/>
      <c r="F23" s="314"/>
      <c r="G23" s="314"/>
      <c r="H23" s="255"/>
      <c r="I23" s="255"/>
      <c r="J23" s="249"/>
      <c r="K23" s="314" t="s">
        <v>6</v>
      </c>
      <c r="L23" s="314"/>
      <c r="M23" s="314"/>
      <c r="N23" s="255"/>
      <c r="O23" s="255" t="s">
        <v>49</v>
      </c>
    </row>
    <row r="24" spans="1:20" s="234" customFormat="1" ht="22.05" hidden="1" customHeight="1">
      <c r="A24" s="233" t="s">
        <v>74</v>
      </c>
      <c r="C24" s="246"/>
      <c r="E24" s="256"/>
      <c r="F24" s="256"/>
      <c r="G24" s="256"/>
      <c r="H24" s="255"/>
      <c r="I24" s="255"/>
      <c r="J24" s="249"/>
      <c r="K24" s="256"/>
      <c r="L24" s="256"/>
      <c r="M24" s="256"/>
      <c r="N24" s="255"/>
      <c r="O24" s="255"/>
    </row>
    <row r="25" spans="1:20" s="234" customFormat="1" ht="22.05" hidden="1" customHeight="1">
      <c r="A25" s="233" t="s">
        <v>87</v>
      </c>
      <c r="C25" s="246"/>
      <c r="E25" s="256"/>
      <c r="F25" s="256"/>
      <c r="G25" s="256"/>
      <c r="H25" s="255"/>
      <c r="I25" s="255"/>
      <c r="J25" s="249"/>
      <c r="K25" s="256"/>
      <c r="L25" s="256"/>
      <c r="M25" s="256"/>
      <c r="N25" s="255"/>
      <c r="O25" s="255"/>
    </row>
    <row r="26" spans="1:20" s="234" customFormat="1" ht="22.05" customHeight="1">
      <c r="A26" s="233" t="s">
        <v>88</v>
      </c>
      <c r="C26" s="235"/>
      <c r="E26" s="84"/>
      <c r="F26" s="249"/>
      <c r="G26" s="84"/>
      <c r="H26" s="82"/>
      <c r="I26" s="249"/>
      <c r="J26" s="249"/>
      <c r="K26" s="84"/>
      <c r="L26" s="249"/>
      <c r="M26" s="84"/>
      <c r="N26" s="82"/>
      <c r="O26" s="249"/>
    </row>
    <row r="27" spans="1:20" s="234" customFormat="1" ht="22.05" customHeight="1">
      <c r="A27" s="233" t="s">
        <v>89</v>
      </c>
      <c r="C27" s="235" t="s">
        <v>90</v>
      </c>
      <c r="E27" s="75">
        <v>0</v>
      </c>
      <c r="F27" s="249"/>
      <c r="G27" s="75">
        <v>0</v>
      </c>
      <c r="H27" s="82"/>
      <c r="I27" s="76">
        <v>0</v>
      </c>
      <c r="J27" s="85"/>
      <c r="K27" s="83">
        <v>70000</v>
      </c>
      <c r="L27" s="249"/>
      <c r="M27" s="83">
        <v>69729</v>
      </c>
      <c r="N27" s="85"/>
      <c r="O27" s="119">
        <f>(M27/$M$32*100)-0.01</f>
        <v>1.6854378136440813</v>
      </c>
      <c r="Q27" s="257"/>
    </row>
    <row r="28" spans="1:20" s="234" customFormat="1" ht="22.05" customHeight="1">
      <c r="A28" s="233" t="s">
        <v>91</v>
      </c>
      <c r="C28" s="235" t="s">
        <v>92</v>
      </c>
      <c r="E28" s="75">
        <v>15000</v>
      </c>
      <c r="F28" s="249"/>
      <c r="G28" s="75">
        <v>14999</v>
      </c>
      <c r="H28" s="82"/>
      <c r="I28" s="118">
        <f t="shared" ref="I28:I29" si="0">G28/$G$32*100</f>
        <v>0.36307046408824262</v>
      </c>
      <c r="J28" s="85"/>
      <c r="K28" s="83">
        <v>0</v>
      </c>
      <c r="L28" s="122"/>
      <c r="M28" s="83">
        <v>0</v>
      </c>
      <c r="N28" s="86"/>
      <c r="O28" s="121">
        <v>0</v>
      </c>
      <c r="Q28" s="257"/>
    </row>
    <row r="29" spans="1:20" s="234" customFormat="1" ht="22.05" customHeight="1">
      <c r="A29" s="233" t="s">
        <v>93</v>
      </c>
      <c r="C29" s="235" t="s">
        <v>94</v>
      </c>
      <c r="E29" s="123">
        <v>40000</v>
      </c>
      <c r="F29" s="122"/>
      <c r="G29" s="123">
        <v>39778</v>
      </c>
      <c r="H29" s="124"/>
      <c r="I29" s="125">
        <f t="shared" si="0"/>
        <v>0.96287865327702626</v>
      </c>
      <c r="J29" s="85"/>
      <c r="K29" s="87">
        <v>0</v>
      </c>
      <c r="L29" s="122"/>
      <c r="M29" s="87">
        <v>0</v>
      </c>
      <c r="N29" s="86"/>
      <c r="O29" s="126">
        <v>0</v>
      </c>
    </row>
    <row r="30" spans="1:20" s="234" customFormat="1" ht="22.05" customHeight="1">
      <c r="A30" s="258" t="s">
        <v>95</v>
      </c>
      <c r="C30" s="235"/>
      <c r="E30" s="88"/>
      <c r="F30" s="89"/>
      <c r="G30" s="88"/>
      <c r="H30" s="86"/>
      <c r="I30" s="90"/>
      <c r="J30" s="85"/>
      <c r="K30" s="89"/>
      <c r="L30" s="89"/>
      <c r="M30" s="91"/>
      <c r="N30" s="86"/>
      <c r="O30" s="92"/>
    </row>
    <row r="31" spans="1:20" s="243" customFormat="1" ht="22.05" customHeight="1">
      <c r="A31" s="243" t="s">
        <v>96</v>
      </c>
      <c r="C31" s="242"/>
      <c r="E31" s="259">
        <f>E11+E12+E13+E14+E15+E27+E28+E29</f>
        <v>285000</v>
      </c>
      <c r="F31" s="93"/>
      <c r="G31" s="259">
        <f>G11+G12+G13+G14+G15+G27+G28+G29</f>
        <v>284389</v>
      </c>
      <c r="H31" s="93"/>
      <c r="I31" s="96">
        <f>G31/$G$32*100</f>
        <v>6.8840086813515056</v>
      </c>
      <c r="J31" s="94"/>
      <c r="K31" s="260">
        <f>K11+K12+K13+K14+K15+K27+K28+K29</f>
        <v>235000</v>
      </c>
      <c r="L31" s="254"/>
      <c r="M31" s="260">
        <f>M11+M12+M13+M14+M15+M27+M28+M29</f>
        <v>234285</v>
      </c>
      <c r="N31" s="94"/>
      <c r="O31" s="96">
        <f>(M31/$M$32*100)-0.01</f>
        <v>5.6865630966972649</v>
      </c>
    </row>
    <row r="32" spans="1:20" s="243" customFormat="1" ht="22.05" customHeight="1" thickBot="1">
      <c r="A32" s="258" t="s">
        <v>97</v>
      </c>
      <c r="C32" s="242"/>
      <c r="E32" s="261">
        <f>'Property-Dec 5-6'!D40+'Securities-Dec 7'!E31</f>
        <v>4878512</v>
      </c>
      <c r="F32" s="93"/>
      <c r="G32" s="261">
        <f>'Property-Dec 5-6'!F40+'Securities-Dec 7'!G31</f>
        <v>4131154</v>
      </c>
      <c r="H32" s="93"/>
      <c r="I32" s="95">
        <v>100</v>
      </c>
      <c r="J32" s="254"/>
      <c r="K32" s="262">
        <f>'Property-Dec 5-6'!J40+'Securities-Dec 7'!K31</f>
        <v>4827083</v>
      </c>
      <c r="L32" s="254"/>
      <c r="M32" s="262">
        <f>'Property-Dec 5-6'!L40+'Securities-Dec 7'!M31</f>
        <v>4112743</v>
      </c>
      <c r="N32" s="94"/>
      <c r="O32" s="95">
        <v>100</v>
      </c>
    </row>
    <row r="33" spans="5:15" ht="20.100000000000001" customHeight="1" thickTop="1">
      <c r="E33" s="249"/>
      <c r="F33" s="250"/>
      <c r="G33" s="249"/>
      <c r="H33" s="249"/>
      <c r="I33" s="266"/>
      <c r="J33" s="267"/>
      <c r="K33" s="249"/>
      <c r="L33" s="250"/>
      <c r="M33" s="249"/>
      <c r="N33" s="249"/>
      <c r="O33" s="267"/>
    </row>
    <row r="34" spans="5:15">
      <c r="I34" s="269"/>
    </row>
    <row r="35" spans="5:15" ht="20.100000000000001" customHeight="1">
      <c r="I35" s="270"/>
    </row>
  </sheetData>
  <sheetProtection formatCells="0" formatColumns="0" formatRows="0" insertColumns="0" insertRows="0" insertHyperlinks="0" deleteColumns="0" deleteRows="0" sort="0" autoFilter="0" pivotTables="0"/>
  <mergeCells count="8">
    <mergeCell ref="E23:G23"/>
    <mergeCell ref="K23:M23"/>
    <mergeCell ref="E4:I4"/>
    <mergeCell ref="K4:O4"/>
    <mergeCell ref="E7:G7"/>
    <mergeCell ref="K7:M7"/>
    <mergeCell ref="E20:I20"/>
    <mergeCell ref="K20:O20"/>
  </mergeCells>
  <pageMargins left="0.8" right="0.8" top="0.48" bottom="0.5" header="0.5" footer="0.5"/>
  <pageSetup paperSize="9" scale="97" firstPageNumber="7" orientation="landscape" useFirstPageNumber="1" r:id="rId1"/>
  <headerFooter>
    <oddFooter>&amp;L  หมายเหตุประกอบงบการเงินแบบย่อเป็นส่วนหนึ่งของงบการเงินระหว่างกาลนี้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8" tint="-0.499984740745262"/>
  </sheetPr>
  <dimension ref="A1:J70"/>
  <sheetViews>
    <sheetView view="pageBreakPreview" zoomScaleNormal="100" zoomScaleSheetLayoutView="100" workbookViewId="0">
      <selection activeCell="A63" sqref="A63"/>
    </sheetView>
  </sheetViews>
  <sheetFormatPr defaultColWidth="9.125" defaultRowHeight="21" customHeight="1"/>
  <cols>
    <col min="1" max="1" width="56.625" style="134" customWidth="1"/>
    <col min="2" max="2" width="9.875" style="134" customWidth="1"/>
    <col min="3" max="3" width="1.75" style="134" customWidth="1"/>
    <col min="4" max="4" width="14.875" style="134" customWidth="1"/>
    <col min="5" max="5" width="1.75" style="134" customWidth="1"/>
    <col min="6" max="6" width="14.875" style="134" customWidth="1"/>
    <col min="7" max="7" width="13.625" style="134" bestFit="1" customWidth="1"/>
    <col min="8" max="16384" width="9.125" style="134"/>
  </cols>
  <sheetData>
    <row r="1" spans="1:7" ht="23.4">
      <c r="A1" s="162" t="s">
        <v>0</v>
      </c>
      <c r="B1" s="163"/>
      <c r="C1" s="164"/>
      <c r="D1" s="165"/>
      <c r="E1" s="164"/>
      <c r="F1" s="165"/>
    </row>
    <row r="2" spans="1:7" ht="23.4">
      <c r="A2" s="167" t="s">
        <v>98</v>
      </c>
      <c r="B2" s="163"/>
      <c r="C2" s="164"/>
      <c r="D2" s="165"/>
      <c r="E2" s="164"/>
      <c r="F2" s="165"/>
    </row>
    <row r="3" spans="1:7" ht="23.1" customHeight="1">
      <c r="A3" s="167"/>
      <c r="B3" s="163"/>
      <c r="C3" s="164"/>
      <c r="D3" s="165"/>
      <c r="E3" s="164"/>
      <c r="F3" s="165"/>
    </row>
    <row r="4" spans="1:7" ht="23.1" customHeight="1">
      <c r="A4" s="167"/>
      <c r="B4" s="163"/>
      <c r="C4" s="164"/>
      <c r="D4" s="318" t="s">
        <v>99</v>
      </c>
      <c r="E4" s="318"/>
      <c r="F4" s="318"/>
    </row>
    <row r="5" spans="1:7" ht="23.1" customHeight="1">
      <c r="A5" s="167"/>
      <c r="B5" s="163"/>
      <c r="C5" s="164"/>
      <c r="D5" s="317" t="s">
        <v>100</v>
      </c>
      <c r="E5" s="317"/>
      <c r="F5" s="317"/>
    </row>
    <row r="6" spans="1:7" ht="23.1" customHeight="1">
      <c r="A6" s="167"/>
      <c r="B6" s="163" t="s">
        <v>4</v>
      </c>
      <c r="C6" s="164"/>
      <c r="D6" s="133">
        <v>2568</v>
      </c>
      <c r="F6" s="133">
        <v>2567</v>
      </c>
    </row>
    <row r="7" spans="1:7" ht="23.4">
      <c r="A7" s="170"/>
      <c r="B7" s="163"/>
      <c r="C7" s="214"/>
      <c r="D7" s="316" t="s">
        <v>6</v>
      </c>
      <c r="E7" s="316"/>
      <c r="F7" s="316"/>
    </row>
    <row r="8" spans="1:7" ht="23.4">
      <c r="A8" s="172" t="s">
        <v>101</v>
      </c>
      <c r="B8" s="163">
        <v>3</v>
      </c>
      <c r="C8" s="203"/>
      <c r="D8" s="173"/>
      <c r="E8" s="203"/>
      <c r="F8" s="173"/>
    </row>
    <row r="9" spans="1:7" ht="23.4">
      <c r="A9" s="168" t="s">
        <v>102</v>
      </c>
      <c r="B9" s="163"/>
      <c r="C9" s="204"/>
      <c r="D9" s="97">
        <v>135477</v>
      </c>
      <c r="E9" s="204"/>
      <c r="F9" s="97">
        <v>146255</v>
      </c>
      <c r="G9" s="215"/>
    </row>
    <row r="10" spans="1:7" ht="23.4">
      <c r="A10" s="216" t="s">
        <v>103</v>
      </c>
      <c r="B10" s="163"/>
      <c r="C10" s="204"/>
      <c r="D10" s="98">
        <v>1216</v>
      </c>
      <c r="E10" s="204"/>
      <c r="F10" s="98">
        <v>1390</v>
      </c>
      <c r="G10" s="215"/>
    </row>
    <row r="11" spans="1:7" ht="23.4">
      <c r="A11" s="165" t="s">
        <v>104</v>
      </c>
      <c r="B11" s="163"/>
      <c r="C11" s="204"/>
      <c r="D11" s="98">
        <v>3214</v>
      </c>
      <c r="E11" s="204"/>
      <c r="F11" s="98">
        <v>2295</v>
      </c>
      <c r="G11" s="215"/>
    </row>
    <row r="12" spans="1:7" ht="22.5" customHeight="1">
      <c r="A12" s="187" t="s">
        <v>105</v>
      </c>
      <c r="B12" s="163">
        <v>13</v>
      </c>
      <c r="C12" s="206"/>
      <c r="D12" s="53">
        <f>SUM(D9:D11)</f>
        <v>139907</v>
      </c>
      <c r="E12" s="206"/>
      <c r="F12" s="217">
        <f>SUM(F9:F11)</f>
        <v>149940</v>
      </c>
      <c r="G12" s="215"/>
    </row>
    <row r="13" spans="1:7" ht="10.050000000000001" customHeight="1">
      <c r="A13" s="168"/>
      <c r="B13" s="163"/>
      <c r="C13" s="204"/>
      <c r="D13" s="99"/>
      <c r="E13" s="204"/>
      <c r="F13" s="99"/>
    </row>
    <row r="14" spans="1:7" ht="23.4">
      <c r="A14" s="172" t="s">
        <v>106</v>
      </c>
      <c r="B14" s="163"/>
      <c r="C14" s="204"/>
      <c r="E14" s="204"/>
      <c r="G14" s="215"/>
    </row>
    <row r="15" spans="1:7" ht="23.4">
      <c r="A15" s="165" t="s">
        <v>107</v>
      </c>
      <c r="B15" s="218">
        <v>3</v>
      </c>
      <c r="C15" s="204"/>
      <c r="D15" s="179">
        <v>2911</v>
      </c>
      <c r="E15" s="204"/>
      <c r="F15" s="179">
        <v>3084</v>
      </c>
      <c r="G15" s="215"/>
    </row>
    <row r="16" spans="1:7" ht="23.4">
      <c r="A16" s="168" t="s">
        <v>108</v>
      </c>
      <c r="B16" s="218">
        <v>3</v>
      </c>
      <c r="C16" s="204"/>
      <c r="D16" s="179">
        <v>1940</v>
      </c>
      <c r="E16" s="204"/>
      <c r="F16" s="219">
        <v>2029</v>
      </c>
      <c r="G16" s="215"/>
    </row>
    <row r="17" spans="1:7" ht="23.4">
      <c r="A17" s="165" t="s">
        <v>109</v>
      </c>
      <c r="B17" s="218"/>
      <c r="C17" s="204"/>
      <c r="D17" s="179">
        <v>286</v>
      </c>
      <c r="E17" s="204"/>
      <c r="F17" s="219">
        <v>299</v>
      </c>
      <c r="G17" s="215"/>
    </row>
    <row r="18" spans="1:7" ht="23.4">
      <c r="A18" s="165" t="s">
        <v>110</v>
      </c>
      <c r="B18" s="218">
        <v>3</v>
      </c>
      <c r="C18" s="204"/>
      <c r="D18" s="179">
        <v>12239</v>
      </c>
      <c r="E18" s="204"/>
      <c r="F18" s="179">
        <v>14947</v>
      </c>
      <c r="G18" s="215"/>
    </row>
    <row r="19" spans="1:7" ht="23.4">
      <c r="A19" s="168" t="s">
        <v>111</v>
      </c>
      <c r="B19" s="220"/>
      <c r="C19" s="221"/>
      <c r="D19" s="179">
        <v>427</v>
      </c>
      <c r="E19" s="221"/>
      <c r="F19" s="179">
        <v>341</v>
      </c>
      <c r="G19" s="215"/>
    </row>
    <row r="20" spans="1:7" ht="23.4">
      <c r="A20" s="168" t="s">
        <v>112</v>
      </c>
      <c r="B20" s="163"/>
      <c r="C20" s="204"/>
      <c r="D20" s="219">
        <v>35002</v>
      </c>
      <c r="E20" s="204"/>
      <c r="F20" s="219">
        <v>35500</v>
      </c>
      <c r="G20" s="215"/>
    </row>
    <row r="21" spans="1:7" ht="23.4">
      <c r="A21" s="168" t="s">
        <v>113</v>
      </c>
      <c r="B21" s="163"/>
      <c r="C21" s="204"/>
      <c r="D21" s="219">
        <v>855</v>
      </c>
      <c r="E21" s="204"/>
      <c r="F21" s="219">
        <v>1591</v>
      </c>
      <c r="G21" s="215"/>
    </row>
    <row r="22" spans="1:7" ht="23.4">
      <c r="A22" s="165" t="s">
        <v>114</v>
      </c>
      <c r="B22" s="163">
        <v>3</v>
      </c>
      <c r="C22" s="204"/>
      <c r="D22" s="219">
        <v>10706</v>
      </c>
      <c r="E22" s="204"/>
      <c r="F22" s="219">
        <v>12068</v>
      </c>
      <c r="G22" s="215"/>
    </row>
    <row r="23" spans="1:7" ht="23.4">
      <c r="A23" s="187" t="s">
        <v>115</v>
      </c>
      <c r="B23" s="163"/>
      <c r="C23" s="206"/>
      <c r="D23" s="53">
        <f>SUM(D15:D22)</f>
        <v>64366</v>
      </c>
      <c r="E23" s="206"/>
      <c r="F23" s="217">
        <f>SUM(F15:F22)</f>
        <v>69859</v>
      </c>
      <c r="G23" s="215"/>
    </row>
    <row r="24" spans="1:7" ht="9.6" customHeight="1">
      <c r="A24" s="168"/>
      <c r="B24" s="163"/>
      <c r="C24" s="204"/>
      <c r="D24" s="100"/>
      <c r="E24" s="204"/>
      <c r="F24" s="99"/>
    </row>
    <row r="25" spans="1:7" ht="23.4">
      <c r="A25" s="187" t="s">
        <v>116</v>
      </c>
      <c r="B25" s="163"/>
      <c r="C25" s="206"/>
      <c r="D25" s="222">
        <f>D12-D23</f>
        <v>75541</v>
      </c>
      <c r="E25" s="206"/>
      <c r="F25" s="223">
        <f>F12-F23</f>
        <v>80081</v>
      </c>
      <c r="G25" s="215"/>
    </row>
    <row r="26" spans="1:7" ht="10.050000000000001" customHeight="1">
      <c r="A26" s="168"/>
      <c r="B26" s="163"/>
      <c r="C26" s="204"/>
      <c r="D26" s="101"/>
      <c r="E26" s="204"/>
      <c r="F26" s="101"/>
    </row>
    <row r="27" spans="1:7" ht="23.4">
      <c r="A27" s="187" t="s">
        <v>117</v>
      </c>
      <c r="B27" s="163"/>
      <c r="C27" s="204"/>
      <c r="D27" s="101"/>
      <c r="E27" s="204"/>
      <c r="F27" s="101"/>
      <c r="G27" s="215"/>
    </row>
    <row r="28" spans="1:7" ht="23.4">
      <c r="A28" s="168" t="s">
        <v>118</v>
      </c>
      <c r="B28" s="163"/>
      <c r="C28" s="204"/>
      <c r="D28" s="101"/>
      <c r="E28" s="204"/>
      <c r="F28" s="101"/>
      <c r="G28" s="215"/>
    </row>
    <row r="29" spans="1:7" ht="23.4">
      <c r="A29" s="168" t="s">
        <v>119</v>
      </c>
      <c r="B29" s="163"/>
      <c r="C29" s="204"/>
      <c r="D29" s="84">
        <v>-31437</v>
      </c>
      <c r="E29" s="204"/>
      <c r="F29" s="84">
        <v>-363442</v>
      </c>
      <c r="G29" s="215"/>
    </row>
    <row r="30" spans="1:7" ht="23.4">
      <c r="A30" s="168" t="s">
        <v>120</v>
      </c>
      <c r="B30" s="163"/>
      <c r="C30" s="204"/>
      <c r="D30" s="101"/>
      <c r="E30" s="204"/>
      <c r="F30" s="101"/>
      <c r="G30" s="215"/>
    </row>
    <row r="31" spans="1:7" ht="23.4">
      <c r="A31" s="168" t="s">
        <v>121</v>
      </c>
      <c r="B31" s="163"/>
      <c r="C31" s="204"/>
      <c r="D31" s="41">
        <v>8</v>
      </c>
      <c r="E31" s="176"/>
      <c r="F31" s="41">
        <v>-70</v>
      </c>
      <c r="G31" s="215"/>
    </row>
    <row r="32" spans="1:7" ht="23.4">
      <c r="A32" s="187" t="s">
        <v>122</v>
      </c>
      <c r="B32" s="163"/>
      <c r="C32" s="204"/>
      <c r="D32" s="53">
        <f>SUM(D29:D31)</f>
        <v>-31429</v>
      </c>
      <c r="E32" s="186"/>
      <c r="F32" s="217">
        <f>SUM(F29:F31)</f>
        <v>-363512</v>
      </c>
      <c r="G32" s="215"/>
    </row>
    <row r="33" spans="1:7" ht="10.050000000000001" customHeight="1">
      <c r="A33" s="168"/>
      <c r="B33" s="163"/>
      <c r="C33" s="204"/>
      <c r="D33" s="100"/>
      <c r="E33" s="204"/>
      <c r="F33" s="99"/>
    </row>
    <row r="34" spans="1:7" ht="24" thickBot="1">
      <c r="A34" s="187" t="s">
        <v>123</v>
      </c>
      <c r="B34" s="163"/>
      <c r="C34" s="204"/>
      <c r="D34" s="224">
        <f>SUM(D25,D32)</f>
        <v>44112</v>
      </c>
      <c r="E34" s="204"/>
      <c r="F34" s="225">
        <f>SUM(F25,F32)</f>
        <v>-283431</v>
      </c>
      <c r="G34" s="215"/>
    </row>
    <row r="35" spans="1:7" ht="24" thickTop="1">
      <c r="A35" s="162" t="s">
        <v>0</v>
      </c>
      <c r="B35" s="163"/>
      <c r="C35" s="164"/>
      <c r="D35" s="165"/>
      <c r="E35" s="164"/>
      <c r="F35" s="165"/>
    </row>
    <row r="36" spans="1:7" ht="23.4">
      <c r="A36" s="167" t="s">
        <v>212</v>
      </c>
      <c r="B36" s="163"/>
      <c r="C36" s="164"/>
      <c r="D36" s="165"/>
      <c r="E36" s="164"/>
      <c r="F36" s="165"/>
    </row>
    <row r="37" spans="1:7" ht="23.4">
      <c r="A37" s="167"/>
      <c r="B37" s="163"/>
      <c r="C37" s="164"/>
      <c r="D37" s="165"/>
      <c r="E37" s="164"/>
      <c r="F37" s="165"/>
    </row>
    <row r="38" spans="1:7" ht="23.4">
      <c r="A38" s="167"/>
      <c r="B38" s="163"/>
      <c r="C38" s="164"/>
      <c r="D38" s="318" t="s">
        <v>124</v>
      </c>
      <c r="E38" s="318"/>
      <c r="F38" s="318"/>
    </row>
    <row r="39" spans="1:7" ht="23.4">
      <c r="A39" s="167"/>
      <c r="B39" s="163"/>
      <c r="C39" s="164"/>
      <c r="D39" s="317" t="s">
        <v>100</v>
      </c>
      <c r="E39" s="317"/>
      <c r="F39" s="317"/>
    </row>
    <row r="40" spans="1:7" ht="23.4">
      <c r="A40" s="167"/>
      <c r="B40" s="163" t="s">
        <v>4</v>
      </c>
      <c r="C40" s="164"/>
      <c r="D40" s="133">
        <v>2568</v>
      </c>
      <c r="F40" s="133">
        <v>2567</v>
      </c>
    </row>
    <row r="41" spans="1:7" ht="23.4">
      <c r="A41" s="170"/>
      <c r="B41" s="163"/>
      <c r="C41" s="214"/>
      <c r="D41" s="316" t="s">
        <v>6</v>
      </c>
      <c r="E41" s="316"/>
      <c r="F41" s="316"/>
    </row>
    <row r="42" spans="1:7" ht="23.4">
      <c r="A42" s="172" t="s">
        <v>101</v>
      </c>
      <c r="B42" s="163">
        <v>3</v>
      </c>
      <c r="C42" s="203"/>
      <c r="D42" s="173"/>
      <c r="E42" s="203"/>
      <c r="F42" s="173"/>
    </row>
    <row r="43" spans="1:7" ht="23.4">
      <c r="A43" s="168" t="s">
        <v>102</v>
      </c>
      <c r="B43" s="163"/>
      <c r="C43" s="204"/>
      <c r="D43" s="97">
        <v>269485</v>
      </c>
      <c r="E43" s="204"/>
      <c r="F43" s="97">
        <v>281339</v>
      </c>
    </row>
    <row r="44" spans="1:7" ht="23.4">
      <c r="A44" s="216" t="s">
        <v>103</v>
      </c>
      <c r="B44" s="163"/>
      <c r="C44" s="204"/>
      <c r="D44" s="98">
        <v>2434</v>
      </c>
      <c r="E44" s="204"/>
      <c r="F44" s="98">
        <v>2479</v>
      </c>
    </row>
    <row r="45" spans="1:7" ht="23.4">
      <c r="A45" s="165" t="s">
        <v>104</v>
      </c>
      <c r="B45" s="163"/>
      <c r="C45" s="204"/>
      <c r="D45" s="98">
        <v>5998</v>
      </c>
      <c r="E45" s="204"/>
      <c r="F45" s="98">
        <v>4944</v>
      </c>
    </row>
    <row r="46" spans="1:7" ht="23.4">
      <c r="A46" s="187" t="s">
        <v>105</v>
      </c>
      <c r="B46" s="163">
        <v>13</v>
      </c>
      <c r="C46" s="206"/>
      <c r="D46" s="53">
        <f>SUM(D43:D45)</f>
        <v>277917</v>
      </c>
      <c r="E46" s="206"/>
      <c r="F46" s="217">
        <f>SUM(F43:F45)</f>
        <v>288762</v>
      </c>
    </row>
    <row r="47" spans="1:7" ht="9.6" customHeight="1">
      <c r="A47" s="168"/>
      <c r="B47" s="163"/>
      <c r="C47" s="204"/>
      <c r="D47" s="99"/>
      <c r="E47" s="204"/>
      <c r="F47" s="99"/>
    </row>
    <row r="48" spans="1:7" ht="23.4">
      <c r="A48" s="172" t="s">
        <v>106</v>
      </c>
      <c r="B48" s="163"/>
      <c r="C48" s="204"/>
      <c r="E48" s="204"/>
    </row>
    <row r="49" spans="1:10" ht="23.4">
      <c r="A49" s="165" t="s">
        <v>107</v>
      </c>
      <c r="B49" s="218">
        <v>3</v>
      </c>
      <c r="C49" s="204"/>
      <c r="D49" s="179">
        <v>5785</v>
      </c>
      <c r="E49" s="204"/>
      <c r="F49" s="179">
        <v>6211</v>
      </c>
    </row>
    <row r="50" spans="1:10" ht="23.4">
      <c r="A50" s="168" t="s">
        <v>108</v>
      </c>
      <c r="B50" s="218">
        <v>3</v>
      </c>
      <c r="C50" s="204"/>
      <c r="D50" s="179">
        <v>3857</v>
      </c>
      <c r="E50" s="204"/>
      <c r="F50" s="219">
        <v>4081</v>
      </c>
      <c r="H50" s="215"/>
    </row>
    <row r="51" spans="1:10" ht="23.4">
      <c r="A51" s="165" t="s">
        <v>109</v>
      </c>
      <c r="B51" s="218"/>
      <c r="C51" s="204"/>
      <c r="D51" s="179">
        <v>568</v>
      </c>
      <c r="E51" s="204"/>
      <c r="F51" s="219">
        <v>598</v>
      </c>
    </row>
    <row r="52" spans="1:10" ht="23.4">
      <c r="A52" s="165" t="s">
        <v>110</v>
      </c>
      <c r="B52" s="218">
        <v>3</v>
      </c>
      <c r="C52" s="204"/>
      <c r="D52" s="179">
        <v>24621</v>
      </c>
      <c r="E52" s="204"/>
      <c r="F52" s="179">
        <v>24750</v>
      </c>
    </row>
    <row r="53" spans="1:10" ht="23.4">
      <c r="A53" s="168" t="s">
        <v>111</v>
      </c>
      <c r="B53" s="220"/>
      <c r="C53" s="221"/>
      <c r="D53" s="179">
        <v>765</v>
      </c>
      <c r="E53" s="221"/>
      <c r="F53" s="179">
        <v>681</v>
      </c>
    </row>
    <row r="54" spans="1:10" ht="23.4">
      <c r="A54" s="168" t="s">
        <v>112</v>
      </c>
      <c r="B54" s="163"/>
      <c r="C54" s="204"/>
      <c r="D54" s="219">
        <v>68331</v>
      </c>
      <c r="E54" s="204"/>
      <c r="F54" s="219">
        <v>70755</v>
      </c>
    </row>
    <row r="55" spans="1:10" ht="23.4">
      <c r="A55" s="168" t="s">
        <v>113</v>
      </c>
      <c r="B55" s="163"/>
      <c r="C55" s="204"/>
      <c r="D55" s="219">
        <v>1490</v>
      </c>
      <c r="E55" s="204"/>
      <c r="F55" s="219">
        <v>2191</v>
      </c>
      <c r="G55" s="215"/>
      <c r="H55" s="215"/>
    </row>
    <row r="56" spans="1:10" ht="23.4">
      <c r="A56" s="165" t="s">
        <v>114</v>
      </c>
      <c r="B56" s="163">
        <v>3</v>
      </c>
      <c r="C56" s="204"/>
      <c r="D56" s="219">
        <v>21710</v>
      </c>
      <c r="E56" s="204"/>
      <c r="F56" s="219">
        <v>24385</v>
      </c>
    </row>
    <row r="57" spans="1:10" ht="23.4">
      <c r="A57" s="187" t="s">
        <v>115</v>
      </c>
      <c r="B57" s="163"/>
      <c r="C57" s="206"/>
      <c r="D57" s="53">
        <f>SUM(D49:D56)</f>
        <v>127127</v>
      </c>
      <c r="E57" s="206"/>
      <c r="F57" s="217">
        <f>SUM(F49:F56)</f>
        <v>133652</v>
      </c>
    </row>
    <row r="58" spans="1:10" ht="10.050000000000001" customHeight="1">
      <c r="A58" s="168"/>
      <c r="B58" s="163"/>
      <c r="C58" s="204"/>
      <c r="D58" s="100"/>
      <c r="E58" s="204"/>
      <c r="F58" s="99"/>
    </row>
    <row r="59" spans="1:10" ht="23.1" customHeight="1">
      <c r="A59" s="187" t="s">
        <v>116</v>
      </c>
      <c r="B59" s="163"/>
      <c r="C59" s="206"/>
      <c r="D59" s="222">
        <f>D46-D57</f>
        <v>150790</v>
      </c>
      <c r="E59" s="206"/>
      <c r="F59" s="223">
        <f>F46-F57</f>
        <v>155110</v>
      </c>
    </row>
    <row r="60" spans="1:10" ht="10.050000000000001" customHeight="1">
      <c r="A60" s="168"/>
      <c r="B60" s="163"/>
      <c r="C60" s="204"/>
      <c r="D60" s="101"/>
      <c r="E60" s="204"/>
      <c r="F60" s="101"/>
    </row>
    <row r="61" spans="1:10" ht="23.1" customHeight="1">
      <c r="A61" s="187" t="s">
        <v>117</v>
      </c>
      <c r="B61" s="163"/>
      <c r="C61" s="204"/>
      <c r="D61" s="101"/>
      <c r="E61" s="204"/>
      <c r="F61" s="101"/>
    </row>
    <row r="62" spans="1:10" ht="23.4">
      <c r="A62" s="168" t="s">
        <v>118</v>
      </c>
      <c r="B62" s="163"/>
      <c r="C62" s="204"/>
      <c r="D62" s="101"/>
      <c r="E62" s="204"/>
      <c r="F62" s="101"/>
    </row>
    <row r="63" spans="1:10" ht="23.4">
      <c r="A63" s="168" t="s">
        <v>119</v>
      </c>
      <c r="B63" s="163">
        <v>4</v>
      </c>
      <c r="C63" s="204"/>
      <c r="D63" s="84">
        <v>-33123</v>
      </c>
      <c r="E63" s="204"/>
      <c r="F63" s="84">
        <v>-360754</v>
      </c>
      <c r="I63" s="307"/>
      <c r="J63" s="307"/>
    </row>
    <row r="64" spans="1:10" ht="23.4">
      <c r="A64" s="168" t="s">
        <v>118</v>
      </c>
      <c r="B64" s="163"/>
      <c r="C64" s="204"/>
      <c r="D64" s="101"/>
      <c r="E64" s="204"/>
      <c r="F64" s="101"/>
    </row>
    <row r="65" spans="1:10" ht="23.4">
      <c r="A65" s="168" t="s">
        <v>121</v>
      </c>
      <c r="B65" s="163">
        <v>5</v>
      </c>
      <c r="C65" s="204"/>
      <c r="D65" s="41">
        <v>-53</v>
      </c>
      <c r="E65" s="176"/>
      <c r="F65" s="41">
        <v>-84</v>
      </c>
      <c r="G65" s="215"/>
      <c r="H65" s="215"/>
      <c r="I65" s="215"/>
      <c r="J65" s="307"/>
    </row>
    <row r="66" spans="1:10" ht="23.4">
      <c r="A66" s="187" t="s">
        <v>122</v>
      </c>
      <c r="B66" s="163"/>
      <c r="C66" s="204"/>
      <c r="D66" s="53">
        <f>SUM(D63:D65)</f>
        <v>-33176</v>
      </c>
      <c r="E66" s="186"/>
      <c r="F66" s="217">
        <f>SUM(F63:F65)</f>
        <v>-360838</v>
      </c>
    </row>
    <row r="67" spans="1:10" ht="23.4">
      <c r="A67" s="168"/>
      <c r="B67" s="163"/>
      <c r="C67" s="204"/>
      <c r="D67" s="100"/>
      <c r="E67" s="204"/>
      <c r="F67" s="99"/>
    </row>
    <row r="68" spans="1:10" ht="23.1" customHeight="1" thickBot="1">
      <c r="A68" s="187" t="s">
        <v>123</v>
      </c>
      <c r="B68" s="163"/>
      <c r="C68" s="204"/>
      <c r="D68" s="224">
        <f>SUM(D59,D66)</f>
        <v>117614</v>
      </c>
      <c r="E68" s="204"/>
      <c r="F68" s="225">
        <f>SUM(F59,F66)</f>
        <v>-205728</v>
      </c>
    </row>
    <row r="69" spans="1:10" ht="22.2" thickTop="1"/>
    <row r="70" spans="1:10" ht="21.6"/>
  </sheetData>
  <sheetProtection formatCells="0" formatColumns="0" formatRows="0" insertColumns="0" insertRows="0" insertHyperlinks="0" deleteColumns="0" deleteRows="0" sort="0" autoFilter="0" pivotTables="0"/>
  <mergeCells count="6">
    <mergeCell ref="D41:F41"/>
    <mergeCell ref="D5:F5"/>
    <mergeCell ref="D4:F4"/>
    <mergeCell ref="D7:F7"/>
    <mergeCell ref="D38:F38"/>
    <mergeCell ref="D39:F39"/>
  </mergeCells>
  <phoneticPr fontId="14" type="noConversion"/>
  <pageMargins left="0.8" right="0.8" top="0.48" bottom="0.5" header="0.5" footer="0.5"/>
  <pageSetup paperSize="9" scale="95" firstPageNumber="8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
&amp;P</oddFooter>
  </headerFooter>
  <rowBreaks count="1" manualBreakCount="1">
    <brk id="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8" tint="-0.499984740745262"/>
  </sheetPr>
  <dimension ref="A1:F65"/>
  <sheetViews>
    <sheetView view="pageBreakPreview" zoomScaleNormal="85" zoomScaleSheetLayoutView="100" workbookViewId="0">
      <selection activeCell="A21" sqref="A21"/>
    </sheetView>
  </sheetViews>
  <sheetFormatPr defaultColWidth="9.125" defaultRowHeight="21.6"/>
  <cols>
    <col min="1" max="1" width="55.875" style="158" customWidth="1"/>
    <col min="2" max="2" width="9.125" style="159" customWidth="1"/>
    <col min="3" max="3" width="1.75" style="160" customWidth="1"/>
    <col min="4" max="4" width="14.125" style="132" customWidth="1"/>
    <col min="5" max="5" width="1.75" style="160" customWidth="1"/>
    <col min="6" max="6" width="14.125" style="132" customWidth="1"/>
    <col min="7" max="16384" width="9.125" style="160"/>
  </cols>
  <sheetData>
    <row r="1" spans="1:6" s="164" customFormat="1" ht="23.4">
      <c r="A1" s="162" t="s">
        <v>0</v>
      </c>
      <c r="B1" s="163"/>
      <c r="D1" s="165"/>
      <c r="F1" s="165"/>
    </row>
    <row r="2" spans="1:6" s="164" customFormat="1" ht="23.4">
      <c r="A2" s="167" t="s">
        <v>125</v>
      </c>
      <c r="B2" s="163"/>
      <c r="D2" s="165"/>
      <c r="F2" s="165"/>
    </row>
    <row r="3" spans="1:6" s="164" customFormat="1" ht="23.1" customHeight="1">
      <c r="A3" s="167"/>
      <c r="B3" s="163"/>
      <c r="D3" s="165"/>
      <c r="F3" s="165"/>
    </row>
    <row r="4" spans="1:6" s="164" customFormat="1" ht="23.4">
      <c r="A4" s="167"/>
      <c r="B4" s="163"/>
      <c r="D4" s="318" t="s">
        <v>124</v>
      </c>
      <c r="E4" s="318"/>
      <c r="F4" s="318"/>
    </row>
    <row r="5" spans="1:6" s="164" customFormat="1" ht="23.4">
      <c r="A5" s="167"/>
      <c r="B5" s="163"/>
      <c r="D5" s="317" t="s">
        <v>100</v>
      </c>
      <c r="E5" s="317"/>
      <c r="F5" s="317"/>
    </row>
    <row r="6" spans="1:6" s="164" customFormat="1" ht="23.4">
      <c r="A6" s="167"/>
      <c r="B6" s="163" t="s">
        <v>4</v>
      </c>
      <c r="D6" s="133">
        <v>2568</v>
      </c>
      <c r="E6" s="134"/>
      <c r="F6" s="133">
        <v>2567</v>
      </c>
    </row>
    <row r="7" spans="1:6" s="164" customFormat="1" ht="23.4">
      <c r="A7" s="170"/>
      <c r="B7" s="163"/>
      <c r="C7" s="165"/>
      <c r="D7" s="316" t="s">
        <v>6</v>
      </c>
      <c r="E7" s="316"/>
      <c r="F7" s="316"/>
    </row>
    <row r="8" spans="1:6" s="164" customFormat="1" ht="23.4">
      <c r="A8" s="172" t="s">
        <v>126</v>
      </c>
      <c r="B8" s="163"/>
      <c r="C8" s="203"/>
      <c r="D8" s="165"/>
      <c r="E8" s="203"/>
      <c r="F8" s="165"/>
    </row>
    <row r="9" spans="1:6" s="164" customFormat="1" ht="23.4">
      <c r="A9" s="168" t="s">
        <v>116</v>
      </c>
      <c r="B9" s="163"/>
      <c r="C9" s="203"/>
      <c r="D9" s="98">
        <v>150790</v>
      </c>
      <c r="E9" s="203"/>
      <c r="F9" s="98">
        <v>155110</v>
      </c>
    </row>
    <row r="10" spans="1:6" s="164" customFormat="1" ht="23.4">
      <c r="A10" s="168" t="s">
        <v>118</v>
      </c>
      <c r="B10" s="163"/>
      <c r="C10" s="203"/>
      <c r="D10" s="98"/>
      <c r="E10" s="203"/>
      <c r="F10" s="98"/>
    </row>
    <row r="11" spans="1:6" s="164" customFormat="1" ht="23.4">
      <c r="A11" s="168" t="s">
        <v>119</v>
      </c>
      <c r="B11" s="163">
        <v>4</v>
      </c>
      <c r="C11" s="203"/>
      <c r="D11" s="84">
        <v>-33123</v>
      </c>
      <c r="F11" s="84">
        <v>-360754</v>
      </c>
    </row>
    <row r="12" spans="1:6" s="164" customFormat="1" ht="23.4">
      <c r="A12" s="168" t="s">
        <v>118</v>
      </c>
      <c r="B12" s="163"/>
      <c r="C12" s="203"/>
      <c r="D12" s="165"/>
      <c r="E12" s="203"/>
      <c r="F12" s="165"/>
    </row>
    <row r="13" spans="1:6" s="164" customFormat="1" ht="23.4">
      <c r="A13" s="168" t="s">
        <v>121</v>
      </c>
      <c r="B13" s="163">
        <v>5</v>
      </c>
      <c r="C13" s="204"/>
      <c r="D13" s="102">
        <v>-53</v>
      </c>
      <c r="E13" s="204"/>
      <c r="F13" s="102">
        <v>-84</v>
      </c>
    </row>
    <row r="14" spans="1:6" s="167" customFormat="1" ht="23.4">
      <c r="A14" s="187" t="s">
        <v>127</v>
      </c>
      <c r="B14" s="205"/>
      <c r="C14" s="206"/>
      <c r="D14" s="117">
        <f>SUM(D9:D13)</f>
        <v>117614</v>
      </c>
      <c r="E14" s="206"/>
      <c r="F14" s="197">
        <f>SUM(F9:F13)</f>
        <v>-205728</v>
      </c>
    </row>
    <row r="15" spans="1:6" s="164" customFormat="1" ht="0.6" customHeight="1">
      <c r="A15" s="196" t="s">
        <v>128</v>
      </c>
      <c r="B15" s="163"/>
      <c r="C15" s="204"/>
      <c r="D15" s="103">
        <v>0</v>
      </c>
      <c r="E15" s="204"/>
      <c r="F15" s="103">
        <v>0</v>
      </c>
    </row>
    <row r="16" spans="1:6" s="164" customFormat="1" ht="23.4">
      <c r="A16" s="196" t="s">
        <v>129</v>
      </c>
      <c r="B16" s="163">
        <v>11</v>
      </c>
      <c r="C16" s="204"/>
      <c r="D16" s="127">
        <v>-30420</v>
      </c>
      <c r="E16" s="204"/>
      <c r="F16" s="127">
        <v>-83889</v>
      </c>
    </row>
    <row r="17" spans="1:6" s="164" customFormat="1" ht="23.4">
      <c r="A17" s="196" t="s">
        <v>130</v>
      </c>
      <c r="B17" s="163">
        <v>9</v>
      </c>
      <c r="C17" s="204"/>
      <c r="D17" s="102">
        <v>-88623</v>
      </c>
      <c r="E17" s="204"/>
      <c r="F17" s="104">
        <v>0</v>
      </c>
    </row>
    <row r="18" spans="1:6" s="167" customFormat="1" ht="23.4">
      <c r="A18" s="207" t="s">
        <v>131</v>
      </c>
      <c r="B18" s="205"/>
      <c r="C18" s="206"/>
      <c r="D18" s="208">
        <f>D14+D15+D16+D17</f>
        <v>-1429</v>
      </c>
      <c r="E18" s="206"/>
      <c r="F18" s="197">
        <f>F14+F15+F16+F17</f>
        <v>-289617</v>
      </c>
    </row>
    <row r="19" spans="1:6" s="164" customFormat="1" ht="23.4">
      <c r="A19" s="168" t="s">
        <v>132</v>
      </c>
      <c r="B19" s="163"/>
      <c r="C19" s="204"/>
      <c r="D19" s="105">
        <v>3358472</v>
      </c>
      <c r="E19" s="204"/>
      <c r="F19" s="84">
        <v>3665196</v>
      </c>
    </row>
    <row r="20" spans="1:6" s="167" customFormat="1" ht="24" thickBot="1">
      <c r="A20" s="207" t="s">
        <v>133</v>
      </c>
      <c r="B20" s="205"/>
      <c r="C20" s="206"/>
      <c r="D20" s="71">
        <f>D18+D19</f>
        <v>3357043</v>
      </c>
      <c r="E20" s="206"/>
      <c r="F20" s="71">
        <f>F18+F19</f>
        <v>3375579</v>
      </c>
    </row>
    <row r="21" spans="1:6" s="164" customFormat="1" ht="24" thickTop="1">
      <c r="A21" s="209"/>
      <c r="B21" s="163"/>
      <c r="C21" s="204"/>
      <c r="E21" s="204"/>
    </row>
    <row r="22" spans="1:6" s="164" customFormat="1" ht="23.4">
      <c r="A22" s="207" t="s">
        <v>134</v>
      </c>
      <c r="B22" s="163"/>
      <c r="D22" s="163"/>
      <c r="E22" s="163"/>
      <c r="F22" s="163"/>
    </row>
    <row r="23" spans="1:6" s="164" customFormat="1" ht="20.55" customHeight="1">
      <c r="A23" s="210" t="s">
        <v>135</v>
      </c>
      <c r="B23" s="163"/>
      <c r="D23" s="163"/>
      <c r="E23" s="168"/>
      <c r="F23" s="163"/>
    </row>
    <row r="24" spans="1:6" s="164" customFormat="1" ht="23.4">
      <c r="A24" s="211" t="s">
        <v>136</v>
      </c>
      <c r="B24" s="163"/>
      <c r="D24" s="106">
        <v>368800</v>
      </c>
      <c r="E24" s="107"/>
      <c r="F24" s="87">
        <v>368800</v>
      </c>
    </row>
    <row r="25" spans="1:6" s="164" customFormat="1" ht="24" thickBot="1">
      <c r="A25" s="212" t="s">
        <v>137</v>
      </c>
      <c r="B25" s="163"/>
      <c r="D25" s="71">
        <f>SUM(D24)</f>
        <v>368800</v>
      </c>
      <c r="E25" s="108"/>
      <c r="F25" s="71">
        <f>SUM(F24)</f>
        <v>368800</v>
      </c>
    </row>
    <row r="26" spans="1:6" s="164" customFormat="1" ht="24" thickTop="1">
      <c r="A26" s="209"/>
      <c r="B26" s="163"/>
      <c r="C26" s="204"/>
      <c r="E26" s="204"/>
    </row>
    <row r="27" spans="1:6" s="164" customFormat="1" ht="23.4">
      <c r="A27" s="209"/>
      <c r="B27" s="163"/>
      <c r="C27" s="204"/>
      <c r="E27" s="204"/>
    </row>
    <row r="28" spans="1:6" s="164" customFormat="1" ht="23.4">
      <c r="A28" s="209"/>
      <c r="B28" s="163"/>
      <c r="C28" s="204"/>
      <c r="E28" s="204"/>
    </row>
    <row r="29" spans="1:6" s="164" customFormat="1" ht="23.4">
      <c r="A29" s="209"/>
      <c r="B29" s="163"/>
      <c r="C29" s="204"/>
      <c r="E29" s="204"/>
    </row>
    <row r="30" spans="1:6" s="164" customFormat="1" ht="23.4">
      <c r="A30" s="209"/>
      <c r="B30" s="163"/>
      <c r="C30" s="204"/>
      <c r="E30" s="204"/>
    </row>
    <row r="31" spans="1:6" s="164" customFormat="1" ht="23.4">
      <c r="A31" s="209"/>
      <c r="B31" s="163"/>
      <c r="C31" s="204"/>
      <c r="E31" s="204"/>
    </row>
    <row r="32" spans="1:6" s="164" customFormat="1" ht="23.4">
      <c r="A32" s="209"/>
      <c r="B32" s="163"/>
      <c r="C32" s="204"/>
      <c r="E32" s="204"/>
    </row>
    <row r="33" spans="1:5" s="164" customFormat="1" ht="23.4">
      <c r="A33" s="209"/>
      <c r="B33" s="163"/>
      <c r="C33" s="204"/>
      <c r="E33" s="204"/>
    </row>
    <row r="34" spans="1:5" s="164" customFormat="1" ht="23.4">
      <c r="A34" s="209"/>
      <c r="B34" s="163"/>
      <c r="C34" s="204"/>
      <c r="E34" s="204"/>
    </row>
    <row r="35" spans="1:5" s="164" customFormat="1" ht="23.4">
      <c r="A35" s="209"/>
      <c r="B35" s="163"/>
      <c r="C35" s="204"/>
      <c r="E35" s="204"/>
    </row>
    <row r="36" spans="1:5" s="164" customFormat="1" ht="23.4">
      <c r="A36" s="209"/>
      <c r="B36" s="163"/>
      <c r="C36" s="204"/>
      <c r="E36" s="204"/>
    </row>
    <row r="37" spans="1:5">
      <c r="A37" s="131"/>
      <c r="B37" s="129"/>
      <c r="C37" s="132"/>
      <c r="E37" s="132"/>
    </row>
    <row r="38" spans="1:5">
      <c r="A38" s="131"/>
      <c r="B38" s="129"/>
      <c r="C38" s="132"/>
      <c r="E38" s="132"/>
    </row>
    <row r="39" spans="1:5">
      <c r="A39" s="131"/>
      <c r="B39" s="129"/>
      <c r="C39" s="132"/>
      <c r="E39" s="132"/>
    </row>
    <row r="40" spans="1:5">
      <c r="A40" s="131"/>
      <c r="B40" s="129"/>
      <c r="C40" s="132"/>
      <c r="E40" s="132"/>
    </row>
    <row r="41" spans="1:5">
      <c r="A41" s="213"/>
      <c r="B41" s="129"/>
      <c r="C41" s="132"/>
      <c r="E41" s="132"/>
    </row>
    <row r="42" spans="1:5">
      <c r="A42" s="131"/>
      <c r="B42" s="129"/>
      <c r="C42" s="132"/>
      <c r="E42" s="132"/>
    </row>
    <row r="43" spans="1:5">
      <c r="A43" s="131"/>
      <c r="B43" s="129"/>
      <c r="C43" s="132"/>
      <c r="E43" s="132"/>
    </row>
    <row r="44" spans="1:5">
      <c r="A44" s="131"/>
      <c r="B44" s="129"/>
      <c r="C44" s="132"/>
      <c r="E44" s="132"/>
    </row>
    <row r="45" spans="1:5">
      <c r="A45" s="131"/>
      <c r="B45" s="129"/>
      <c r="C45" s="132"/>
      <c r="E45" s="132"/>
    </row>
    <row r="46" spans="1:5">
      <c r="A46" s="131"/>
      <c r="B46" s="129"/>
      <c r="C46" s="132"/>
      <c r="E46" s="132"/>
    </row>
    <row r="47" spans="1:5">
      <c r="A47" s="131"/>
      <c r="B47" s="129"/>
      <c r="C47" s="132"/>
      <c r="E47" s="132"/>
    </row>
    <row r="48" spans="1:5">
      <c r="A48" s="131"/>
      <c r="B48" s="129"/>
      <c r="C48" s="132"/>
      <c r="E48" s="132"/>
    </row>
    <row r="49" spans="1:5">
      <c r="A49" s="131"/>
      <c r="B49" s="129"/>
      <c r="C49" s="132"/>
      <c r="E49" s="132"/>
    </row>
    <row r="50" spans="1:5">
      <c r="A50" s="131"/>
      <c r="B50" s="129"/>
      <c r="C50" s="132"/>
      <c r="E50" s="132"/>
    </row>
    <row r="51" spans="1:5">
      <c r="A51" s="131"/>
      <c r="B51" s="129"/>
      <c r="C51" s="132"/>
      <c r="E51" s="132"/>
    </row>
    <row r="52" spans="1:5">
      <c r="A52" s="131"/>
      <c r="B52" s="129"/>
      <c r="C52" s="132"/>
      <c r="E52" s="132"/>
    </row>
    <row r="53" spans="1:5">
      <c r="A53" s="131"/>
      <c r="B53" s="129"/>
      <c r="C53" s="132"/>
      <c r="E53" s="132"/>
    </row>
    <row r="54" spans="1:5">
      <c r="A54" s="131"/>
      <c r="B54" s="129"/>
      <c r="C54" s="132"/>
      <c r="E54" s="132"/>
    </row>
    <row r="55" spans="1:5">
      <c r="A55" s="131"/>
      <c r="B55" s="129"/>
      <c r="C55" s="132"/>
      <c r="E55" s="132"/>
    </row>
    <row r="56" spans="1:5">
      <c r="A56" s="131"/>
      <c r="B56" s="129"/>
      <c r="C56" s="132"/>
      <c r="E56" s="132"/>
    </row>
    <row r="57" spans="1:5">
      <c r="A57" s="131"/>
      <c r="B57" s="129"/>
      <c r="C57" s="132"/>
      <c r="E57" s="132"/>
    </row>
    <row r="58" spans="1:5">
      <c r="A58" s="131"/>
      <c r="B58" s="129"/>
      <c r="C58" s="132"/>
      <c r="E58" s="132"/>
    </row>
    <row r="59" spans="1:5">
      <c r="A59" s="131"/>
      <c r="B59" s="129"/>
      <c r="C59" s="132"/>
      <c r="E59" s="132"/>
    </row>
    <row r="60" spans="1:5">
      <c r="A60" s="131"/>
      <c r="B60" s="129"/>
      <c r="C60" s="132"/>
      <c r="E60" s="132"/>
    </row>
    <row r="61" spans="1:5">
      <c r="A61" s="131"/>
      <c r="B61" s="129"/>
      <c r="C61" s="132"/>
      <c r="E61" s="132"/>
    </row>
    <row r="62" spans="1:5">
      <c r="A62" s="131"/>
      <c r="B62" s="129"/>
      <c r="C62" s="132"/>
      <c r="E62" s="132"/>
    </row>
    <row r="63" spans="1:5">
      <c r="A63" s="131"/>
      <c r="B63" s="129"/>
      <c r="C63" s="132"/>
      <c r="E63" s="132"/>
    </row>
    <row r="64" spans="1:5">
      <c r="A64" s="131"/>
      <c r="B64" s="129"/>
      <c r="C64" s="132"/>
      <c r="E64" s="132"/>
    </row>
    <row r="65" spans="1:5">
      <c r="A65" s="131"/>
      <c r="B65" s="129"/>
      <c r="C65" s="132"/>
      <c r="E65" s="132"/>
    </row>
  </sheetData>
  <sheetProtection formatCells="0" formatColumns="0" formatRows="0" insertColumns="0" insertRows="0" insertHyperlinks="0" deleteColumns="0" deleteRows="0" sort="0" autoFilter="0" pivotTables="0"/>
  <mergeCells count="3">
    <mergeCell ref="D4:F4"/>
    <mergeCell ref="D5:F5"/>
    <mergeCell ref="D7:F7"/>
  </mergeCells>
  <phoneticPr fontId="4" type="noConversion"/>
  <pageMargins left="0.8" right="0.8" top="0.48" bottom="0.5" header="0.5" footer="0.5"/>
  <pageSetup paperSize="9" firstPageNumber="10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
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theme="8" tint="-0.499984740745262"/>
  </sheetPr>
  <dimension ref="A1:K92"/>
  <sheetViews>
    <sheetView view="pageBreakPreview" topLeftCell="A51" zoomScaleNormal="85" zoomScaleSheetLayoutView="100" workbookViewId="0">
      <selection activeCell="F58" sqref="F58"/>
    </sheetView>
  </sheetViews>
  <sheetFormatPr defaultColWidth="9.125" defaultRowHeight="21.6"/>
  <cols>
    <col min="1" max="1" width="61.125" style="158" customWidth="1"/>
    <col min="2" max="2" width="9.375" style="159" customWidth="1"/>
    <col min="3" max="3" width="1.75" style="160" customWidth="1"/>
    <col min="4" max="4" width="12.875" style="132" customWidth="1"/>
    <col min="5" max="5" width="1.75" style="160" customWidth="1"/>
    <col min="6" max="6" width="12.875" style="132" customWidth="1"/>
    <col min="7" max="7" width="1.75" style="201" customWidth="1"/>
    <col min="8" max="8" width="15.75" style="115" customWidth="1"/>
    <col min="9" max="9" width="11" style="309" bestFit="1" customWidth="1"/>
    <col min="10" max="10" width="13" style="115" customWidth="1"/>
    <col min="11" max="11" width="13.375" style="160" bestFit="1" customWidth="1"/>
    <col min="12" max="16384" width="9.125" style="160"/>
  </cols>
  <sheetData>
    <row r="1" spans="1:10" s="164" customFormat="1" ht="23.4">
      <c r="A1" s="162" t="s">
        <v>0</v>
      </c>
      <c r="B1" s="163"/>
      <c r="D1" s="165"/>
      <c r="F1" s="165"/>
      <c r="G1" s="166"/>
      <c r="H1" s="109"/>
      <c r="I1" s="308"/>
      <c r="J1" s="109"/>
    </row>
    <row r="2" spans="1:10" s="164" customFormat="1" ht="23.4">
      <c r="A2" s="167" t="s">
        <v>138</v>
      </c>
      <c r="B2" s="163"/>
      <c r="D2" s="165"/>
      <c r="F2" s="165"/>
      <c r="G2" s="166"/>
      <c r="H2" s="109"/>
      <c r="I2" s="308"/>
      <c r="J2" s="109"/>
    </row>
    <row r="3" spans="1:10" s="164" customFormat="1" ht="23.4">
      <c r="A3" s="167"/>
      <c r="B3" s="163"/>
      <c r="D3" s="168"/>
      <c r="F3" s="165"/>
      <c r="G3" s="166"/>
      <c r="H3" s="109"/>
      <c r="I3" s="308"/>
      <c r="J3" s="109"/>
    </row>
    <row r="4" spans="1:10" s="164" customFormat="1" ht="23.4">
      <c r="A4" s="167"/>
      <c r="B4" s="163"/>
      <c r="D4" s="318" t="s">
        <v>124</v>
      </c>
      <c r="E4" s="318"/>
      <c r="F4" s="318"/>
      <c r="G4" s="166"/>
      <c r="H4" s="109"/>
      <c r="I4" s="308"/>
      <c r="J4" s="109"/>
    </row>
    <row r="5" spans="1:10" s="164" customFormat="1" ht="23.4">
      <c r="A5" s="167"/>
      <c r="B5" s="163"/>
      <c r="D5" s="317" t="s">
        <v>100</v>
      </c>
      <c r="E5" s="317"/>
      <c r="F5" s="317"/>
      <c r="G5" s="166"/>
      <c r="H5" s="109"/>
      <c r="I5" s="308"/>
      <c r="J5" s="109"/>
    </row>
    <row r="6" spans="1:10" s="164" customFormat="1" ht="23.4">
      <c r="A6" s="167"/>
      <c r="B6" s="163" t="s">
        <v>4</v>
      </c>
      <c r="D6" s="133">
        <v>2568</v>
      </c>
      <c r="E6" s="134"/>
      <c r="F6" s="133">
        <v>2567</v>
      </c>
      <c r="G6" s="166"/>
      <c r="H6" s="109"/>
      <c r="I6" s="308"/>
      <c r="J6" s="109"/>
    </row>
    <row r="7" spans="1:10" s="164" customFormat="1" ht="23.25" customHeight="1">
      <c r="A7" s="170"/>
      <c r="B7" s="163"/>
      <c r="C7" s="165"/>
      <c r="D7" s="316" t="s">
        <v>6</v>
      </c>
      <c r="E7" s="316"/>
      <c r="F7" s="316"/>
      <c r="G7" s="171"/>
      <c r="H7" s="109"/>
      <c r="I7" s="308"/>
      <c r="J7" s="109"/>
    </row>
    <row r="8" spans="1:10" s="164" customFormat="1" ht="21" customHeight="1">
      <c r="A8" s="172" t="s">
        <v>139</v>
      </c>
      <c r="B8" s="163"/>
      <c r="C8" s="173"/>
      <c r="D8" s="174"/>
      <c r="E8" s="173"/>
      <c r="F8" s="174"/>
      <c r="G8" s="174"/>
      <c r="H8" s="109"/>
      <c r="I8" s="308"/>
      <c r="J8" s="109"/>
    </row>
    <row r="9" spans="1:10" s="164" customFormat="1" ht="21" customHeight="1">
      <c r="A9" s="168" t="s">
        <v>123</v>
      </c>
      <c r="B9" s="163"/>
      <c r="C9" s="173"/>
      <c r="D9" s="116">
        <f>'PL 8-9'!D68</f>
        <v>117614</v>
      </c>
      <c r="E9" s="173"/>
      <c r="F9" s="175">
        <f>'PL 8-9'!F68</f>
        <v>-205728</v>
      </c>
      <c r="G9" s="174"/>
      <c r="H9" s="109"/>
      <c r="I9" s="308"/>
      <c r="J9" s="109"/>
    </row>
    <row r="10" spans="1:10" s="164" customFormat="1" ht="21" customHeight="1">
      <c r="A10" s="171" t="s">
        <v>140</v>
      </c>
      <c r="B10" s="163"/>
      <c r="C10" s="173"/>
      <c r="D10" s="176"/>
      <c r="E10" s="173"/>
      <c r="F10" s="176"/>
      <c r="G10" s="174"/>
      <c r="H10" s="109"/>
      <c r="I10" s="308"/>
      <c r="J10" s="109"/>
    </row>
    <row r="11" spans="1:10" s="164" customFormat="1" ht="21" customHeight="1">
      <c r="A11" s="171" t="s">
        <v>141</v>
      </c>
      <c r="B11" s="163"/>
      <c r="C11" s="173"/>
      <c r="D11" s="176"/>
      <c r="E11" s="173"/>
      <c r="F11" s="176"/>
      <c r="G11" s="174"/>
      <c r="H11" s="109"/>
      <c r="I11" s="308"/>
      <c r="J11" s="109"/>
    </row>
    <row r="12" spans="1:10" s="164" customFormat="1" ht="21" customHeight="1">
      <c r="A12" s="168" t="s">
        <v>142</v>
      </c>
      <c r="B12" s="163"/>
      <c r="C12" s="173"/>
      <c r="D12" s="176">
        <f>-D72</f>
        <v>-835</v>
      </c>
      <c r="E12" s="173"/>
      <c r="F12" s="176">
        <v>-1494</v>
      </c>
      <c r="G12" s="174"/>
      <c r="H12" s="109"/>
      <c r="I12" s="308"/>
      <c r="J12" s="109"/>
    </row>
    <row r="13" spans="1:10" s="164" customFormat="1" ht="21" hidden="1" customHeight="1">
      <c r="A13" s="168" t="s">
        <v>143</v>
      </c>
      <c r="B13" s="163">
        <v>4</v>
      </c>
      <c r="C13" s="173"/>
      <c r="D13" s="110"/>
      <c r="E13" s="173"/>
      <c r="F13" s="176"/>
      <c r="G13" s="174"/>
      <c r="H13" s="109"/>
      <c r="I13" s="308"/>
      <c r="J13" s="109"/>
    </row>
    <row r="14" spans="1:10" s="164" customFormat="1" ht="21" customHeight="1">
      <c r="A14" s="177" t="s">
        <v>144</v>
      </c>
      <c r="B14" s="163">
        <v>5</v>
      </c>
      <c r="C14" s="173"/>
      <c r="D14" s="178">
        <v>-353057</v>
      </c>
      <c r="E14" s="173"/>
      <c r="F14" s="178">
        <v>-257504</v>
      </c>
      <c r="G14" s="174"/>
      <c r="H14" s="109"/>
      <c r="I14" s="308"/>
      <c r="J14" s="109"/>
    </row>
    <row r="15" spans="1:10" s="164" customFormat="1" ht="21" customHeight="1">
      <c r="A15" s="177" t="s">
        <v>145</v>
      </c>
      <c r="B15" s="163">
        <v>5</v>
      </c>
      <c r="C15" s="173"/>
      <c r="D15" s="178">
        <v>305000</v>
      </c>
      <c r="E15" s="173"/>
      <c r="F15" s="178">
        <v>146000</v>
      </c>
      <c r="G15" s="174"/>
      <c r="H15" s="109"/>
      <c r="I15" s="308"/>
      <c r="J15" s="109"/>
    </row>
    <row r="16" spans="1:10" s="164" customFormat="1" ht="20.55" customHeight="1">
      <c r="A16" s="177" t="s">
        <v>146</v>
      </c>
      <c r="B16" s="163">
        <v>5</v>
      </c>
      <c r="C16" s="173"/>
      <c r="D16" s="179">
        <v>-2100</v>
      </c>
      <c r="E16" s="173"/>
      <c r="F16" s="179">
        <v>-2059</v>
      </c>
      <c r="G16" s="174"/>
      <c r="H16" s="109"/>
      <c r="I16" s="308"/>
      <c r="J16" s="109"/>
    </row>
    <row r="17" spans="1:10" s="164" customFormat="1" ht="20.55" hidden="1" customHeight="1">
      <c r="A17" s="177" t="s">
        <v>147</v>
      </c>
      <c r="B17" s="163">
        <v>7</v>
      </c>
      <c r="C17" s="173"/>
      <c r="D17" s="179"/>
      <c r="E17" s="173"/>
      <c r="F17" s="110"/>
      <c r="G17" s="174"/>
      <c r="H17" s="109"/>
      <c r="I17" s="308"/>
      <c r="J17" s="109"/>
    </row>
    <row r="18" spans="1:10" s="164" customFormat="1" ht="23.4">
      <c r="A18" s="177" t="s">
        <v>148</v>
      </c>
      <c r="B18" s="180"/>
      <c r="D18" s="181">
        <v>5311</v>
      </c>
      <c r="F18" s="182">
        <v>0</v>
      </c>
      <c r="G18" s="174"/>
      <c r="H18" s="109"/>
      <c r="I18" s="308"/>
      <c r="J18" s="109"/>
    </row>
    <row r="19" spans="1:10" s="164" customFormat="1" ht="21" customHeight="1">
      <c r="A19" s="177" t="s">
        <v>149</v>
      </c>
      <c r="B19" s="163"/>
      <c r="D19" s="179">
        <v>-23387</v>
      </c>
      <c r="F19" s="182">
        <v>88833</v>
      </c>
      <c r="G19" s="174"/>
      <c r="H19" s="109"/>
      <c r="I19" s="308"/>
      <c r="J19" s="109"/>
    </row>
    <row r="20" spans="1:10" s="164" customFormat="1" ht="23.4">
      <c r="A20" s="177" t="s">
        <v>150</v>
      </c>
      <c r="B20" s="163"/>
      <c r="D20" s="181">
        <v>1457</v>
      </c>
      <c r="F20" s="181">
        <v>-315</v>
      </c>
      <c r="G20" s="174"/>
      <c r="H20" s="109"/>
      <c r="I20" s="308"/>
      <c r="J20" s="109"/>
    </row>
    <row r="21" spans="1:10" s="164" customFormat="1" ht="23.4" hidden="1">
      <c r="A21" s="177" t="s">
        <v>151</v>
      </c>
      <c r="B21" s="180"/>
      <c r="D21" s="110"/>
      <c r="F21" s="181"/>
      <c r="G21" s="174"/>
      <c r="H21" s="109"/>
      <c r="I21" s="308"/>
      <c r="J21" s="109"/>
    </row>
    <row r="22" spans="1:10" s="164" customFormat="1" ht="21" customHeight="1">
      <c r="A22" s="177" t="s">
        <v>152</v>
      </c>
      <c r="B22" s="163"/>
      <c r="C22" s="173"/>
      <c r="D22" s="181">
        <v>4223</v>
      </c>
      <c r="E22" s="173"/>
      <c r="F22" s="181">
        <v>4738</v>
      </c>
      <c r="G22" s="174"/>
      <c r="H22" s="109"/>
      <c r="I22" s="308"/>
      <c r="J22" s="109"/>
    </row>
    <row r="23" spans="1:10" s="164" customFormat="1" ht="21" customHeight="1">
      <c r="A23" s="177" t="s">
        <v>153</v>
      </c>
      <c r="B23" s="163"/>
      <c r="C23" s="173"/>
      <c r="D23" s="181">
        <v>-1385</v>
      </c>
      <c r="E23" s="173"/>
      <c r="F23" s="181">
        <v>-8091</v>
      </c>
      <c r="G23" s="174"/>
      <c r="H23" s="109"/>
      <c r="I23" s="308"/>
      <c r="J23" s="109"/>
    </row>
    <row r="24" spans="1:10" s="164" customFormat="1" ht="21" customHeight="1">
      <c r="A24" s="177" t="s">
        <v>154</v>
      </c>
      <c r="B24" s="163"/>
      <c r="C24" s="173"/>
      <c r="D24" s="181">
        <v>5494</v>
      </c>
      <c r="E24" s="173"/>
      <c r="F24" s="181">
        <v>12686</v>
      </c>
      <c r="G24" s="174"/>
      <c r="H24" s="109"/>
      <c r="I24" s="308"/>
      <c r="J24" s="109"/>
    </row>
    <row r="25" spans="1:10" s="164" customFormat="1" ht="21" customHeight="1">
      <c r="A25" s="177" t="s">
        <v>155</v>
      </c>
      <c r="B25" s="163"/>
      <c r="C25" s="173"/>
      <c r="D25" s="181">
        <v>1983</v>
      </c>
      <c r="E25" s="173"/>
      <c r="F25" s="181">
        <v>25688</v>
      </c>
      <c r="G25" s="174"/>
      <c r="H25" s="109"/>
      <c r="I25" s="308"/>
      <c r="J25" s="109"/>
    </row>
    <row r="26" spans="1:10" s="164" customFormat="1" ht="21" customHeight="1">
      <c r="A26" s="177" t="s">
        <v>156</v>
      </c>
      <c r="B26" s="163"/>
      <c r="C26" s="173"/>
      <c r="D26" s="181">
        <v>-6459</v>
      </c>
      <c r="E26" s="173"/>
      <c r="F26" s="181">
        <v>9901</v>
      </c>
      <c r="G26" s="174"/>
      <c r="H26" s="109"/>
      <c r="I26" s="195"/>
      <c r="J26" s="109"/>
    </row>
    <row r="27" spans="1:10" s="164" customFormat="1" ht="20.55" customHeight="1">
      <c r="A27" s="177" t="s">
        <v>157</v>
      </c>
      <c r="B27" s="163"/>
      <c r="C27" s="173"/>
      <c r="D27" s="181">
        <v>1347</v>
      </c>
      <c r="E27" s="173"/>
      <c r="F27" s="181">
        <v>-590</v>
      </c>
      <c r="G27" s="174"/>
      <c r="H27" s="109"/>
      <c r="I27" s="308"/>
      <c r="J27" s="109"/>
    </row>
    <row r="28" spans="1:10" s="164" customFormat="1" ht="21" customHeight="1">
      <c r="A28" s="183" t="s">
        <v>158</v>
      </c>
      <c r="B28" s="163"/>
      <c r="C28" s="173"/>
      <c r="D28" s="181">
        <v>-333</v>
      </c>
      <c r="E28" s="173"/>
      <c r="F28" s="181">
        <v>-420</v>
      </c>
      <c r="G28" s="174"/>
      <c r="H28" s="109"/>
      <c r="I28" s="308"/>
      <c r="J28" s="109"/>
    </row>
    <row r="29" spans="1:10" s="164" customFormat="1" ht="23.4">
      <c r="A29" s="184" t="s">
        <v>159</v>
      </c>
      <c r="B29" s="163"/>
      <c r="C29" s="173"/>
      <c r="D29" s="182">
        <v>338</v>
      </c>
      <c r="E29" s="173"/>
      <c r="F29" s="182">
        <v>419</v>
      </c>
      <c r="G29" s="174"/>
      <c r="H29" s="109"/>
      <c r="I29" s="308"/>
      <c r="J29" s="109"/>
    </row>
    <row r="30" spans="1:10" s="164" customFormat="1" ht="21" customHeight="1">
      <c r="A30" s="180" t="s">
        <v>114</v>
      </c>
      <c r="B30" s="163"/>
      <c r="C30" s="173"/>
      <c r="D30" s="181">
        <v>21710</v>
      </c>
      <c r="E30" s="173"/>
      <c r="F30" s="181">
        <v>24385</v>
      </c>
      <c r="G30" s="174"/>
      <c r="H30" s="109"/>
      <c r="I30" s="308"/>
      <c r="J30" s="109"/>
    </row>
    <row r="31" spans="1:10" s="164" customFormat="1" ht="21" customHeight="1">
      <c r="A31" s="168" t="s">
        <v>118</v>
      </c>
      <c r="B31" s="163"/>
      <c r="C31" s="173"/>
      <c r="D31" s="181"/>
      <c r="E31" s="173"/>
      <c r="F31" s="181"/>
      <c r="G31" s="174"/>
      <c r="H31" s="109"/>
      <c r="I31" s="308"/>
      <c r="J31" s="109"/>
    </row>
    <row r="32" spans="1:10" s="164" customFormat="1" ht="21" customHeight="1">
      <c r="A32" s="168" t="s">
        <v>119</v>
      </c>
      <c r="B32" s="163">
        <v>4</v>
      </c>
      <c r="C32" s="173"/>
      <c r="D32" s="185">
        <v>33123</v>
      </c>
      <c r="E32" s="173"/>
      <c r="F32" s="185">
        <v>360754</v>
      </c>
      <c r="G32" s="174"/>
      <c r="H32" s="109"/>
      <c r="I32" s="308"/>
      <c r="J32" s="109"/>
    </row>
    <row r="33" spans="1:10" s="164" customFormat="1" ht="21" customHeight="1">
      <c r="A33" s="168" t="s">
        <v>118</v>
      </c>
      <c r="B33" s="163"/>
      <c r="C33" s="173"/>
      <c r="E33" s="173"/>
      <c r="G33" s="186"/>
      <c r="H33" s="109"/>
      <c r="I33" s="308"/>
      <c r="J33" s="109"/>
    </row>
    <row r="34" spans="1:10" s="164" customFormat="1" ht="21" customHeight="1">
      <c r="A34" s="168" t="s">
        <v>121</v>
      </c>
      <c r="B34" s="163">
        <v>5</v>
      </c>
      <c r="C34" s="173"/>
      <c r="D34" s="84">
        <v>53</v>
      </c>
      <c r="E34" s="173"/>
      <c r="F34" s="84">
        <v>84</v>
      </c>
      <c r="G34" s="186"/>
      <c r="H34" s="109"/>
      <c r="I34" s="308"/>
      <c r="J34" s="109"/>
    </row>
    <row r="35" spans="1:10" s="164" customFormat="1" ht="24" customHeight="1">
      <c r="A35" s="187" t="s">
        <v>160</v>
      </c>
      <c r="B35" s="163"/>
      <c r="C35" s="188"/>
      <c r="D35" s="70">
        <f>SUM(D9:D34)</f>
        <v>110097</v>
      </c>
      <c r="E35" s="188"/>
      <c r="F35" s="189">
        <f>SUM(F9:F34)</f>
        <v>197287</v>
      </c>
      <c r="G35" s="174"/>
      <c r="H35" s="109"/>
      <c r="I35" s="308"/>
      <c r="J35" s="109"/>
    </row>
    <row r="36" spans="1:10" s="164" customFormat="1" ht="23.4" hidden="1">
      <c r="A36" s="190"/>
      <c r="B36" s="163"/>
      <c r="C36" s="173"/>
      <c r="D36" s="176"/>
      <c r="E36" s="173"/>
      <c r="F36" s="176"/>
      <c r="G36" s="166"/>
      <c r="H36" s="109"/>
      <c r="I36" s="308"/>
      <c r="J36" s="109"/>
    </row>
    <row r="37" spans="1:10" s="164" customFormat="1" ht="23.4" hidden="1">
      <c r="A37" s="162" t="s">
        <v>0</v>
      </c>
      <c r="B37" s="163"/>
      <c r="D37" s="165"/>
      <c r="F37" s="165"/>
      <c r="G37" s="166"/>
      <c r="H37" s="109"/>
      <c r="I37" s="308"/>
      <c r="J37" s="109"/>
    </row>
    <row r="38" spans="1:10" s="164" customFormat="1" ht="23.4" hidden="1">
      <c r="A38" s="167" t="s">
        <v>138</v>
      </c>
      <c r="B38" s="163"/>
      <c r="D38" s="165"/>
      <c r="F38" s="165"/>
      <c r="G38" s="174"/>
      <c r="H38" s="109"/>
      <c r="I38" s="308"/>
      <c r="J38" s="109"/>
    </row>
    <row r="39" spans="1:10" s="164" customFormat="1" ht="23.4" hidden="1">
      <c r="A39" s="167"/>
      <c r="B39" s="163"/>
      <c r="D39" s="169" t="s">
        <v>161</v>
      </c>
      <c r="F39" s="169" t="s">
        <v>161</v>
      </c>
      <c r="G39" s="174"/>
      <c r="H39" s="109"/>
      <c r="I39" s="308"/>
      <c r="J39" s="109"/>
    </row>
    <row r="40" spans="1:10" s="164" customFormat="1" ht="23.4" hidden="1">
      <c r="A40" s="167"/>
      <c r="B40" s="163"/>
      <c r="D40" s="169" t="s">
        <v>162</v>
      </c>
      <c r="F40" s="169" t="s">
        <v>162</v>
      </c>
      <c r="G40" s="174"/>
      <c r="H40" s="109"/>
      <c r="I40" s="308"/>
      <c r="J40" s="109"/>
    </row>
    <row r="41" spans="1:10" s="164" customFormat="1" ht="23.4" hidden="1">
      <c r="A41" s="167"/>
      <c r="B41" s="163"/>
      <c r="D41" s="169" t="s">
        <v>163</v>
      </c>
      <c r="F41" s="169" t="s">
        <v>163</v>
      </c>
      <c r="G41" s="174"/>
      <c r="H41" s="109"/>
      <c r="I41" s="308"/>
      <c r="J41" s="109"/>
    </row>
    <row r="42" spans="1:10" s="164" customFormat="1" ht="23.4" hidden="1">
      <c r="A42" s="167"/>
      <c r="B42" s="163"/>
      <c r="D42" s="169" t="s">
        <v>164</v>
      </c>
      <c r="F42" s="169" t="s">
        <v>164</v>
      </c>
      <c r="G42" s="176"/>
      <c r="H42" s="109"/>
      <c r="I42" s="308"/>
      <c r="J42" s="109"/>
    </row>
    <row r="43" spans="1:10" s="164" customFormat="1" ht="21" hidden="1" customHeight="1">
      <c r="A43" s="167"/>
      <c r="B43" s="163"/>
      <c r="D43" s="163"/>
      <c r="F43" s="163"/>
      <c r="G43" s="174"/>
      <c r="H43" s="109"/>
      <c r="I43" s="308"/>
      <c r="J43" s="109"/>
    </row>
    <row r="44" spans="1:10" s="164" customFormat="1" ht="21" hidden="1" customHeight="1">
      <c r="A44" s="172" t="s">
        <v>165</v>
      </c>
      <c r="B44" s="163"/>
      <c r="D44" s="163"/>
      <c r="F44" s="163"/>
      <c r="G44" s="174"/>
      <c r="H44" s="109"/>
      <c r="I44" s="308"/>
      <c r="J44" s="109"/>
    </row>
    <row r="45" spans="1:10" s="164" customFormat="1" ht="21" hidden="1" customHeight="1">
      <c r="A45" s="191" t="s">
        <v>166</v>
      </c>
      <c r="B45" s="163"/>
      <c r="D45" s="192"/>
      <c r="F45" s="192"/>
      <c r="G45" s="174"/>
      <c r="H45" s="109"/>
      <c r="I45" s="308"/>
      <c r="J45" s="109"/>
    </row>
    <row r="46" spans="1:10" s="164" customFormat="1" ht="21" hidden="1" customHeight="1">
      <c r="A46" s="187" t="s">
        <v>167</v>
      </c>
      <c r="B46" s="163"/>
      <c r="D46" s="193">
        <f>SUM(D45)</f>
        <v>0</v>
      </c>
      <c r="F46" s="193">
        <f>SUM(F45)</f>
        <v>0</v>
      </c>
      <c r="G46" s="174"/>
      <c r="H46" s="109"/>
      <c r="I46" s="308"/>
      <c r="J46" s="109"/>
    </row>
    <row r="47" spans="1:10" s="164" customFormat="1" ht="21" customHeight="1">
      <c r="A47" s="187"/>
      <c r="B47" s="163"/>
      <c r="D47" s="194"/>
      <c r="F47" s="194"/>
      <c r="G47" s="174"/>
      <c r="H47" s="109"/>
      <c r="I47" s="308"/>
      <c r="J47" s="109"/>
    </row>
    <row r="48" spans="1:10" s="164" customFormat="1" ht="23.4">
      <c r="A48" s="162" t="s">
        <v>0</v>
      </c>
      <c r="B48" s="163"/>
      <c r="D48" s="165"/>
      <c r="F48" s="165"/>
      <c r="G48" s="166"/>
      <c r="H48" s="109"/>
      <c r="I48" s="308"/>
      <c r="J48" s="109"/>
    </row>
    <row r="49" spans="1:11" s="164" customFormat="1" ht="23.4">
      <c r="A49" s="167" t="s">
        <v>168</v>
      </c>
      <c r="B49" s="163"/>
      <c r="D49" s="174"/>
      <c r="F49" s="174"/>
      <c r="G49" s="166"/>
      <c r="H49" s="109"/>
      <c r="I49" s="308"/>
      <c r="J49" s="109"/>
    </row>
    <row r="50" spans="1:11" s="164" customFormat="1" ht="23.4">
      <c r="A50" s="167"/>
      <c r="B50" s="163"/>
      <c r="D50" s="165"/>
      <c r="F50" s="165"/>
      <c r="G50" s="166"/>
      <c r="H50" s="109"/>
      <c r="I50" s="308"/>
      <c r="J50" s="109"/>
    </row>
    <row r="51" spans="1:11" s="164" customFormat="1" ht="23.4">
      <c r="A51" s="167"/>
      <c r="B51" s="163"/>
      <c r="D51" s="318" t="str">
        <f>D4</f>
        <v>สำหรับงวดหกเดือนสิ้นสุด</v>
      </c>
      <c r="E51" s="318"/>
      <c r="F51" s="318"/>
      <c r="G51" s="166"/>
      <c r="H51" s="109"/>
      <c r="I51" s="308"/>
      <c r="J51" s="109"/>
    </row>
    <row r="52" spans="1:11" s="164" customFormat="1" ht="23.4">
      <c r="A52" s="167"/>
      <c r="B52" s="163"/>
      <c r="D52" s="318" t="str">
        <f>D5</f>
        <v>วันที่ 30 มิถุนายน</v>
      </c>
      <c r="E52" s="318"/>
      <c r="F52" s="318"/>
      <c r="G52" s="166"/>
      <c r="H52" s="109"/>
      <c r="I52" s="308"/>
      <c r="J52" s="109"/>
    </row>
    <row r="53" spans="1:11" s="164" customFormat="1" ht="23.4">
      <c r="A53" s="167"/>
      <c r="B53" s="163" t="s">
        <v>4</v>
      </c>
      <c r="D53" s="133">
        <v>2568</v>
      </c>
      <c r="E53" s="134"/>
      <c r="F53" s="133">
        <v>2567</v>
      </c>
      <c r="G53" s="166"/>
      <c r="H53" s="109"/>
      <c r="I53" s="308"/>
      <c r="J53" s="109"/>
    </row>
    <row r="54" spans="1:11" s="164" customFormat="1" ht="23.25" customHeight="1">
      <c r="A54" s="170"/>
      <c r="B54" s="163"/>
      <c r="C54" s="165"/>
      <c r="D54" s="316" t="s">
        <v>6</v>
      </c>
      <c r="E54" s="316"/>
      <c r="F54" s="316"/>
      <c r="G54" s="171"/>
      <c r="H54" s="109"/>
      <c r="I54" s="308"/>
      <c r="J54" s="109"/>
    </row>
    <row r="55" spans="1:11" s="164" customFormat="1" ht="21" customHeight="1">
      <c r="A55" s="172" t="s">
        <v>169</v>
      </c>
      <c r="B55" s="163"/>
      <c r="C55" s="173"/>
      <c r="D55" s="168"/>
      <c r="E55" s="173"/>
      <c r="F55" s="168"/>
      <c r="G55" s="174"/>
      <c r="H55" s="109"/>
      <c r="I55" s="308"/>
      <c r="J55" s="109"/>
    </row>
    <row r="56" spans="1:11" s="164" customFormat="1" ht="23.4">
      <c r="A56" s="180" t="s">
        <v>170</v>
      </c>
      <c r="B56" s="163"/>
      <c r="C56" s="173"/>
      <c r="D56" s="185">
        <v>-22703</v>
      </c>
      <c r="E56" s="173"/>
      <c r="F56" s="185">
        <v>-24742</v>
      </c>
      <c r="G56" s="174"/>
      <c r="H56" s="109"/>
      <c r="I56" s="308"/>
      <c r="J56" s="109"/>
      <c r="K56" s="195"/>
    </row>
    <row r="57" spans="1:11" s="164" customFormat="1" ht="23.4">
      <c r="A57" s="196" t="s">
        <v>171</v>
      </c>
      <c r="B57" s="163">
        <v>8</v>
      </c>
      <c r="C57" s="173"/>
      <c r="D57" s="185">
        <v>-25300</v>
      </c>
      <c r="E57" s="173"/>
      <c r="F57" s="185">
        <v>-25300</v>
      </c>
      <c r="G57" s="174"/>
      <c r="H57" s="109"/>
      <c r="I57" s="308"/>
      <c r="J57" s="109"/>
      <c r="K57" s="195"/>
    </row>
    <row r="58" spans="1:11" s="164" customFormat="1" ht="21" customHeight="1">
      <c r="A58" s="196" t="s">
        <v>129</v>
      </c>
      <c r="B58" s="163">
        <v>11</v>
      </c>
      <c r="C58" s="173"/>
      <c r="D58" s="182">
        <v>-30420</v>
      </c>
      <c r="E58" s="173"/>
      <c r="F58" s="111">
        <v>-83889</v>
      </c>
      <c r="G58" s="186"/>
      <c r="H58" s="109"/>
      <c r="I58" s="308"/>
      <c r="J58" s="109"/>
    </row>
    <row r="59" spans="1:11" s="164" customFormat="1" ht="21" customHeight="1">
      <c r="A59" s="196" t="s">
        <v>130</v>
      </c>
      <c r="B59" s="163">
        <v>9</v>
      </c>
      <c r="C59" s="173"/>
      <c r="D59" s="111">
        <v>-88623</v>
      </c>
      <c r="E59" s="173"/>
      <c r="F59" s="182">
        <v>0</v>
      </c>
      <c r="G59" s="186"/>
      <c r="H59" s="109"/>
      <c r="I59" s="308"/>
      <c r="J59" s="109"/>
    </row>
    <row r="60" spans="1:11" s="164" customFormat="1" ht="22.5" customHeight="1">
      <c r="A60" s="187" t="s">
        <v>172</v>
      </c>
      <c r="B60" s="163"/>
      <c r="C60" s="188"/>
      <c r="D60" s="70">
        <f>SUM(D56:D59)</f>
        <v>-167046</v>
      </c>
      <c r="E60" s="188"/>
      <c r="F60" s="189">
        <f>SUM(F56:F59)</f>
        <v>-133931</v>
      </c>
      <c r="G60" s="186"/>
      <c r="H60" s="109"/>
      <c r="I60" s="308"/>
      <c r="J60" s="109"/>
    </row>
    <row r="61" spans="1:11" s="164" customFormat="1" ht="21" customHeight="1">
      <c r="A61" s="187"/>
      <c r="B61" s="163"/>
      <c r="C61" s="188"/>
      <c r="D61" s="112"/>
      <c r="E61" s="188"/>
      <c r="F61" s="168"/>
      <c r="G61" s="186"/>
      <c r="H61" s="109"/>
      <c r="I61" s="308"/>
      <c r="J61" s="109"/>
    </row>
    <row r="62" spans="1:11" s="164" customFormat="1" ht="21" customHeight="1">
      <c r="A62" s="187" t="s">
        <v>173</v>
      </c>
      <c r="B62" s="163"/>
      <c r="C62" s="188"/>
      <c r="D62" s="117">
        <f>D60+D46+D35</f>
        <v>-56949</v>
      </c>
      <c r="E62" s="188"/>
      <c r="F62" s="197">
        <f>F60+F46+F35</f>
        <v>63356</v>
      </c>
      <c r="G62" s="113"/>
      <c r="H62" s="109"/>
      <c r="I62" s="308"/>
      <c r="J62" s="109"/>
    </row>
    <row r="63" spans="1:11" s="164" customFormat="1" ht="21" customHeight="1">
      <c r="A63" s="168" t="s">
        <v>174</v>
      </c>
      <c r="B63" s="163"/>
      <c r="C63" s="173"/>
      <c r="D63" s="120">
        <f>'BS 3-4'!F11</f>
        <v>174989</v>
      </c>
      <c r="E63" s="173"/>
      <c r="F63" s="111">
        <v>112972</v>
      </c>
      <c r="G63" s="186"/>
      <c r="H63" s="109"/>
      <c r="I63" s="308"/>
      <c r="J63" s="109"/>
    </row>
    <row r="64" spans="1:11" s="164" customFormat="1" ht="21" customHeight="1" thickBot="1">
      <c r="A64" s="187" t="s">
        <v>175</v>
      </c>
      <c r="B64" s="163"/>
      <c r="C64" s="188"/>
      <c r="D64" s="71">
        <f>+D62+D63</f>
        <v>118040</v>
      </c>
      <c r="E64" s="188"/>
      <c r="F64" s="198">
        <f>+F62+F63</f>
        <v>176328</v>
      </c>
      <c r="G64" s="186"/>
      <c r="H64" s="109"/>
      <c r="I64" s="308"/>
      <c r="J64" s="109"/>
    </row>
    <row r="65" spans="1:10" s="164" customFormat="1" ht="21" customHeight="1" thickTop="1">
      <c r="A65" s="187"/>
      <c r="B65" s="163"/>
      <c r="C65" s="188"/>
      <c r="D65" s="186"/>
      <c r="E65" s="188"/>
      <c r="F65" s="199"/>
      <c r="G65" s="186"/>
      <c r="H65" s="109"/>
      <c r="I65" s="308"/>
      <c r="J65" s="109"/>
    </row>
    <row r="66" spans="1:10" s="164" customFormat="1" ht="21" customHeight="1">
      <c r="A66" s="172" t="s">
        <v>176</v>
      </c>
      <c r="B66" s="163"/>
      <c r="C66" s="188"/>
      <c r="D66" s="186"/>
      <c r="E66" s="188"/>
      <c r="F66" s="186"/>
      <c r="G66" s="186"/>
      <c r="H66" s="109"/>
      <c r="I66" s="308"/>
      <c r="J66" s="109"/>
    </row>
    <row r="67" spans="1:10" s="164" customFormat="1" ht="21" customHeight="1">
      <c r="A67" s="168" t="s">
        <v>177</v>
      </c>
      <c r="B67" s="163"/>
      <c r="C67" s="188"/>
      <c r="D67" s="186"/>
      <c r="E67" s="188"/>
      <c r="F67" s="186"/>
      <c r="G67" s="186"/>
      <c r="H67" s="109"/>
      <c r="I67" s="308"/>
      <c r="J67" s="109"/>
    </row>
    <row r="68" spans="1:10" s="164" customFormat="1" ht="21" customHeight="1">
      <c r="A68" s="200" t="s">
        <v>178</v>
      </c>
      <c r="B68" s="163"/>
      <c r="C68" s="188"/>
      <c r="D68" s="186"/>
      <c r="E68" s="188"/>
      <c r="F68" s="186"/>
      <c r="G68" s="186"/>
      <c r="H68" s="109"/>
      <c r="I68" s="308"/>
      <c r="J68" s="109"/>
    </row>
    <row r="69" spans="1:10" s="164" customFormat="1" ht="21" customHeight="1">
      <c r="A69" s="200" t="s">
        <v>179</v>
      </c>
      <c r="B69" s="163">
        <v>4</v>
      </c>
      <c r="C69" s="188"/>
      <c r="D69" s="114">
        <v>1429</v>
      </c>
      <c r="E69" s="188"/>
      <c r="F69" s="182">
        <v>268</v>
      </c>
      <c r="G69" s="186"/>
      <c r="H69" s="109"/>
      <c r="I69" s="308"/>
      <c r="J69" s="109"/>
    </row>
    <row r="70" spans="1:10" ht="21" customHeight="1">
      <c r="A70" s="200" t="s">
        <v>180</v>
      </c>
      <c r="B70" s="163"/>
      <c r="C70" s="188"/>
      <c r="D70" s="114"/>
      <c r="E70" s="188"/>
      <c r="F70" s="114"/>
    </row>
    <row r="71" spans="1:10" ht="21" customHeight="1">
      <c r="A71" s="202" t="s">
        <v>181</v>
      </c>
      <c r="B71" s="163"/>
      <c r="C71" s="188"/>
      <c r="D71" s="114">
        <v>-594</v>
      </c>
      <c r="E71" s="188"/>
      <c r="F71" s="182">
        <v>1226</v>
      </c>
    </row>
    <row r="72" spans="1:10" ht="22.8" thickBot="1">
      <c r="A72" s="187" t="s">
        <v>182</v>
      </c>
      <c r="B72" s="129"/>
      <c r="C72" s="132"/>
      <c r="D72" s="71">
        <f>SUM(D69:D71)</f>
        <v>835</v>
      </c>
      <c r="E72" s="43"/>
      <c r="F72" s="71">
        <f>SUM(F69:F71)</f>
        <v>1494</v>
      </c>
    </row>
    <row r="73" spans="1:10" ht="22.2" thickTop="1">
      <c r="A73" s="131"/>
      <c r="B73" s="129"/>
      <c r="C73" s="132"/>
      <c r="E73" s="132"/>
    </row>
    <row r="74" spans="1:10">
      <c r="A74" s="131"/>
      <c r="B74" s="129"/>
      <c r="C74" s="132"/>
      <c r="E74" s="132"/>
    </row>
    <row r="75" spans="1:10">
      <c r="A75" s="131"/>
      <c r="B75" s="129"/>
      <c r="C75" s="132"/>
      <c r="E75" s="132"/>
    </row>
    <row r="76" spans="1:10">
      <c r="A76" s="131"/>
      <c r="B76" s="129"/>
      <c r="C76" s="132"/>
      <c r="D76" s="138"/>
      <c r="E76" s="132"/>
      <c r="F76" s="138"/>
    </row>
    <row r="77" spans="1:10">
      <c r="A77" s="131"/>
      <c r="B77" s="129"/>
      <c r="C77" s="132"/>
      <c r="E77" s="132"/>
    </row>
    <row r="78" spans="1:10">
      <c r="A78" s="131"/>
      <c r="B78" s="129"/>
      <c r="C78" s="132"/>
      <c r="E78" s="132"/>
    </row>
    <row r="79" spans="1:10">
      <c r="A79" s="131"/>
      <c r="B79" s="129"/>
      <c r="C79" s="132"/>
      <c r="E79" s="132"/>
    </row>
    <row r="80" spans="1:10">
      <c r="A80" s="131"/>
      <c r="B80" s="129"/>
      <c r="C80" s="132"/>
      <c r="E80" s="132"/>
    </row>
    <row r="81" spans="1:5">
      <c r="A81" s="131"/>
      <c r="B81" s="129"/>
      <c r="C81" s="132"/>
      <c r="E81" s="132"/>
    </row>
    <row r="82" spans="1:5">
      <c r="A82" s="131"/>
      <c r="B82" s="129"/>
      <c r="C82" s="132"/>
      <c r="E82" s="132"/>
    </row>
    <row r="83" spans="1:5">
      <c r="A83" s="131"/>
      <c r="B83" s="129"/>
      <c r="C83" s="132"/>
      <c r="E83" s="132"/>
    </row>
    <row r="84" spans="1:5">
      <c r="A84" s="131"/>
      <c r="B84" s="129"/>
      <c r="C84" s="132"/>
      <c r="E84" s="132"/>
    </row>
    <row r="85" spans="1:5">
      <c r="A85" s="131"/>
      <c r="B85" s="129"/>
      <c r="C85" s="132"/>
      <c r="E85" s="132"/>
    </row>
    <row r="86" spans="1:5">
      <c r="A86" s="131"/>
      <c r="B86" s="129"/>
      <c r="C86" s="132"/>
      <c r="E86" s="132"/>
    </row>
    <row r="87" spans="1:5">
      <c r="A87" s="131"/>
      <c r="B87" s="129"/>
      <c r="C87" s="132"/>
      <c r="E87" s="132"/>
    </row>
    <row r="88" spans="1:5">
      <c r="A88" s="131"/>
      <c r="B88" s="129"/>
      <c r="C88" s="132"/>
      <c r="E88" s="132"/>
    </row>
    <row r="89" spans="1:5">
      <c r="A89" s="131"/>
      <c r="B89" s="129"/>
      <c r="C89" s="132"/>
      <c r="E89" s="132"/>
    </row>
    <row r="90" spans="1:5">
      <c r="A90" s="131"/>
      <c r="B90" s="129"/>
      <c r="C90" s="132"/>
      <c r="E90" s="132"/>
    </row>
    <row r="91" spans="1:5">
      <c r="A91" s="131"/>
      <c r="B91" s="129"/>
      <c r="C91" s="132"/>
      <c r="E91" s="132"/>
    </row>
    <row r="92" spans="1:5">
      <c r="A92" s="131"/>
      <c r="B92" s="129"/>
      <c r="C92" s="132"/>
      <c r="E92" s="132"/>
    </row>
  </sheetData>
  <sheetProtection formatCells="0" formatColumns="0" formatRows="0" insertColumns="0" insertRows="0" insertHyperlinks="0" deleteColumns="0" deleteRows="0" sort="0" autoFilter="0" pivotTables="0"/>
  <mergeCells count="6">
    <mergeCell ref="D51:F51"/>
    <mergeCell ref="D52:F52"/>
    <mergeCell ref="D54:F54"/>
    <mergeCell ref="D4:F4"/>
    <mergeCell ref="D5:F5"/>
    <mergeCell ref="D7:F7"/>
  </mergeCells>
  <phoneticPr fontId="4" type="noConversion"/>
  <pageMargins left="0.8" right="0.8" top="0.48" bottom="0.5" header="0.5" footer="0.5"/>
  <pageSetup paperSize="9" scale="97" firstPageNumber="11" orientation="portrait" useFirstPageNumber="1" r:id="rId1"/>
  <headerFooter>
    <oddFooter>&amp;L หมายเหตุประกอบงบการเงินแบบย่อเป็นส่วนหนึ่งของงบการเงินระหว่างกาลนี้
&amp;C&amp;P</oddFooter>
  </headerFooter>
  <rowBreaks count="1" manualBreakCount="1">
    <brk id="47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00B050"/>
  </sheetPr>
  <dimension ref="A1:H36"/>
  <sheetViews>
    <sheetView workbookViewId="0"/>
  </sheetViews>
  <sheetFormatPr defaultColWidth="9.125" defaultRowHeight="18.75" customHeight="1"/>
  <cols>
    <col min="1" max="1" width="69.875" style="4" customWidth="1"/>
    <col min="2" max="2" width="16.125" style="4" customWidth="1"/>
    <col min="3" max="3" width="1.625" style="4" customWidth="1"/>
    <col min="4" max="4" width="16.125" style="6" customWidth="1"/>
    <col min="5" max="5" width="3" style="5" customWidth="1"/>
    <col min="6" max="6" width="10" style="5" bestFit="1" customWidth="1"/>
    <col min="7" max="7" width="9.125" style="5"/>
    <col min="8" max="8" width="12.375" style="5" bestFit="1" customWidth="1"/>
    <col min="9" max="16384" width="9.125" style="5"/>
  </cols>
  <sheetData>
    <row r="1" spans="1:6" s="2" customFormat="1" ht="23.4">
      <c r="A1" s="1" t="s">
        <v>0</v>
      </c>
      <c r="B1" s="1"/>
      <c r="C1" s="1"/>
      <c r="D1" s="36"/>
    </row>
    <row r="2" spans="1:6" s="2" customFormat="1" ht="22.8" customHeight="1">
      <c r="A2" s="3" t="s">
        <v>183</v>
      </c>
      <c r="B2" s="3"/>
      <c r="C2" s="3"/>
      <c r="D2" s="36"/>
    </row>
    <row r="3" spans="1:6" s="2" customFormat="1" ht="22.8" customHeight="1">
      <c r="A3" s="3"/>
      <c r="B3" s="3"/>
      <c r="C3" s="3"/>
      <c r="D3" s="36"/>
    </row>
    <row r="4" spans="1:6" s="2" customFormat="1" ht="23.1" customHeight="1">
      <c r="A4" s="3"/>
      <c r="B4" s="320" t="s">
        <v>184</v>
      </c>
      <c r="C4" s="320"/>
      <c r="D4" s="320"/>
    </row>
    <row r="5" spans="1:6" s="2" customFormat="1" ht="22.8" customHeight="1">
      <c r="A5" s="3"/>
      <c r="B5" s="320" t="s">
        <v>185</v>
      </c>
      <c r="C5" s="320"/>
      <c r="D5" s="320"/>
    </row>
    <row r="6" spans="1:6" s="2" customFormat="1" ht="22.8" customHeight="1">
      <c r="A6" s="3"/>
      <c r="B6" s="28">
        <v>2563</v>
      </c>
      <c r="D6" s="28">
        <v>2562</v>
      </c>
    </row>
    <row r="7" spans="1:6" s="2" customFormat="1" ht="23.4">
      <c r="A7" s="3"/>
      <c r="B7" s="319" t="s">
        <v>186</v>
      </c>
      <c r="C7" s="319"/>
      <c r="D7" s="319"/>
      <c r="E7" s="3"/>
    </row>
    <row r="8" spans="1:6" s="7" customFormat="1" ht="19.5" customHeight="1">
      <c r="A8" s="10" t="s">
        <v>187</v>
      </c>
      <c r="B8" s="10"/>
      <c r="C8" s="10"/>
      <c r="D8" s="35"/>
    </row>
    <row r="9" spans="1:6" s="7" customFormat="1" ht="21.6">
      <c r="A9" s="14" t="s">
        <v>188</v>
      </c>
      <c r="B9" s="38"/>
      <c r="C9" s="14"/>
      <c r="D9" s="38">
        <v>10.040100000000001</v>
      </c>
    </row>
    <row r="10" spans="1:6" s="7" customFormat="1" ht="23.55" hidden="1" customHeight="1">
      <c r="A10" s="14" t="s">
        <v>189</v>
      </c>
      <c r="B10" s="19"/>
      <c r="C10" s="14"/>
      <c r="D10" s="19"/>
    </row>
    <row r="11" spans="1:6" s="12" customFormat="1" ht="22.2">
      <c r="A11" s="14" t="s">
        <v>190</v>
      </c>
      <c r="B11" s="17"/>
      <c r="C11" s="14"/>
      <c r="D11" s="17"/>
      <c r="E11" s="21"/>
    </row>
    <row r="12" spans="1:6" s="7" customFormat="1" ht="21.6">
      <c r="A12" s="16" t="s">
        <v>191</v>
      </c>
      <c r="B12" s="20"/>
      <c r="C12" s="16"/>
      <c r="D12" s="20">
        <v>0.83289999999999997</v>
      </c>
      <c r="F12" s="30"/>
    </row>
    <row r="13" spans="1:6" s="7" customFormat="1" ht="21.6">
      <c r="A13" s="16" t="s">
        <v>192</v>
      </c>
      <c r="B13" s="33"/>
      <c r="C13" s="16"/>
      <c r="D13" s="33"/>
      <c r="F13" s="31"/>
    </row>
    <row r="14" spans="1:6" s="7" customFormat="1" ht="21.6">
      <c r="A14" s="16" t="s">
        <v>193</v>
      </c>
      <c r="B14" s="33"/>
      <c r="C14" s="16"/>
      <c r="D14" s="33">
        <v>-9.7100000000000006E-2</v>
      </c>
      <c r="F14" s="31"/>
    </row>
    <row r="15" spans="1:6" s="12" customFormat="1" ht="22.2">
      <c r="A15" s="14" t="s">
        <v>194</v>
      </c>
      <c r="B15" s="34">
        <f>SUM(B9:B14)</f>
        <v>0</v>
      </c>
      <c r="C15" s="14"/>
      <c r="D15" s="34">
        <f>SUM(D9:D14)</f>
        <v>10.775900000000002</v>
      </c>
      <c r="E15" s="21"/>
      <c r="F15" s="32"/>
    </row>
    <row r="16" spans="1:6" s="7" customFormat="1" ht="21.6">
      <c r="A16" s="14" t="s">
        <v>195</v>
      </c>
      <c r="B16" s="39"/>
      <c r="C16" s="14"/>
      <c r="D16" s="39" t="s">
        <v>196</v>
      </c>
      <c r="F16" s="30"/>
    </row>
    <row r="17" spans="1:8" s="7" customFormat="1" ht="21.6">
      <c r="A17" s="11" t="s">
        <v>197</v>
      </c>
      <c r="B17" s="20"/>
      <c r="C17" s="11"/>
      <c r="D17" s="20">
        <v>-0.74019999999999997</v>
      </c>
      <c r="F17" s="30"/>
    </row>
    <row r="18" spans="1:8" s="7" customFormat="1" ht="21.6">
      <c r="A18" s="14" t="s">
        <v>198</v>
      </c>
      <c r="B18" s="39"/>
      <c r="C18" s="14"/>
      <c r="D18" s="39" t="s">
        <v>196</v>
      </c>
      <c r="F18" s="30"/>
    </row>
    <row r="19" spans="1:8" s="7" customFormat="1" ht="23.25" customHeight="1" thickBot="1">
      <c r="A19" s="9" t="s">
        <v>199</v>
      </c>
      <c r="B19" s="23">
        <f>SUM(B15:B18)</f>
        <v>0</v>
      </c>
      <c r="C19" s="9"/>
      <c r="D19" s="23">
        <f>SUM(D15:D18)</f>
        <v>10.035700000000002</v>
      </c>
      <c r="E19" s="12"/>
      <c r="F19" s="31"/>
    </row>
    <row r="20" spans="1:8" s="12" customFormat="1" ht="22.8" thickTop="1">
      <c r="A20" s="14"/>
      <c r="B20" s="17"/>
      <c r="C20" s="14"/>
      <c r="D20" s="17"/>
      <c r="E20" s="21"/>
      <c r="F20" s="32"/>
    </row>
    <row r="21" spans="1:8" s="7" customFormat="1" ht="21.75" customHeight="1">
      <c r="A21" s="9" t="s">
        <v>200</v>
      </c>
      <c r="B21" s="35"/>
      <c r="C21" s="9"/>
      <c r="D21" s="35"/>
    </row>
    <row r="22" spans="1:8" s="7" customFormat="1" ht="22.2">
      <c r="A22" s="13" t="s">
        <v>201</v>
      </c>
      <c r="B22" s="25">
        <v>0</v>
      </c>
      <c r="C22" s="13"/>
      <c r="D22" s="25">
        <v>7.31</v>
      </c>
      <c r="F22" s="27"/>
    </row>
    <row r="23" spans="1:8" s="12" customFormat="1" ht="22.2">
      <c r="A23" s="14"/>
      <c r="B23" s="17"/>
      <c r="C23" s="14"/>
      <c r="D23" s="17"/>
      <c r="E23" s="21"/>
      <c r="F23" s="32"/>
    </row>
    <row r="24" spans="1:8" s="7" customFormat="1" ht="21.75" customHeight="1">
      <c r="A24" s="9" t="s">
        <v>202</v>
      </c>
      <c r="B24" s="10"/>
      <c r="C24" s="9"/>
      <c r="D24" s="10"/>
      <c r="F24" s="8"/>
    </row>
    <row r="25" spans="1:8" s="7" customFormat="1" ht="23.1" customHeight="1">
      <c r="A25" s="14" t="s">
        <v>199</v>
      </c>
      <c r="B25" s="22">
        <v>0</v>
      </c>
      <c r="C25" s="14"/>
      <c r="D25" s="22">
        <v>3701199667</v>
      </c>
      <c r="F25" s="26"/>
    </row>
    <row r="26" spans="1:8" s="7" customFormat="1" ht="21.6">
      <c r="A26" s="14" t="s">
        <v>203</v>
      </c>
      <c r="B26" s="15"/>
      <c r="C26" s="14"/>
      <c r="D26" s="15"/>
      <c r="F26" s="27"/>
    </row>
    <row r="27" spans="1:8" s="7" customFormat="1" ht="21.6">
      <c r="A27" s="16" t="s">
        <v>204</v>
      </c>
      <c r="B27" s="37"/>
      <c r="C27" s="14"/>
      <c r="D27" s="37">
        <v>7.34</v>
      </c>
      <c r="F27" s="27"/>
    </row>
    <row r="28" spans="1:8" s="7" customFormat="1" ht="21.6">
      <c r="A28" s="14" t="s">
        <v>205</v>
      </c>
      <c r="B28" s="15"/>
      <c r="C28" s="14"/>
      <c r="D28" s="15"/>
      <c r="F28" s="27"/>
    </row>
    <row r="29" spans="1:8" s="7" customFormat="1" ht="21.6">
      <c r="A29" s="16" t="s">
        <v>204</v>
      </c>
      <c r="B29" s="15"/>
      <c r="C29" s="14"/>
      <c r="D29" s="15">
        <v>15.62</v>
      </c>
      <c r="F29" s="27"/>
    </row>
    <row r="30" spans="1:8" s="7" customFormat="1" ht="21.6">
      <c r="A30" s="14" t="s">
        <v>206</v>
      </c>
      <c r="C30" s="14"/>
      <c r="H30" s="24"/>
    </row>
    <row r="31" spans="1:8" s="7" customFormat="1" ht="21.6">
      <c r="A31" s="16" t="s">
        <v>207</v>
      </c>
      <c r="B31" s="15"/>
      <c r="C31" s="16"/>
      <c r="D31" s="15"/>
      <c r="F31" s="27"/>
      <c r="G31"/>
      <c r="H31" s="15"/>
    </row>
    <row r="32" spans="1:8" s="7" customFormat="1" ht="21.6">
      <c r="A32" s="16" t="s">
        <v>208</v>
      </c>
      <c r="B32" s="15"/>
      <c r="C32" s="16"/>
      <c r="D32" s="15">
        <v>0.01</v>
      </c>
      <c r="F32" s="27"/>
      <c r="G32"/>
      <c r="H32" s="15"/>
    </row>
    <row r="33" spans="1:8" s="7" customFormat="1" ht="21.6">
      <c r="A33" s="14" t="s">
        <v>209</v>
      </c>
      <c r="B33" s="29"/>
      <c r="C33" s="14"/>
      <c r="D33" s="29">
        <v>3711365307</v>
      </c>
      <c r="F33" s="18"/>
      <c r="H33" s="24"/>
    </row>
    <row r="34" spans="1:8" s="12" customFormat="1" ht="22.2">
      <c r="A34" s="14"/>
      <c r="B34" s="14"/>
      <c r="C34" s="14"/>
      <c r="D34" s="17"/>
      <c r="E34" s="21"/>
      <c r="F34" s="32"/>
      <c r="H34" s="25"/>
    </row>
    <row r="35" spans="1:8" ht="21.6">
      <c r="A35" s="14" t="s">
        <v>210</v>
      </c>
      <c r="B35" s="14"/>
      <c r="C35" s="14"/>
      <c r="D35" s="35"/>
      <c r="E35" s="7"/>
    </row>
    <row r="36" spans="1:8" ht="21.6">
      <c r="A36" s="16" t="s">
        <v>211</v>
      </c>
      <c r="B36" s="16"/>
      <c r="C36" s="16"/>
      <c r="D36" s="35"/>
      <c r="E36" s="7"/>
    </row>
  </sheetData>
  <mergeCells count="3">
    <mergeCell ref="B7:D7"/>
    <mergeCell ref="B4:D4"/>
    <mergeCell ref="B5:D5"/>
  </mergeCells>
  <phoneticPr fontId="4" type="noConversion"/>
  <pageMargins left="0.8" right="0.8" top="0.48" bottom="0.5" header="0.5" footer="0.5"/>
  <pageSetup paperSize="9" scale="93" firstPageNumber="16" fitToWidth="0" fitToHeight="0" orientation="portrait" useFirstPageNumber="1" r:id="rId1"/>
  <headerFooter alignWithMargins="0">
    <oddFooter>&amp;L   หมายเหตุประกอบงบการเงินเป็นส่วนหนึ่งของงบการเงินนี้
&amp;C
&amp;P</oddFooter>
  </headerFooter>
  <colBreaks count="1" manualBreakCount="1">
    <brk id="4" max="31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datasnipper xmlns="http://datasnipper" workbookId="28eaa85a-b03c-4e78-b1e9-779726ee02ef" dataSnipperSheetDeleted="false" guid="06cdaac6-15ac-451e-9aaa-ae088253fabe" revision="2">
  <settings xmlns="" guid="5ce55f49-4999-4d90-9e47-56d4b20b9b7d">
    <setting type="boolean" value="True" name="embed-documents" guid="551f82a1-3446-4cde-9df6-d8bf52d0a538"/>
  </settings>
</datasnipper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091124D-07DA-4357-8076-3AC0C690E0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E88711-9FB9-4F6E-A3C1-CABEE4F622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A4122B-2BD7-4616-A296-10920BAEDB87}">
  <ds:schemaRefs>
    <ds:schemaRef ds:uri="http://datasnipper"/>
    <ds:schemaRef ds:uri=""/>
  </ds:schemaRefs>
</ds:datastoreItem>
</file>

<file path=customXml/itemProps4.xml><?xml version="1.0" encoding="utf-8"?>
<ds:datastoreItem xmlns:ds="http://schemas.openxmlformats.org/officeDocument/2006/customXml" ds:itemID="{69389DDE-A467-4542-8D18-8FE42784B836}">
  <ds:schemaRefs>
    <ds:schemaRef ds:uri="http://schemas.microsoft.com/office/2006/metadata/properties"/>
    <ds:schemaRef ds:uri="http://schemas.microsoft.com/office/infopath/2007/PartnerControls"/>
    <ds:schemaRef ds:uri="f6ba49b0-bcda-4796-8236-5b5cc1493ace"/>
    <ds:schemaRef ds:uri="4243d5be-521d-4052-81ca-f0f31ea6f2da"/>
    <ds:schemaRef ds:uri="http://schemas.microsoft.com/sharepoint/v3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BS 3-4</vt:lpstr>
      <vt:lpstr>Property-Dec 5-6</vt:lpstr>
      <vt:lpstr>Securities-Dec 7</vt:lpstr>
      <vt:lpstr>PL 8-9</vt:lpstr>
      <vt:lpstr>changes 10</vt:lpstr>
      <vt:lpstr>CF 11-12</vt:lpstr>
      <vt:lpstr>ratio</vt:lpstr>
      <vt:lpstr>'BS 3-4'!Print_Area</vt:lpstr>
      <vt:lpstr>'CF 11-12'!Print_Area</vt:lpstr>
      <vt:lpstr>'changes 10'!Print_Area</vt:lpstr>
      <vt:lpstr>'PL 8-9'!Print_Area</vt:lpstr>
      <vt:lpstr>'Property-Dec 5-6'!Print_Area</vt:lpstr>
      <vt:lpstr>ratio!Print_Area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KPMG</dc:creator>
  <cp:keywords/>
  <dc:description/>
  <cp:lastModifiedBy>Nattavuth, Rujiradamrongchai</cp:lastModifiedBy>
  <cp:revision/>
  <cp:lastPrinted>2025-08-10T09:27:47Z</cp:lastPrinted>
  <dcterms:created xsi:type="dcterms:W3CDTF">2006-01-03T07:48:30Z</dcterms:created>
  <dcterms:modified xsi:type="dcterms:W3CDTF">2025-08-14T09:48:19Z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