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S:\Audit\Client\2025\Asphere_25\AS_YE'2025\"/>
    </mc:Choice>
  </mc:AlternateContent>
  <xr:revisionPtr revIDLastSave="0" documentId="13_ncr:1_{3206AA27-795E-4E6B-B766-5D9BCEECF3D2}" xr6:coauthVersionLast="47" xr6:coauthVersionMax="47" xr10:uidLastSave="{00000000-0000-0000-0000-000000000000}"/>
  <bookViews>
    <workbookView xWindow="-110" yWindow="-110" windowWidth="19420" windowHeight="10300" xr2:uid="{F19DA942-D957-4F8D-888A-3C69B86FD3BF}"/>
  </bookViews>
  <sheets>
    <sheet name="EBS 8-10" sheetId="1" r:id="rId1"/>
    <sheet name="EPL 11-12" sheetId="2" r:id="rId2"/>
    <sheet name="EQ 13 (Conso)" sheetId="3" r:id="rId3"/>
    <sheet name="EQ 14 (Company)" sheetId="4" r:id="rId4"/>
    <sheet name="ECF 15-16" sheetId="5" r:id="rId5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1">'EPL 11-12'!#REF!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 localSheetId="0">{#N/A,#N/A,FALSE,"Aging Summary";#N/A,#N/A,FALSE,"Ratio Analysis";#N/A,#N/A,FALSE,"Test 120 Day Accts";#N/A,#N/A,FALSE,"Tickmarks"}</definedName>
    <definedName name="_103wrn.Aging._.and._.Trend._.Analysis._2" localSheetId="4">{#N/A,#N/A,FALSE,"Aging Summary";#N/A,#N/A,FALSE,"Ratio Analysis";#N/A,#N/A,FALSE,"Test 120 Day Accts";#N/A,#N/A,FALSE,"Tickmarks"}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 localSheetId="0">{#N/A,#N/A,FALSE,"Aging Summary";#N/A,#N/A,FALSE,"Ratio Analysis";#N/A,#N/A,FALSE,"Test 120 Day Accts";#N/A,#N/A,FALSE,"Tickmarks"}</definedName>
    <definedName name="_107wrn.Aging._.and._.Trend._.Analysis._3" localSheetId="4">{#N/A,#N/A,FALSE,"Aging Summary";#N/A,#N/A,FALSE,"Ratio Analysis";#N/A,#N/A,FALSE,"Test 120 Day Accts";#N/A,#N/A,FALSE,"Tickmarks"}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 localSheetId="0">{#N/A,#N/A,FALSE,"Aging Summary";#N/A,#N/A,FALSE,"Ratio Analysis";#N/A,#N/A,FALSE,"Test 120 Day Accts";#N/A,#N/A,FALSE,"Tickmarks"}</definedName>
    <definedName name="_111wrn.Aging._.and._.Trend._.Analysis._4" localSheetId="4">{#N/A,#N/A,FALSE,"Aging Summary";#N/A,#N/A,FALSE,"Ratio Analysis";#N/A,#N/A,FALSE,"Test 120 Day Accts";#N/A,#N/A,FALSE,"Tickmarks"}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 localSheetId="0">{#N/A,#N/A,FALSE,"Aging Summary";#N/A,#N/A,FALSE,"Ratio Analysis";#N/A,#N/A,FALSE,"Test 120 Day Accts";#N/A,#N/A,FALSE,"Tickmarks"}</definedName>
    <definedName name="_115wrn.Aging._.and._.Trend._.Analysis._5" localSheetId="4">{#N/A,#N/A,FALSE,"Aging Summary";#N/A,#N/A,FALSE,"Ratio Analysis";#N/A,#N/A,FALSE,"Test 120 Day Accts";#N/A,#N/A,FALSE,"Tickmarks"}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 localSheetId="0">{#N/A,#N/A,FALSE,"Aging Summary";#N/A,#N/A,FALSE,"Ratio Analysis";#N/A,#N/A,FALSE,"Test 120 Day Accts";#N/A,#N/A,FALSE,"Tickmarks"}</definedName>
    <definedName name="_119wrn.Aging._.and._.Trend._.Analysis._6" localSheetId="4">{#N/A,#N/A,FALSE,"Aging Summary";#N/A,#N/A,FALSE,"Ratio Analysis";#N/A,#N/A,FALSE,"Test 120 Day Accts";#N/A,#N/A,FALSE,"Tickmarks"}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 localSheetId="0">{#N/A,#N/A,FALSE,"Aging Summary";#N/A,#N/A,FALSE,"Ratio Analysis";#N/A,#N/A,FALSE,"Test 120 Day Accts";#N/A,#N/A,FALSE,"Tickmarks"}</definedName>
    <definedName name="_12hire_2" localSheetId="4">{#N/A,#N/A,FALSE,"Aging Summary";#N/A,#N/A,FALSE,"Ratio Analysis";#N/A,#N/A,FALSE,"Test 120 Day Accts";#N/A,#N/A,FALSE,"Tickmarks"}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 localSheetId="0">{#N/A,#N/A,FALSE,"Aging Summary";#N/A,#N/A,FALSE,"Ratio Analysis";#N/A,#N/A,FALSE,"Test 120 Day Accts";#N/A,#N/A,FALSE,"Tickmarks"}</definedName>
    <definedName name="_16hire_3" localSheetId="4">{#N/A,#N/A,FALSE,"Aging Summary";#N/A,#N/A,FALSE,"Ratio Analysis";#N/A,#N/A,FALSE,"Test 120 Day Accts";#N/A,#N/A,FALSE,"Tickmarks"}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 localSheetId="0">{#N/A,#N/A,FALSE,"Aging Summary";#N/A,#N/A,FALSE,"Ratio Analysis";#N/A,#N/A,FALSE,"Test 120 Day Accts";#N/A,#N/A,FALSE,"Tickmarks"}</definedName>
    <definedName name="_20hire_4" localSheetId="4">{#N/A,#N/A,FALSE,"Aging Summary";#N/A,#N/A,FALSE,"Ratio Analysis";#N/A,#N/A,FALSE,"Test 120 Day Accts";#N/A,#N/A,FALSE,"Tickmarks"}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 localSheetId="0">{#N/A,#N/A,FALSE,"Aging Summary";#N/A,#N/A,FALSE,"Ratio Analysis";#N/A,#N/A,FALSE,"Test 120 Day Accts";#N/A,#N/A,FALSE,"Tickmarks"}</definedName>
    <definedName name="_24hire_5" localSheetId="4">{#N/A,#N/A,FALSE,"Aging Summary";#N/A,#N/A,FALSE,"Ratio Analysis";#N/A,#N/A,FALSE,"Test 120 Day Accts";#N/A,#N/A,FALSE,"Tickmarks"}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 localSheetId="0">{#N/A,#N/A,FALSE,"Aging Summary";#N/A,#N/A,FALSE,"Ratio Analysis";#N/A,#N/A,FALSE,"Test 120 Day Accts";#N/A,#N/A,FALSE,"Tickmarks"}</definedName>
    <definedName name="_28hire_6" localSheetId="4">{#N/A,#N/A,FALSE,"Aging Summary";#N/A,#N/A,FALSE,"Ratio Analysis";#N/A,#N/A,FALSE,"Test 120 Day Accts";#N/A,#N/A,FALSE,"Tickmarks"}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 localSheetId="0">{#N/A,#N/A,FALSE,"Aging Summary";#N/A,#N/A,FALSE,"Ratio Analysis";#N/A,#N/A,FALSE,"Test 120 Day Accts";#N/A,#N/A,FALSE,"Tickmarks"}</definedName>
    <definedName name="_32HP_1" localSheetId="4">{#N/A,#N/A,FALSE,"Aging Summary";#N/A,#N/A,FALSE,"Ratio Analysis";#N/A,#N/A,FALSE,"Test 120 Day Accts";#N/A,#N/A,FALSE,"Tickmarks"}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 localSheetId="0">{#N/A,#N/A,FALSE,"Aging Summary";#N/A,#N/A,FALSE,"Ratio Analysis";#N/A,#N/A,FALSE,"Test 120 Day Accts";#N/A,#N/A,FALSE,"Tickmarks"}</definedName>
    <definedName name="_36HP_2" localSheetId="4">{#N/A,#N/A,FALSE,"Aging Summary";#N/A,#N/A,FALSE,"Ratio Analysis";#N/A,#N/A,FALSE,"Test 120 Day Accts";#N/A,#N/A,FALSE,"Tickmarks"}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 localSheetId="0">{#N/A,#N/A,FALSE,"Aging Summary";#N/A,#N/A,FALSE,"Ratio Analysis";#N/A,#N/A,FALSE,"Test 120 Day Accts";#N/A,#N/A,FALSE,"Tickmarks"}</definedName>
    <definedName name="_40HP_3" localSheetId="4">{#N/A,#N/A,FALSE,"Aging Summary";#N/A,#N/A,FALSE,"Ratio Analysis";#N/A,#N/A,FALSE,"Test 120 Day Accts";#N/A,#N/A,FALSE,"Tickmarks"}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 localSheetId="0">{#N/A,#N/A,FALSE,"Aging Summary";#N/A,#N/A,FALSE,"Ratio Analysis";#N/A,#N/A,FALSE,"Test 120 Day Accts";#N/A,#N/A,FALSE,"Tickmarks"}</definedName>
    <definedName name="_44HP_4" localSheetId="4">{#N/A,#N/A,FALSE,"Aging Summary";#N/A,#N/A,FALSE,"Ratio Analysis";#N/A,#N/A,FALSE,"Test 120 Day Accts";#N/A,#N/A,FALSE,"Tickmarks"}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 localSheetId="0">{#N/A,#N/A,FALSE,"Aging Summary";#N/A,#N/A,FALSE,"Ratio Analysis";#N/A,#N/A,FALSE,"Test 120 Day Accts";#N/A,#N/A,FALSE,"Tickmarks"}</definedName>
    <definedName name="_48HP_5" localSheetId="4">{#N/A,#N/A,FALSE,"Aging Summary";#N/A,#N/A,FALSE,"Ratio Analysis";#N/A,#N/A,FALSE,"Test 120 Day Accts";#N/A,#N/A,FALSE,"Tickmarks"}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 localSheetId="0">{#N/A,#N/A,FALSE,"Aging Summary";#N/A,#N/A,FALSE,"Ratio Analysis";#N/A,#N/A,FALSE,"Test 120 Day Accts";#N/A,#N/A,FALSE,"Tickmarks"}</definedName>
    <definedName name="_52HP_6" localSheetId="4">{#N/A,#N/A,FALSE,"Aging Summary";#N/A,#N/A,FALSE,"Ratio Analysis";#N/A,#N/A,FALSE,"Test 120 Day Accts";#N/A,#N/A,FALSE,"Tickmarks"}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 localSheetId="0">{#N/A,#N/A,FALSE,"Aging Summary";#N/A,#N/A,FALSE,"Ratio Analysis";#N/A,#N/A,FALSE,"Test 120 Day Accts";#N/A,#N/A,FALSE,"Tickmarks"}</definedName>
    <definedName name="_56o_1" localSheetId="4">{#N/A,#N/A,FALSE,"Aging Summary";#N/A,#N/A,FALSE,"Ratio Analysis";#N/A,#N/A,FALSE,"Test 120 Day Accts";#N/A,#N/A,FALSE,"Tickmarks"}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 localSheetId="0">{#N/A,#N/A,FALSE,"Aging Summary";#N/A,#N/A,FALSE,"Ratio Analysis";#N/A,#N/A,FALSE,"Test 120 Day Accts";#N/A,#N/A,FALSE,"Tickmarks"}</definedName>
    <definedName name="_60o_2" localSheetId="4">{#N/A,#N/A,FALSE,"Aging Summary";#N/A,#N/A,FALSE,"Ratio Analysis";#N/A,#N/A,FALSE,"Test 120 Day Accts";#N/A,#N/A,FALSE,"Tickmarks"}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 localSheetId="0">{#N/A,#N/A,FALSE,"Aging Summary";#N/A,#N/A,FALSE,"Ratio Analysis";#N/A,#N/A,FALSE,"Test 120 Day Accts";#N/A,#N/A,FALSE,"Tickmarks"}</definedName>
    <definedName name="_64o_3" localSheetId="4">{#N/A,#N/A,FALSE,"Aging Summary";#N/A,#N/A,FALSE,"Ratio Analysis";#N/A,#N/A,FALSE,"Test 120 Day Accts";#N/A,#N/A,FALSE,"Tickmarks"}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 localSheetId="0">{#N/A,#N/A,FALSE,"Aging Summary";#N/A,#N/A,FALSE,"Ratio Analysis";#N/A,#N/A,FALSE,"Test 120 Day Accts";#N/A,#N/A,FALSE,"Tickmarks"}</definedName>
    <definedName name="_68o_4" localSheetId="4">{#N/A,#N/A,FALSE,"Aging Summary";#N/A,#N/A,FALSE,"Ratio Analysis";#N/A,#N/A,FALSE,"Test 120 Day Accts";#N/A,#N/A,FALSE,"Tickmarks"}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 localSheetId="0">{#N/A,#N/A,FALSE,"Aging Summary";#N/A,#N/A,FALSE,"Ratio Analysis";#N/A,#N/A,FALSE,"Test 120 Day Accts";#N/A,#N/A,FALSE,"Tickmarks"}</definedName>
    <definedName name="_72o_5" localSheetId="4">{#N/A,#N/A,FALSE,"Aging Summary";#N/A,#N/A,FALSE,"Ratio Analysis";#N/A,#N/A,FALSE,"Test 120 Day Accts";#N/A,#N/A,FALSE,"Tickmarks"}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 localSheetId="0">{#N/A,#N/A,FALSE,"Aging Summary";#N/A,#N/A,FALSE,"Ratio Analysis";#N/A,#N/A,FALSE,"Test 120 Day Accts";#N/A,#N/A,FALSE,"Tickmarks"}</definedName>
    <definedName name="_76o_6" localSheetId="4">{#N/A,#N/A,FALSE,"Aging Summary";#N/A,#N/A,FALSE,"Ratio Analysis";#N/A,#N/A,FALSE,"Test 120 Day Accts";#N/A,#N/A,FALSE,"Tickmarks"}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 localSheetId="0">{#N/A,#N/A,FALSE,"Aging Summary";#N/A,#N/A,FALSE,"Ratio Analysis";#N/A,#N/A,FALSE,"Test 120 Day Accts";#N/A,#N/A,FALSE,"Tickmarks"}</definedName>
    <definedName name="_8hire_1" localSheetId="4">{#N/A,#N/A,FALSE,"Aging Summary";#N/A,#N/A,FALSE,"Ratio Analysis";#N/A,#N/A,FALSE,"Test 120 Day Accts";#N/A,#N/A,FALSE,"Tickmarks"}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 localSheetId="0">{#N/A,#N/A,FALSE,"Aging Summary";#N/A,#N/A,FALSE,"Ratio Analysis";#N/A,#N/A,FALSE,"Test 120 Day Accts";#N/A,#N/A,FALSE,"Tickmarks"}</definedName>
    <definedName name="_99wrn.Aging._.and._.Trend._.Analysis._1" localSheetId="4">{#N/A,#N/A,FALSE,"Aging Summary";#N/A,#N/A,FALSE,"Ratio Analysis";#N/A,#N/A,FALSE,"Test 120 Day Accts";#N/A,#N/A,FALSE,"Tickmarks"}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1">'EPL 11-12'!#REF!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4">'ECF 15-16'!#REF!</definedName>
    <definedName name="bswip" localSheetId="1">'EPL 11-12'!#REF!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 localSheetId="4">'ECF 15-16'!#REF!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4">'ECF 15-16'!#REF!</definedName>
    <definedName name="ColorArea" localSheetId="1">'EPL 11-12'!#REF!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1">'EPL 11-12'!#REF!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 localSheetId="4">'ECF 15-16'!#REF!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 localSheetId="4">'ECF 15-16'!#REF!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 localSheetId="4">'ECF 15-16'!#REF!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 localSheetId="4">'ECF 15-16'!#REF!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0" hidden="1">{#N/A,#N/A,FALSE,"Aging Summary";#N/A,#N/A,FALSE,"Ratio Analysis";#N/A,#N/A,FALSE,"Test 120 Day Accts";#N/A,#N/A,FALSE,"Tickmarks"}</definedName>
    <definedName name="hire" localSheetId="4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0" hidden="1">{#N/A,#N/A,FALSE,"Aging Summary";#N/A,#N/A,FALSE,"Ratio Analysis";#N/A,#N/A,FALSE,"Test 120 Day Accts";#N/A,#N/A,FALSE,"Tickmarks"}</definedName>
    <definedName name="HP" localSheetId="4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1">'EPL 11-12'!#REF!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0" hidden="1">{#N/A,#N/A,FALSE,"Aging Summary";#N/A,#N/A,FALSE,"Ratio Analysis";#N/A,#N/A,FALSE,"Test 120 Day Accts";#N/A,#N/A,FALSE,"Tickmarks"}</definedName>
    <definedName name="o" localSheetId="4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4">'ECF 15-16'!#REF!</definedName>
    <definedName name="p_1" localSheetId="1">'EPL 11-12'!#REF!</definedName>
    <definedName name="p_1">#REF!</definedName>
    <definedName name="p_2" localSheetId="4">'ECF 15-16'!#REF!</definedName>
    <definedName name="p_2" localSheetId="1">'EPL 11-12'!#REF!</definedName>
    <definedName name="p_2">#REF!</definedName>
    <definedName name="p_3" localSheetId="4">'ECF 15-16'!#REF!</definedName>
    <definedName name="p_3" localSheetId="1">'EPL 11-12'!#REF!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 localSheetId="4">'ECF 15-16'!#REF!</definedName>
    <definedName name="print">#REF!</definedName>
    <definedName name="_xlnm.Print_Area" localSheetId="0">'EBS 8-10'!$A$1:$K$106</definedName>
    <definedName name="_xlnm.Print_Area" localSheetId="4">'ECF 15-16'!$A$1:$L$91</definedName>
    <definedName name="_xlnm.Print_Area" localSheetId="1">'EPL 11-12'!$A$1:$J$69</definedName>
    <definedName name="_xlnm.Print_Area" localSheetId="2">'EQ 13 (Conso)'!$A$1:$AG$40</definedName>
    <definedName name="_xlnm.Print_Area" localSheetId="3">'EQ 14 (Company)'!$A$1:$W$36</definedName>
    <definedName name="_xlnm.Print_Area">#REF!</definedName>
    <definedName name="Print_Area_MI" localSheetId="4">'ECF 15-16'!#REF!</definedName>
    <definedName name="PRINT_AREA_MI" localSheetId="1">'EPL 11-12'!#REF!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1">'EPL 11-12'!#REF!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 localSheetId="4">'ECF 15-16'!#REF!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_1F7F6C19_8911_4A38_A245_5C51B403FB13_.wvu.PrintArea" localSheetId="0" hidden="1">'EBS 8-10'!$A$1:$K$106</definedName>
    <definedName name="Z_2CA7CCB4_9B56_4682_9662_97CF2752E215_.wvu.PrintArea" localSheetId="0" hidden="1">'EBS 8-10'!$A$1:$K$106</definedName>
    <definedName name="Z_32FE8EAA_35DA_4C7A_92A0_9B5CAB08BE3F_.wvu.PrintArea" localSheetId="0" hidden="1">'EBS 8-10'!$A$1:$K$106</definedName>
    <definedName name="Z_7A9397F6_E1FC_4386_A077_FC272B949F82_.wvu.PrintArea" localSheetId="0" hidden="1">'EBS 8-10'!$A$1:$K$106</definedName>
    <definedName name="Z_E7B771DF_1040_4644_BE91_91BA1826BFF6_.wvu.PrintArea" localSheetId="0" hidden="1">'EBS 8-10'!$A$1:$K$106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 localSheetId="0">'EBS 8-10'!#REF!</definedName>
    <definedName name="ฟ53" localSheetId="4">'ECF 15-16'!#REF!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 localSheetId="0">'EBS 8-10'!#REF!</definedName>
    <definedName name="ฤ63" localSheetId="4">'ECF 15-16'!#REF!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3" i="5" l="1"/>
  <c r="F78" i="5"/>
  <c r="L78" i="5"/>
  <c r="J78" i="5"/>
  <c r="H78" i="5"/>
  <c r="J66" i="5"/>
  <c r="H66" i="5"/>
  <c r="L66" i="5"/>
  <c r="F66" i="5"/>
  <c r="G34" i="4"/>
  <c r="E34" i="4"/>
  <c r="W32" i="4"/>
  <c r="U30" i="4"/>
  <c r="W30" i="4" s="1"/>
  <c r="W29" i="4"/>
  <c r="U28" i="4"/>
  <c r="W28" i="4" s="1"/>
  <c r="S34" i="4"/>
  <c r="Q34" i="4"/>
  <c r="O34" i="4"/>
  <c r="M34" i="4"/>
  <c r="K34" i="4"/>
  <c r="I34" i="4"/>
  <c r="U20" i="4"/>
  <c r="U18" i="4"/>
  <c r="W18" i="4" s="1"/>
  <c r="U17" i="4"/>
  <c r="M22" i="4"/>
  <c r="K22" i="4"/>
  <c r="I22" i="4"/>
  <c r="E22" i="4"/>
  <c r="AE39" i="3"/>
  <c r="Y39" i="3"/>
  <c r="AA29" i="3"/>
  <c r="AA39" i="3" s="1"/>
  <c r="U39" i="3"/>
  <c r="S39" i="3"/>
  <c r="Q39" i="3"/>
  <c r="I39" i="3"/>
  <c r="G39" i="3"/>
  <c r="E39" i="3"/>
  <c r="AC24" i="3"/>
  <c r="AG24" i="3" s="1"/>
  <c r="W24" i="3"/>
  <c r="AG23" i="3"/>
  <c r="W23" i="3"/>
  <c r="AC21" i="3"/>
  <c r="AG21" i="3" s="1"/>
  <c r="W21" i="3"/>
  <c r="W20" i="3"/>
  <c r="O26" i="3"/>
  <c r="M26" i="3"/>
  <c r="U26" i="3"/>
  <c r="S26" i="3"/>
  <c r="W19" i="3"/>
  <c r="AC19" i="3"/>
  <c r="AG19" i="3" s="1"/>
  <c r="Y26" i="3"/>
  <c r="W18" i="3"/>
  <c r="AE26" i="3"/>
  <c r="AC15" i="3"/>
  <c r="W15" i="3"/>
  <c r="K26" i="3"/>
  <c r="I26" i="3"/>
  <c r="G26" i="3"/>
  <c r="E26" i="3"/>
  <c r="F44" i="2"/>
  <c r="J43" i="2"/>
  <c r="H43" i="2"/>
  <c r="F43" i="2"/>
  <c r="D43" i="2"/>
  <c r="H31" i="2"/>
  <c r="F31" i="2"/>
  <c r="D31" i="2"/>
  <c r="J12" i="2"/>
  <c r="H12" i="2"/>
  <c r="F12" i="2"/>
  <c r="D12" i="2"/>
  <c r="E102" i="1"/>
  <c r="K102" i="1"/>
  <c r="I102" i="1"/>
  <c r="K66" i="1"/>
  <c r="I66" i="1"/>
  <c r="G66" i="1"/>
  <c r="E66" i="1"/>
  <c r="K58" i="1"/>
  <c r="I58" i="1"/>
  <c r="G58" i="1"/>
  <c r="K31" i="1"/>
  <c r="I31" i="1"/>
  <c r="G31" i="1"/>
  <c r="E31" i="1"/>
  <c r="K18" i="1"/>
  <c r="I18" i="1"/>
  <c r="G18" i="1"/>
  <c r="E18" i="1"/>
  <c r="D44" i="2" l="1"/>
  <c r="H44" i="2"/>
  <c r="E32" i="1"/>
  <c r="G32" i="1"/>
  <c r="I32" i="1"/>
  <c r="AA26" i="3"/>
  <c r="AC18" i="3"/>
  <c r="AG18" i="3" s="1"/>
  <c r="W20" i="4"/>
  <c r="I104" i="1"/>
  <c r="D21" i="2"/>
  <c r="F21" i="2"/>
  <c r="H21" i="2"/>
  <c r="Q22" i="4"/>
  <c r="K39" i="3"/>
  <c r="S22" i="4"/>
  <c r="J44" i="2"/>
  <c r="W17" i="4"/>
  <c r="K67" i="1"/>
  <c r="M39" i="3"/>
  <c r="K104" i="1"/>
  <c r="Q26" i="3"/>
  <c r="W26" i="3" s="1"/>
  <c r="E58" i="1"/>
  <c r="G22" i="4"/>
  <c r="G67" i="1"/>
  <c r="I67" i="1"/>
  <c r="W39" i="3"/>
  <c r="E104" i="1"/>
  <c r="AG15" i="3"/>
  <c r="O22" i="4"/>
  <c r="AC20" i="3"/>
  <c r="AG20" i="3" s="1"/>
  <c r="K32" i="1"/>
  <c r="G102" i="1"/>
  <c r="O39" i="3"/>
  <c r="U14" i="4"/>
  <c r="U25" i="4"/>
  <c r="J21" i="2"/>
  <c r="AC29" i="3"/>
  <c r="AG26" i="3" l="1"/>
  <c r="I105" i="1"/>
  <c r="E67" i="1"/>
  <c r="E105" i="1" s="1"/>
  <c r="G104" i="1"/>
  <c r="K105" i="1"/>
  <c r="W14" i="4"/>
  <c r="W22" i="4" s="1"/>
  <c r="U22" i="4"/>
  <c r="J11" i="5"/>
  <c r="J29" i="5" s="1"/>
  <c r="H23" i="2"/>
  <c r="F23" i="2"/>
  <c r="H11" i="5"/>
  <c r="H29" i="5" s="1"/>
  <c r="D23" i="2"/>
  <c r="F11" i="5"/>
  <c r="F29" i="5" s="1"/>
  <c r="AC39" i="3"/>
  <c r="AG29" i="3"/>
  <c r="AG39" i="3" s="1"/>
  <c r="G105" i="1"/>
  <c r="J23" i="2"/>
  <c r="L11" i="5"/>
  <c r="L29" i="5" s="1"/>
  <c r="AC26" i="3"/>
  <c r="U34" i="4"/>
  <c r="W25" i="4"/>
  <c r="W34" i="4" s="1"/>
  <c r="J37" i="5" l="1"/>
  <c r="F45" i="2"/>
  <c r="F64" i="2" s="1"/>
  <c r="F59" i="2"/>
  <c r="H37" i="5"/>
  <c r="L37" i="5"/>
  <c r="J45" i="2"/>
  <c r="J64" i="2" s="1"/>
  <c r="J59" i="2"/>
  <c r="F37" i="5"/>
  <c r="H45" i="2"/>
  <c r="H57" i="2"/>
  <c r="H59" i="2"/>
  <c r="D45" i="2"/>
  <c r="D64" i="2" s="1"/>
  <c r="D59" i="2"/>
  <c r="F41" i="5" l="1"/>
  <c r="L41" i="5"/>
  <c r="H41" i="5"/>
  <c r="J41" i="5"/>
  <c r="H64" i="2"/>
  <c r="H62" i="2"/>
  <c r="L82" i="5" l="1"/>
  <c r="L85" i="5" s="1"/>
  <c r="J82" i="5"/>
  <c r="J85" i="5" s="1"/>
  <c r="H82" i="5"/>
  <c r="H85" i="5" s="1"/>
  <c r="F82" i="5"/>
  <c r="F85" i="5" s="1"/>
</calcChain>
</file>

<file path=xl/sharedStrings.xml><?xml version="1.0" encoding="utf-8"?>
<sst xmlns="http://schemas.openxmlformats.org/spreadsheetml/2006/main" count="385" uniqueCount="232">
  <si>
    <t>Asphere Innovations Public Company Limited</t>
  </si>
  <si>
    <t>Statement of financial position</t>
  </si>
  <si>
    <t>As at 31 December 2025</t>
  </si>
  <si>
    <t>(Unit : Baht)</t>
  </si>
  <si>
    <t>Consolidated</t>
  </si>
  <si>
    <t>Separate</t>
  </si>
  <si>
    <t>financial statements</t>
  </si>
  <si>
    <t>Notes</t>
  </si>
  <si>
    <t>2025</t>
  </si>
  <si>
    <t>2024</t>
  </si>
  <si>
    <t>Assets</t>
  </si>
  <si>
    <t>Current assets</t>
  </si>
  <si>
    <t>Cash and cash equivalents</t>
  </si>
  <si>
    <t>Trade and other current receivables</t>
  </si>
  <si>
    <t>Short-term loan to related party</t>
  </si>
  <si>
    <t>Other current financial assets</t>
  </si>
  <si>
    <t>Prepaid royalty fees</t>
  </si>
  <si>
    <t>Other current assets</t>
  </si>
  <si>
    <t>Total current assets</t>
  </si>
  <si>
    <t>Non-current assets</t>
  </si>
  <si>
    <t>Pledged bank deposit</t>
  </si>
  <si>
    <t>Financial assets measured at fair value through</t>
  </si>
  <si>
    <t>other comprehensive income</t>
  </si>
  <si>
    <t>Investments in subsidiaries</t>
  </si>
  <si>
    <t>15 (a)</t>
  </si>
  <si>
    <t>Investment in associate</t>
  </si>
  <si>
    <t>15 (d)</t>
  </si>
  <si>
    <t>Investment in joint venture</t>
  </si>
  <si>
    <t>15 (e)</t>
  </si>
  <si>
    <t>Equipment</t>
  </si>
  <si>
    <t>Right-of-use assets</t>
  </si>
  <si>
    <t>Intangible assets</t>
  </si>
  <si>
    <t>Other non-current assets</t>
  </si>
  <si>
    <t>Total non-current assets</t>
  </si>
  <si>
    <t>Total assets</t>
  </si>
  <si>
    <t>Director _____________________________                      Director _____________________________</t>
  </si>
  <si>
    <r>
      <t xml:space="preserve">Statement of financial position </t>
    </r>
    <r>
      <rPr>
        <sz val="14"/>
        <rFont val="Angsana New"/>
        <family val="1"/>
      </rPr>
      <t xml:space="preserve">(Cont’d) </t>
    </r>
  </si>
  <si>
    <t>Liabilities and Shareholders' equity</t>
  </si>
  <si>
    <t>Current liabilities</t>
  </si>
  <si>
    <t>Current portion of long-term loan from financial institution</t>
  </si>
  <si>
    <t>Trade and other current payables</t>
  </si>
  <si>
    <t>Short-term loans from related party</t>
  </si>
  <si>
    <t>Deferred revenue</t>
  </si>
  <si>
    <t>Current portion of lease liabilities</t>
  </si>
  <si>
    <t>Accrued corporate income tax</t>
  </si>
  <si>
    <t>Current provisions for employee benefits</t>
  </si>
  <si>
    <t>Total current liabilities</t>
  </si>
  <si>
    <t>Non-current liabilities</t>
  </si>
  <si>
    <t>Long-term loan from financial institution</t>
  </si>
  <si>
    <t>Lease liabilities</t>
  </si>
  <si>
    <t>Deferred tax liabilities</t>
  </si>
  <si>
    <t>Non-current provisions for employee benefits</t>
  </si>
  <si>
    <t>Other non-current provision</t>
  </si>
  <si>
    <t>Total non-current liabilities</t>
  </si>
  <si>
    <t>Total liabilities</t>
  </si>
  <si>
    <r>
      <t>Liabilities and Shareholders' equity</t>
    </r>
    <r>
      <rPr>
        <sz val="14"/>
        <rFont val="Angsana New"/>
        <family val="1"/>
      </rPr>
      <t xml:space="preserve"> (Cont’d) </t>
    </r>
  </si>
  <si>
    <t>Shareholders' equity</t>
  </si>
  <si>
    <t>Share capital</t>
  </si>
  <si>
    <t>Authorised share capital</t>
  </si>
  <si>
    <t xml:space="preserve">   514,224,168 ordinary shares of  Baht 0.5 each</t>
  </si>
  <si>
    <t xml:space="preserve">   499,246,766 ordinary shares of  Baht 0.5 each</t>
  </si>
  <si>
    <t>Issued and paid-up share capital</t>
  </si>
  <si>
    <t>Premium on share capital</t>
  </si>
  <si>
    <t>Capital reserve for share-based payment</t>
  </si>
  <si>
    <t>Retained earnings</t>
  </si>
  <si>
    <t>Appropriated - legal reserve</t>
  </si>
  <si>
    <t>Unappropriated</t>
  </si>
  <si>
    <t>Other components of shareholders' equity</t>
  </si>
  <si>
    <t>Equity attributable to owners of the parent</t>
  </si>
  <si>
    <t>Non-controlling interests</t>
  </si>
  <si>
    <t>Total shareholders' equity</t>
  </si>
  <si>
    <t>Total liabilities and shareholders' equity</t>
  </si>
  <si>
    <t>Statement of comprehensive income</t>
  </si>
  <si>
    <t>For the year ended 31 December 2025</t>
  </si>
  <si>
    <t>Revenues from services</t>
  </si>
  <si>
    <t>Cost of services</t>
  </si>
  <si>
    <t xml:space="preserve">Gross profit </t>
  </si>
  <si>
    <t>Dividend income</t>
  </si>
  <si>
    <t>Other income</t>
  </si>
  <si>
    <t>Gain on disposal of investment in subsidairy</t>
  </si>
  <si>
    <t>Selling expenses</t>
  </si>
  <si>
    <t>Administrative expenses</t>
  </si>
  <si>
    <t>Finance costs</t>
  </si>
  <si>
    <t>Share of profit from investment in associate</t>
  </si>
  <si>
    <t>Share of profit (loss) from investment in joint venture</t>
  </si>
  <si>
    <t>Profit before income tax expense</t>
  </si>
  <si>
    <t>Income tax expense</t>
  </si>
  <si>
    <t>Profit for the year</t>
  </si>
  <si>
    <t>Other comprehensive income (expense):</t>
  </si>
  <si>
    <t>Items that will be reclassified subsequently</t>
  </si>
  <si>
    <t>to profit or loss</t>
  </si>
  <si>
    <t xml:space="preserve">Exchange differences on translation of </t>
  </si>
  <si>
    <t xml:space="preserve">   financial statements in foreign currencies</t>
  </si>
  <si>
    <t>Total items that will be reclassified</t>
  </si>
  <si>
    <t xml:space="preserve">   subsequently to profit or loss</t>
  </si>
  <si>
    <t xml:space="preserve">Items that will not be reclassified subsequently </t>
  </si>
  <si>
    <t>Gain (loss) on equity investments designated at fair value</t>
  </si>
  <si>
    <t xml:space="preserve">    through other comprehensive income </t>
  </si>
  <si>
    <t>Gain on sale of the investment at fair value</t>
  </si>
  <si>
    <t>Remeasurements of post-employment</t>
  </si>
  <si>
    <t xml:space="preserve">   benefit obligations</t>
  </si>
  <si>
    <t>Income tax on items that will not be</t>
  </si>
  <si>
    <t xml:space="preserve">   reclassified subsequently to profit or loss</t>
  </si>
  <si>
    <t>Total items that will not be reclassified</t>
  </si>
  <si>
    <t>Other comprehensive income for the year, net of tax</t>
  </si>
  <si>
    <t>Total comprehensive income for the year</t>
  </si>
  <si>
    <r>
      <t xml:space="preserve">Statement of comprehensive income </t>
    </r>
    <r>
      <rPr>
        <sz val="14"/>
        <color theme="1"/>
        <rFont val="Angsana New"/>
        <family val="1"/>
      </rPr>
      <t>(Cont’d)</t>
    </r>
  </si>
  <si>
    <t>Profit (loss) attributable to:</t>
  </si>
  <si>
    <t>Owners of the parent</t>
  </si>
  <si>
    <t>Total comprehensive income (expenses) attributable to:</t>
  </si>
  <si>
    <t>Earnings per share</t>
  </si>
  <si>
    <t xml:space="preserve"> Baht</t>
  </si>
  <si>
    <t>Basic earnings per share</t>
  </si>
  <si>
    <t>Diluted earnings per share</t>
  </si>
  <si>
    <t>Statement of changes in shareholders' equity</t>
  </si>
  <si>
    <t>Consolidated financial statements</t>
  </si>
  <si>
    <t>Attributable to owners of the parent</t>
  </si>
  <si>
    <t xml:space="preserve"> </t>
  </si>
  <si>
    <t>Other comprehensive income (expenses)</t>
  </si>
  <si>
    <t xml:space="preserve">Gains on </t>
  </si>
  <si>
    <t xml:space="preserve">Gain (loss) on equity </t>
  </si>
  <si>
    <t>Total other</t>
  </si>
  <si>
    <t xml:space="preserve">Issued and </t>
  </si>
  <si>
    <t>Capital reserve</t>
  </si>
  <si>
    <t>Exchange differences</t>
  </si>
  <si>
    <t xml:space="preserve">remeasurements of </t>
  </si>
  <si>
    <t xml:space="preserve">investments measured </t>
  </si>
  <si>
    <t>Premium from change</t>
  </si>
  <si>
    <t>components of</t>
  </si>
  <si>
    <t>Total</t>
  </si>
  <si>
    <t>paid-up</t>
  </si>
  <si>
    <t>Premium</t>
  </si>
  <si>
    <t>for share-based</t>
  </si>
  <si>
    <t>Appropriated -</t>
  </si>
  <si>
    <t>on translation of</t>
  </si>
  <si>
    <t>defined employment</t>
  </si>
  <si>
    <t xml:space="preserve">at fair value through </t>
  </si>
  <si>
    <t xml:space="preserve">Total other </t>
  </si>
  <si>
    <t>in portion of investment</t>
  </si>
  <si>
    <t>shareholders'</t>
  </si>
  <si>
    <t>Total owners</t>
  </si>
  <si>
    <t>Non-controlling</t>
  </si>
  <si>
    <t>share capital</t>
  </si>
  <si>
    <t>payments</t>
  </si>
  <si>
    <t>legal reserve</t>
  </si>
  <si>
    <t>Treasury shares</t>
  </si>
  <si>
    <t>benefit plans</t>
  </si>
  <si>
    <t>comprehensive income</t>
  </si>
  <si>
    <t>in subsidiary</t>
  </si>
  <si>
    <t xml:space="preserve"> equity</t>
  </si>
  <si>
    <t xml:space="preserve"> of the parent</t>
  </si>
  <si>
    <t>interests</t>
  </si>
  <si>
    <t>Opening balance at 1 January 2024</t>
  </si>
  <si>
    <t>Change in shareholders' equity for the year</t>
  </si>
  <si>
    <t>Share-based payments</t>
  </si>
  <si>
    <t>Legal reserve appropriation</t>
  </si>
  <si>
    <t xml:space="preserve">Dividends paid </t>
  </si>
  <si>
    <t>Treasury shares purchased</t>
  </si>
  <si>
    <t xml:space="preserve">Reduction of ordinary shares and cancellation of </t>
  </si>
  <si>
    <t>treasury shares</t>
  </si>
  <si>
    <t>Total comprehensive income (expense) for the year</t>
  </si>
  <si>
    <t>Closing balance at 31 December 2024</t>
  </si>
  <si>
    <t>Opening balance at 1 January 2025</t>
  </si>
  <si>
    <t>Disposal of investment in subsidiary</t>
  </si>
  <si>
    <t>15 (b)</t>
  </si>
  <si>
    <t>Dividends</t>
  </si>
  <si>
    <t xml:space="preserve">Gain on disposal of equity investments measured </t>
  </si>
  <si>
    <t>at fair value through other comprehensive income</t>
  </si>
  <si>
    <t>Closing balance at 31 December 2025</t>
  </si>
  <si>
    <r>
      <t xml:space="preserve">Statement of changes in shareholders' equity </t>
    </r>
    <r>
      <rPr>
        <sz val="14"/>
        <rFont val="Angsana New"/>
        <family val="1"/>
      </rPr>
      <t>(Cont’d)</t>
    </r>
  </si>
  <si>
    <t>Separate financial statements</t>
  </si>
  <si>
    <t>Issued and paid-up</t>
  </si>
  <si>
    <t>shareholders'  equity</t>
  </si>
  <si>
    <t>shareholders' equity</t>
  </si>
  <si>
    <t>Share-base payment</t>
  </si>
  <si>
    <t>Reduction of ordinary shares and cancellation of treasury shares</t>
  </si>
  <si>
    <t>Statement of cash flows</t>
  </si>
  <si>
    <t>Cash flows from operating activities</t>
  </si>
  <si>
    <t>Adjustments for:</t>
  </si>
  <si>
    <t>Depreciation and amortisation</t>
  </si>
  <si>
    <t>Allowance (reversal) of impairment on prepaid royalty fees</t>
  </si>
  <si>
    <t>Loss on write-off of prepaid royalty fees</t>
  </si>
  <si>
    <t>Allowance (reversal) for impairment of intangible</t>
  </si>
  <si>
    <t>Loss on write-off of intangible assets</t>
  </si>
  <si>
    <t>Unrealised (gain) loss on revaluation of financial assets</t>
  </si>
  <si>
    <t>Realised gain from sale of other current financial assets</t>
  </si>
  <si>
    <t>Realised gain on disposal of investment in subsidairy</t>
  </si>
  <si>
    <t>Gains from disposals of equipment</t>
  </si>
  <si>
    <t>Unrealised loss on exchange rates</t>
  </si>
  <si>
    <t>Employee benefit expenses</t>
  </si>
  <si>
    <t>Dividend received</t>
  </si>
  <si>
    <t>Interest income</t>
  </si>
  <si>
    <t>Share of gain from investments in associate</t>
  </si>
  <si>
    <t>Share of (gain) loss from investments in joint venture</t>
  </si>
  <si>
    <t>Cash flows before changes in operating assets and liabilities</t>
  </si>
  <si>
    <t>Changes in operating assets and liabilities</t>
  </si>
  <si>
    <t>Cash generated from operations</t>
  </si>
  <si>
    <t>Interest paid</t>
  </si>
  <si>
    <t>Income tax received (paid)</t>
  </si>
  <si>
    <t>Net cash generated from operating activities</t>
  </si>
  <si>
    <r>
      <t xml:space="preserve">Statement of cash flows </t>
    </r>
    <r>
      <rPr>
        <sz val="14"/>
        <rFont val="Angsana New"/>
        <family val="1"/>
      </rPr>
      <t>(Cont'd)</t>
    </r>
  </si>
  <si>
    <t>Cash flows from investing activities</t>
  </si>
  <si>
    <t>Cash received for disposal of other current financial assets</t>
  </si>
  <si>
    <t>Cash paid for purchase of equipment</t>
  </si>
  <si>
    <t>Cash paid for purchase of intangible assets</t>
  </si>
  <si>
    <t>Cash paid for providing short-term loans to related party</t>
  </si>
  <si>
    <t xml:space="preserve">Cash received (paid) from investments in financial assets measured </t>
  </si>
  <si>
    <t>Increase in restricted bank deposits</t>
  </si>
  <si>
    <t>Cash received from disposal of investment in subsidiary</t>
  </si>
  <si>
    <t>Cash received for disposals of equipment</t>
  </si>
  <si>
    <t>Cash received from interest received</t>
  </si>
  <si>
    <t>Cash received from dividend from investments</t>
  </si>
  <si>
    <t>Net cash generated from investing activities</t>
  </si>
  <si>
    <t>Cash flows from financing activities</t>
  </si>
  <si>
    <t xml:space="preserve">Cash received from share subscriptions as a result </t>
  </si>
  <si>
    <t>of warrants exercised</t>
  </si>
  <si>
    <t>Cash paid from short-term loans from relate parties</t>
  </si>
  <si>
    <t>Cash paid from long-term loans from fianancial institutions</t>
  </si>
  <si>
    <t>Cash paid from short-term loans from director</t>
  </si>
  <si>
    <t>Cash paid for treasury share</t>
  </si>
  <si>
    <t>Cash paid for interest expense</t>
  </si>
  <si>
    <t>Cash paid from liabilities under lease agreements</t>
  </si>
  <si>
    <t>Net cash used in financing activities</t>
  </si>
  <si>
    <t>Translation adjustments</t>
  </si>
  <si>
    <t>Net increase (decrease) in cash and cash equivalents</t>
  </si>
  <si>
    <t>Cash and cash equivalents at the beginning of the year</t>
  </si>
  <si>
    <t>Unrealised exchange gain (loss) on cash and cash equivalents</t>
  </si>
  <si>
    <t>Cash and cash equivalents at the end of the year</t>
  </si>
  <si>
    <t>Non-cash transactions</t>
  </si>
  <si>
    <t>Acquisition of equipments by other payables</t>
  </si>
  <si>
    <t>Acquisition of intangible assets by other payables</t>
  </si>
  <si>
    <t>16,17,18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</si>
</sst>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#,##0;\(#,##0\);&quot;- &quot;"/>
    <numFmt numFmtId="166" formatCode="_(* #,##0_);_(* \(#,##0\);_(* &quot;-&quot;??_);_(@_)"/>
    <numFmt numFmtId="167" formatCode="#,##0;\(#,##0\);&quot;-&quot;;@"/>
    <numFmt numFmtId="168" formatCode="#,##0;\(#,##0\);\-"/>
    <numFmt numFmtId="170" formatCode="#,##0.00;\(#,##0.00\);&quot;-&quot;;@"/>
  </numFmts>
  <fonts count="20">
    <font>
      <sz val="11"/>
      <color theme="1"/>
      <name val="Aptos Narrow"/>
      <family val="2"/>
      <scheme val="minor"/>
    </font>
    <font>
      <sz val="14"/>
      <name val="Cordia New"/>
      <family val="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UPC"/>
      <family val="2"/>
      <charset val="222"/>
    </font>
    <font>
      <sz val="10"/>
      <name val="Arial"/>
      <family val="2"/>
    </font>
    <font>
      <sz val="12"/>
      <name val="Times New Roman"/>
      <family val="1"/>
    </font>
    <font>
      <sz val="13"/>
      <name val="Angsana New"/>
      <family val="1"/>
    </font>
    <font>
      <u/>
      <sz val="14"/>
      <color theme="10"/>
      <name val="Cordia New"/>
      <family val="2"/>
    </font>
    <font>
      <i/>
      <sz val="14"/>
      <name val="Angsana New"/>
      <family val="1"/>
    </font>
    <font>
      <b/>
      <i/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color theme="1"/>
      <name val="Arial"/>
      <family val="2"/>
    </font>
    <font>
      <sz val="14"/>
      <name val="Angsana New"/>
      <family val="1"/>
      <charset val="222"/>
    </font>
    <font>
      <sz val="14"/>
      <color theme="1"/>
      <name val="Angsana New"/>
      <family val="1"/>
      <charset val="222"/>
    </font>
    <font>
      <sz val="10"/>
      <name val="Times New Roman"/>
      <family val="1"/>
      <charset val="222"/>
    </font>
    <font>
      <b/>
      <sz val="14"/>
      <name val="Cordia New"/>
      <family val="2"/>
    </font>
    <font>
      <u/>
      <sz val="14"/>
      <name val="Angsana New"/>
      <family val="1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2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43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43" fontId="6" fillId="0" borderId="0" applyFont="0" applyFill="0" applyBorder="0" applyAlignment="0" applyProtection="0"/>
    <xf numFmtId="37" fontId="16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43" fontId="19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37" fontId="2" fillId="0" borderId="0" xfId="3" applyNumberFormat="1" applyFont="1" applyAlignment="1">
      <alignment horizontal="center" vertical="top"/>
    </xf>
    <xf numFmtId="0" fontId="3" fillId="0" borderId="0" xfId="1" applyFont="1" applyAlignment="1">
      <alignment vertical="center"/>
    </xf>
    <xf numFmtId="3" fontId="2" fillId="0" borderId="0" xfId="1" applyNumberFormat="1" applyFont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5" fontId="2" fillId="0" borderId="1" xfId="2" applyNumberFormat="1" applyFont="1" applyBorder="1" applyAlignment="1">
      <alignment horizontal="right" vertical="center"/>
    </xf>
    <xf numFmtId="166" fontId="2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166" fontId="2" fillId="0" borderId="1" xfId="2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67" fontId="2" fillId="0" borderId="1" xfId="2" quotePrefix="1" applyNumberFormat="1" applyFont="1" applyBorder="1" applyAlignment="1">
      <alignment horizontal="center" vertical="center"/>
    </xf>
    <xf numFmtId="167" fontId="2" fillId="0" borderId="1" xfId="2" quotePrefix="1" applyNumberFormat="1" applyFont="1" applyFill="1" applyBorder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3" fillId="0" borderId="0" xfId="3" applyFont="1" applyAlignment="1">
      <alignment horizontal="center" vertical="top"/>
    </xf>
    <xf numFmtId="0" fontId="2" fillId="0" borderId="0" xfId="4" applyFont="1" applyAlignment="1">
      <alignment horizontal="center" vertical="center"/>
    </xf>
    <xf numFmtId="0" fontId="2" fillId="0" borderId="0" xfId="4" applyFont="1" applyAlignment="1">
      <alignment horizontal="center" vertical="top"/>
    </xf>
    <xf numFmtId="168" fontId="2" fillId="0" borderId="0" xfId="5" applyNumberFormat="1" applyFont="1" applyAlignment="1">
      <alignment horizontal="right" vertical="center"/>
    </xf>
    <xf numFmtId="167" fontId="2" fillId="0" borderId="0" xfId="2" applyNumberFormat="1" applyFont="1" applyAlignment="1">
      <alignment horizontal="right" vertical="center"/>
    </xf>
    <xf numFmtId="164" fontId="2" fillId="0" borderId="0" xfId="2" applyNumberFormat="1" applyFont="1" applyFill="1" applyAlignment="1">
      <alignment horizontal="right" vertical="center"/>
    </xf>
    <xf numFmtId="0" fontId="7" fillId="0" borderId="0" xfId="3" applyFont="1" applyAlignment="1">
      <alignment horizontal="center" vertical="top"/>
    </xf>
    <xf numFmtId="165" fontId="3" fillId="0" borderId="0" xfId="2" applyNumberFormat="1" applyFont="1" applyAlignment="1">
      <alignment horizontal="right" vertical="center"/>
    </xf>
    <xf numFmtId="165" fontId="3" fillId="0" borderId="0" xfId="2" applyNumberFormat="1" applyFont="1" applyFill="1" applyAlignment="1">
      <alignment horizontal="right" vertical="center"/>
    </xf>
    <xf numFmtId="0" fontId="3" fillId="0" borderId="0" xfId="1" applyFont="1" applyAlignment="1">
      <alignment horizontal="left" vertical="center"/>
    </xf>
    <xf numFmtId="167" fontId="3" fillId="0" borderId="0" xfId="2" applyNumberFormat="1" applyFont="1" applyAlignment="1">
      <alignment horizontal="right" vertical="center"/>
    </xf>
    <xf numFmtId="167" fontId="3" fillId="0" borderId="0" xfId="2" applyNumberFormat="1" applyFont="1" applyFill="1" applyAlignment="1">
      <alignment horizontal="right" vertical="center"/>
    </xf>
    <xf numFmtId="164" fontId="3" fillId="0" borderId="0" xfId="2" applyNumberFormat="1" applyFont="1" applyFill="1" applyAlignment="1">
      <alignment horizontal="right" vertical="center"/>
    </xf>
    <xf numFmtId="167" fontId="3" fillId="0" borderId="0" xfId="6" applyNumberFormat="1" applyFont="1" applyAlignment="1">
      <alignment horizontal="right" vertical="center"/>
    </xf>
    <xf numFmtId="164" fontId="3" fillId="0" borderId="0" xfId="2" applyNumberFormat="1" applyFont="1" applyAlignment="1">
      <alignment horizontal="right" vertical="center"/>
    </xf>
    <xf numFmtId="167" fontId="3" fillId="0" borderId="1" xfId="6" applyNumberFormat="1" applyFont="1" applyBorder="1" applyAlignment="1">
      <alignment horizontal="right" vertical="center"/>
    </xf>
    <xf numFmtId="167" fontId="3" fillId="0" borderId="1" xfId="2" applyNumberFormat="1" applyFont="1" applyFill="1" applyBorder="1" applyAlignment="1">
      <alignment horizontal="right" vertical="center"/>
    </xf>
    <xf numFmtId="167" fontId="2" fillId="0" borderId="1" xfId="5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164" fontId="2" fillId="0" borderId="1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Alignment="1">
      <alignment horizontal="center" vertical="center"/>
    </xf>
    <xf numFmtId="165" fontId="2" fillId="0" borderId="1" xfId="2" applyNumberFormat="1" applyFont="1" applyFill="1" applyBorder="1" applyAlignment="1">
      <alignment horizontal="right" vertical="center"/>
    </xf>
    <xf numFmtId="167" fontId="3" fillId="0" borderId="0" xfId="1" applyNumberFormat="1" applyFont="1" applyAlignment="1">
      <alignment vertical="center"/>
    </xf>
    <xf numFmtId="167" fontId="2" fillId="0" borderId="0" xfId="2" applyNumberFormat="1" applyFont="1" applyFill="1" applyAlignment="1">
      <alignment horizontal="right" vertical="center"/>
    </xf>
    <xf numFmtId="0" fontId="3" fillId="0" borderId="0" xfId="3" applyFont="1" applyAlignment="1">
      <alignment horizontal="center" vertical="center"/>
    </xf>
    <xf numFmtId="165" fontId="3" fillId="0" borderId="0" xfId="2" applyNumberFormat="1" applyFont="1" applyFill="1" applyAlignment="1">
      <alignment vertical="center"/>
    </xf>
    <xf numFmtId="167" fontId="3" fillId="0" borderId="0" xfId="5" applyNumberFormat="1" applyFont="1" applyAlignment="1">
      <alignment horizontal="right" vertical="center"/>
    </xf>
    <xf numFmtId="167" fontId="3" fillId="0" borderId="0" xfId="3" applyNumberFormat="1" applyFont="1" applyAlignment="1">
      <alignment horizontal="right" vertical="center"/>
    </xf>
    <xf numFmtId="167" fontId="2" fillId="0" borderId="2" xfId="5" applyNumberFormat="1" applyFont="1" applyBorder="1" applyAlignment="1">
      <alignment horizontal="right" vertical="center"/>
    </xf>
    <xf numFmtId="164" fontId="2" fillId="0" borderId="2" xfId="2" applyNumberFormat="1" applyFont="1" applyFill="1" applyBorder="1" applyAlignment="1">
      <alignment horizontal="right" vertical="center"/>
    </xf>
    <xf numFmtId="165" fontId="2" fillId="0" borderId="2" xfId="2" applyNumberFormat="1" applyFont="1" applyFill="1" applyBorder="1" applyAlignment="1">
      <alignment horizontal="right" vertical="center"/>
    </xf>
    <xf numFmtId="167" fontId="2" fillId="0" borderId="0" xfId="5" applyNumberFormat="1" applyFont="1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168" fontId="3" fillId="0" borderId="0" xfId="2" applyNumberFormat="1" applyFont="1" applyAlignment="1">
      <alignment horizontal="right" vertical="center"/>
    </xf>
    <xf numFmtId="168" fontId="3" fillId="0" borderId="0" xfId="2" applyNumberFormat="1" applyFont="1" applyFill="1" applyAlignment="1">
      <alignment horizontal="right" vertical="center"/>
    </xf>
    <xf numFmtId="168" fontId="3" fillId="0" borderId="0" xfId="3" applyNumberFormat="1" applyFont="1" applyAlignment="1">
      <alignment horizontal="right" vertical="center"/>
    </xf>
    <xf numFmtId="167" fontId="3" fillId="0" borderId="0" xfId="6" applyNumberFormat="1" applyFont="1" applyFill="1" applyAlignment="1">
      <alignment horizontal="right" vertical="center"/>
    </xf>
    <xf numFmtId="167" fontId="3" fillId="0" borderId="0" xfId="2" applyNumberFormat="1" applyFont="1" applyAlignment="1">
      <alignment horizontal="center" vertical="center"/>
    </xf>
    <xf numFmtId="167" fontId="3" fillId="0" borderId="0" xfId="3" applyNumberFormat="1" applyFont="1" applyAlignment="1">
      <alignment horizontal="center" vertical="center"/>
    </xf>
    <xf numFmtId="0" fontId="3" fillId="0" borderId="0" xfId="1" applyFont="1"/>
    <xf numFmtId="165" fontId="3" fillId="0" borderId="0" xfId="2" applyNumberFormat="1" applyFont="1" applyAlignment="1">
      <alignment vertical="center"/>
    </xf>
    <xf numFmtId="164" fontId="3" fillId="0" borderId="0" xfId="6" applyNumberFormat="1" applyFont="1" applyAlignment="1">
      <alignment horizontal="right" vertical="center"/>
    </xf>
    <xf numFmtId="37" fontId="3" fillId="0" borderId="0" xfId="1" applyNumberFormat="1" applyFont="1" applyAlignment="1">
      <alignment horizontal="left" vertical="center"/>
    </xf>
    <xf numFmtId="167" fontId="3" fillId="0" borderId="1" xfId="2" applyNumberFormat="1" applyFont="1" applyBorder="1" applyAlignment="1">
      <alignment horizontal="right" vertical="center"/>
    </xf>
    <xf numFmtId="168" fontId="3" fillId="0" borderId="1" xfId="7" applyNumberFormat="1" applyFont="1" applyFill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65" fontId="10" fillId="0" borderId="0" xfId="2" applyNumberFormat="1" applyFont="1" applyAlignment="1">
      <alignment horizontal="center" vertical="center"/>
    </xf>
    <xf numFmtId="0" fontId="3" fillId="0" borderId="0" xfId="8" applyFont="1" applyAlignment="1">
      <alignment vertical="center"/>
    </xf>
    <xf numFmtId="43" fontId="3" fillId="0" borderId="0" xfId="2" applyFont="1" applyAlignment="1">
      <alignment vertical="center"/>
    </xf>
    <xf numFmtId="165" fontId="9" fillId="0" borderId="0" xfId="2" applyNumberFormat="1" applyFont="1" applyAlignment="1">
      <alignment horizontal="center" vertical="center"/>
    </xf>
    <xf numFmtId="164" fontId="9" fillId="0" borderId="0" xfId="2" applyNumberFormat="1" applyFont="1" applyFill="1" applyAlignment="1">
      <alignment horizontal="center" vertical="center"/>
    </xf>
    <xf numFmtId="164" fontId="3" fillId="0" borderId="3" xfId="5" applyNumberFormat="1" applyFont="1" applyBorder="1" applyAlignment="1">
      <alignment horizontal="right" vertical="center"/>
    </xf>
    <xf numFmtId="167" fontId="3" fillId="0" borderId="0" xfId="2" applyNumberFormat="1" applyFont="1" applyAlignment="1">
      <alignment vertical="center"/>
    </xf>
    <xf numFmtId="164" fontId="3" fillId="0" borderId="0" xfId="5" applyNumberFormat="1" applyFont="1" applyAlignment="1">
      <alignment horizontal="right" vertical="center"/>
    </xf>
    <xf numFmtId="167" fontId="3" fillId="0" borderId="3" xfId="5" applyNumberFormat="1" applyFont="1" applyBorder="1" applyAlignment="1">
      <alignment horizontal="right" vertical="center"/>
    </xf>
    <xf numFmtId="167" fontId="3" fillId="0" borderId="0" xfId="5" applyNumberFormat="1" applyFont="1" applyAlignment="1">
      <alignment vertical="center"/>
    </xf>
    <xf numFmtId="165" fontId="3" fillId="0" borderId="0" xfId="2" applyNumberFormat="1" applyFont="1" applyFill="1" applyAlignment="1">
      <alignment horizontal="center" vertical="center"/>
    </xf>
    <xf numFmtId="167" fontId="3" fillId="0" borderId="0" xfId="2" applyNumberFormat="1" applyFont="1" applyFill="1" applyAlignment="1">
      <alignment vertical="center"/>
    </xf>
    <xf numFmtId="0" fontId="2" fillId="0" borderId="0" xfId="8" applyFont="1" applyAlignment="1">
      <alignment horizontal="left" vertical="center"/>
    </xf>
    <xf numFmtId="165" fontId="2" fillId="0" borderId="2" xfId="2" applyNumberFormat="1" applyFont="1" applyBorder="1" applyAlignment="1">
      <alignment horizontal="right" vertical="center"/>
    </xf>
    <xf numFmtId="0" fontId="1" fillId="0" borderId="0" xfId="1"/>
    <xf numFmtId="164" fontId="3" fillId="0" borderId="0" xfId="2" applyNumberFormat="1" applyFont="1" applyFill="1" applyAlignment="1">
      <alignment vertical="center"/>
    </xf>
    <xf numFmtId="37" fontId="11" fillId="0" borderId="0" xfId="3" applyNumberFormat="1" applyFont="1" applyAlignment="1">
      <alignment vertical="center"/>
    </xf>
    <xf numFmtId="0" fontId="12" fillId="0" borderId="0" xfId="3" applyFont="1" applyAlignment="1">
      <alignment vertical="center"/>
    </xf>
    <xf numFmtId="37" fontId="11" fillId="0" borderId="0" xfId="3" applyNumberFormat="1" applyFont="1" applyAlignment="1">
      <alignment horizontal="right" vertical="center"/>
    </xf>
    <xf numFmtId="37" fontId="11" fillId="0" borderId="1" xfId="3" applyNumberFormat="1" applyFont="1" applyBorder="1" applyAlignment="1">
      <alignment horizontal="left" vertical="center"/>
    </xf>
    <xf numFmtId="37" fontId="11" fillId="0" borderId="0" xfId="3" applyNumberFormat="1" applyFont="1" applyAlignment="1">
      <alignment horizontal="left" vertical="center"/>
    </xf>
    <xf numFmtId="0" fontId="12" fillId="0" borderId="0" xfId="8" applyFont="1" applyAlignment="1">
      <alignment horizontal="center" vertical="center"/>
    </xf>
    <xf numFmtId="164" fontId="12" fillId="0" borderId="4" xfId="2" applyNumberFormat="1" applyFont="1" applyFill="1" applyBorder="1" applyAlignment="1">
      <alignment horizontal="right" vertical="center"/>
    </xf>
    <xf numFmtId="167" fontId="12" fillId="0" borderId="4" xfId="2" applyNumberFormat="1" applyFont="1" applyFill="1" applyBorder="1" applyAlignment="1">
      <alignment horizontal="center" vertical="center"/>
    </xf>
    <xf numFmtId="167" fontId="12" fillId="0" borderId="4" xfId="2" applyNumberFormat="1" applyFont="1" applyFill="1" applyBorder="1" applyAlignment="1">
      <alignment horizontal="right" vertical="center"/>
    </xf>
    <xf numFmtId="164" fontId="12" fillId="0" borderId="1" xfId="2" applyNumberFormat="1" applyFont="1" applyFill="1" applyBorder="1" applyAlignment="1">
      <alignment horizontal="right" vertical="center"/>
    </xf>
    <xf numFmtId="167" fontId="12" fillId="0" borderId="1" xfId="2" applyNumberFormat="1" applyFont="1" applyFill="1" applyBorder="1" applyAlignment="1">
      <alignment horizontal="center" vertical="center"/>
    </xf>
    <xf numFmtId="167" fontId="12" fillId="0" borderId="1" xfId="2" applyNumberFormat="1" applyFont="1" applyFill="1" applyBorder="1" applyAlignment="1">
      <alignment horizontal="right" vertical="center"/>
    </xf>
    <xf numFmtId="164" fontId="11" fillId="0" borderId="1" xfId="2" applyNumberFormat="1" applyFont="1" applyFill="1" applyBorder="1" applyAlignment="1">
      <alignment horizontal="right" vertical="center"/>
    </xf>
    <xf numFmtId="166" fontId="2" fillId="0" borderId="0" xfId="2" applyNumberFormat="1" applyFont="1" applyFill="1" applyAlignment="1">
      <alignment horizontal="center" vertical="center"/>
    </xf>
    <xf numFmtId="167" fontId="12" fillId="0" borderId="0" xfId="2" applyNumberFormat="1" applyFont="1" applyFill="1" applyAlignment="1">
      <alignment horizontal="right" vertical="center"/>
    </xf>
    <xf numFmtId="0" fontId="11" fillId="0" borderId="0" xfId="8" applyFont="1" applyAlignment="1">
      <alignment horizontal="center" vertical="center"/>
    </xf>
    <xf numFmtId="166" fontId="2" fillId="0" borderId="1" xfId="2" applyNumberFormat="1" applyFont="1" applyFill="1" applyBorder="1" applyAlignment="1">
      <alignment horizontal="center" vertical="center"/>
    </xf>
    <xf numFmtId="167" fontId="11" fillId="0" borderId="0" xfId="2" applyNumberFormat="1" applyFont="1" applyFill="1" applyAlignment="1">
      <alignment horizontal="center" vertical="center"/>
    </xf>
    <xf numFmtId="164" fontId="2" fillId="0" borderId="1" xfId="2" quotePrefix="1" applyNumberFormat="1" applyFont="1" applyFill="1" applyBorder="1" applyAlignment="1">
      <alignment horizontal="center" vertical="center"/>
    </xf>
    <xf numFmtId="167" fontId="3" fillId="0" borderId="0" xfId="1" applyNumberFormat="1" applyFont="1" applyAlignment="1">
      <alignment horizontal="center" vertical="center"/>
    </xf>
    <xf numFmtId="0" fontId="13" fillId="0" borderId="0" xfId="8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166" fontId="12" fillId="0" borderId="0" xfId="2" applyNumberFormat="1" applyFont="1" applyFill="1" applyAlignment="1">
      <alignment vertical="center"/>
    </xf>
    <xf numFmtId="166" fontId="3" fillId="0" borderId="0" xfId="2" applyNumberFormat="1" applyFont="1" applyFill="1" applyAlignment="1">
      <alignment vertical="center"/>
    </xf>
    <xf numFmtId="166" fontId="3" fillId="0" borderId="0" xfId="2" applyNumberFormat="1" applyFont="1" applyFill="1" applyAlignment="1">
      <alignment horizontal="right" vertical="center"/>
    </xf>
    <xf numFmtId="166" fontId="12" fillId="0" borderId="1" xfId="2" applyNumberFormat="1" applyFont="1" applyFill="1" applyBorder="1" applyAlignment="1">
      <alignment horizontal="right" vertical="center"/>
    </xf>
    <xf numFmtId="166" fontId="12" fillId="0" borderId="1" xfId="2" applyNumberFormat="1" applyFont="1" applyFill="1" applyBorder="1" applyAlignment="1">
      <alignment vertical="center"/>
    </xf>
    <xf numFmtId="166" fontId="3" fillId="0" borderId="1" xfId="2" applyNumberFormat="1" applyFont="1" applyFill="1" applyBorder="1" applyAlignment="1">
      <alignment horizontal="right" vertical="center"/>
    </xf>
    <xf numFmtId="37" fontId="2" fillId="0" borderId="0" xfId="1" applyNumberFormat="1" applyFont="1" applyAlignment="1">
      <alignment horizontal="left" vertical="center"/>
    </xf>
    <xf numFmtId="166" fontId="14" fillId="0" borderId="0" xfId="2" applyNumberFormat="1" applyFont="1" applyFill="1" applyAlignment="1">
      <alignment horizontal="right" vertical="center"/>
    </xf>
    <xf numFmtId="166" fontId="15" fillId="0" borderId="0" xfId="2" applyNumberFormat="1" applyFont="1" applyFill="1" applyAlignment="1">
      <alignment vertical="center"/>
    </xf>
    <xf numFmtId="166" fontId="12" fillId="0" borderId="0" xfId="2" applyNumberFormat="1" applyFont="1" applyFill="1" applyAlignment="1">
      <alignment horizontal="right" vertical="center"/>
    </xf>
    <xf numFmtId="0" fontId="13" fillId="0" borderId="0" xfId="3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37" fontId="3" fillId="0" borderId="0" xfId="1" applyNumberFormat="1" applyFont="1" applyAlignment="1">
      <alignment vertical="center"/>
    </xf>
    <xf numFmtId="166" fontId="3" fillId="0" borderId="1" xfId="2" applyNumberFormat="1" applyFont="1" applyFill="1" applyBorder="1" applyAlignment="1">
      <alignment vertical="center"/>
    </xf>
    <xf numFmtId="37" fontId="13" fillId="0" borderId="0" xfId="3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1"/>
    </xf>
    <xf numFmtId="166" fontId="3" fillId="0" borderId="0" xfId="2" applyNumberFormat="1" applyFont="1" applyFill="1" applyAlignment="1">
      <alignment horizontal="right" vertical="top"/>
    </xf>
    <xf numFmtId="166" fontId="2" fillId="0" borderId="1" xfId="2" applyNumberFormat="1" applyFont="1" applyFill="1" applyBorder="1" applyAlignment="1">
      <alignment vertical="center"/>
    </xf>
    <xf numFmtId="166" fontId="11" fillId="0" borderId="0" xfId="2" applyNumberFormat="1" applyFont="1" applyFill="1" applyAlignment="1">
      <alignment vertical="center"/>
    </xf>
    <xf numFmtId="0" fontId="2" fillId="0" borderId="0" xfId="10" applyFont="1" applyAlignment="1">
      <alignment horizontal="left" vertical="center"/>
    </xf>
    <xf numFmtId="166" fontId="2" fillId="0" borderId="2" xfId="2" applyNumberFormat="1" applyFont="1" applyFill="1" applyBorder="1" applyAlignment="1">
      <alignment vertical="center"/>
    </xf>
    <xf numFmtId="167" fontId="3" fillId="0" borderId="0" xfId="11" applyNumberFormat="1" applyFont="1" applyFill="1" applyAlignment="1">
      <alignment vertical="center"/>
    </xf>
    <xf numFmtId="167" fontId="12" fillId="0" borderId="0" xfId="3" applyNumberFormat="1" applyFont="1" applyAlignment="1">
      <alignment vertical="center"/>
    </xf>
    <xf numFmtId="167" fontId="12" fillId="0" borderId="0" xfId="6" applyNumberFormat="1" applyFont="1" applyFill="1" applyAlignment="1">
      <alignment vertical="center"/>
    </xf>
    <xf numFmtId="0" fontId="2" fillId="0" borderId="0" xfId="1" applyFont="1" applyAlignment="1">
      <alignment horizontal="justify" vertical="center" wrapText="1"/>
    </xf>
    <xf numFmtId="167" fontId="12" fillId="0" borderId="0" xfId="12" applyNumberFormat="1" applyFont="1" applyAlignment="1">
      <alignment vertical="center"/>
    </xf>
    <xf numFmtId="0" fontId="3" fillId="0" borderId="0" xfId="1" applyFont="1" applyAlignment="1">
      <alignment horizontal="left" vertical="center" wrapText="1"/>
    </xf>
    <xf numFmtId="0" fontId="11" fillId="0" borderId="0" xfId="3" applyFont="1" applyAlignment="1">
      <alignment vertical="center"/>
    </xf>
    <xf numFmtId="166" fontId="3" fillId="0" borderId="2" xfId="2" applyNumberFormat="1" applyFont="1" applyFill="1" applyBorder="1" applyAlignment="1">
      <alignment vertical="center"/>
    </xf>
    <xf numFmtId="166" fontId="12" fillId="0" borderId="2" xfId="2" applyNumberFormat="1" applyFont="1" applyFill="1" applyBorder="1" applyAlignment="1">
      <alignment vertical="center"/>
    </xf>
    <xf numFmtId="0" fontId="2" fillId="0" borderId="0" xfId="1" applyFont="1" applyAlignment="1">
      <alignment vertical="center" wrapText="1"/>
    </xf>
    <xf numFmtId="164" fontId="12" fillId="0" borderId="0" xfId="3" applyNumberFormat="1" applyFont="1" applyAlignment="1">
      <alignment horizontal="right" vertical="center"/>
    </xf>
    <xf numFmtId="41" fontId="12" fillId="0" borderId="0" xfId="3" applyNumberFormat="1" applyFont="1" applyAlignment="1">
      <alignment horizontal="center" vertical="center"/>
    </xf>
    <xf numFmtId="164" fontId="2" fillId="0" borderId="1" xfId="2" quotePrefix="1" applyNumberFormat="1" applyFont="1" applyFill="1" applyBorder="1" applyAlignment="1">
      <alignment horizontal="right" vertical="center"/>
    </xf>
    <xf numFmtId="0" fontId="2" fillId="0" borderId="0" xfId="8" applyFont="1" applyAlignment="1">
      <alignment horizontal="right" vertical="center"/>
    </xf>
    <xf numFmtId="164" fontId="12" fillId="0" borderId="0" xfId="12" applyNumberFormat="1" applyFont="1" applyAlignment="1">
      <alignment horizontal="right" vertical="center"/>
    </xf>
    <xf numFmtId="166" fontId="12" fillId="0" borderId="0" xfId="12" applyNumberFormat="1" applyFont="1" applyAlignment="1">
      <alignment vertical="center"/>
    </xf>
    <xf numFmtId="166" fontId="12" fillId="0" borderId="0" xfId="12" applyNumberFormat="1" applyFont="1" applyAlignment="1">
      <alignment horizontal="right" vertical="center"/>
    </xf>
    <xf numFmtId="43" fontId="3" fillId="0" borderId="2" xfId="2" applyFont="1" applyBorder="1" applyAlignment="1">
      <alignment horizontal="right" vertical="center"/>
    </xf>
    <xf numFmtId="43" fontId="3" fillId="0" borderId="0" xfId="2" applyFont="1" applyFill="1" applyAlignment="1">
      <alignment vertical="center"/>
    </xf>
    <xf numFmtId="43" fontId="3" fillId="0" borderId="2" xfId="2" applyFont="1" applyFill="1" applyBorder="1" applyAlignment="1">
      <alignment vertical="center"/>
    </xf>
    <xf numFmtId="0" fontId="2" fillId="0" borderId="0" xfId="8" applyFont="1" applyAlignment="1">
      <alignment vertical="center"/>
    </xf>
    <xf numFmtId="164" fontId="2" fillId="0" borderId="0" xfId="8" applyNumberFormat="1" applyFont="1" applyAlignment="1">
      <alignment vertical="center"/>
    </xf>
    <xf numFmtId="164" fontId="2" fillId="0" borderId="1" xfId="8" applyNumberFormat="1" applyFont="1" applyBorder="1" applyAlignment="1">
      <alignment vertical="center"/>
    </xf>
    <xf numFmtId="0" fontId="2" fillId="0" borderId="1" xfId="8" applyFont="1" applyBorder="1" applyAlignment="1">
      <alignment vertical="center"/>
    </xf>
    <xf numFmtId="167" fontId="2" fillId="0" borderId="0" xfId="1" applyNumberFormat="1" applyFont="1" applyAlignment="1">
      <alignment horizontal="centerContinuous" vertical="center"/>
    </xf>
    <xf numFmtId="164" fontId="2" fillId="0" borderId="0" xfId="1" applyNumberFormat="1" applyFont="1" applyAlignment="1">
      <alignment horizontal="right" vertical="center"/>
    </xf>
    <xf numFmtId="167" fontId="2" fillId="0" borderId="0" xfId="1" applyNumberFormat="1" applyFont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/>
    </xf>
    <xf numFmtId="167" fontId="2" fillId="0" borderId="1" xfId="1" applyNumberFormat="1" applyFont="1" applyBorder="1" applyAlignment="1">
      <alignment horizontal="center" vertical="center"/>
    </xf>
    <xf numFmtId="0" fontId="1" fillId="0" borderId="1" xfId="1" applyBorder="1"/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7" fontId="2" fillId="0" borderId="0" xfId="1" applyNumberFormat="1" applyFont="1" applyAlignment="1">
      <alignment horizontal="left" vertical="center"/>
    </xf>
    <xf numFmtId="164" fontId="2" fillId="0" borderId="0" xfId="1" applyNumberFormat="1" applyFont="1" applyAlignment="1">
      <alignment horizontal="center" vertical="center"/>
    </xf>
    <xf numFmtId="164" fontId="2" fillId="0" borderId="5" xfId="8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67" fontId="2" fillId="0" borderId="0" xfId="8" applyNumberFormat="1" applyFont="1" applyAlignment="1">
      <alignment vertical="center"/>
    </xf>
    <xf numFmtId="167" fontId="2" fillId="0" borderId="0" xfId="1" applyNumberFormat="1" applyFont="1" applyAlignment="1">
      <alignment vertical="center"/>
    </xf>
    <xf numFmtId="164" fontId="2" fillId="0" borderId="0" xfId="8" applyNumberFormat="1" applyFont="1" applyAlignment="1">
      <alignment horizontal="right" vertical="center"/>
    </xf>
    <xf numFmtId="167" fontId="2" fillId="0" borderId="0" xfId="8" applyNumberFormat="1" applyFont="1" applyAlignment="1">
      <alignment horizontal="center" vertical="center"/>
    </xf>
    <xf numFmtId="0" fontId="1" fillId="0" borderId="0" xfId="1" applyAlignment="1">
      <alignment horizontal="center"/>
    </xf>
    <xf numFmtId="167" fontId="2" fillId="0" borderId="0" xfId="1" applyNumberFormat="1" applyFont="1" applyAlignment="1">
      <alignment horizontal="right" vertical="center"/>
    </xf>
    <xf numFmtId="167" fontId="2" fillId="0" borderId="1" xfId="8" applyNumberFormat="1" applyFont="1" applyBorder="1" applyAlignment="1">
      <alignment horizontal="center" vertical="center"/>
    </xf>
    <xf numFmtId="164" fontId="2" fillId="0" borderId="0" xfId="8" applyNumberFormat="1" applyFont="1" applyAlignment="1">
      <alignment horizontal="center" vertical="center"/>
    </xf>
    <xf numFmtId="164" fontId="2" fillId="0" borderId="1" xfId="8" quotePrefix="1" applyNumberFormat="1" applyFont="1" applyBorder="1" applyAlignment="1">
      <alignment horizontal="center" vertical="center"/>
    </xf>
    <xf numFmtId="164" fontId="2" fillId="0" borderId="1" xfId="8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167" fontId="3" fillId="0" borderId="0" xfId="1" applyNumberFormat="1" applyFont="1" applyAlignment="1">
      <alignment horizontal="right" vertical="center"/>
    </xf>
    <xf numFmtId="164" fontId="3" fillId="0" borderId="0" xfId="1" applyNumberFormat="1" applyFont="1" applyAlignment="1">
      <alignment horizontal="right" vertical="center"/>
    </xf>
    <xf numFmtId="167" fontId="3" fillId="0" borderId="0" xfId="8" applyNumberFormat="1" applyFont="1" applyAlignment="1">
      <alignment horizontal="right" vertical="center"/>
    </xf>
    <xf numFmtId="0" fontId="3" fillId="0" borderId="0" xfId="13" applyFont="1" applyAlignment="1">
      <alignment horizontal="left" vertical="center"/>
    </xf>
    <xf numFmtId="167" fontId="3" fillId="0" borderId="0" xfId="14" applyNumberFormat="1" applyFont="1" applyFill="1" applyAlignment="1">
      <alignment horizontal="right" vertical="center"/>
    </xf>
    <xf numFmtId="0" fontId="3" fillId="0" borderId="0" xfId="8" applyFont="1" applyAlignment="1">
      <alignment horizontal="left" vertical="center"/>
    </xf>
    <xf numFmtId="37" fontId="2" fillId="0" borderId="0" xfId="15" applyFont="1" applyAlignment="1">
      <alignment vertical="center"/>
    </xf>
    <xf numFmtId="0" fontId="17" fillId="0" borderId="0" xfId="1" applyFont="1"/>
    <xf numFmtId="0" fontId="17" fillId="0" borderId="0" xfId="1" applyFont="1" applyAlignment="1">
      <alignment horizontal="center"/>
    </xf>
    <xf numFmtId="166" fontId="2" fillId="0" borderId="2" xfId="2" applyNumberFormat="1" applyFont="1" applyFill="1" applyBorder="1" applyAlignment="1">
      <alignment horizontal="right" vertical="center"/>
    </xf>
    <xf numFmtId="166" fontId="2" fillId="0" borderId="0" xfId="2" applyNumberFormat="1" applyFont="1" applyFill="1" applyAlignment="1">
      <alignment horizontal="right" vertical="center"/>
    </xf>
    <xf numFmtId="166" fontId="3" fillId="0" borderId="6" xfId="2" applyNumberFormat="1" applyFont="1" applyFill="1" applyBorder="1" applyAlignment="1">
      <alignment horizontal="right" vertical="center"/>
    </xf>
    <xf numFmtId="166" fontId="3" fillId="0" borderId="0" xfId="2" applyNumberFormat="1" applyFont="1" applyFill="1" applyBorder="1" applyAlignment="1">
      <alignment horizontal="right" vertical="center"/>
    </xf>
    <xf numFmtId="0" fontId="2" fillId="0" borderId="4" xfId="8" applyFont="1" applyBorder="1" applyAlignment="1">
      <alignment vertical="center"/>
    </xf>
    <xf numFmtId="167" fontId="2" fillId="0" borderId="1" xfId="1" applyNumberFormat="1" applyFont="1" applyBorder="1" applyAlignment="1">
      <alignment horizontal="centerContinuous" vertical="center"/>
    </xf>
    <xf numFmtId="164" fontId="2" fillId="0" borderId="1" xfId="8" applyNumberFormat="1" applyFont="1" applyBorder="1" applyAlignment="1">
      <alignment horizontal="right" vertical="center"/>
    </xf>
    <xf numFmtId="167" fontId="2" fillId="0" borderId="5" xfId="1" applyNumberFormat="1" applyFont="1" applyBorder="1" applyAlignment="1">
      <alignment horizontal="center" vertical="center"/>
    </xf>
    <xf numFmtId="166" fontId="12" fillId="0" borderId="0" xfId="2" applyNumberFormat="1" applyFont="1" applyFill="1" applyAlignment="1">
      <alignment horizontal="right" vertical="center" wrapText="1"/>
    </xf>
    <xf numFmtId="0" fontId="2" fillId="0" borderId="0" xfId="1" applyFont="1"/>
    <xf numFmtId="0" fontId="2" fillId="0" borderId="0" xfId="16" applyFont="1" applyAlignment="1">
      <alignment horizontal="left" vertical="center"/>
    </xf>
    <xf numFmtId="0" fontId="2" fillId="0" borderId="1" xfId="16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167" fontId="3" fillId="0" borderId="1" xfId="1" applyNumberFormat="1" applyFont="1" applyBorder="1" applyAlignment="1">
      <alignment horizontal="center" vertical="center"/>
    </xf>
    <xf numFmtId="164" fontId="3" fillId="0" borderId="1" xfId="17" applyNumberFormat="1" applyFont="1" applyFill="1" applyBorder="1" applyAlignment="1">
      <alignment horizontal="right" vertical="center"/>
    </xf>
    <xf numFmtId="166" fontId="3" fillId="0" borderId="1" xfId="17" applyNumberFormat="1" applyFont="1" applyFill="1" applyBorder="1" applyAlignment="1">
      <alignment horizontal="center" vertical="center"/>
    </xf>
    <xf numFmtId="164" fontId="3" fillId="0" borderId="1" xfId="17" applyNumberFormat="1" applyFont="1" applyFill="1" applyBorder="1" applyAlignment="1">
      <alignment horizontal="right"/>
    </xf>
    <xf numFmtId="164" fontId="3" fillId="0" borderId="0" xfId="17" applyNumberFormat="1" applyFont="1" applyFill="1" applyAlignment="1">
      <alignment horizontal="right" vertical="center"/>
    </xf>
    <xf numFmtId="166" fontId="3" fillId="0" borderId="0" xfId="17" applyNumberFormat="1" applyFont="1" applyFill="1" applyAlignment="1">
      <alignment horizontal="center" vertical="center"/>
    </xf>
    <xf numFmtId="164" fontId="3" fillId="0" borderId="0" xfId="17" applyNumberFormat="1" applyFont="1" applyFill="1" applyAlignment="1">
      <alignment horizontal="right"/>
    </xf>
    <xf numFmtId="164" fontId="2" fillId="0" borderId="1" xfId="17" applyNumberFormat="1" applyFont="1" applyFill="1" applyBorder="1" applyAlignment="1">
      <alignment horizontal="right"/>
    </xf>
    <xf numFmtId="166" fontId="2" fillId="0" borderId="0" xfId="17" applyNumberFormat="1" applyFont="1" applyFill="1" applyAlignment="1">
      <alignment horizontal="center" vertical="center"/>
    </xf>
    <xf numFmtId="166" fontId="2" fillId="0" borderId="0" xfId="17" applyNumberFormat="1" applyFont="1" applyAlignment="1">
      <alignment horizontal="center" vertical="center"/>
    </xf>
    <xf numFmtId="166" fontId="2" fillId="0" borderId="1" xfId="17" applyNumberFormat="1" applyFont="1" applyFill="1" applyBorder="1" applyAlignment="1">
      <alignment horizontal="center" vertical="center"/>
    </xf>
    <xf numFmtId="166" fontId="2" fillId="0" borderId="1" xfId="17" applyNumberFormat="1" applyFont="1" applyBorder="1" applyAlignment="1">
      <alignment horizontal="center" vertical="center"/>
    </xf>
    <xf numFmtId="167" fontId="2" fillId="0" borderId="1" xfId="17" quotePrefix="1" applyNumberFormat="1" applyFont="1" applyFill="1" applyBorder="1" applyAlignment="1">
      <alignment horizontal="center" vertical="center"/>
    </xf>
    <xf numFmtId="0" fontId="2" fillId="0" borderId="0" xfId="16" applyFont="1" applyAlignment="1">
      <alignment horizontal="center" vertical="center"/>
    </xf>
    <xf numFmtId="167" fontId="3" fillId="0" borderId="0" xfId="17" applyNumberFormat="1" applyFont="1" applyAlignment="1">
      <alignment horizontal="center" vertical="center"/>
    </xf>
    <xf numFmtId="164" fontId="3" fillId="0" borderId="0" xfId="17" applyNumberFormat="1" applyFont="1" applyAlignment="1">
      <alignment horizontal="center" vertical="center"/>
    </xf>
    <xf numFmtId="166" fontId="3" fillId="0" borderId="0" xfId="17" applyNumberFormat="1" applyFont="1" applyFill="1" applyAlignment="1">
      <alignment horizontal="center"/>
    </xf>
    <xf numFmtId="166" fontId="3" fillId="0" borderId="0" xfId="17" applyNumberFormat="1" applyFont="1" applyFill="1" applyAlignment="1">
      <alignment horizontal="right" vertical="center"/>
    </xf>
    <xf numFmtId="166" fontId="3" fillId="0" borderId="0" xfId="17" applyNumberFormat="1" applyFont="1" applyFill="1" applyAlignment="1">
      <alignment horizontal="right"/>
    </xf>
    <xf numFmtId="0" fontId="3" fillId="0" borderId="0" xfId="16" applyFont="1" applyAlignment="1">
      <alignment horizontal="left" vertical="center"/>
    </xf>
    <xf numFmtId="166" fontId="3" fillId="0" borderId="0" xfId="17" applyNumberFormat="1" applyFont="1" applyFill="1" applyAlignment="1">
      <alignment vertical="top"/>
    </xf>
    <xf numFmtId="0" fontId="3" fillId="2" borderId="0" xfId="1" applyFont="1" applyFill="1" applyAlignment="1">
      <alignment vertical="center"/>
    </xf>
    <xf numFmtId="0" fontId="3" fillId="0" borderId="0" xfId="1" quotePrefix="1" applyFont="1" applyAlignment="1">
      <alignment horizontal="left" vertical="center"/>
    </xf>
    <xf numFmtId="166" fontId="3" fillId="0" borderId="1" xfId="17" applyNumberFormat="1" applyFont="1" applyFill="1" applyBorder="1" applyAlignment="1">
      <alignment horizontal="right" vertical="center"/>
    </xf>
    <xf numFmtId="0" fontId="3" fillId="0" borderId="0" xfId="16" applyFont="1" applyAlignment="1">
      <alignment vertical="center"/>
    </xf>
    <xf numFmtId="164" fontId="3" fillId="0" borderId="0" xfId="18" applyNumberFormat="1" applyFont="1" applyAlignment="1">
      <alignment horizontal="left" vertical="center"/>
    </xf>
    <xf numFmtId="164" fontId="3" fillId="0" borderId="0" xfId="18" quotePrefix="1" applyNumberFormat="1" applyFont="1" applyAlignment="1">
      <alignment horizontal="left" vertical="center"/>
    </xf>
    <xf numFmtId="166" fontId="3" fillId="0" borderId="0" xfId="17" applyNumberFormat="1" applyFont="1" applyAlignment="1">
      <alignment horizontal="right" vertical="center"/>
    </xf>
    <xf numFmtId="0" fontId="3" fillId="0" borderId="0" xfId="18" quotePrefix="1" applyFont="1" applyAlignment="1">
      <alignment vertical="center"/>
    </xf>
    <xf numFmtId="0" fontId="3" fillId="0" borderId="0" xfId="18" applyFont="1" applyAlignment="1">
      <alignment vertical="center"/>
    </xf>
    <xf numFmtId="164" fontId="3" fillId="0" borderId="0" xfId="13" applyNumberFormat="1" applyFont="1" applyAlignment="1">
      <alignment horizontal="left" vertical="center"/>
    </xf>
    <xf numFmtId="0" fontId="18" fillId="0" borderId="0" xfId="1" applyFont="1" applyAlignment="1">
      <alignment vertical="center"/>
    </xf>
    <xf numFmtId="164" fontId="2" fillId="0" borderId="0" xfId="13" applyNumberFormat="1" applyFont="1" applyAlignment="1">
      <alignment horizontal="left" vertical="center"/>
    </xf>
    <xf numFmtId="167" fontId="3" fillId="0" borderId="0" xfId="17" applyNumberFormat="1" applyFont="1" applyFill="1" applyAlignment="1">
      <alignment horizontal="right" vertical="center"/>
    </xf>
    <xf numFmtId="167" fontId="3" fillId="0" borderId="0" xfId="19" applyNumberFormat="1" applyFont="1" applyFill="1" applyAlignment="1">
      <alignment horizontal="right" vertical="center"/>
    </xf>
    <xf numFmtId="167" fontId="3" fillId="0" borderId="0" xfId="19" applyNumberFormat="1" applyFont="1" applyFill="1" applyAlignment="1">
      <alignment horizontal="right"/>
    </xf>
    <xf numFmtId="167" fontId="3" fillId="0" borderId="0" xfId="17" applyNumberFormat="1" applyFont="1" applyFill="1" applyAlignment="1">
      <alignment horizontal="center" vertical="center"/>
    </xf>
    <xf numFmtId="166" fontId="3" fillId="0" borderId="0" xfId="19" applyNumberFormat="1" applyFont="1" applyFill="1" applyAlignment="1">
      <alignment horizontal="right" vertical="center"/>
    </xf>
    <xf numFmtId="164" fontId="3" fillId="0" borderId="0" xfId="17" applyNumberFormat="1" applyFont="1" applyFill="1" applyAlignment="1">
      <alignment horizontal="center" vertical="center"/>
    </xf>
    <xf numFmtId="167" fontId="3" fillId="0" borderId="0" xfId="17" applyNumberFormat="1" applyFont="1" applyFill="1" applyAlignment="1">
      <alignment horizontal="center"/>
    </xf>
    <xf numFmtId="0" fontId="2" fillId="0" borderId="0" xfId="16" applyFont="1" applyAlignment="1">
      <alignment vertical="center"/>
    </xf>
    <xf numFmtId="166" fontId="3" fillId="0" borderId="0" xfId="19" applyNumberFormat="1" applyFont="1" applyFill="1" applyAlignment="1">
      <alignment horizontal="right"/>
    </xf>
    <xf numFmtId="0" fontId="2" fillId="0" borderId="0" xfId="13" applyFont="1" applyAlignment="1">
      <alignment horizontal="left" vertical="center"/>
    </xf>
    <xf numFmtId="164" fontId="2" fillId="0" borderId="0" xfId="13" applyNumberFormat="1" applyFont="1" applyAlignment="1">
      <alignment vertical="center"/>
    </xf>
    <xf numFmtId="0" fontId="3" fillId="0" borderId="0" xfId="5" applyFont="1" applyAlignment="1">
      <alignment horizontal="center" vertical="center"/>
    </xf>
    <xf numFmtId="166" fontId="3" fillId="0" borderId="7" xfId="17" applyNumberFormat="1" applyFont="1" applyFill="1" applyBorder="1" applyAlignment="1">
      <alignment horizontal="right" vertical="center"/>
    </xf>
    <xf numFmtId="167" fontId="3" fillId="0" borderId="0" xfId="17" applyNumberFormat="1" applyFont="1" applyAlignment="1">
      <alignment horizontal="right" vertical="center"/>
    </xf>
    <xf numFmtId="164" fontId="3" fillId="0" borderId="0" xfId="17" applyNumberFormat="1" applyFont="1" applyAlignment="1">
      <alignment horizontal="right" vertical="center"/>
    </xf>
    <xf numFmtId="164" fontId="2" fillId="0" borderId="0" xfId="13" quotePrefix="1" applyNumberFormat="1" applyFont="1" applyAlignment="1">
      <alignment horizontal="left" vertical="center"/>
    </xf>
    <xf numFmtId="166" fontId="2" fillId="0" borderId="0" xfId="17" applyNumberFormat="1" applyFont="1" applyFill="1" applyAlignment="1">
      <alignment horizontal="right" vertical="center"/>
    </xf>
    <xf numFmtId="164" fontId="3" fillId="0" borderId="0" xfId="13" quotePrefix="1" applyNumberFormat="1" applyFont="1" applyAlignment="1">
      <alignment horizontal="left" vertical="center"/>
    </xf>
    <xf numFmtId="166" fontId="3" fillId="0" borderId="2" xfId="17" applyNumberFormat="1" applyFont="1" applyFill="1" applyBorder="1" applyAlignment="1">
      <alignment horizontal="right" vertical="center"/>
    </xf>
    <xf numFmtId="167" fontId="3" fillId="0" borderId="0" xfId="1" applyNumberFormat="1" applyFont="1"/>
    <xf numFmtId="167" fontId="2" fillId="0" borderId="0" xfId="17" applyNumberFormat="1" applyFont="1" applyFill="1" applyAlignment="1">
      <alignment horizontal="right" vertical="center"/>
    </xf>
    <xf numFmtId="170" fontId="3" fillId="0" borderId="0" xfId="1" applyNumberFormat="1" applyFont="1" applyAlignment="1">
      <alignment horizontal="center" vertical="center"/>
    </xf>
    <xf numFmtId="170" fontId="3" fillId="0" borderId="0" xfId="1" applyNumberFormat="1" applyFont="1" applyAlignment="1">
      <alignment vertical="center"/>
    </xf>
    <xf numFmtId="170" fontId="3" fillId="0" borderId="0" xfId="17" applyNumberFormat="1" applyFont="1" applyFill="1" applyAlignment="1">
      <alignment vertical="center"/>
    </xf>
    <xf numFmtId="166" fontId="3" fillId="0" borderId="0" xfId="17" applyNumberFormat="1" applyFont="1" applyFill="1" applyAlignment="1">
      <alignment vertical="center"/>
    </xf>
  </cellXfs>
  <cellStyles count="20">
    <cellStyle name="Comma 12 3 3" xfId="17" xr:uid="{1DBFAA91-7861-4297-BD96-F197AB836131}"/>
    <cellStyle name="Comma 16" xfId="6" xr:uid="{F4C6839C-A32B-4395-96BB-72AA975C94DB}"/>
    <cellStyle name="Comma 2 3 5" xfId="14" xr:uid="{889290CE-A75E-4E35-9731-C89F2F21CB5F}"/>
    <cellStyle name="Comma 2 7" xfId="2" xr:uid="{34C8E04C-15DB-4235-93D2-30CF512631A5}"/>
    <cellStyle name="Comma 2 9" xfId="11" xr:uid="{049E7A74-58D1-4A34-AE8F-F5066498BE1D}"/>
    <cellStyle name="Comma 32" xfId="19" xr:uid="{1168DAD0-167F-418A-A902-18C636DE5D9A}"/>
    <cellStyle name="Hyperlink" xfId="7" xr:uid="{5C871814-9C6B-432E-95D8-0506CD9BD097}"/>
    <cellStyle name="Normal" xfId="0" builtinId="0"/>
    <cellStyle name="Normal 10 4" xfId="1" xr:uid="{440DD86C-37E1-4AFA-81CE-E7BBDEBD7AD0}"/>
    <cellStyle name="Normal 2 2 3" xfId="16" xr:uid="{659CC7D6-7A71-4417-AC42-FAFEB06E4824}"/>
    <cellStyle name="Normal 2 3" xfId="4" xr:uid="{1BE818DE-CD1D-4241-9411-5089B49267B4}"/>
    <cellStyle name="Normal 2 3 2" xfId="8" xr:uid="{525118BF-4EA5-48C5-95B7-93E295ED8909}"/>
    <cellStyle name="Normal 2 3 4" xfId="10" xr:uid="{3BE2C067-96CE-4475-8A3C-43C4CAEC9066}"/>
    <cellStyle name="Normal 2 4 3" xfId="5" xr:uid="{2AFC875D-3E79-4F00-86E9-49DCC6894D2E}"/>
    <cellStyle name="Normal 4" xfId="15" xr:uid="{FE58EB05-897C-4846-90EA-DB65206F1C89}"/>
    <cellStyle name="Normal 42 2" xfId="12" xr:uid="{47BC7849-8A12-4F0B-81D7-6E12DDD2F859}"/>
    <cellStyle name="Normal 6 2 2" xfId="13" xr:uid="{DB075C0F-1081-4F8E-BF92-2EF10BC98910}"/>
    <cellStyle name="Normal 6 2 4" xfId="18" xr:uid="{E4B37A50-21EF-4141-B862-3B1F893996D1}"/>
    <cellStyle name="Normal_BS&amp;PLT Q1'2006" xfId="3" xr:uid="{16F9F8B1-F7D3-4A2D-9B46-5B75C9A777BA}"/>
    <cellStyle name="Percent 2" xfId="9" xr:uid="{ACA2E020-55CB-43EA-ACC0-F8109CED8D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7D37D-7050-4479-8724-8DCA0A01B3CD}">
  <sheetPr>
    <pageSetUpPr fitToPage="1"/>
  </sheetPr>
  <dimension ref="A1:K106"/>
  <sheetViews>
    <sheetView tabSelected="1" view="pageBreakPreview" zoomScale="85" zoomScaleNormal="100" zoomScaleSheetLayoutView="85" workbookViewId="0">
      <selection activeCell="B2" sqref="B2"/>
    </sheetView>
  </sheetViews>
  <sheetFormatPr defaultRowHeight="18.5" customHeight="1"/>
  <cols>
    <col min="1" max="1" width="1.54296875" style="7" customWidth="1"/>
    <col min="2" max="2" width="38.08984375" style="7" customWidth="1"/>
    <col min="3" max="3" width="5.453125" style="7" customWidth="1"/>
    <col min="4" max="4" width="0.81640625" style="7" customWidth="1"/>
    <col min="5" max="5" width="14.54296875" style="7" bestFit="1" customWidth="1"/>
    <col min="6" max="6" width="0.81640625" style="7" customWidth="1"/>
    <col min="7" max="7" width="13.1796875" style="85" customWidth="1"/>
    <col min="8" max="8" width="0.81640625" style="63" customWidth="1"/>
    <col min="9" max="9" width="14.54296875" style="63" bestFit="1" customWidth="1"/>
    <col min="10" max="10" width="0.81640625" style="63" customWidth="1"/>
    <col min="11" max="11" width="13.1796875" style="63" customWidth="1"/>
    <col min="12" max="16384" width="8.7265625" style="7"/>
  </cols>
  <sheetData>
    <row r="1" spans="1:11" ht="20.5">
      <c r="A1" s="1" t="s">
        <v>0</v>
      </c>
      <c r="B1" s="2"/>
      <c r="C1" s="3"/>
      <c r="D1" s="3"/>
      <c r="E1" s="3"/>
      <c r="F1" s="3"/>
      <c r="G1" s="4"/>
      <c r="H1" s="5"/>
      <c r="I1" s="6"/>
      <c r="J1" s="6"/>
      <c r="K1" s="6"/>
    </row>
    <row r="2" spans="1:11" ht="20.5">
      <c r="A2" s="8" t="s">
        <v>1</v>
      </c>
      <c r="B2" s="1"/>
      <c r="C2" s="3"/>
      <c r="D2" s="3"/>
      <c r="E2" s="3"/>
      <c r="F2" s="3"/>
      <c r="G2" s="4"/>
      <c r="H2" s="5"/>
      <c r="I2" s="5"/>
      <c r="J2" s="5"/>
      <c r="K2" s="5"/>
    </row>
    <row r="3" spans="1:11" ht="20.5">
      <c r="A3" s="9" t="s">
        <v>2</v>
      </c>
      <c r="B3" s="9"/>
      <c r="C3" s="10"/>
      <c r="D3" s="10"/>
      <c r="E3" s="10"/>
      <c r="F3" s="10"/>
      <c r="G3" s="11"/>
      <c r="H3" s="12"/>
      <c r="I3" s="12"/>
      <c r="J3" s="12"/>
      <c r="K3" s="12"/>
    </row>
    <row r="4" spans="1:11" ht="20.5">
      <c r="A4" s="2"/>
      <c r="B4" s="2"/>
      <c r="C4" s="3"/>
      <c r="D4" s="3"/>
      <c r="E4" s="3"/>
      <c r="F4" s="3"/>
      <c r="G4" s="4"/>
      <c r="H4" s="5"/>
      <c r="I4" s="5"/>
      <c r="J4" s="5"/>
      <c r="K4" s="5"/>
    </row>
    <row r="5" spans="1:11" ht="20.5">
      <c r="A5" s="2"/>
      <c r="B5" s="2"/>
      <c r="C5" s="3"/>
      <c r="D5" s="3"/>
      <c r="E5" s="10"/>
      <c r="F5" s="10"/>
      <c r="G5" s="11"/>
      <c r="H5" s="12"/>
      <c r="I5" s="12"/>
      <c r="J5" s="12"/>
      <c r="K5" s="13" t="s">
        <v>3</v>
      </c>
    </row>
    <row r="6" spans="1:11" ht="20.5">
      <c r="A6" s="1"/>
      <c r="B6" s="1"/>
      <c r="C6" s="3"/>
      <c r="D6" s="3"/>
      <c r="E6" s="14" t="s">
        <v>4</v>
      </c>
      <c r="F6" s="14"/>
      <c r="G6" s="14"/>
      <c r="H6" s="15"/>
      <c r="I6" s="14" t="s">
        <v>5</v>
      </c>
      <c r="J6" s="14"/>
      <c r="K6" s="14"/>
    </row>
    <row r="7" spans="1:11" ht="20.5">
      <c r="A7" s="1"/>
      <c r="B7" s="1"/>
      <c r="C7" s="3"/>
      <c r="D7" s="3"/>
      <c r="E7" s="16" t="s">
        <v>6</v>
      </c>
      <c r="F7" s="16"/>
      <c r="G7" s="16"/>
      <c r="H7" s="15"/>
      <c r="I7" s="16" t="s">
        <v>6</v>
      </c>
      <c r="J7" s="16"/>
      <c r="K7" s="16"/>
    </row>
    <row r="8" spans="1:11" s="3" customFormat="1" ht="20.5">
      <c r="C8" s="17" t="s">
        <v>7</v>
      </c>
      <c r="E8" s="18" t="s">
        <v>8</v>
      </c>
      <c r="G8" s="19" t="s">
        <v>9</v>
      </c>
      <c r="I8" s="18" t="s">
        <v>8</v>
      </c>
      <c r="J8" s="20"/>
      <c r="K8" s="18" t="s">
        <v>9</v>
      </c>
    </row>
    <row r="9" spans="1:11" s="27" customFormat="1" ht="20.5">
      <c r="A9" s="21"/>
      <c r="B9" s="22"/>
      <c r="C9" s="23"/>
      <c r="D9" s="24"/>
      <c r="E9" s="25"/>
      <c r="F9" s="24"/>
      <c r="G9" s="26"/>
      <c r="H9" s="24"/>
      <c r="I9" s="25"/>
      <c r="J9" s="24"/>
      <c r="K9" s="21"/>
    </row>
    <row r="10" spans="1:11" ht="20.5">
      <c r="A10" s="2" t="s">
        <v>10</v>
      </c>
      <c r="B10" s="2"/>
      <c r="C10" s="3"/>
      <c r="D10" s="3"/>
      <c r="E10" s="5"/>
      <c r="F10" s="3"/>
      <c r="G10" s="4"/>
      <c r="H10" s="5"/>
      <c r="I10" s="28"/>
      <c r="J10" s="28"/>
      <c r="K10" s="28"/>
    </row>
    <row r="11" spans="1:11" ht="20.5">
      <c r="A11" s="2" t="s">
        <v>11</v>
      </c>
      <c r="B11" s="2"/>
      <c r="C11" s="3"/>
      <c r="D11" s="3"/>
      <c r="E11" s="5"/>
      <c r="F11" s="3"/>
      <c r="G11" s="4"/>
      <c r="H11" s="5"/>
      <c r="I11" s="29"/>
      <c r="J11" s="29"/>
      <c r="K11" s="29"/>
    </row>
    <row r="12" spans="1:11" ht="18.5" customHeight="1">
      <c r="A12" s="30" t="s">
        <v>12</v>
      </c>
      <c r="B12" s="30"/>
      <c r="C12" s="3">
        <v>8</v>
      </c>
      <c r="D12" s="3"/>
      <c r="E12" s="31">
        <v>331138191</v>
      </c>
      <c r="F12" s="3"/>
      <c r="G12" s="32">
        <v>185622696</v>
      </c>
      <c r="H12" s="31"/>
      <c r="I12" s="32">
        <v>80819393</v>
      </c>
      <c r="J12" s="32"/>
      <c r="K12" s="33">
        <v>27247394</v>
      </c>
    </row>
    <row r="13" spans="1:11" ht="18.5" customHeight="1">
      <c r="A13" s="30" t="s">
        <v>13</v>
      </c>
      <c r="B13" s="30"/>
      <c r="C13" s="3">
        <v>9</v>
      </c>
      <c r="D13" s="3"/>
      <c r="E13" s="34">
        <v>76343385</v>
      </c>
      <c r="F13" s="34"/>
      <c r="G13" s="32">
        <v>70775940</v>
      </c>
      <c r="H13" s="31"/>
      <c r="I13" s="32">
        <v>10921949</v>
      </c>
      <c r="J13" s="32"/>
      <c r="K13" s="32">
        <v>29147195</v>
      </c>
    </row>
    <row r="14" spans="1:11" ht="18.5" customHeight="1">
      <c r="A14" s="30" t="s">
        <v>14</v>
      </c>
      <c r="B14" s="30"/>
      <c r="C14" s="3">
        <v>10</v>
      </c>
      <c r="D14" s="3"/>
      <c r="E14" s="35">
        <v>22500000</v>
      </c>
      <c r="F14" s="34"/>
      <c r="G14" s="32">
        <v>22500000</v>
      </c>
      <c r="H14" s="31"/>
      <c r="I14" s="32">
        <v>22500000</v>
      </c>
      <c r="J14" s="32"/>
      <c r="K14" s="32">
        <v>22500000</v>
      </c>
    </row>
    <row r="15" spans="1:11" ht="18.5" customHeight="1">
      <c r="A15" s="30" t="s">
        <v>15</v>
      </c>
      <c r="B15" s="30"/>
      <c r="C15" s="3">
        <v>11</v>
      </c>
      <c r="D15" s="3"/>
      <c r="E15" s="34">
        <v>114997615</v>
      </c>
      <c r="F15" s="3"/>
      <c r="G15" s="32">
        <v>166175379</v>
      </c>
      <c r="H15" s="31"/>
      <c r="I15" s="32">
        <v>36258080</v>
      </c>
      <c r="J15" s="32"/>
      <c r="K15" s="32">
        <v>33922644</v>
      </c>
    </row>
    <row r="16" spans="1:11" ht="18.5" customHeight="1">
      <c r="A16" s="30" t="s">
        <v>16</v>
      </c>
      <c r="B16" s="30"/>
      <c r="C16" s="3">
        <v>12</v>
      </c>
      <c r="D16" s="3"/>
      <c r="E16" s="34">
        <v>56187101</v>
      </c>
      <c r="F16" s="3"/>
      <c r="G16" s="32">
        <v>52606649</v>
      </c>
      <c r="H16" s="31"/>
      <c r="I16" s="32">
        <v>0</v>
      </c>
      <c r="J16" s="32"/>
      <c r="K16" s="32">
        <v>0</v>
      </c>
    </row>
    <row r="17" spans="1:11" ht="18.5" customHeight="1">
      <c r="A17" s="7" t="s">
        <v>17</v>
      </c>
      <c r="B17" s="30"/>
      <c r="C17" s="3"/>
      <c r="D17" s="3"/>
      <c r="E17" s="36">
        <v>7359108</v>
      </c>
      <c r="F17" s="3"/>
      <c r="G17" s="37">
        <v>7056681</v>
      </c>
      <c r="H17" s="31"/>
      <c r="I17" s="37">
        <v>2209740</v>
      </c>
      <c r="J17" s="32"/>
      <c r="K17" s="37">
        <v>2784961</v>
      </c>
    </row>
    <row r="18" spans="1:11" ht="20.5">
      <c r="A18" s="1" t="s">
        <v>18</v>
      </c>
      <c r="B18" s="1"/>
      <c r="C18" s="3"/>
      <c r="D18" s="3"/>
      <c r="E18" s="38">
        <f>SUM(E12:E17)</f>
        <v>608525400</v>
      </c>
      <c r="F18" s="39"/>
      <c r="G18" s="40">
        <f>SUM(G12:G17)</f>
        <v>504737345</v>
      </c>
      <c r="H18" s="20"/>
      <c r="I18" s="38">
        <f>SUM(I12:I17)</f>
        <v>152709162</v>
      </c>
      <c r="J18" s="41"/>
      <c r="K18" s="42">
        <f>SUM(K12:K17)</f>
        <v>115602194</v>
      </c>
    </row>
    <row r="19" spans="1:11" s="27" customFormat="1" ht="20.5">
      <c r="A19" s="21"/>
      <c r="B19" s="22"/>
      <c r="C19" s="22"/>
      <c r="D19" s="24"/>
      <c r="E19" s="25"/>
      <c r="F19" s="24"/>
      <c r="G19" s="26"/>
      <c r="H19" s="24"/>
      <c r="I19" s="44"/>
      <c r="J19" s="24"/>
      <c r="K19" s="45"/>
    </row>
    <row r="20" spans="1:11" ht="20.5">
      <c r="A20" s="1" t="s">
        <v>19</v>
      </c>
      <c r="B20" s="1"/>
      <c r="C20" s="3"/>
      <c r="D20" s="3"/>
      <c r="E20" s="5"/>
      <c r="F20" s="3"/>
      <c r="G20" s="4"/>
      <c r="H20" s="5"/>
      <c r="I20" s="46"/>
      <c r="J20" s="46"/>
      <c r="K20" s="46"/>
    </row>
    <row r="21" spans="1:11" ht="20.5">
      <c r="A21" s="7" t="s">
        <v>20</v>
      </c>
      <c r="B21" s="2"/>
      <c r="C21" s="3">
        <v>13</v>
      </c>
      <c r="D21" s="3"/>
      <c r="E21" s="47">
        <v>55000000</v>
      </c>
      <c r="F21" s="3"/>
      <c r="G21" s="47">
        <v>55000000</v>
      </c>
      <c r="H21" s="31"/>
      <c r="I21" s="47">
        <v>55000000</v>
      </c>
      <c r="J21" s="32"/>
      <c r="K21" s="32">
        <v>55000000</v>
      </c>
    </row>
    <row r="22" spans="1:11" ht="20.5">
      <c r="A22" s="7" t="s">
        <v>21</v>
      </c>
      <c r="B22" s="2"/>
      <c r="C22" s="3"/>
      <c r="D22" s="3"/>
      <c r="E22" s="47"/>
      <c r="F22" s="3"/>
      <c r="G22" s="32"/>
      <c r="H22" s="31"/>
      <c r="I22" s="32"/>
      <c r="J22" s="32"/>
      <c r="K22" s="32"/>
    </row>
    <row r="23" spans="1:11" ht="18.5" customHeight="1">
      <c r="B23" s="7" t="s">
        <v>22</v>
      </c>
      <c r="C23" s="3">
        <v>14</v>
      </c>
      <c r="D23" s="3"/>
      <c r="E23" s="47">
        <v>942796733</v>
      </c>
      <c r="F23" s="3"/>
      <c r="G23" s="32">
        <v>975236000</v>
      </c>
      <c r="H23" s="31"/>
      <c r="I23" s="32">
        <v>942796733</v>
      </c>
      <c r="J23" s="32"/>
      <c r="K23" s="32">
        <v>975236000</v>
      </c>
    </row>
    <row r="24" spans="1:11" ht="20.5">
      <c r="A24" s="7" t="s">
        <v>23</v>
      </c>
      <c r="B24" s="2"/>
      <c r="C24" s="3" t="s">
        <v>24</v>
      </c>
      <c r="D24" s="3"/>
      <c r="E24" s="47">
        <v>0</v>
      </c>
      <c r="F24" s="3"/>
      <c r="G24" s="32">
        <v>0</v>
      </c>
      <c r="H24" s="31"/>
      <c r="I24" s="32">
        <v>153565777</v>
      </c>
      <c r="J24" s="32"/>
      <c r="K24" s="32">
        <v>155804617</v>
      </c>
    </row>
    <row r="25" spans="1:11" ht="20.5">
      <c r="A25" s="7" t="s">
        <v>25</v>
      </c>
      <c r="B25" s="2"/>
      <c r="C25" s="3" t="s">
        <v>26</v>
      </c>
      <c r="D25" s="3"/>
      <c r="E25" s="47">
        <v>12853471</v>
      </c>
      <c r="F25" s="3"/>
      <c r="G25" s="32">
        <v>13649307</v>
      </c>
      <c r="H25" s="31"/>
      <c r="I25" s="32">
        <v>0</v>
      </c>
      <c r="J25" s="32"/>
      <c r="K25" s="32">
        <v>0</v>
      </c>
    </row>
    <row r="26" spans="1:11" ht="20.5">
      <c r="A26" s="7" t="s">
        <v>27</v>
      </c>
      <c r="B26" s="2"/>
      <c r="C26" s="3" t="s">
        <v>28</v>
      </c>
      <c r="D26" s="3"/>
      <c r="E26" s="31">
        <v>3682185</v>
      </c>
      <c r="F26" s="3"/>
      <c r="G26" s="32">
        <v>5445808</v>
      </c>
      <c r="H26" s="31"/>
      <c r="I26" s="32">
        <v>3682185</v>
      </c>
      <c r="J26" s="32"/>
      <c r="K26" s="32">
        <v>5445808</v>
      </c>
    </row>
    <row r="27" spans="1:11" ht="18.5" customHeight="1">
      <c r="A27" s="30" t="s">
        <v>29</v>
      </c>
      <c r="B27" s="30"/>
      <c r="C27" s="3">
        <v>16</v>
      </c>
      <c r="D27" s="3"/>
      <c r="E27" s="34">
        <v>24601853</v>
      </c>
      <c r="F27" s="3"/>
      <c r="G27" s="32">
        <v>22951211</v>
      </c>
      <c r="H27" s="31"/>
      <c r="I27" s="32">
        <v>1833694</v>
      </c>
      <c r="J27" s="32"/>
      <c r="K27" s="32">
        <v>253203</v>
      </c>
    </row>
    <row r="28" spans="1:11" ht="18.5" customHeight="1">
      <c r="A28" s="30" t="s">
        <v>30</v>
      </c>
      <c r="B28" s="30"/>
      <c r="C28" s="3">
        <v>17</v>
      </c>
      <c r="D28" s="3"/>
      <c r="E28" s="34">
        <v>11481950</v>
      </c>
      <c r="F28" s="3"/>
      <c r="G28" s="32">
        <v>20175438</v>
      </c>
      <c r="H28" s="31"/>
      <c r="I28" s="32">
        <v>0</v>
      </c>
      <c r="J28" s="32"/>
      <c r="K28" s="32">
        <v>0</v>
      </c>
    </row>
    <row r="29" spans="1:11" ht="18.5" customHeight="1">
      <c r="A29" s="7" t="s">
        <v>31</v>
      </c>
      <c r="B29" s="30"/>
      <c r="C29" s="3">
        <v>18</v>
      </c>
      <c r="D29" s="3"/>
      <c r="E29" s="34">
        <v>119729580</v>
      </c>
      <c r="F29" s="3"/>
      <c r="G29" s="32">
        <v>108031805</v>
      </c>
      <c r="H29" s="31"/>
      <c r="I29" s="32">
        <v>65771</v>
      </c>
      <c r="J29" s="32"/>
      <c r="K29" s="48">
        <v>93605</v>
      </c>
    </row>
    <row r="30" spans="1:11" ht="18.5" customHeight="1">
      <c r="A30" s="30" t="s">
        <v>32</v>
      </c>
      <c r="C30" s="3"/>
      <c r="D30" s="3"/>
      <c r="E30" s="36">
        <v>4320499</v>
      </c>
      <c r="F30" s="3"/>
      <c r="G30" s="37">
        <v>5698009</v>
      </c>
      <c r="H30" s="31"/>
      <c r="I30" s="37">
        <v>2675000</v>
      </c>
      <c r="J30" s="32"/>
      <c r="K30" s="37">
        <v>2675000</v>
      </c>
    </row>
    <row r="31" spans="1:11" ht="20.5">
      <c r="A31" s="2" t="s">
        <v>33</v>
      </c>
      <c r="B31" s="2"/>
      <c r="C31" s="3"/>
      <c r="D31" s="3"/>
      <c r="E31" s="38">
        <f>SUM(E21:E30)</f>
        <v>1174466271</v>
      </c>
      <c r="F31" s="39"/>
      <c r="G31" s="40">
        <f>SUM(G21:G30)</f>
        <v>1206187578</v>
      </c>
      <c r="H31" s="20"/>
      <c r="I31" s="38">
        <f>SUM(I21:I30)</f>
        <v>1159619160</v>
      </c>
      <c r="J31" s="41"/>
      <c r="K31" s="42">
        <f>SUM(K21:K30)</f>
        <v>1194508233</v>
      </c>
    </row>
    <row r="32" spans="1:11" ht="21" thickBot="1">
      <c r="A32" s="2" t="s">
        <v>34</v>
      </c>
      <c r="B32" s="2"/>
      <c r="C32" s="3"/>
      <c r="D32" s="3"/>
      <c r="E32" s="49">
        <f>E18+E31</f>
        <v>1782991671</v>
      </c>
      <c r="F32" s="39"/>
      <c r="G32" s="50">
        <f>G18+G31</f>
        <v>1710924923</v>
      </c>
      <c r="H32" s="20"/>
      <c r="I32" s="49">
        <f>I18+I31</f>
        <v>1312328322</v>
      </c>
      <c r="J32" s="41"/>
      <c r="K32" s="51">
        <f>K18+K31</f>
        <v>1310110427</v>
      </c>
    </row>
    <row r="33" spans="1:11" ht="21" thickTop="1">
      <c r="A33" s="2"/>
      <c r="B33" s="2"/>
      <c r="C33" s="3"/>
      <c r="D33" s="3"/>
      <c r="E33" s="52"/>
      <c r="F33" s="39"/>
      <c r="G33" s="53"/>
      <c r="H33" s="20"/>
      <c r="I33" s="52"/>
      <c r="J33" s="41"/>
      <c r="K33" s="54"/>
    </row>
    <row r="34" spans="1:11" ht="20.5">
      <c r="A34" s="2"/>
      <c r="B34" s="2"/>
      <c r="C34" s="3"/>
      <c r="D34" s="3"/>
      <c r="E34" s="3"/>
      <c r="F34" s="3"/>
      <c r="G34" s="33"/>
      <c r="H34" s="5"/>
      <c r="I34" s="5"/>
      <c r="J34" s="5"/>
      <c r="K34" s="28"/>
    </row>
    <row r="35" spans="1:11" ht="20.5">
      <c r="A35" s="2"/>
      <c r="B35" s="2"/>
      <c r="C35" s="3"/>
      <c r="D35" s="3"/>
      <c r="E35" s="3"/>
      <c r="F35" s="3"/>
      <c r="G35" s="33"/>
      <c r="H35" s="5"/>
      <c r="I35" s="5"/>
      <c r="J35" s="5"/>
      <c r="K35" s="28"/>
    </row>
    <row r="38" spans="1:11" ht="20">
      <c r="A38" s="55" t="s">
        <v>35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40" spans="1:11" ht="20.5">
      <c r="A40" s="1" t="s">
        <v>0</v>
      </c>
      <c r="B40" s="1"/>
      <c r="C40" s="3"/>
      <c r="D40" s="3"/>
      <c r="E40" s="3"/>
      <c r="F40" s="3"/>
      <c r="G40" s="4"/>
      <c r="H40" s="5"/>
      <c r="I40" s="6"/>
      <c r="J40" s="6"/>
      <c r="K40" s="6"/>
    </row>
    <row r="41" spans="1:11" ht="20.5">
      <c r="A41" s="1" t="s">
        <v>36</v>
      </c>
      <c r="B41" s="1"/>
      <c r="C41" s="3"/>
      <c r="D41" s="3"/>
      <c r="E41" s="3"/>
      <c r="F41" s="3"/>
      <c r="G41" s="4"/>
      <c r="H41" s="5"/>
      <c r="I41" s="5"/>
      <c r="J41" s="5"/>
      <c r="K41" s="5"/>
    </row>
    <row r="42" spans="1:11" ht="20.5">
      <c r="A42" s="9" t="s">
        <v>2</v>
      </c>
      <c r="B42" s="9"/>
      <c r="C42" s="10"/>
      <c r="D42" s="10"/>
      <c r="E42" s="10"/>
      <c r="F42" s="10"/>
      <c r="G42" s="11"/>
      <c r="H42" s="12"/>
      <c r="I42" s="12"/>
      <c r="J42" s="12"/>
      <c r="K42" s="12"/>
    </row>
    <row r="43" spans="1:11" ht="20.5">
      <c r="A43" s="2"/>
      <c r="B43" s="2"/>
      <c r="C43" s="3"/>
      <c r="D43" s="3"/>
      <c r="E43" s="3"/>
      <c r="F43" s="3"/>
      <c r="G43" s="4"/>
      <c r="H43" s="5"/>
      <c r="I43" s="5"/>
      <c r="J43" s="5"/>
      <c r="K43" s="5"/>
    </row>
    <row r="44" spans="1:11" ht="20.5">
      <c r="A44" s="2"/>
      <c r="B44" s="2"/>
      <c r="C44" s="3"/>
      <c r="D44" s="3"/>
      <c r="E44" s="10"/>
      <c r="F44" s="10"/>
      <c r="G44" s="11"/>
      <c r="H44" s="12"/>
      <c r="I44" s="12"/>
      <c r="J44" s="12"/>
      <c r="K44" s="13" t="s">
        <v>3</v>
      </c>
    </row>
    <row r="45" spans="1:11" ht="20.5">
      <c r="A45" s="1"/>
      <c r="B45" s="1"/>
      <c r="C45" s="3"/>
      <c r="D45" s="3"/>
      <c r="E45" s="14" t="s">
        <v>4</v>
      </c>
      <c r="F45" s="14"/>
      <c r="G45" s="14"/>
      <c r="H45" s="15"/>
      <c r="I45" s="14" t="s">
        <v>5</v>
      </c>
      <c r="J45" s="14"/>
      <c r="K45" s="14"/>
    </row>
    <row r="46" spans="1:11" ht="20.5">
      <c r="A46" s="1"/>
      <c r="B46" s="1"/>
      <c r="C46" s="3"/>
      <c r="D46" s="3"/>
      <c r="E46" s="16" t="s">
        <v>6</v>
      </c>
      <c r="F46" s="16"/>
      <c r="G46" s="16"/>
      <c r="H46" s="15"/>
      <c r="I46" s="16" t="s">
        <v>6</v>
      </c>
      <c r="J46" s="16"/>
      <c r="K46" s="16"/>
    </row>
    <row r="47" spans="1:11" ht="20.5">
      <c r="A47" s="1"/>
      <c r="B47" s="1"/>
      <c r="C47" s="17" t="s">
        <v>7</v>
      </c>
      <c r="D47" s="3"/>
      <c r="E47" s="18" t="s">
        <v>8</v>
      </c>
      <c r="F47" s="3"/>
      <c r="G47" s="19" t="s">
        <v>9</v>
      </c>
      <c r="H47" s="3"/>
      <c r="I47" s="18" t="s">
        <v>8</v>
      </c>
      <c r="J47" s="20"/>
      <c r="K47" s="18" t="s">
        <v>9</v>
      </c>
    </row>
    <row r="48" spans="1:11" s="27" customFormat="1" ht="20.5">
      <c r="A48" s="21"/>
      <c r="B48" s="22"/>
      <c r="C48" s="23"/>
      <c r="D48" s="24"/>
      <c r="E48" s="25"/>
      <c r="F48" s="24"/>
      <c r="G48" s="26"/>
      <c r="H48" s="24"/>
      <c r="I48" s="25"/>
      <c r="J48" s="24"/>
      <c r="K48" s="21"/>
    </row>
    <row r="49" spans="1:11" ht="20.5">
      <c r="A49" s="1" t="s">
        <v>37</v>
      </c>
      <c r="B49" s="1"/>
      <c r="C49" s="1"/>
      <c r="D49" s="3"/>
      <c r="E49" s="3"/>
      <c r="F49" s="3"/>
      <c r="G49" s="4"/>
      <c r="H49" s="5"/>
      <c r="I49" s="5"/>
      <c r="J49" s="5"/>
      <c r="K49" s="28"/>
    </row>
    <row r="50" spans="1:11" ht="20.5">
      <c r="A50" s="2" t="s">
        <v>38</v>
      </c>
      <c r="B50" s="2"/>
      <c r="C50" s="2"/>
      <c r="D50" s="3"/>
      <c r="E50" s="3"/>
      <c r="F50" s="3"/>
      <c r="G50" s="4"/>
      <c r="H50" s="5"/>
      <c r="I50" s="5"/>
      <c r="J50" s="5"/>
      <c r="K50" s="28"/>
    </row>
    <row r="51" spans="1:11" ht="18.5" customHeight="1">
      <c r="A51" s="7" t="s">
        <v>39</v>
      </c>
      <c r="B51" s="30"/>
      <c r="C51" s="3">
        <v>19</v>
      </c>
      <c r="D51" s="3"/>
      <c r="E51" s="56">
        <v>53240000</v>
      </c>
      <c r="F51" s="3"/>
      <c r="G51" s="57">
        <v>80040000</v>
      </c>
      <c r="H51" s="58"/>
      <c r="I51" s="56">
        <v>53240000</v>
      </c>
      <c r="J51" s="58"/>
      <c r="K51" s="59">
        <v>80040000</v>
      </c>
    </row>
    <row r="52" spans="1:11" ht="18.5" customHeight="1">
      <c r="A52" s="7" t="s">
        <v>40</v>
      </c>
      <c r="B52" s="30"/>
      <c r="C52" s="3">
        <v>20</v>
      </c>
      <c r="D52" s="3"/>
      <c r="E52" s="31">
        <v>162694179</v>
      </c>
      <c r="F52" s="3"/>
      <c r="G52" s="32">
        <v>93440918</v>
      </c>
      <c r="H52" s="58"/>
      <c r="I52" s="31">
        <v>12881155</v>
      </c>
      <c r="J52" s="58"/>
      <c r="K52" s="33">
        <v>16787291</v>
      </c>
    </row>
    <row r="53" spans="1:11" ht="18.5" customHeight="1">
      <c r="A53" s="7" t="s">
        <v>41</v>
      </c>
      <c r="B53" s="30"/>
      <c r="C53" s="3">
        <v>21</v>
      </c>
      <c r="D53" s="3"/>
      <c r="E53" s="31">
        <v>0</v>
      </c>
      <c r="F53" s="3"/>
      <c r="G53" s="32">
        <v>0</v>
      </c>
      <c r="H53" s="58"/>
      <c r="I53" s="31">
        <v>3000000</v>
      </c>
      <c r="J53" s="58"/>
      <c r="K53" s="57">
        <v>3000000</v>
      </c>
    </row>
    <row r="54" spans="1:11" s="62" customFormat="1" ht="20">
      <c r="A54" s="7" t="s">
        <v>42</v>
      </c>
      <c r="B54" s="30"/>
      <c r="C54" s="3">
        <v>22</v>
      </c>
      <c r="D54" s="3"/>
      <c r="E54" s="31">
        <v>102455432</v>
      </c>
      <c r="F54" s="60"/>
      <c r="G54" s="32">
        <v>92622967</v>
      </c>
      <c r="H54" s="61"/>
      <c r="I54" s="31">
        <v>0</v>
      </c>
      <c r="J54" s="61"/>
      <c r="K54" s="59">
        <v>0</v>
      </c>
    </row>
    <row r="55" spans="1:11" s="62" customFormat="1" ht="20">
      <c r="A55" s="7" t="s">
        <v>43</v>
      </c>
      <c r="B55" s="30"/>
      <c r="C55" s="3"/>
      <c r="D55" s="3"/>
      <c r="E55" s="63">
        <v>8553155</v>
      </c>
      <c r="F55" s="64"/>
      <c r="G55" s="46">
        <v>8588287</v>
      </c>
      <c r="H55" s="61"/>
      <c r="I55" s="63">
        <v>390512</v>
      </c>
      <c r="J55" s="61"/>
      <c r="K55" s="59">
        <v>0</v>
      </c>
    </row>
    <row r="56" spans="1:11" s="62" customFormat="1" ht="20">
      <c r="A56" s="7" t="s">
        <v>44</v>
      </c>
      <c r="B56" s="30"/>
      <c r="C56" s="3"/>
      <c r="D56" s="3"/>
      <c r="E56" s="31">
        <v>27059364</v>
      </c>
      <c r="F56" s="60"/>
      <c r="G56" s="32">
        <v>33554712</v>
      </c>
      <c r="H56" s="61"/>
      <c r="I56" s="31">
        <v>0</v>
      </c>
      <c r="J56" s="61"/>
      <c r="K56" s="59">
        <v>0</v>
      </c>
    </row>
    <row r="57" spans="1:11" ht="18.5" customHeight="1">
      <c r="A57" s="65" t="s">
        <v>45</v>
      </c>
      <c r="C57" s="3">
        <v>24</v>
      </c>
      <c r="D57" s="3"/>
      <c r="E57" s="66">
        <v>2656286</v>
      </c>
      <c r="F57" s="3"/>
      <c r="G57" s="37">
        <v>2656286</v>
      </c>
      <c r="H57" s="56"/>
      <c r="I57" s="66">
        <v>2656286</v>
      </c>
      <c r="J57" s="56"/>
      <c r="K57" s="67">
        <v>2656286</v>
      </c>
    </row>
    <row r="58" spans="1:11" ht="20.5">
      <c r="A58" s="2" t="s">
        <v>46</v>
      </c>
      <c r="B58" s="2"/>
      <c r="C58" s="3"/>
      <c r="D58" s="3"/>
      <c r="E58" s="13">
        <f>SUM(E51:E57)</f>
        <v>356658416</v>
      </c>
      <c r="F58" s="39"/>
      <c r="G58" s="42">
        <f>SUM(G51:G57)</f>
        <v>310903170</v>
      </c>
      <c r="H58" s="20"/>
      <c r="I58" s="13">
        <f>SUM(I51:I57)</f>
        <v>72167953</v>
      </c>
      <c r="J58" s="20"/>
      <c r="K58" s="42">
        <f>SUM(K51:K57)</f>
        <v>102483577</v>
      </c>
    </row>
    <row r="59" spans="1:11" ht="20.5">
      <c r="A59" s="2"/>
      <c r="B59" s="2"/>
      <c r="C59" s="3"/>
      <c r="D59" s="3"/>
      <c r="E59" s="5"/>
      <c r="F59" s="3"/>
      <c r="G59" s="4"/>
      <c r="H59" s="5"/>
      <c r="I59" s="28"/>
      <c r="J59" s="5"/>
      <c r="K59" s="28"/>
    </row>
    <row r="60" spans="1:11" ht="20.5">
      <c r="A60" s="2" t="s">
        <v>47</v>
      </c>
      <c r="B60" s="1"/>
      <c r="C60" s="3"/>
      <c r="D60" s="3"/>
      <c r="E60" s="5"/>
      <c r="F60" s="3"/>
      <c r="G60" s="4"/>
      <c r="H60" s="5"/>
      <c r="I60" s="28"/>
      <c r="J60" s="5"/>
      <c r="K60" s="28"/>
    </row>
    <row r="61" spans="1:11" ht="18.5" customHeight="1">
      <c r="A61" s="7" t="s">
        <v>48</v>
      </c>
      <c r="B61" s="30"/>
      <c r="C61" s="3">
        <v>19</v>
      </c>
      <c r="D61" s="3"/>
      <c r="E61" s="31">
        <v>0</v>
      </c>
      <c r="F61" s="3"/>
      <c r="G61" s="32">
        <v>53240000</v>
      </c>
      <c r="H61" s="56"/>
      <c r="I61" s="31">
        <v>0</v>
      </c>
      <c r="J61" s="56"/>
      <c r="K61" s="57">
        <v>53240000</v>
      </c>
    </row>
    <row r="62" spans="1:11" ht="18.5" customHeight="1">
      <c r="A62" s="7" t="s">
        <v>49</v>
      </c>
      <c r="B62" s="30"/>
      <c r="C62" s="3"/>
      <c r="D62" s="3"/>
      <c r="E62" s="31">
        <v>3642090</v>
      </c>
      <c r="F62" s="3"/>
      <c r="G62" s="32">
        <v>11144323</v>
      </c>
      <c r="H62" s="56"/>
      <c r="I62" s="31">
        <v>451400</v>
      </c>
      <c r="J62" s="56"/>
      <c r="K62" s="57">
        <v>0</v>
      </c>
    </row>
    <row r="63" spans="1:11" ht="18.5" customHeight="1">
      <c r="A63" s="7" t="s">
        <v>50</v>
      </c>
      <c r="B63" s="30"/>
      <c r="C63" s="3">
        <v>23</v>
      </c>
      <c r="D63" s="3"/>
      <c r="E63" s="31">
        <v>49948259</v>
      </c>
      <c r="F63" s="3"/>
      <c r="G63" s="32">
        <v>48777110</v>
      </c>
      <c r="H63" s="56"/>
      <c r="I63" s="31">
        <v>45157974</v>
      </c>
      <c r="J63" s="56"/>
      <c r="K63" s="57">
        <v>45157974</v>
      </c>
    </row>
    <row r="64" spans="1:11" ht="18.5" customHeight="1">
      <c r="A64" s="7" t="s">
        <v>51</v>
      </c>
      <c r="B64" s="30"/>
      <c r="C64" s="3">
        <v>24</v>
      </c>
      <c r="D64" s="3"/>
      <c r="E64" s="31">
        <v>17154866</v>
      </c>
      <c r="F64" s="3"/>
      <c r="G64" s="32">
        <v>14746423</v>
      </c>
      <c r="H64" s="56"/>
      <c r="I64" s="31">
        <v>745442</v>
      </c>
      <c r="J64" s="56"/>
      <c r="K64" s="57">
        <v>547132</v>
      </c>
    </row>
    <row r="65" spans="1:11" ht="18.5" customHeight="1">
      <c r="A65" s="7" t="s">
        <v>52</v>
      </c>
      <c r="B65" s="30"/>
      <c r="C65" s="3"/>
      <c r="D65" s="3"/>
      <c r="E65" s="66">
        <v>2220223</v>
      </c>
      <c r="F65" s="3"/>
      <c r="G65" s="37">
        <v>2220223</v>
      </c>
      <c r="H65" s="56"/>
      <c r="I65" s="66">
        <v>0</v>
      </c>
      <c r="J65" s="56"/>
      <c r="K65" s="67">
        <v>0</v>
      </c>
    </row>
    <row r="66" spans="1:11" ht="20.5">
      <c r="A66" s="2" t="s">
        <v>53</v>
      </c>
      <c r="B66" s="2"/>
      <c r="C66" s="3"/>
      <c r="D66" s="3"/>
      <c r="E66" s="13">
        <f>SUM(E61:E65)</f>
        <v>72965438</v>
      </c>
      <c r="F66" s="39"/>
      <c r="G66" s="40">
        <f>SUM(G61:G65)</f>
        <v>130128079</v>
      </c>
      <c r="H66" s="20"/>
      <c r="I66" s="13">
        <f>SUM(I61:I65)</f>
        <v>46354816</v>
      </c>
      <c r="J66" s="20"/>
      <c r="K66" s="42">
        <f>SUM(K61:K65)</f>
        <v>98945106</v>
      </c>
    </row>
    <row r="67" spans="1:11" ht="20.5">
      <c r="A67" s="2" t="s">
        <v>54</v>
      </c>
      <c r="B67" s="2"/>
      <c r="C67" s="68"/>
      <c r="D67" s="68"/>
      <c r="E67" s="13">
        <f>E58+E66</f>
        <v>429623854</v>
      </c>
      <c r="F67" s="69"/>
      <c r="G67" s="40">
        <f>G58+G66</f>
        <v>441031249</v>
      </c>
      <c r="H67" s="70"/>
      <c r="I67" s="13">
        <f>I58+I66</f>
        <v>118522769</v>
      </c>
      <c r="J67" s="70"/>
      <c r="K67" s="42">
        <f>K58+K66</f>
        <v>201428683</v>
      </c>
    </row>
    <row r="68" spans="1:11" ht="20.5">
      <c r="A68" s="2"/>
      <c r="B68" s="71"/>
      <c r="C68" s="3"/>
      <c r="D68" s="3"/>
      <c r="E68" s="5"/>
      <c r="F68" s="3"/>
      <c r="G68" s="4"/>
      <c r="H68" s="5"/>
      <c r="I68" s="28"/>
      <c r="J68" s="5"/>
      <c r="K68" s="29"/>
    </row>
    <row r="69" spans="1:11" ht="20.5">
      <c r="A69" s="2"/>
      <c r="B69" s="72"/>
      <c r="C69" s="3"/>
      <c r="D69" s="3"/>
      <c r="E69" s="5"/>
      <c r="F69" s="3"/>
      <c r="G69" s="4"/>
      <c r="H69" s="5"/>
      <c r="I69" s="28"/>
      <c r="J69" s="5"/>
      <c r="K69" s="28"/>
    </row>
    <row r="70" spans="1:11" ht="20.5">
      <c r="A70" s="2"/>
      <c r="B70" s="72"/>
      <c r="C70" s="3"/>
      <c r="D70" s="3"/>
      <c r="E70" s="5"/>
      <c r="F70" s="3"/>
      <c r="G70" s="4"/>
      <c r="H70" s="5"/>
      <c r="I70" s="28"/>
      <c r="J70" s="5"/>
      <c r="K70" s="28"/>
    </row>
    <row r="71" spans="1:11" ht="20.5">
      <c r="A71" s="2"/>
      <c r="B71" s="71"/>
      <c r="C71" s="3"/>
      <c r="D71" s="3"/>
      <c r="E71" s="5"/>
      <c r="F71" s="3"/>
      <c r="G71" s="4"/>
      <c r="H71" s="5"/>
      <c r="I71" s="28"/>
      <c r="J71" s="5"/>
      <c r="K71" s="28"/>
    </row>
    <row r="72" spans="1:11" ht="20.5">
      <c r="A72" s="2"/>
      <c r="B72" s="71"/>
      <c r="C72" s="3"/>
      <c r="D72" s="3"/>
      <c r="E72" s="5"/>
      <c r="F72" s="3"/>
      <c r="G72" s="4"/>
      <c r="H72" s="5"/>
      <c r="I72" s="28"/>
      <c r="J72" s="5"/>
      <c r="K72" s="28"/>
    </row>
    <row r="73" spans="1:11" ht="20.5">
      <c r="A73" s="2"/>
      <c r="B73" s="71"/>
      <c r="C73" s="3"/>
      <c r="D73" s="3"/>
      <c r="E73" s="5"/>
      <c r="F73" s="3"/>
      <c r="G73" s="4"/>
      <c r="H73" s="5"/>
      <c r="I73" s="28"/>
      <c r="J73" s="5"/>
      <c r="K73" s="28"/>
    </row>
    <row r="74" spans="1:11" ht="20.5">
      <c r="A74" s="2"/>
      <c r="B74" s="71"/>
      <c r="C74" s="3"/>
      <c r="D74" s="3"/>
      <c r="E74" s="5"/>
      <c r="F74" s="3"/>
      <c r="G74" s="4"/>
      <c r="H74" s="5"/>
      <c r="I74" s="28"/>
      <c r="J74" s="5"/>
      <c r="K74" s="28"/>
    </row>
    <row r="75" spans="1:11" ht="20.5">
      <c r="A75" s="2"/>
      <c r="B75" s="71"/>
      <c r="C75" s="3"/>
      <c r="D75" s="3"/>
      <c r="E75" s="5"/>
      <c r="F75" s="3"/>
      <c r="G75" s="4"/>
      <c r="H75" s="5"/>
      <c r="I75" s="28"/>
      <c r="J75" s="5"/>
      <c r="K75" s="28"/>
    </row>
    <row r="76" spans="1:11" ht="20.5">
      <c r="A76" s="2"/>
      <c r="B76" s="71"/>
      <c r="C76" s="3"/>
      <c r="D76" s="3"/>
      <c r="E76" s="5"/>
      <c r="F76" s="3"/>
      <c r="G76" s="4"/>
      <c r="H76" s="5"/>
      <c r="I76" s="28"/>
      <c r="J76" s="5"/>
      <c r="K76" s="28"/>
    </row>
    <row r="77" spans="1:11" ht="20.5">
      <c r="A77" s="2"/>
      <c r="B77" s="71"/>
      <c r="C77" s="3"/>
      <c r="D77" s="3"/>
      <c r="E77" s="5"/>
      <c r="F77" s="3"/>
      <c r="G77" s="4"/>
      <c r="H77" s="5"/>
      <c r="I77" s="28"/>
      <c r="J77" s="5"/>
      <c r="K77" s="28"/>
    </row>
    <row r="78" spans="1:11" ht="20.5">
      <c r="A78" s="2"/>
      <c r="B78" s="71"/>
      <c r="C78" s="3"/>
      <c r="D78" s="3"/>
      <c r="E78" s="5"/>
      <c r="F78" s="3"/>
      <c r="G78" s="4"/>
      <c r="H78" s="5"/>
      <c r="I78" s="28"/>
      <c r="J78" s="5"/>
      <c r="K78" s="28"/>
    </row>
    <row r="79" spans="1:11" ht="20.5">
      <c r="A79" s="1" t="s">
        <v>0</v>
      </c>
      <c r="B79" s="1"/>
      <c r="C79" s="3"/>
      <c r="D79" s="3"/>
      <c r="E79" s="3"/>
      <c r="F79" s="3"/>
      <c r="G79" s="4"/>
      <c r="H79" s="5"/>
      <c r="I79" s="6"/>
      <c r="J79" s="6"/>
      <c r="K79" s="6"/>
    </row>
    <row r="80" spans="1:11" ht="20.5">
      <c r="A80" s="1" t="s">
        <v>36</v>
      </c>
      <c r="B80" s="1"/>
      <c r="C80" s="3"/>
      <c r="D80" s="3"/>
      <c r="E80" s="3"/>
      <c r="F80" s="3"/>
      <c r="G80" s="4"/>
      <c r="H80" s="5"/>
      <c r="I80" s="5"/>
      <c r="J80" s="5"/>
      <c r="K80" s="5"/>
    </row>
    <row r="81" spans="1:11" ht="20.5">
      <c r="A81" s="9" t="s">
        <v>2</v>
      </c>
      <c r="B81" s="9"/>
      <c r="C81" s="10"/>
      <c r="D81" s="10"/>
      <c r="E81" s="10"/>
      <c r="F81" s="10"/>
      <c r="G81" s="11"/>
      <c r="H81" s="12"/>
      <c r="I81" s="12"/>
      <c r="J81" s="12"/>
      <c r="K81" s="12"/>
    </row>
    <row r="82" spans="1:11" ht="20.5">
      <c r="A82" s="2"/>
      <c r="B82" s="2"/>
      <c r="C82" s="3"/>
      <c r="D82" s="3"/>
      <c r="E82" s="3"/>
      <c r="F82" s="3"/>
      <c r="G82" s="4"/>
      <c r="H82" s="5"/>
      <c r="I82" s="5"/>
      <c r="J82" s="5"/>
      <c r="K82" s="5"/>
    </row>
    <row r="83" spans="1:11" ht="20.5">
      <c r="A83" s="2"/>
      <c r="B83" s="2"/>
      <c r="C83" s="3"/>
      <c r="D83" s="3"/>
      <c r="E83" s="10"/>
      <c r="F83" s="10"/>
      <c r="G83" s="11"/>
      <c r="H83" s="12"/>
      <c r="I83" s="12"/>
      <c r="J83" s="12"/>
      <c r="K83" s="13" t="s">
        <v>3</v>
      </c>
    </row>
    <row r="84" spans="1:11" ht="20.5">
      <c r="A84" s="1"/>
      <c r="B84" s="1"/>
      <c r="C84" s="3"/>
      <c r="D84" s="3"/>
      <c r="E84" s="14" t="s">
        <v>4</v>
      </c>
      <c r="F84" s="14"/>
      <c r="G84" s="14"/>
      <c r="H84" s="15"/>
      <c r="I84" s="14" t="s">
        <v>5</v>
      </c>
      <c r="J84" s="14"/>
      <c r="K84" s="14"/>
    </row>
    <row r="85" spans="1:11" ht="20.5">
      <c r="A85" s="1"/>
      <c r="B85" s="1"/>
      <c r="C85" s="3"/>
      <c r="D85" s="3"/>
      <c r="E85" s="16" t="s">
        <v>6</v>
      </c>
      <c r="F85" s="16"/>
      <c r="G85" s="16"/>
      <c r="H85" s="15"/>
      <c r="I85" s="16" t="s">
        <v>6</v>
      </c>
      <c r="J85" s="16"/>
      <c r="K85" s="16"/>
    </row>
    <row r="86" spans="1:11" ht="20.5">
      <c r="A86" s="1"/>
      <c r="B86" s="1"/>
      <c r="C86" s="17" t="s">
        <v>7</v>
      </c>
      <c r="D86" s="3"/>
      <c r="E86" s="18" t="s">
        <v>8</v>
      </c>
      <c r="F86" s="3"/>
      <c r="G86" s="19" t="s">
        <v>9</v>
      </c>
      <c r="H86" s="3"/>
      <c r="I86" s="18" t="s">
        <v>8</v>
      </c>
      <c r="J86" s="20"/>
      <c r="K86" s="18" t="s">
        <v>9</v>
      </c>
    </row>
    <row r="87" spans="1:11" s="27" customFormat="1" ht="20.5">
      <c r="A87" s="21"/>
      <c r="B87" s="22"/>
      <c r="C87" s="23"/>
      <c r="D87" s="24"/>
      <c r="E87" s="25"/>
      <c r="F87" s="24"/>
      <c r="G87" s="26"/>
      <c r="H87" s="24"/>
      <c r="I87" s="25"/>
      <c r="J87" s="24"/>
      <c r="K87" s="21"/>
    </row>
    <row r="88" spans="1:11" ht="20.5">
      <c r="A88" s="1" t="s">
        <v>55</v>
      </c>
      <c r="B88" s="1"/>
      <c r="C88" s="1"/>
      <c r="D88" s="3"/>
      <c r="E88" s="3"/>
      <c r="F88" s="3"/>
      <c r="G88" s="4"/>
      <c r="H88" s="5"/>
      <c r="I88" s="5"/>
      <c r="J88" s="5"/>
      <c r="K88" s="28"/>
    </row>
    <row r="89" spans="1:11" ht="20.5">
      <c r="A89" s="2" t="s">
        <v>56</v>
      </c>
      <c r="B89" s="2"/>
      <c r="C89" s="68"/>
      <c r="D89" s="68"/>
      <c r="E89" s="73"/>
      <c r="F89" s="68"/>
      <c r="G89" s="74"/>
      <c r="H89" s="73"/>
      <c r="I89" s="5"/>
      <c r="J89" s="73"/>
      <c r="K89" s="5"/>
    </row>
    <row r="90" spans="1:11" ht="20">
      <c r="A90" s="7" t="s">
        <v>57</v>
      </c>
      <c r="C90" s="3"/>
      <c r="D90" s="68"/>
      <c r="E90" s="73"/>
      <c r="F90" s="68"/>
      <c r="G90" s="74"/>
      <c r="H90" s="73"/>
      <c r="I90" s="5"/>
      <c r="J90" s="73"/>
      <c r="K90" s="5"/>
    </row>
    <row r="91" spans="1:11" ht="20">
      <c r="B91" s="7" t="s">
        <v>58</v>
      </c>
      <c r="C91" s="71"/>
      <c r="D91" s="68"/>
      <c r="E91" s="73"/>
      <c r="F91" s="68"/>
      <c r="G91" s="74"/>
      <c r="H91" s="73"/>
      <c r="I91" s="5"/>
      <c r="J91" s="73"/>
      <c r="K91" s="5"/>
    </row>
    <row r="92" spans="1:11" ht="20.5" thickBot="1">
      <c r="B92" s="71" t="s">
        <v>59</v>
      </c>
      <c r="C92" s="3">
        <v>25</v>
      </c>
      <c r="D92" s="68"/>
      <c r="E92" s="75">
        <v>257112084</v>
      </c>
      <c r="F92" s="31"/>
      <c r="G92" s="7"/>
      <c r="H92" s="76"/>
      <c r="I92" s="75">
        <v>257112084</v>
      </c>
      <c r="J92" s="76"/>
      <c r="K92" s="7"/>
    </row>
    <row r="93" spans="1:11" ht="21" thickTop="1" thickBot="1">
      <c r="B93" s="71" t="s">
        <v>60</v>
      </c>
      <c r="C93" s="3"/>
      <c r="D93" s="68"/>
      <c r="E93" s="77"/>
      <c r="F93" s="31"/>
      <c r="G93" s="75">
        <v>249623383</v>
      </c>
      <c r="H93" s="76"/>
      <c r="I93" s="77"/>
      <c r="J93" s="76"/>
      <c r="K93" s="78">
        <v>249623383</v>
      </c>
    </row>
    <row r="94" spans="1:11" ht="20.5" thickTop="1">
      <c r="B94" s="7" t="s">
        <v>61</v>
      </c>
      <c r="C94" s="3"/>
      <c r="D94" s="68"/>
      <c r="E94" s="73"/>
      <c r="F94" s="68"/>
      <c r="G94" s="74"/>
      <c r="H94" s="73"/>
      <c r="I94" s="5"/>
      <c r="J94" s="73"/>
      <c r="K94" s="5"/>
    </row>
    <row r="95" spans="1:11" ht="20">
      <c r="B95" s="7" t="s">
        <v>60</v>
      </c>
      <c r="C95" s="3">
        <v>25</v>
      </c>
      <c r="D95" s="68"/>
      <c r="E95" s="47">
        <v>249623383</v>
      </c>
      <c r="F95" s="68"/>
      <c r="G95" s="47">
        <v>249623383</v>
      </c>
      <c r="H95" s="31"/>
      <c r="I95" s="47">
        <v>249623383</v>
      </c>
      <c r="J95" s="32"/>
      <c r="K95" s="47">
        <v>249623383</v>
      </c>
    </row>
    <row r="96" spans="1:11" ht="20">
      <c r="A96" s="7" t="s">
        <v>62</v>
      </c>
      <c r="B96" s="71"/>
      <c r="C96" s="3"/>
      <c r="D96" s="68"/>
      <c r="E96" s="47">
        <v>252068801</v>
      </c>
      <c r="F96" s="68"/>
      <c r="G96" s="47">
        <v>252068801</v>
      </c>
      <c r="H96" s="31"/>
      <c r="I96" s="47">
        <v>252068801</v>
      </c>
      <c r="J96" s="32"/>
      <c r="K96" s="47">
        <v>252068801</v>
      </c>
    </row>
    <row r="97" spans="1:11" ht="20">
      <c r="A97" s="7" t="s">
        <v>63</v>
      </c>
      <c r="B97" s="71"/>
      <c r="C97" s="3"/>
      <c r="D97" s="68"/>
      <c r="E97" s="47">
        <v>39287081</v>
      </c>
      <c r="F97" s="68"/>
      <c r="G97" s="47">
        <v>39287081</v>
      </c>
      <c r="H97" s="31"/>
      <c r="I97" s="47">
        <v>39287081</v>
      </c>
      <c r="J97" s="32"/>
      <c r="K97" s="47">
        <v>39287081</v>
      </c>
    </row>
    <row r="98" spans="1:11" ht="18.5" customHeight="1">
      <c r="A98" s="7" t="s">
        <v>64</v>
      </c>
      <c r="D98" s="3"/>
      <c r="E98" s="32"/>
      <c r="F98" s="3"/>
      <c r="G98" s="32"/>
      <c r="H98" s="31"/>
      <c r="I98" s="32"/>
      <c r="J98" s="32"/>
      <c r="K98" s="32"/>
    </row>
    <row r="99" spans="1:11" ht="18.5" customHeight="1">
      <c r="B99" s="7" t="s">
        <v>65</v>
      </c>
      <c r="C99" s="3">
        <v>26</v>
      </c>
      <c r="D99" s="3"/>
      <c r="E99" s="47">
        <v>33211208</v>
      </c>
      <c r="F99" s="3"/>
      <c r="G99" s="47">
        <v>33150374</v>
      </c>
      <c r="H99" s="79"/>
      <c r="I99" s="47">
        <v>25711208</v>
      </c>
      <c r="J99" s="79"/>
      <c r="K99" s="47">
        <v>25650374</v>
      </c>
    </row>
    <row r="100" spans="1:11" ht="18.5" customHeight="1">
      <c r="B100" s="7" t="s">
        <v>66</v>
      </c>
      <c r="D100" s="3"/>
      <c r="E100" s="47">
        <v>754323925</v>
      </c>
      <c r="F100" s="3"/>
      <c r="G100" s="47">
        <v>585488077</v>
      </c>
      <c r="H100" s="31"/>
      <c r="I100" s="47">
        <v>601733591</v>
      </c>
      <c r="J100" s="32"/>
      <c r="K100" s="47">
        <v>450576848</v>
      </c>
    </row>
    <row r="101" spans="1:11" ht="18.5" customHeight="1">
      <c r="A101" s="7" t="s">
        <v>67</v>
      </c>
      <c r="D101" s="3"/>
      <c r="E101" s="37">
        <v>43331459</v>
      </c>
      <c r="F101" s="3"/>
      <c r="G101" s="37">
        <v>113227566</v>
      </c>
      <c r="H101" s="31"/>
      <c r="I101" s="37">
        <v>25381489</v>
      </c>
      <c r="J101" s="32"/>
      <c r="K101" s="37">
        <v>91475257</v>
      </c>
    </row>
    <row r="102" spans="1:11" ht="20.5">
      <c r="A102" s="7" t="s">
        <v>68</v>
      </c>
      <c r="B102" s="2"/>
      <c r="C102" s="3"/>
      <c r="D102" s="3"/>
      <c r="E102" s="28">
        <f>SUM(E95:E101)</f>
        <v>1371845857</v>
      </c>
      <c r="F102" s="3"/>
      <c r="G102" s="33">
        <f>SUM(G95:G101)</f>
        <v>1272845282</v>
      </c>
      <c r="H102" s="5"/>
      <c r="I102" s="29">
        <f>SUM(I95:I101)</f>
        <v>1193805553</v>
      </c>
      <c r="J102" s="80"/>
      <c r="K102" s="29">
        <f>SUM(K95:K101)</f>
        <v>1108681744</v>
      </c>
    </row>
    <row r="103" spans="1:11" ht="20.5">
      <c r="A103" s="7" t="s">
        <v>69</v>
      </c>
      <c r="B103" s="2"/>
      <c r="C103" s="3"/>
      <c r="D103" s="3"/>
      <c r="E103" s="37">
        <v>-18478040</v>
      </c>
      <c r="F103" s="3"/>
      <c r="G103" s="37">
        <v>-2951608</v>
      </c>
      <c r="H103" s="76"/>
      <c r="I103" s="37">
        <v>0</v>
      </c>
      <c r="J103" s="81"/>
      <c r="K103" s="37">
        <v>0</v>
      </c>
    </row>
    <row r="104" spans="1:11" ht="20.5">
      <c r="A104" s="1" t="s">
        <v>70</v>
      </c>
      <c r="B104" s="82"/>
      <c r="C104" s="3"/>
      <c r="D104" s="68"/>
      <c r="E104" s="13">
        <f>SUM(E102:E103)</f>
        <v>1353367817</v>
      </c>
      <c r="F104" s="69"/>
      <c r="G104" s="40">
        <f>SUM(G102:G103)</f>
        <v>1269893674</v>
      </c>
      <c r="H104" s="70"/>
      <c r="I104" s="13">
        <f>SUM(I102:I103)</f>
        <v>1193805553</v>
      </c>
      <c r="J104" s="70"/>
      <c r="K104" s="13">
        <f>SUM(K102:K103)</f>
        <v>1108681744</v>
      </c>
    </row>
    <row r="105" spans="1:11" ht="21" thickBot="1">
      <c r="A105" s="1" t="s">
        <v>71</v>
      </c>
      <c r="B105" s="2"/>
      <c r="C105" s="3"/>
      <c r="D105" s="3"/>
      <c r="E105" s="83">
        <f>+E67+E104</f>
        <v>1782991671</v>
      </c>
      <c r="F105" s="39"/>
      <c r="G105" s="50">
        <f>+G67+G104</f>
        <v>1710924923</v>
      </c>
      <c r="H105" s="20"/>
      <c r="I105" s="83">
        <f>+I67+I104</f>
        <v>1312328322</v>
      </c>
      <c r="J105" s="20"/>
      <c r="K105" s="83">
        <f>+K67+K104</f>
        <v>1310110427</v>
      </c>
    </row>
    <row r="106" spans="1:11" ht="21" thickTop="1">
      <c r="A106" s="1"/>
      <c r="B106" s="2"/>
      <c r="C106" s="3"/>
      <c r="D106" s="3"/>
      <c r="E106" s="28"/>
      <c r="F106" s="3"/>
      <c r="G106" s="33"/>
      <c r="H106" s="5"/>
      <c r="I106" s="28"/>
      <c r="J106" s="5"/>
      <c r="K106" s="28"/>
    </row>
  </sheetData>
  <mergeCells count="16">
    <mergeCell ref="E84:G84"/>
    <mergeCell ref="I84:K84"/>
    <mergeCell ref="E85:G85"/>
    <mergeCell ref="I85:K85"/>
    <mergeCell ref="I40:K40"/>
    <mergeCell ref="E45:G45"/>
    <mergeCell ref="I45:K45"/>
    <mergeCell ref="E46:G46"/>
    <mergeCell ref="I46:K46"/>
    <mergeCell ref="I79:K79"/>
    <mergeCell ref="I1:K1"/>
    <mergeCell ref="E6:G6"/>
    <mergeCell ref="I6:K6"/>
    <mergeCell ref="E7:G7"/>
    <mergeCell ref="I7:K7"/>
    <mergeCell ref="A38:K38"/>
  </mergeCells>
  <pageMargins left="0.75" right="0.42" top="0.5" bottom="0.5" header="0.5" footer="0.5"/>
  <pageSetup paperSize="9" scale="87" firstPageNumber="8" fitToHeight="0" orientation="portrait" useFirstPageNumber="1" r:id="rId1"/>
  <headerFooter>
    <oddFooter>&amp;L&amp;"Angsana New,Regular"The accompanying notes form an integral part of these consolidated and separate financial statements.&amp;R&amp;"Angsana New,Regular"&amp;P</oddFooter>
  </headerFooter>
  <rowBreaks count="2" manualBreakCount="2">
    <brk id="39" min="6" max="10" man="1"/>
    <brk id="78" min="6" max="10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D40DE-F3B4-4C6B-B4B2-C8EE8A311937}">
  <dimension ref="A1:J70"/>
  <sheetViews>
    <sheetView view="pageBreakPreview" topLeftCell="A59" zoomScale="85" zoomScaleNormal="100" zoomScaleSheetLayoutView="85" workbookViewId="0">
      <selection activeCell="B66" sqref="B66"/>
    </sheetView>
  </sheetViews>
  <sheetFormatPr defaultRowHeight="19" customHeight="1"/>
  <cols>
    <col min="1" max="1" width="55.453125" style="87" customWidth="1"/>
    <col min="2" max="2" width="6.08984375" style="87" customWidth="1"/>
    <col min="3" max="3" width="0.81640625" style="87" customWidth="1"/>
    <col min="4" max="4" width="13.6328125" style="139" customWidth="1"/>
    <col min="5" max="5" width="0.81640625" style="87" customWidth="1"/>
    <col min="6" max="6" width="13.6328125" style="139" customWidth="1"/>
    <col min="7" max="7" width="0.81640625" style="87" customWidth="1"/>
    <col min="8" max="8" width="13.6328125" style="139" customWidth="1"/>
    <col min="9" max="9" width="0.81640625" style="87" customWidth="1"/>
    <col min="10" max="10" width="13.6328125" style="139" customWidth="1"/>
    <col min="11" max="16384" width="8.7265625" style="87"/>
  </cols>
  <sheetData>
    <row r="1" spans="1:10" ht="20.5">
      <c r="A1" s="86" t="s">
        <v>0</v>
      </c>
      <c r="B1" s="86"/>
      <c r="C1" s="86"/>
      <c r="D1" s="86"/>
      <c r="E1" s="86"/>
      <c r="F1" s="86"/>
      <c r="G1" s="86"/>
      <c r="H1" s="6"/>
      <c r="I1" s="6"/>
      <c r="J1" s="6"/>
    </row>
    <row r="2" spans="1:10" ht="20.5">
      <c r="A2" s="86" t="s">
        <v>72</v>
      </c>
      <c r="B2" s="86"/>
      <c r="C2" s="86"/>
      <c r="D2" s="86"/>
      <c r="E2" s="86"/>
      <c r="F2" s="86"/>
      <c r="G2" s="86"/>
      <c r="H2" s="88"/>
      <c r="I2" s="88"/>
      <c r="J2" s="88"/>
    </row>
    <row r="3" spans="1:10" ht="20.5">
      <c r="A3" s="89" t="s">
        <v>73</v>
      </c>
      <c r="B3" s="89"/>
      <c r="C3" s="89"/>
      <c r="D3" s="89"/>
      <c r="E3" s="89"/>
      <c r="F3" s="89"/>
      <c r="G3" s="89"/>
      <c r="H3" s="89"/>
      <c r="I3" s="89"/>
      <c r="J3" s="89"/>
    </row>
    <row r="4" spans="1:10" ht="20.5">
      <c r="A4" s="90"/>
      <c r="B4" s="91"/>
      <c r="C4" s="91"/>
      <c r="D4" s="92"/>
      <c r="E4" s="93"/>
      <c r="F4" s="92"/>
      <c r="G4" s="94"/>
      <c r="H4" s="92"/>
      <c r="I4" s="93"/>
      <c r="J4" s="92"/>
    </row>
    <row r="5" spans="1:10" ht="20.5">
      <c r="A5" s="90"/>
      <c r="B5" s="91"/>
      <c r="C5" s="91"/>
      <c r="D5" s="95"/>
      <c r="E5" s="96"/>
      <c r="F5" s="95"/>
      <c r="G5" s="97"/>
      <c r="H5" s="95"/>
      <c r="I5" s="96"/>
      <c r="J5" s="98" t="s">
        <v>3</v>
      </c>
    </row>
    <row r="6" spans="1:10" ht="20.5">
      <c r="A6" s="90"/>
      <c r="B6" s="91"/>
      <c r="C6" s="91"/>
      <c r="D6" s="99" t="s">
        <v>4</v>
      </c>
      <c r="E6" s="99"/>
      <c r="F6" s="99"/>
      <c r="G6" s="100"/>
      <c r="H6" s="14" t="s">
        <v>5</v>
      </c>
      <c r="I6" s="14"/>
      <c r="J6" s="14"/>
    </row>
    <row r="7" spans="1:10" ht="20.5">
      <c r="B7" s="101"/>
      <c r="C7" s="101"/>
      <c r="D7" s="102" t="s">
        <v>6</v>
      </c>
      <c r="E7" s="102"/>
      <c r="F7" s="102"/>
      <c r="G7" s="103"/>
      <c r="H7" s="16" t="s">
        <v>6</v>
      </c>
      <c r="I7" s="16"/>
      <c r="J7" s="16"/>
    </row>
    <row r="8" spans="1:10" ht="20.5">
      <c r="B8" s="17" t="s">
        <v>7</v>
      </c>
      <c r="C8" s="101"/>
      <c r="D8" s="104" t="s">
        <v>8</v>
      </c>
      <c r="E8" s="39"/>
      <c r="F8" s="104" t="s">
        <v>9</v>
      </c>
      <c r="G8" s="105"/>
      <c r="H8" s="104" t="s">
        <v>8</v>
      </c>
      <c r="I8" s="39"/>
      <c r="J8" s="104" t="s">
        <v>9</v>
      </c>
    </row>
    <row r="9" spans="1:10" ht="20">
      <c r="C9" s="106"/>
      <c r="D9" s="87"/>
      <c r="F9" s="87"/>
      <c r="H9" s="87"/>
      <c r="J9" s="87"/>
    </row>
    <row r="10" spans="1:10" ht="20">
      <c r="A10" s="30" t="s">
        <v>74</v>
      </c>
      <c r="B10" s="107">
        <v>7</v>
      </c>
      <c r="D10" s="108">
        <v>1220239773</v>
      </c>
      <c r="E10" s="108"/>
      <c r="F10" s="108">
        <v>1120297089</v>
      </c>
      <c r="G10" s="109"/>
      <c r="H10" s="110">
        <v>0</v>
      </c>
      <c r="I10" s="109"/>
      <c r="J10" s="110">
        <v>0</v>
      </c>
    </row>
    <row r="11" spans="1:10" ht="20">
      <c r="A11" s="30" t="s">
        <v>75</v>
      </c>
      <c r="D11" s="111">
        <v>-685336951</v>
      </c>
      <c r="E11" s="108"/>
      <c r="F11" s="112">
        <v>-563803157</v>
      </c>
      <c r="G11" s="109"/>
      <c r="H11" s="113">
        <v>0</v>
      </c>
      <c r="I11" s="109"/>
      <c r="J11" s="113">
        <v>0</v>
      </c>
    </row>
    <row r="12" spans="1:10" ht="20.5">
      <c r="A12" s="114" t="s">
        <v>76</v>
      </c>
      <c r="D12" s="115">
        <f>SUM(D10:D11)</f>
        <v>534902822</v>
      </c>
      <c r="E12" s="116"/>
      <c r="F12" s="115">
        <f>SUM(F10:F11)</f>
        <v>556493932</v>
      </c>
      <c r="G12" s="116"/>
      <c r="H12" s="115">
        <f>SUM(H10:H11)</f>
        <v>0</v>
      </c>
      <c r="I12" s="116"/>
      <c r="J12" s="115">
        <f>SUM(J10:J11)</f>
        <v>0</v>
      </c>
    </row>
    <row r="13" spans="1:10" ht="20">
      <c r="A13" s="30" t="s">
        <v>77</v>
      </c>
      <c r="B13" s="107"/>
      <c r="D13" s="110">
        <v>0</v>
      </c>
      <c r="E13" s="117"/>
      <c r="F13" s="110">
        <v>0</v>
      </c>
      <c r="G13" s="110"/>
      <c r="H13" s="110">
        <v>134279203</v>
      </c>
      <c r="I13" s="110"/>
      <c r="J13" s="110">
        <v>184230735</v>
      </c>
    </row>
    <row r="14" spans="1:10" ht="20">
      <c r="A14" s="30" t="s">
        <v>78</v>
      </c>
      <c r="B14" s="107">
        <v>28</v>
      </c>
      <c r="D14" s="117">
        <v>10238224</v>
      </c>
      <c r="E14" s="117"/>
      <c r="F14" s="117">
        <v>60182009</v>
      </c>
      <c r="G14" s="110"/>
      <c r="H14" s="110">
        <v>10477356</v>
      </c>
      <c r="I14" s="110"/>
      <c r="J14" s="117">
        <v>33267738</v>
      </c>
    </row>
    <row r="15" spans="1:10" ht="20">
      <c r="A15" s="30" t="s">
        <v>79</v>
      </c>
      <c r="B15" s="118"/>
      <c r="D15" s="110">
        <v>12620620</v>
      </c>
      <c r="E15" s="108"/>
      <c r="F15" s="110">
        <v>0</v>
      </c>
      <c r="G15" s="109"/>
      <c r="H15" s="110">
        <v>1287068</v>
      </c>
      <c r="I15" s="109"/>
      <c r="J15" s="110">
        <v>0</v>
      </c>
    </row>
    <row r="16" spans="1:10" ht="20">
      <c r="A16" s="30" t="s">
        <v>80</v>
      </c>
      <c r="D16" s="108">
        <v>-177348638</v>
      </c>
      <c r="E16" s="108"/>
      <c r="F16" s="108">
        <v>-180624292</v>
      </c>
      <c r="G16" s="109"/>
      <c r="H16" s="110">
        <v>0</v>
      </c>
      <c r="I16" s="109"/>
      <c r="J16" s="110">
        <v>0</v>
      </c>
    </row>
    <row r="17" spans="1:10" ht="20">
      <c r="A17" s="30" t="s">
        <v>81</v>
      </c>
      <c r="D17" s="108">
        <v>-201056630</v>
      </c>
      <c r="E17" s="108"/>
      <c r="F17" s="108">
        <v>-198536054</v>
      </c>
      <c r="G17" s="109"/>
      <c r="H17" s="110">
        <v>-14991801</v>
      </c>
      <c r="I17" s="109"/>
      <c r="J17" s="110">
        <v>-20142823</v>
      </c>
    </row>
    <row r="18" spans="1:10" ht="20">
      <c r="A18" s="30" t="s">
        <v>82</v>
      </c>
      <c r="B18" s="118"/>
      <c r="D18" s="109">
        <v>-4778717</v>
      </c>
      <c r="E18" s="108"/>
      <c r="F18" s="109">
        <v>-14177551</v>
      </c>
      <c r="G18" s="109"/>
      <c r="H18" s="110">
        <v>-3988033</v>
      </c>
      <c r="I18" s="109"/>
      <c r="J18" s="110">
        <v>-13015614</v>
      </c>
    </row>
    <row r="19" spans="1:10" ht="20">
      <c r="A19" s="30" t="s">
        <v>83</v>
      </c>
      <c r="B19" s="118"/>
      <c r="D19" s="110">
        <v>604164</v>
      </c>
      <c r="E19" s="108"/>
      <c r="F19" s="110">
        <v>2780884</v>
      </c>
      <c r="G19" s="109"/>
      <c r="H19" s="110">
        <v>0</v>
      </c>
      <c r="I19" s="109"/>
      <c r="J19" s="110">
        <v>0</v>
      </c>
    </row>
    <row r="20" spans="1:10" ht="20">
      <c r="A20" s="30" t="s">
        <v>84</v>
      </c>
      <c r="B20" s="107"/>
      <c r="D20" s="112">
        <v>-1763623</v>
      </c>
      <c r="E20" s="108"/>
      <c r="F20" s="112">
        <v>751199</v>
      </c>
      <c r="G20" s="109"/>
      <c r="H20" s="113">
        <v>-1763623</v>
      </c>
      <c r="I20" s="109"/>
      <c r="J20" s="113">
        <v>751199</v>
      </c>
    </row>
    <row r="21" spans="1:10" ht="20.5">
      <c r="A21" s="119" t="s">
        <v>85</v>
      </c>
      <c r="D21" s="110">
        <f>SUM(D12:D20)</f>
        <v>173418222</v>
      </c>
      <c r="E21" s="109"/>
      <c r="F21" s="109">
        <f>SUM(F12:F20)</f>
        <v>226870127</v>
      </c>
      <c r="G21" s="109"/>
      <c r="H21" s="110">
        <f>SUM(H12:H20)</f>
        <v>125300170</v>
      </c>
      <c r="I21" s="109"/>
      <c r="J21" s="110">
        <f>SUM(J12:J20)</f>
        <v>185091235</v>
      </c>
    </row>
    <row r="22" spans="1:10" ht="20">
      <c r="A22" s="120" t="s">
        <v>86</v>
      </c>
      <c r="B22" s="107">
        <v>31</v>
      </c>
      <c r="D22" s="121">
        <v>-36844181</v>
      </c>
      <c r="E22" s="109"/>
      <c r="F22" s="121">
        <v>-45586759</v>
      </c>
      <c r="G22" s="109"/>
      <c r="H22" s="113">
        <v>39662</v>
      </c>
      <c r="I22" s="109"/>
      <c r="J22" s="113">
        <v>-429432</v>
      </c>
    </row>
    <row r="23" spans="1:10" ht="20.5">
      <c r="A23" s="119" t="s">
        <v>87</v>
      </c>
      <c r="D23" s="110">
        <f>SUM(D21:D22)</f>
        <v>136574041</v>
      </c>
      <c r="E23" s="109"/>
      <c r="F23" s="109">
        <f>SUM(F21:F22)</f>
        <v>181283368</v>
      </c>
      <c r="G23" s="109"/>
      <c r="H23" s="110">
        <f>SUM(H21:H22)</f>
        <v>125339832</v>
      </c>
      <c r="I23" s="109"/>
      <c r="J23" s="110">
        <f>SUM(J21:J22)</f>
        <v>184661803</v>
      </c>
    </row>
    <row r="24" spans="1:10" ht="20">
      <c r="A24" s="30"/>
      <c r="B24" s="122"/>
      <c r="D24" s="108"/>
      <c r="E24" s="108"/>
      <c r="F24" s="108"/>
      <c r="G24" s="108"/>
      <c r="H24" s="108"/>
      <c r="I24" s="108"/>
      <c r="J24" s="108"/>
    </row>
    <row r="25" spans="1:10" ht="20.5">
      <c r="A25" s="119" t="s">
        <v>88</v>
      </c>
      <c r="B25" s="122"/>
      <c r="D25" s="108"/>
      <c r="E25" s="108"/>
      <c r="F25" s="108"/>
      <c r="G25" s="108"/>
      <c r="H25" s="108"/>
      <c r="I25" s="108"/>
      <c r="J25" s="108"/>
    </row>
    <row r="26" spans="1:10" ht="20.5">
      <c r="A26" s="119" t="s">
        <v>89</v>
      </c>
      <c r="B26" s="122"/>
      <c r="D26" s="108"/>
      <c r="E26" s="108"/>
      <c r="F26" s="108"/>
      <c r="G26" s="108"/>
      <c r="H26" s="108"/>
      <c r="I26" s="108"/>
      <c r="J26" s="108"/>
    </row>
    <row r="27" spans="1:10" ht="20.5">
      <c r="A27" s="123" t="s">
        <v>90</v>
      </c>
      <c r="B27" s="122"/>
      <c r="D27" s="108"/>
      <c r="E27" s="108"/>
      <c r="F27" s="108"/>
      <c r="G27" s="108"/>
      <c r="H27" s="109"/>
      <c r="I27" s="108"/>
      <c r="J27" s="109"/>
    </row>
    <row r="28" spans="1:10" ht="20">
      <c r="A28" s="120" t="s">
        <v>91</v>
      </c>
      <c r="B28" s="122"/>
      <c r="D28" s="108"/>
      <c r="E28" s="108"/>
      <c r="F28" s="108"/>
      <c r="G28" s="108"/>
      <c r="H28" s="108"/>
      <c r="I28" s="108"/>
      <c r="J28" s="108"/>
    </row>
    <row r="29" spans="1:10" ht="20">
      <c r="A29" s="120" t="s">
        <v>92</v>
      </c>
      <c r="B29" s="122"/>
      <c r="D29" s="112">
        <v>606356</v>
      </c>
      <c r="E29" s="108"/>
      <c r="F29" s="112">
        <v>-3430303</v>
      </c>
      <c r="G29" s="108"/>
      <c r="H29" s="113">
        <v>0</v>
      </c>
      <c r="I29" s="108"/>
      <c r="J29" s="121">
        <v>0</v>
      </c>
    </row>
    <row r="30" spans="1:10" ht="20">
      <c r="A30" s="120" t="s">
        <v>93</v>
      </c>
      <c r="B30" s="122"/>
      <c r="D30" s="108"/>
      <c r="E30" s="108"/>
      <c r="F30" s="108"/>
      <c r="G30" s="108"/>
      <c r="H30" s="109"/>
      <c r="I30" s="108"/>
      <c r="J30" s="109"/>
    </row>
    <row r="31" spans="1:10" ht="20">
      <c r="A31" s="120" t="s">
        <v>94</v>
      </c>
      <c r="B31" s="122"/>
      <c r="D31" s="112">
        <f>D29</f>
        <v>606356</v>
      </c>
      <c r="E31" s="108"/>
      <c r="F31" s="112">
        <f>F29</f>
        <v>-3430303</v>
      </c>
      <c r="G31" s="108"/>
      <c r="H31" s="112">
        <f>H29</f>
        <v>0</v>
      </c>
      <c r="I31" s="108"/>
      <c r="J31" s="112">
        <v>0</v>
      </c>
    </row>
    <row r="32" spans="1:10" ht="20.5">
      <c r="A32" s="119" t="s">
        <v>95</v>
      </c>
      <c r="B32" s="122"/>
      <c r="D32" s="108"/>
      <c r="E32" s="108"/>
      <c r="F32" s="108"/>
      <c r="G32" s="108"/>
      <c r="H32" s="108"/>
      <c r="I32" s="108"/>
      <c r="J32" s="108"/>
    </row>
    <row r="33" spans="1:10" ht="20.5">
      <c r="A33" s="123" t="s">
        <v>90</v>
      </c>
      <c r="B33" s="122"/>
      <c r="D33" s="108"/>
      <c r="E33" s="108"/>
      <c r="F33" s="108"/>
      <c r="G33" s="108"/>
      <c r="H33" s="108"/>
      <c r="I33" s="108"/>
      <c r="J33" s="108"/>
    </row>
    <row r="34" spans="1:10" ht="20">
      <c r="A34" s="120" t="s">
        <v>96</v>
      </c>
      <c r="B34" s="122"/>
      <c r="D34" s="124"/>
      <c r="E34" s="108"/>
      <c r="F34" s="108"/>
      <c r="G34" s="108"/>
      <c r="H34" s="108"/>
      <c r="I34" s="108"/>
      <c r="J34" s="108"/>
    </row>
    <row r="35" spans="1:10" ht="20">
      <c r="A35" s="120" t="s">
        <v>97</v>
      </c>
      <c r="B35" s="107"/>
      <c r="D35" s="110">
        <v>-25291038</v>
      </c>
      <c r="E35" s="108"/>
      <c r="F35" s="110">
        <v>275796000</v>
      </c>
      <c r="G35" s="108"/>
      <c r="H35" s="110">
        <v>-25291038</v>
      </c>
      <c r="I35" s="108"/>
      <c r="J35" s="110">
        <v>275796000</v>
      </c>
    </row>
    <row r="36" spans="1:10" ht="20">
      <c r="A36" s="120" t="s">
        <v>98</v>
      </c>
      <c r="B36" s="107"/>
      <c r="D36" s="110"/>
      <c r="E36" s="108"/>
      <c r="F36" s="110"/>
      <c r="G36" s="108"/>
      <c r="H36" s="110"/>
      <c r="I36" s="108"/>
      <c r="J36" s="110"/>
    </row>
    <row r="37" spans="1:10" ht="20">
      <c r="A37" s="120" t="s">
        <v>97</v>
      </c>
      <c r="B37" s="107"/>
      <c r="D37" s="110">
        <v>35038084</v>
      </c>
      <c r="E37" s="108"/>
      <c r="F37" s="110">
        <v>40763068</v>
      </c>
      <c r="G37" s="108"/>
      <c r="H37" s="110">
        <v>35038084</v>
      </c>
      <c r="I37" s="108"/>
      <c r="J37" s="110">
        <v>40763068</v>
      </c>
    </row>
    <row r="38" spans="1:10" ht="20">
      <c r="A38" s="120" t="s">
        <v>99</v>
      </c>
      <c r="B38" s="107"/>
      <c r="D38" s="110"/>
      <c r="E38" s="108"/>
      <c r="F38" s="110"/>
      <c r="G38" s="108"/>
      <c r="H38" s="110"/>
      <c r="I38" s="108"/>
      <c r="J38" s="110"/>
    </row>
    <row r="39" spans="1:10" ht="20">
      <c r="A39" s="120" t="s">
        <v>100</v>
      </c>
      <c r="B39" s="107"/>
      <c r="D39" s="110">
        <v>0</v>
      </c>
      <c r="E39" s="108"/>
      <c r="F39" s="110">
        <v>4086122</v>
      </c>
      <c r="G39" s="108"/>
      <c r="H39" s="110">
        <v>0</v>
      </c>
      <c r="I39" s="108"/>
      <c r="J39" s="110">
        <v>2710164</v>
      </c>
    </row>
    <row r="40" spans="1:10" ht="20">
      <c r="A40" s="120" t="s">
        <v>101</v>
      </c>
      <c r="B40" s="122"/>
      <c r="D40" s="108"/>
      <c r="E40" s="108"/>
      <c r="F40" s="108"/>
      <c r="G40" s="108"/>
      <c r="H40" s="124"/>
      <c r="I40" s="108"/>
      <c r="J40" s="108"/>
    </row>
    <row r="41" spans="1:10" ht="20">
      <c r="A41" s="120" t="s">
        <v>102</v>
      </c>
      <c r="B41" s="122"/>
      <c r="D41" s="113">
        <v>-2250408</v>
      </c>
      <c r="E41" s="110"/>
      <c r="F41" s="113">
        <v>-88804981</v>
      </c>
      <c r="G41" s="110"/>
      <c r="H41" s="113">
        <v>-39662</v>
      </c>
      <c r="I41" s="110"/>
      <c r="J41" s="113">
        <v>-88804981</v>
      </c>
    </row>
    <row r="42" spans="1:10" ht="20">
      <c r="A42" s="120" t="s">
        <v>103</v>
      </c>
      <c r="B42" s="122"/>
      <c r="D42" s="108"/>
      <c r="E42" s="108"/>
      <c r="F42" s="108"/>
      <c r="G42" s="108"/>
      <c r="H42" s="108"/>
      <c r="I42" s="108"/>
      <c r="J42" s="108"/>
    </row>
    <row r="43" spans="1:10" ht="20">
      <c r="A43" s="120" t="s">
        <v>94</v>
      </c>
      <c r="B43" s="122"/>
      <c r="D43" s="121">
        <f>SUM(D34:D41)</f>
        <v>7496638</v>
      </c>
      <c r="E43" s="108"/>
      <c r="F43" s="121">
        <f>SUM(F34:F41)</f>
        <v>231840209</v>
      </c>
      <c r="G43" s="108"/>
      <c r="H43" s="121">
        <f>SUM(H34:H41)</f>
        <v>9707384</v>
      </c>
      <c r="I43" s="108"/>
      <c r="J43" s="121">
        <f>SUM(J34:J41)</f>
        <v>230464251</v>
      </c>
    </row>
    <row r="44" spans="1:10" ht="20.5">
      <c r="A44" s="1" t="s">
        <v>104</v>
      </c>
      <c r="B44" s="122"/>
      <c r="D44" s="125">
        <f>D43+D31</f>
        <v>8102994</v>
      </c>
      <c r="E44" s="126"/>
      <c r="F44" s="125">
        <f>F43+F31</f>
        <v>228409906</v>
      </c>
      <c r="G44" s="126"/>
      <c r="H44" s="125">
        <f>H43+H31</f>
        <v>9707384</v>
      </c>
      <c r="I44" s="126"/>
      <c r="J44" s="125">
        <f>J43+J31</f>
        <v>230464251</v>
      </c>
    </row>
    <row r="45" spans="1:10" ht="21" thickBot="1">
      <c r="A45" s="127" t="s">
        <v>105</v>
      </c>
      <c r="B45" s="122"/>
      <c r="D45" s="128">
        <f>D23+D44</f>
        <v>144677035</v>
      </c>
      <c r="E45" s="126"/>
      <c r="F45" s="128">
        <f>F23+F44</f>
        <v>409693274</v>
      </c>
      <c r="G45" s="126"/>
      <c r="H45" s="128">
        <f>H23+H44</f>
        <v>135047216</v>
      </c>
      <c r="I45" s="126"/>
      <c r="J45" s="128">
        <f>J23+J44</f>
        <v>415126054</v>
      </c>
    </row>
    <row r="46" spans="1:10" ht="21" thickTop="1">
      <c r="A46" s="1"/>
      <c r="B46" s="122"/>
      <c r="D46" s="129"/>
      <c r="E46" s="130"/>
      <c r="F46" s="129"/>
      <c r="G46" s="131"/>
      <c r="H46" s="129"/>
      <c r="I46" s="130"/>
      <c r="J46" s="129"/>
    </row>
    <row r="47" spans="1:10" ht="20.5">
      <c r="A47" s="86" t="s">
        <v>0</v>
      </c>
      <c r="B47" s="86"/>
      <c r="C47" s="86"/>
      <c r="D47" s="86"/>
      <c r="E47" s="86"/>
      <c r="F47" s="86"/>
      <c r="G47" s="86"/>
      <c r="H47" s="6"/>
      <c r="I47" s="6"/>
      <c r="J47" s="6"/>
    </row>
    <row r="48" spans="1:10" ht="20.5">
      <c r="A48" s="86" t="s">
        <v>106</v>
      </c>
      <c r="B48" s="86"/>
      <c r="C48" s="86"/>
      <c r="D48" s="86"/>
      <c r="E48" s="86"/>
      <c r="F48" s="86"/>
      <c r="G48" s="86"/>
      <c r="H48" s="88"/>
      <c r="I48" s="88"/>
      <c r="J48" s="88"/>
    </row>
    <row r="49" spans="1:10" ht="20.5">
      <c r="A49" s="89" t="s">
        <v>73</v>
      </c>
      <c r="B49" s="89"/>
      <c r="C49" s="89"/>
      <c r="D49" s="89"/>
      <c r="E49" s="89"/>
      <c r="F49" s="89"/>
      <c r="G49" s="89"/>
      <c r="H49" s="89"/>
      <c r="I49" s="89"/>
      <c r="J49" s="89"/>
    </row>
    <row r="50" spans="1:10" ht="20.5">
      <c r="A50" s="90"/>
      <c r="B50" s="91"/>
      <c r="C50" s="91"/>
      <c r="D50" s="92"/>
      <c r="E50" s="93"/>
      <c r="F50" s="92"/>
      <c r="G50" s="94"/>
      <c r="H50" s="92"/>
      <c r="I50" s="93"/>
      <c r="J50" s="92"/>
    </row>
    <row r="51" spans="1:10" ht="20.5">
      <c r="A51" s="90"/>
      <c r="B51" s="91"/>
      <c r="C51" s="91"/>
      <c r="D51" s="95"/>
      <c r="E51" s="96"/>
      <c r="F51" s="95"/>
      <c r="G51" s="97"/>
      <c r="H51" s="95"/>
      <c r="I51" s="96"/>
      <c r="J51" s="13" t="s">
        <v>3</v>
      </c>
    </row>
    <row r="52" spans="1:10" ht="20.5">
      <c r="A52" s="90"/>
      <c r="B52" s="91"/>
      <c r="C52" s="91"/>
      <c r="D52" s="99" t="s">
        <v>4</v>
      </c>
      <c r="E52" s="99"/>
      <c r="F52" s="99"/>
      <c r="G52" s="100"/>
      <c r="H52" s="14" t="s">
        <v>5</v>
      </c>
      <c r="I52" s="14"/>
      <c r="J52" s="14"/>
    </row>
    <row r="53" spans="1:10" ht="20.5">
      <c r="B53" s="101"/>
      <c r="C53" s="101"/>
      <c r="D53" s="102" t="s">
        <v>6</v>
      </c>
      <c r="E53" s="102"/>
      <c r="F53" s="102"/>
      <c r="G53" s="103"/>
      <c r="H53" s="16" t="s">
        <v>6</v>
      </c>
      <c r="I53" s="16"/>
      <c r="J53" s="16"/>
    </row>
    <row r="54" spans="1:10" ht="20.5">
      <c r="B54" s="17" t="s">
        <v>7</v>
      </c>
      <c r="C54" s="101"/>
      <c r="D54" s="104" t="s">
        <v>8</v>
      </c>
      <c r="E54" s="39"/>
      <c r="F54" s="104" t="s">
        <v>9</v>
      </c>
      <c r="G54" s="105"/>
      <c r="H54" s="104" t="s">
        <v>8</v>
      </c>
      <c r="I54" s="39"/>
      <c r="J54" s="104" t="s">
        <v>9</v>
      </c>
    </row>
    <row r="55" spans="1:10" ht="20">
      <c r="C55" s="106"/>
      <c r="D55" s="87"/>
      <c r="F55" s="87"/>
      <c r="H55" s="87"/>
      <c r="J55" s="87"/>
    </row>
    <row r="56" spans="1:10" ht="20.5">
      <c r="A56" s="132" t="s">
        <v>107</v>
      </c>
      <c r="B56" s="118"/>
      <c r="D56" s="133"/>
      <c r="E56" s="133"/>
      <c r="F56" s="133"/>
      <c r="G56" s="133"/>
      <c r="H56" s="130"/>
      <c r="I56" s="130"/>
      <c r="J56" s="130"/>
    </row>
    <row r="57" spans="1:10" ht="20">
      <c r="A57" s="134" t="s">
        <v>108</v>
      </c>
      <c r="B57" s="107"/>
      <c r="D57" s="117">
        <v>143018983</v>
      </c>
      <c r="E57" s="108"/>
      <c r="F57" s="117">
        <v>189348730</v>
      </c>
      <c r="G57" s="108"/>
      <c r="H57" s="117">
        <f>H23</f>
        <v>125339832</v>
      </c>
      <c r="I57" s="108"/>
      <c r="J57" s="117">
        <v>184661803</v>
      </c>
    </row>
    <row r="58" spans="1:10" ht="20">
      <c r="A58" s="134" t="s">
        <v>69</v>
      </c>
      <c r="D58" s="112">
        <v>-6444942</v>
      </c>
      <c r="E58" s="108"/>
      <c r="F58" s="112">
        <v>-8065362</v>
      </c>
      <c r="G58" s="108"/>
      <c r="H58" s="121">
        <v>0</v>
      </c>
      <c r="I58" s="108"/>
      <c r="J58" s="121">
        <v>0</v>
      </c>
    </row>
    <row r="59" spans="1:10" ht="21" thickBot="1">
      <c r="A59" s="135"/>
      <c r="D59" s="136">
        <f>D23</f>
        <v>136574041</v>
      </c>
      <c r="E59" s="108"/>
      <c r="F59" s="137">
        <f>F23</f>
        <v>181283368</v>
      </c>
      <c r="G59" s="108"/>
      <c r="H59" s="136">
        <f>H23</f>
        <v>125339832</v>
      </c>
      <c r="I59" s="108"/>
      <c r="J59" s="137">
        <f>J23</f>
        <v>184661803</v>
      </c>
    </row>
    <row r="60" spans="1:10" ht="21" thickTop="1">
      <c r="A60" s="135"/>
      <c r="D60" s="109"/>
      <c r="E60" s="108"/>
      <c r="F60" s="108"/>
      <c r="G60" s="108"/>
      <c r="H60" s="109"/>
      <c r="I60" s="108"/>
      <c r="J60" s="108"/>
    </row>
    <row r="61" spans="1:10" ht="20.5">
      <c r="A61" s="138" t="s">
        <v>109</v>
      </c>
      <c r="D61" s="108"/>
      <c r="E61" s="108"/>
      <c r="F61" s="108"/>
      <c r="G61" s="108"/>
      <c r="H61" s="108"/>
      <c r="I61" s="108"/>
      <c r="J61" s="108"/>
    </row>
    <row r="62" spans="1:10" ht="20">
      <c r="A62" s="134" t="s">
        <v>108</v>
      </c>
      <c r="B62" s="122"/>
      <c r="D62" s="117">
        <v>148480537</v>
      </c>
      <c r="E62" s="108"/>
      <c r="F62" s="117">
        <v>416405196</v>
      </c>
      <c r="G62" s="108"/>
      <c r="H62" s="117">
        <f>H45</f>
        <v>135047216</v>
      </c>
      <c r="I62" s="108"/>
      <c r="J62" s="117">
        <v>415126054</v>
      </c>
    </row>
    <row r="63" spans="1:10" ht="20">
      <c r="A63" s="134" t="s">
        <v>69</v>
      </c>
      <c r="B63" s="122"/>
      <c r="D63" s="112">
        <v>-3803502</v>
      </c>
      <c r="E63" s="108"/>
      <c r="F63" s="112">
        <v>-6711922</v>
      </c>
      <c r="G63" s="108"/>
      <c r="H63" s="121">
        <v>0</v>
      </c>
      <c r="I63" s="108"/>
      <c r="J63" s="121">
        <v>0</v>
      </c>
    </row>
    <row r="64" spans="1:10" ht="20.5" thickBot="1">
      <c r="B64" s="122"/>
      <c r="D64" s="136">
        <f>+D45</f>
        <v>144677035</v>
      </c>
      <c r="E64" s="108"/>
      <c r="F64" s="137">
        <f>+F45</f>
        <v>409693274</v>
      </c>
      <c r="G64" s="108"/>
      <c r="H64" s="136">
        <f>+H45</f>
        <v>135047216</v>
      </c>
      <c r="I64" s="108"/>
      <c r="J64" s="137">
        <f>+J45</f>
        <v>415126054</v>
      </c>
    </row>
    <row r="65" spans="1:10" ht="20.5" thickTop="1">
      <c r="B65" s="122"/>
      <c r="E65" s="140"/>
      <c r="G65" s="140"/>
      <c r="I65" s="140"/>
    </row>
    <row r="66" spans="1:10" ht="20.5">
      <c r="A66" s="1" t="s">
        <v>110</v>
      </c>
      <c r="B66" s="122"/>
      <c r="D66" s="141" t="s">
        <v>111</v>
      </c>
      <c r="E66" s="142"/>
      <c r="F66" s="141" t="s">
        <v>111</v>
      </c>
      <c r="G66" s="7"/>
      <c r="H66" s="141" t="s">
        <v>111</v>
      </c>
      <c r="I66" s="142"/>
      <c r="J66" s="141" t="s">
        <v>111</v>
      </c>
    </row>
    <row r="67" spans="1:10" ht="19" customHeight="1">
      <c r="D67" s="143"/>
      <c r="E67" s="144"/>
      <c r="F67" s="143"/>
      <c r="G67" s="144"/>
      <c r="H67" s="143"/>
      <c r="I67" s="145"/>
      <c r="J67" s="143"/>
    </row>
    <row r="68" spans="1:10" ht="20.5" thickBot="1">
      <c r="A68" s="7" t="s">
        <v>112</v>
      </c>
      <c r="B68" s="107">
        <v>32</v>
      </c>
      <c r="D68" s="146">
        <v>0.28646952316963031</v>
      </c>
      <c r="E68" s="147"/>
      <c r="F68" s="148">
        <v>0.38</v>
      </c>
      <c r="G68" s="147"/>
      <c r="H68" s="148">
        <v>0.25105787465431473</v>
      </c>
      <c r="I68" s="147"/>
      <c r="J68" s="148">
        <v>0.37</v>
      </c>
    </row>
    <row r="69" spans="1:10" ht="21" thickTop="1" thickBot="1">
      <c r="A69" s="30" t="s">
        <v>113</v>
      </c>
      <c r="B69" s="107">
        <v>32</v>
      </c>
      <c r="D69" s="148">
        <v>0.28646952316963031</v>
      </c>
      <c r="E69" s="147"/>
      <c r="F69" s="148">
        <v>0.38</v>
      </c>
      <c r="G69" s="147"/>
      <c r="H69" s="148">
        <v>0.25105787465431473</v>
      </c>
      <c r="I69" s="147"/>
      <c r="J69" s="148">
        <v>0.37</v>
      </c>
    </row>
    <row r="70" spans="1:10" ht="19" customHeight="1" thickTop="1"/>
  </sheetData>
  <mergeCells count="14">
    <mergeCell ref="H47:J47"/>
    <mergeCell ref="H48:J48"/>
    <mergeCell ref="A49:J49"/>
    <mergeCell ref="D52:F52"/>
    <mergeCell ref="H52:J52"/>
    <mergeCell ref="D53:F53"/>
    <mergeCell ref="H53:J53"/>
    <mergeCell ref="H1:J1"/>
    <mergeCell ref="H2:J2"/>
    <mergeCell ref="A3:J3"/>
    <mergeCell ref="D6:F6"/>
    <mergeCell ref="H6:J6"/>
    <mergeCell ref="D7:F7"/>
    <mergeCell ref="H7:J7"/>
  </mergeCells>
  <pageMargins left="0.75" right="0.42" top="0.5" bottom="0.5" header="0.5" footer="0.5"/>
  <pageSetup paperSize="9" scale="75" firstPageNumber="11" fitToHeight="0" orientation="portrait" useFirstPageNumber="1" r:id="rId1"/>
  <headerFooter>
    <oddFooter>&amp;L&amp;"Angsana New,Regular"The accompanying notes form an integral part of these consolidated and separate financial statements.&amp;R&amp;"Angsana New,Regular"&amp;P</oddFooter>
  </headerFooter>
  <rowBreaks count="1" manualBreakCount="1">
    <brk id="46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BC8E6-9EEB-49DE-A130-E9F6E8F41898}">
  <sheetPr>
    <pageSetUpPr fitToPage="1"/>
  </sheetPr>
  <dimension ref="A1:AG40"/>
  <sheetViews>
    <sheetView view="pageBreakPreview" zoomScale="55" zoomScaleNormal="53" zoomScaleSheetLayoutView="55" workbookViewId="0">
      <selection activeCell="A41" sqref="A41:XFD1048576"/>
    </sheetView>
  </sheetViews>
  <sheetFormatPr defaultRowHeight="22" customHeight="1"/>
  <cols>
    <col min="1" max="1" width="1.08984375" style="84" customWidth="1"/>
    <col min="2" max="2" width="36.26953125" style="84" customWidth="1"/>
    <col min="3" max="3" width="7" style="84" customWidth="1"/>
    <col min="4" max="4" width="1.26953125" style="84" customWidth="1"/>
    <col min="5" max="5" width="13.36328125" style="84" customWidth="1"/>
    <col min="6" max="6" width="1.7265625" style="84" customWidth="1"/>
    <col min="7" max="7" width="13.36328125" style="84" customWidth="1"/>
    <col min="8" max="8" width="1.7265625" style="84" customWidth="1"/>
    <col min="9" max="9" width="13.36328125" style="84" customWidth="1"/>
    <col min="10" max="10" width="1.7265625" style="84" customWidth="1"/>
    <col min="11" max="11" width="13.36328125" style="84" customWidth="1"/>
    <col min="12" max="12" width="1.7265625" style="84" customWidth="1"/>
    <col min="13" max="13" width="13.36328125" style="84" customWidth="1"/>
    <col min="14" max="14" width="1.7265625" style="84" customWidth="1"/>
    <col min="15" max="15" width="13.36328125" style="84" customWidth="1"/>
    <col min="16" max="16" width="1.54296875" style="84" customWidth="1"/>
    <col min="17" max="17" width="16.81640625" style="84" customWidth="1"/>
    <col min="18" max="18" width="1.54296875" style="84" customWidth="1"/>
    <col min="19" max="19" width="14.6328125" style="84" customWidth="1"/>
    <col min="20" max="20" width="1.54296875" style="84" customWidth="1"/>
    <col min="21" max="21" width="20.81640625" style="84" customWidth="1"/>
    <col min="22" max="22" width="1.26953125" style="84" customWidth="1"/>
    <col min="23" max="23" width="16.54296875" style="84" customWidth="1"/>
    <col min="24" max="24" width="1.26953125" style="84" customWidth="1"/>
    <col min="25" max="25" width="16.90625" style="84" customWidth="1"/>
    <col min="26" max="26" width="1.26953125" style="84" customWidth="1"/>
    <col min="27" max="27" width="14.6328125" style="84" customWidth="1"/>
    <col min="28" max="28" width="1.26953125" style="84" customWidth="1"/>
    <col min="29" max="29" width="14.6328125" style="84" customWidth="1"/>
    <col min="30" max="30" width="1.26953125" style="84" customWidth="1"/>
    <col min="31" max="31" width="14.6328125" style="84" customWidth="1"/>
    <col min="32" max="32" width="1.26953125" style="84" customWidth="1"/>
    <col min="33" max="33" width="14.26953125" style="84" customWidth="1"/>
    <col min="34" max="16384" width="8.7265625" style="84"/>
  </cols>
  <sheetData>
    <row r="1" spans="1:33" ht="21.5">
      <c r="A1" s="149" t="s">
        <v>0</v>
      </c>
      <c r="E1" s="150"/>
      <c r="G1" s="150"/>
      <c r="K1" s="150"/>
      <c r="L1" s="150"/>
      <c r="M1" s="150"/>
      <c r="O1" s="150"/>
      <c r="Q1" s="150"/>
      <c r="Y1" s="150"/>
      <c r="AA1" s="150"/>
      <c r="AC1" s="150"/>
      <c r="AE1" s="6"/>
      <c r="AF1" s="6"/>
      <c r="AG1" s="6"/>
    </row>
    <row r="2" spans="1:33" ht="21.5">
      <c r="A2" s="149" t="s">
        <v>114</v>
      </c>
      <c r="E2" s="150"/>
      <c r="G2" s="150"/>
      <c r="K2" s="150"/>
      <c r="L2" s="150"/>
      <c r="M2" s="150"/>
      <c r="O2" s="150"/>
      <c r="Q2" s="150"/>
      <c r="Y2" s="150"/>
      <c r="AA2" s="150"/>
      <c r="AC2" s="150"/>
      <c r="AE2" s="88"/>
      <c r="AF2" s="88"/>
      <c r="AG2" s="88"/>
    </row>
    <row r="3" spans="1:33" ht="21.5">
      <c r="A3" s="89" t="s">
        <v>73</v>
      </c>
      <c r="B3" s="89"/>
      <c r="C3" s="89"/>
      <c r="D3" s="89"/>
      <c r="E3" s="89"/>
      <c r="F3" s="89"/>
      <c r="G3" s="89"/>
      <c r="H3" s="89"/>
      <c r="I3" s="89"/>
      <c r="J3" s="89"/>
      <c r="K3" s="151"/>
      <c r="L3" s="151"/>
      <c r="M3" s="151"/>
      <c r="N3" s="152"/>
      <c r="O3" s="151"/>
      <c r="P3" s="152"/>
      <c r="Q3" s="151"/>
      <c r="R3" s="152"/>
      <c r="S3" s="152"/>
      <c r="T3" s="152"/>
      <c r="U3" s="152"/>
      <c r="V3" s="152"/>
      <c r="W3" s="152"/>
      <c r="X3" s="152"/>
      <c r="Y3" s="151"/>
      <c r="Z3" s="152"/>
      <c r="AA3" s="151"/>
      <c r="AB3" s="152"/>
      <c r="AC3" s="151"/>
      <c r="AD3" s="152"/>
      <c r="AE3" s="151"/>
      <c r="AF3" s="152"/>
      <c r="AG3" s="151"/>
    </row>
    <row r="4" spans="1:33" ht="21.5">
      <c r="A4" s="1"/>
      <c r="B4" s="1"/>
      <c r="C4" s="1"/>
      <c r="D4" s="153"/>
      <c r="E4" s="154"/>
      <c r="F4" s="155"/>
      <c r="G4" s="154"/>
      <c r="H4" s="155"/>
      <c r="I4" s="155"/>
      <c r="J4" s="155"/>
    </row>
    <row r="5" spans="1:33" ht="21.5">
      <c r="A5" s="1"/>
      <c r="B5" s="1"/>
      <c r="C5" s="1"/>
      <c r="D5" s="153"/>
      <c r="E5" s="156"/>
      <c r="F5" s="157"/>
      <c r="G5" s="156"/>
      <c r="H5" s="157"/>
      <c r="I5" s="157"/>
      <c r="J5" s="157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6" t="s">
        <v>3</v>
      </c>
    </row>
    <row r="6" spans="1:33" ht="21.5">
      <c r="A6" s="1"/>
      <c r="B6" s="1"/>
      <c r="C6" s="1"/>
      <c r="D6" s="1"/>
      <c r="E6" s="159" t="s">
        <v>115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</row>
    <row r="7" spans="1:33" ht="21.5">
      <c r="A7" s="1"/>
      <c r="B7" s="1"/>
      <c r="C7" s="1"/>
      <c r="D7" s="1"/>
      <c r="E7" s="160" t="s">
        <v>116</v>
      </c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</row>
    <row r="8" spans="1:33" ht="21.5">
      <c r="A8" s="1"/>
      <c r="B8" s="161"/>
      <c r="C8" s="1"/>
      <c r="D8" s="39"/>
      <c r="E8" s="162" t="s">
        <v>117</v>
      </c>
      <c r="F8" s="39"/>
      <c r="G8" s="162"/>
      <c r="H8" s="39"/>
      <c r="I8" s="39"/>
      <c r="J8" s="39"/>
      <c r="K8" s="162"/>
      <c r="L8" s="162"/>
      <c r="M8" s="162"/>
      <c r="N8" s="39"/>
      <c r="O8" s="39"/>
      <c r="P8" s="39"/>
      <c r="Q8" s="163" t="s">
        <v>67</v>
      </c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39"/>
      <c r="AC8" s="162"/>
    </row>
    <row r="9" spans="1:33" ht="21.5">
      <c r="A9" s="1"/>
      <c r="B9" s="1"/>
      <c r="C9" s="1"/>
      <c r="D9" s="153"/>
      <c r="E9" s="164"/>
      <c r="F9" s="155"/>
      <c r="G9" s="164"/>
      <c r="H9" s="155"/>
      <c r="I9" s="155"/>
      <c r="J9" s="155"/>
      <c r="K9" s="164"/>
      <c r="L9" s="164"/>
      <c r="M9" s="165"/>
      <c r="N9" s="166"/>
      <c r="O9" s="166"/>
      <c r="P9" s="166"/>
      <c r="Q9" s="163" t="s">
        <v>118</v>
      </c>
      <c r="R9" s="163"/>
      <c r="S9" s="163"/>
      <c r="T9" s="163"/>
      <c r="U9" s="163"/>
      <c r="V9" s="163"/>
      <c r="W9" s="163"/>
      <c r="X9" s="150"/>
      <c r="Y9" s="150"/>
      <c r="Z9" s="150"/>
      <c r="AA9" s="167"/>
      <c r="AC9" s="162"/>
    </row>
    <row r="10" spans="1:33" ht="21.5">
      <c r="A10" s="1"/>
      <c r="B10" s="1"/>
      <c r="C10" s="1"/>
      <c r="D10" s="153"/>
      <c r="E10" s="162"/>
      <c r="F10" s="155"/>
      <c r="G10" s="162"/>
      <c r="H10" s="155"/>
      <c r="I10" s="155"/>
      <c r="J10" s="155"/>
      <c r="K10" s="162"/>
      <c r="L10" s="162"/>
      <c r="M10" s="168"/>
      <c r="N10" s="155"/>
      <c r="O10" s="162"/>
      <c r="P10" s="155"/>
      <c r="Q10" s="162"/>
      <c r="R10" s="169"/>
      <c r="S10" s="155" t="s">
        <v>119</v>
      </c>
      <c r="T10" s="169"/>
      <c r="U10" s="155" t="s">
        <v>120</v>
      </c>
      <c r="V10" s="155"/>
      <c r="W10" s="162"/>
      <c r="X10" s="169"/>
      <c r="Y10" s="162"/>
      <c r="Z10" s="169"/>
      <c r="AA10" s="162" t="s">
        <v>121</v>
      </c>
      <c r="AB10" s="169"/>
      <c r="AC10" s="162"/>
      <c r="AD10" s="169"/>
      <c r="AE10" s="169"/>
      <c r="AF10" s="169"/>
      <c r="AG10" s="169"/>
    </row>
    <row r="11" spans="1:33" ht="21.5">
      <c r="D11" s="170"/>
      <c r="E11" s="162" t="s">
        <v>122</v>
      </c>
      <c r="F11" s="155"/>
      <c r="G11" s="162"/>
      <c r="H11" s="155"/>
      <c r="I11" s="155" t="s">
        <v>123</v>
      </c>
      <c r="J11" s="155"/>
      <c r="K11" s="171" t="s">
        <v>64</v>
      </c>
      <c r="L11" s="171"/>
      <c r="M11" s="171"/>
      <c r="N11" s="155"/>
      <c r="O11" s="162"/>
      <c r="P11" s="168"/>
      <c r="Q11" s="162" t="s">
        <v>124</v>
      </c>
      <c r="R11" s="105"/>
      <c r="S11" s="155" t="s">
        <v>125</v>
      </c>
      <c r="T11" s="105"/>
      <c r="U11" s="155" t="s">
        <v>126</v>
      </c>
      <c r="V11" s="155"/>
      <c r="W11" s="162"/>
      <c r="X11" s="105"/>
      <c r="Y11" s="162" t="s">
        <v>127</v>
      </c>
      <c r="Z11" s="105"/>
      <c r="AA11" s="162" t="s">
        <v>128</v>
      </c>
      <c r="AB11" s="105"/>
      <c r="AC11" s="169"/>
      <c r="AD11" s="169"/>
      <c r="AE11" s="169"/>
      <c r="AF11" s="169"/>
      <c r="AG11" s="162" t="s">
        <v>129</v>
      </c>
    </row>
    <row r="12" spans="1:33" ht="21.5">
      <c r="D12" s="170"/>
      <c r="E12" s="172" t="s">
        <v>130</v>
      </c>
      <c r="F12" s="155"/>
      <c r="G12" s="172" t="s">
        <v>131</v>
      </c>
      <c r="H12" s="155"/>
      <c r="I12" s="155" t="s">
        <v>132</v>
      </c>
      <c r="J12" s="155"/>
      <c r="K12" s="162" t="s">
        <v>133</v>
      </c>
      <c r="L12" s="162"/>
      <c r="M12" s="169"/>
      <c r="N12" s="155"/>
      <c r="O12" s="162"/>
      <c r="P12" s="155"/>
      <c r="Q12" s="162" t="s">
        <v>134</v>
      </c>
      <c r="R12" s="155"/>
      <c r="S12" s="155" t="s">
        <v>135</v>
      </c>
      <c r="T12" s="155"/>
      <c r="U12" s="155" t="s">
        <v>136</v>
      </c>
      <c r="V12" s="155"/>
      <c r="W12" s="162" t="s">
        <v>137</v>
      </c>
      <c r="X12" s="155"/>
      <c r="Y12" s="162" t="s">
        <v>138</v>
      </c>
      <c r="Z12" s="155"/>
      <c r="AA12" s="162" t="s">
        <v>139</v>
      </c>
      <c r="AB12" s="155"/>
      <c r="AC12" s="162" t="s">
        <v>140</v>
      </c>
      <c r="AD12" s="169"/>
      <c r="AE12" s="162" t="s">
        <v>141</v>
      </c>
      <c r="AF12" s="169"/>
      <c r="AG12" s="162" t="s">
        <v>139</v>
      </c>
    </row>
    <row r="13" spans="1:33" ht="21.5">
      <c r="C13" s="173" t="s">
        <v>7</v>
      </c>
      <c r="D13" s="170"/>
      <c r="E13" s="174" t="s">
        <v>142</v>
      </c>
      <c r="F13" s="155"/>
      <c r="G13" s="174" t="s">
        <v>142</v>
      </c>
      <c r="H13" s="155"/>
      <c r="I13" s="157" t="s">
        <v>143</v>
      </c>
      <c r="J13" s="155"/>
      <c r="K13" s="175" t="s">
        <v>144</v>
      </c>
      <c r="L13" s="162"/>
      <c r="M13" s="175" t="s">
        <v>66</v>
      </c>
      <c r="N13" s="155"/>
      <c r="O13" s="175" t="s">
        <v>145</v>
      </c>
      <c r="P13" s="155"/>
      <c r="Q13" s="175" t="s">
        <v>6</v>
      </c>
      <c r="R13" s="155"/>
      <c r="S13" s="157" t="s">
        <v>146</v>
      </c>
      <c r="T13" s="155"/>
      <c r="U13" s="157" t="s">
        <v>22</v>
      </c>
      <c r="V13" s="155"/>
      <c r="W13" s="175" t="s">
        <v>147</v>
      </c>
      <c r="X13" s="155"/>
      <c r="Y13" s="175" t="s">
        <v>148</v>
      </c>
      <c r="Z13" s="155"/>
      <c r="AA13" s="175" t="s">
        <v>149</v>
      </c>
      <c r="AB13" s="155"/>
      <c r="AC13" s="175" t="s">
        <v>150</v>
      </c>
      <c r="AD13" s="169"/>
      <c r="AE13" s="175" t="s">
        <v>151</v>
      </c>
      <c r="AF13" s="169"/>
      <c r="AG13" s="175" t="s">
        <v>149</v>
      </c>
    </row>
    <row r="14" spans="1:33" ht="21.5">
      <c r="A14" s="30"/>
      <c r="B14" s="30"/>
      <c r="C14" s="3"/>
      <c r="D14" s="176"/>
      <c r="E14" s="177"/>
      <c r="F14" s="176"/>
      <c r="G14" s="177"/>
      <c r="H14" s="176"/>
      <c r="I14" s="176"/>
      <c r="J14" s="176"/>
      <c r="O14" s="177"/>
      <c r="Q14" s="177"/>
      <c r="W14" s="177"/>
      <c r="Y14" s="177"/>
      <c r="AA14" s="177"/>
    </row>
    <row r="15" spans="1:33" ht="21.5">
      <c r="A15" s="82" t="s">
        <v>152</v>
      </c>
      <c r="B15" s="1"/>
      <c r="C15" s="39"/>
      <c r="D15" s="178"/>
      <c r="E15" s="110">
        <v>253865809</v>
      </c>
      <c r="F15" s="110"/>
      <c r="G15" s="110">
        <v>242969354</v>
      </c>
      <c r="H15" s="110"/>
      <c r="I15" s="110">
        <v>39287081</v>
      </c>
      <c r="J15" s="110"/>
      <c r="K15" s="110">
        <v>25650374</v>
      </c>
      <c r="L15" s="110"/>
      <c r="M15" s="110">
        <v>491505106</v>
      </c>
      <c r="N15" s="110"/>
      <c r="O15" s="110">
        <v>0</v>
      </c>
      <c r="P15" s="110"/>
      <c r="Q15" s="110">
        <v>23484942</v>
      </c>
      <c r="R15" s="110"/>
      <c r="S15" s="110">
        <v>19205227</v>
      </c>
      <c r="T15" s="110"/>
      <c r="U15" s="110">
        <v>-144929750</v>
      </c>
      <c r="V15" s="110"/>
      <c r="W15" s="110">
        <f>SUM(Q15:U15)</f>
        <v>-102239581</v>
      </c>
      <c r="X15" s="110"/>
      <c r="Y15" s="110">
        <v>-11589319</v>
      </c>
      <c r="Z15" s="110"/>
      <c r="AA15" s="110">
        <v>-113828900</v>
      </c>
      <c r="AB15" s="110"/>
      <c r="AC15" s="110">
        <f>SUM(E15:O15,AA15)</f>
        <v>939448824</v>
      </c>
      <c r="AD15" s="110"/>
      <c r="AE15" s="110">
        <v>3760314</v>
      </c>
      <c r="AF15" s="110"/>
      <c r="AG15" s="110">
        <f>SUM(AC15:AE15)</f>
        <v>943209138</v>
      </c>
    </row>
    <row r="16" spans="1:33" ht="21.5">
      <c r="A16" s="82"/>
      <c r="B16" s="1"/>
      <c r="C16" s="39"/>
      <c r="D16" s="178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</row>
    <row r="17" spans="1:33" ht="21.5">
      <c r="A17" s="82" t="s">
        <v>153</v>
      </c>
      <c r="B17" s="1"/>
      <c r="C17" s="169"/>
      <c r="D17" s="31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</row>
    <row r="18" spans="1:33" ht="21.5">
      <c r="A18" s="7" t="s">
        <v>154</v>
      </c>
      <c r="B18" s="1"/>
      <c r="C18" s="3">
        <v>27</v>
      </c>
      <c r="E18" s="110">
        <v>1516574</v>
      </c>
      <c r="F18" s="110"/>
      <c r="G18" s="110">
        <v>9099447</v>
      </c>
      <c r="H18" s="110"/>
      <c r="I18" s="110">
        <v>0</v>
      </c>
      <c r="J18" s="110"/>
      <c r="K18" s="110">
        <v>0</v>
      </c>
      <c r="L18" s="110"/>
      <c r="M18" s="110">
        <v>0</v>
      </c>
      <c r="N18" s="110"/>
      <c r="O18" s="110">
        <v>0</v>
      </c>
      <c r="P18" s="110"/>
      <c r="Q18" s="110">
        <v>0</v>
      </c>
      <c r="R18" s="110"/>
      <c r="S18" s="110">
        <v>0</v>
      </c>
      <c r="T18" s="110"/>
      <c r="U18" s="110">
        <v>0</v>
      </c>
      <c r="V18" s="110"/>
      <c r="W18" s="110">
        <f>SUM(Q18:U18)</f>
        <v>0</v>
      </c>
      <c r="X18" s="110"/>
      <c r="Y18" s="110">
        <v>0</v>
      </c>
      <c r="Z18" s="110"/>
      <c r="AA18" s="110">
        <v>0</v>
      </c>
      <c r="AB18" s="110"/>
      <c r="AC18" s="110">
        <f>SUM(E18:O18,AA18)</f>
        <v>10616021</v>
      </c>
      <c r="AD18" s="110"/>
      <c r="AE18" s="110">
        <v>0</v>
      </c>
      <c r="AF18" s="110"/>
      <c r="AG18" s="110">
        <f>SUM(AC18:AE18)</f>
        <v>10616021</v>
      </c>
    </row>
    <row r="19" spans="1:33" ht="21.5">
      <c r="A19" s="7" t="s">
        <v>155</v>
      </c>
      <c r="B19" s="1"/>
      <c r="C19" s="3"/>
      <c r="E19" s="110">
        <v>0</v>
      </c>
      <c r="F19" s="110"/>
      <c r="G19" s="110">
        <v>0</v>
      </c>
      <c r="H19" s="110"/>
      <c r="I19" s="110">
        <v>0</v>
      </c>
      <c r="J19" s="110"/>
      <c r="K19" s="110">
        <v>7500000</v>
      </c>
      <c r="L19" s="110"/>
      <c r="M19" s="110">
        <v>-7500000</v>
      </c>
      <c r="N19" s="110"/>
      <c r="O19" s="110">
        <v>0</v>
      </c>
      <c r="P19" s="110"/>
      <c r="Q19" s="110">
        <v>0</v>
      </c>
      <c r="R19" s="110"/>
      <c r="S19" s="110">
        <v>0</v>
      </c>
      <c r="T19" s="110"/>
      <c r="U19" s="110">
        <v>0</v>
      </c>
      <c r="V19" s="110"/>
      <c r="W19" s="110">
        <f>SUM(Q19:U19)</f>
        <v>0</v>
      </c>
      <c r="X19" s="110"/>
      <c r="Y19" s="110">
        <v>0</v>
      </c>
      <c r="Z19" s="110"/>
      <c r="AA19" s="110">
        <v>0</v>
      </c>
      <c r="AB19" s="110"/>
      <c r="AC19" s="110">
        <f>SUM(E19:O19,AA19)</f>
        <v>0</v>
      </c>
      <c r="AD19" s="110"/>
      <c r="AE19" s="110">
        <v>0</v>
      </c>
      <c r="AF19" s="110"/>
      <c r="AG19" s="110">
        <f>SUM(AC19:AE19)</f>
        <v>0</v>
      </c>
    </row>
    <row r="20" spans="1:33" ht="21.5">
      <c r="A20" s="179" t="s">
        <v>156</v>
      </c>
      <c r="B20" s="1"/>
      <c r="C20" s="3"/>
      <c r="E20" s="110">
        <v>0</v>
      </c>
      <c r="F20" s="110"/>
      <c r="G20" s="110">
        <v>0</v>
      </c>
      <c r="H20" s="110"/>
      <c r="I20" s="110">
        <v>0</v>
      </c>
      <c r="J20" s="110"/>
      <c r="K20" s="110">
        <v>0</v>
      </c>
      <c r="L20" s="110"/>
      <c r="M20" s="110">
        <v>-34</v>
      </c>
      <c r="N20" s="110"/>
      <c r="O20" s="110">
        <v>0</v>
      </c>
      <c r="P20" s="110"/>
      <c r="Q20" s="110">
        <v>0</v>
      </c>
      <c r="R20" s="110"/>
      <c r="S20" s="110">
        <v>0</v>
      </c>
      <c r="T20" s="110"/>
      <c r="U20" s="110">
        <v>0</v>
      </c>
      <c r="V20" s="110"/>
      <c r="W20" s="110">
        <f>SUM(Q20:U20)</f>
        <v>0</v>
      </c>
      <c r="X20" s="110"/>
      <c r="Y20" s="110">
        <v>0</v>
      </c>
      <c r="Z20" s="110"/>
      <c r="AA20" s="110">
        <v>0</v>
      </c>
      <c r="AB20" s="110"/>
      <c r="AC20" s="110">
        <f>SUM(E20:O20,AA20)</f>
        <v>-34</v>
      </c>
      <c r="AD20" s="110"/>
      <c r="AE20" s="110">
        <v>0</v>
      </c>
      <c r="AF20" s="110"/>
      <c r="AG20" s="110">
        <f>SUM(AC20:AE20)</f>
        <v>-34</v>
      </c>
    </row>
    <row r="21" spans="1:33" ht="21.5">
      <c r="A21" s="7" t="s">
        <v>157</v>
      </c>
      <c r="B21" s="1"/>
      <c r="C21" s="3">
        <v>29</v>
      </c>
      <c r="E21" s="110">
        <v>0</v>
      </c>
      <c r="F21" s="110"/>
      <c r="G21" s="110">
        <v>0</v>
      </c>
      <c r="H21" s="110"/>
      <c r="I21" s="110">
        <v>0</v>
      </c>
      <c r="J21" s="110"/>
      <c r="K21" s="110">
        <v>0</v>
      </c>
      <c r="L21" s="110"/>
      <c r="M21" s="110">
        <v>0</v>
      </c>
      <c r="N21" s="110"/>
      <c r="O21" s="110">
        <v>-93624725</v>
      </c>
      <c r="P21" s="110"/>
      <c r="Q21" s="110">
        <v>0</v>
      </c>
      <c r="R21" s="110"/>
      <c r="S21" s="110">
        <v>0</v>
      </c>
      <c r="T21" s="110"/>
      <c r="U21" s="110">
        <v>0</v>
      </c>
      <c r="V21" s="110"/>
      <c r="W21" s="110">
        <f>SUM(Q21:U21)</f>
        <v>0</v>
      </c>
      <c r="X21" s="110"/>
      <c r="Y21" s="110">
        <v>0</v>
      </c>
      <c r="Z21" s="110"/>
      <c r="AA21" s="110">
        <v>0</v>
      </c>
      <c r="AB21" s="110"/>
      <c r="AC21" s="110">
        <f>SUM(E21:O21,AA21)</f>
        <v>-93624725</v>
      </c>
      <c r="AD21" s="110"/>
      <c r="AE21" s="110">
        <v>0</v>
      </c>
      <c r="AF21" s="110"/>
      <c r="AG21" s="110">
        <f>SUM(AC21:AE21)</f>
        <v>-93624725</v>
      </c>
    </row>
    <row r="22" spans="1:33" ht="21.5">
      <c r="A22" s="7" t="s">
        <v>158</v>
      </c>
      <c r="B22" s="1"/>
      <c r="C22" s="3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</row>
    <row r="23" spans="1:33" ht="21.5">
      <c r="A23" s="7"/>
      <c r="B23" s="30" t="s">
        <v>159</v>
      </c>
      <c r="C23" s="3"/>
      <c r="E23" s="180">
        <v>-5759000</v>
      </c>
      <c r="F23" s="110"/>
      <c r="G23" s="110">
        <v>0</v>
      </c>
      <c r="H23" s="110"/>
      <c r="I23" s="110">
        <v>0</v>
      </c>
      <c r="J23" s="110"/>
      <c r="K23" s="110">
        <v>0</v>
      </c>
      <c r="L23" s="110"/>
      <c r="M23" s="110">
        <v>-87865725</v>
      </c>
      <c r="N23" s="110"/>
      <c r="O23" s="110">
        <v>93624725</v>
      </c>
      <c r="P23" s="110"/>
      <c r="Q23" s="110">
        <v>0</v>
      </c>
      <c r="R23" s="110"/>
      <c r="S23" s="110">
        <v>0</v>
      </c>
      <c r="T23" s="110"/>
      <c r="U23" s="110">
        <v>0</v>
      </c>
      <c r="V23" s="110"/>
      <c r="W23" s="110">
        <f>SUM(Q23:U23)</f>
        <v>0</v>
      </c>
      <c r="X23" s="110"/>
      <c r="Y23" s="110">
        <v>0</v>
      </c>
      <c r="Z23" s="110"/>
      <c r="AA23" s="110">
        <v>0</v>
      </c>
      <c r="AB23" s="110"/>
      <c r="AC23" s="110">
        <v>0</v>
      </c>
      <c r="AD23" s="110"/>
      <c r="AE23" s="110">
        <v>0</v>
      </c>
      <c r="AF23" s="110"/>
      <c r="AG23" s="110">
        <f>SUM(AC23:AE23)</f>
        <v>0</v>
      </c>
    </row>
    <row r="24" spans="1:33" ht="21.5">
      <c r="A24" s="7" t="s">
        <v>160</v>
      </c>
      <c r="C24" s="169"/>
      <c r="D24" s="31"/>
      <c r="E24" s="113">
        <v>0</v>
      </c>
      <c r="F24" s="110"/>
      <c r="G24" s="113">
        <v>0</v>
      </c>
      <c r="H24" s="110"/>
      <c r="I24" s="113">
        <v>0</v>
      </c>
      <c r="J24" s="110"/>
      <c r="K24" s="113">
        <v>0</v>
      </c>
      <c r="L24" s="110"/>
      <c r="M24" s="113">
        <v>189348730</v>
      </c>
      <c r="N24" s="110"/>
      <c r="O24" s="113">
        <v>0</v>
      </c>
      <c r="P24" s="110"/>
      <c r="Q24" s="113">
        <v>-4783743</v>
      </c>
      <c r="R24" s="110"/>
      <c r="S24" s="113">
        <v>4086122</v>
      </c>
      <c r="T24" s="110"/>
      <c r="U24" s="113">
        <v>227754087</v>
      </c>
      <c r="V24" s="110"/>
      <c r="W24" s="113">
        <f>SUM(Q24:U24)</f>
        <v>227056466</v>
      </c>
      <c r="X24" s="110"/>
      <c r="Y24" s="113">
        <v>0</v>
      </c>
      <c r="Z24" s="110"/>
      <c r="AA24" s="113">
        <v>227056466</v>
      </c>
      <c r="AB24" s="110"/>
      <c r="AC24" s="113">
        <f>SUM(E24:O24,AA24)</f>
        <v>416405196</v>
      </c>
      <c r="AD24" s="110"/>
      <c r="AE24" s="113">
        <v>-6711922</v>
      </c>
      <c r="AF24" s="110"/>
      <c r="AG24" s="113">
        <f>SUM(AC24:AE24)</f>
        <v>409693274</v>
      </c>
    </row>
    <row r="25" spans="1:33" s="62" customFormat="1" ht="7.5" customHeight="1">
      <c r="A25" s="181"/>
      <c r="B25" s="1"/>
      <c r="C25" s="3"/>
      <c r="D25" s="31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09"/>
      <c r="S25" s="109"/>
      <c r="T25" s="109"/>
      <c r="U25" s="109"/>
      <c r="V25" s="109"/>
      <c r="W25" s="110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</row>
    <row r="26" spans="1:33" s="183" customFormat="1" ht="21" thickBot="1">
      <c r="A26" s="182" t="s">
        <v>161</v>
      </c>
      <c r="C26" s="184"/>
      <c r="D26" s="25"/>
      <c r="E26" s="185">
        <f>SUM(E15:E24)</f>
        <v>249623383</v>
      </c>
      <c r="F26" s="186"/>
      <c r="G26" s="185">
        <f>SUM(G15:G24)</f>
        <v>252068801</v>
      </c>
      <c r="H26" s="186"/>
      <c r="I26" s="185">
        <f>SUM(I15:I24)</f>
        <v>39287081</v>
      </c>
      <c r="J26" s="186"/>
      <c r="K26" s="185">
        <f>SUM(K15:K24)</f>
        <v>33150374</v>
      </c>
      <c r="L26" s="186"/>
      <c r="M26" s="185">
        <f>SUM(M15:M24)</f>
        <v>585488077</v>
      </c>
      <c r="N26" s="186"/>
      <c r="O26" s="185">
        <f>SUM(O15:O24)</f>
        <v>0</v>
      </c>
      <c r="P26" s="186"/>
      <c r="Q26" s="185">
        <f>SUM(Q15:Q24)</f>
        <v>18701199</v>
      </c>
      <c r="R26" s="186"/>
      <c r="S26" s="185">
        <f>SUM(S15:S24)</f>
        <v>23291349</v>
      </c>
      <c r="T26" s="186"/>
      <c r="U26" s="185">
        <f>SUM(U15:U24)</f>
        <v>82824337</v>
      </c>
      <c r="V26" s="186"/>
      <c r="W26" s="185">
        <f>SUM(Q26:U26)</f>
        <v>124816885</v>
      </c>
      <c r="X26" s="186"/>
      <c r="Y26" s="185">
        <f>SUM(Y15:Y24)</f>
        <v>-11589319</v>
      </c>
      <c r="Z26" s="186"/>
      <c r="AA26" s="185">
        <f>SUM(AA15:AA24)</f>
        <v>113227566</v>
      </c>
      <c r="AB26" s="186"/>
      <c r="AC26" s="185">
        <f>SUM(AC15:AC24)</f>
        <v>1272845282</v>
      </c>
      <c r="AD26" s="186"/>
      <c r="AE26" s="185">
        <f>SUM(AE15:AE24)</f>
        <v>-2951608</v>
      </c>
      <c r="AF26" s="186"/>
      <c r="AG26" s="185">
        <f>SUM(AG15:AG24)</f>
        <v>1269893674</v>
      </c>
    </row>
    <row r="27" spans="1:33" s="62" customFormat="1" ht="21" thickTop="1">
      <c r="A27" s="182"/>
      <c r="B27" s="7"/>
      <c r="C27" s="60"/>
      <c r="D27" s="31"/>
      <c r="E27" s="110"/>
      <c r="F27" s="110"/>
      <c r="G27" s="187"/>
      <c r="H27" s="110"/>
      <c r="I27" s="110"/>
      <c r="J27" s="110"/>
      <c r="K27" s="187"/>
      <c r="L27" s="110"/>
      <c r="M27" s="187"/>
      <c r="N27" s="110"/>
      <c r="O27" s="110"/>
      <c r="P27" s="110"/>
      <c r="Q27" s="110"/>
      <c r="R27" s="110"/>
      <c r="S27" s="187"/>
      <c r="T27" s="110"/>
      <c r="U27" s="110"/>
      <c r="V27" s="110"/>
      <c r="W27" s="110"/>
      <c r="X27" s="110"/>
      <c r="Y27" s="187"/>
      <c r="Z27" s="110"/>
      <c r="AA27" s="110"/>
      <c r="AB27" s="110"/>
      <c r="AC27" s="187"/>
      <c r="AD27" s="109"/>
      <c r="AE27" s="110"/>
      <c r="AF27" s="109"/>
      <c r="AG27" s="110"/>
    </row>
    <row r="28" spans="1:33" s="62" customFormat="1" ht="20.5">
      <c r="A28" s="182"/>
      <c r="B28" s="7"/>
      <c r="C28" s="60"/>
      <c r="D28" s="31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09"/>
      <c r="AE28" s="110"/>
      <c r="AF28" s="109"/>
      <c r="AG28" s="110"/>
    </row>
    <row r="29" spans="1:33" ht="21.5">
      <c r="A29" s="82" t="s">
        <v>162</v>
      </c>
      <c r="B29" s="1"/>
      <c r="C29" s="39"/>
      <c r="D29" s="31"/>
      <c r="E29" s="110">
        <v>249623383</v>
      </c>
      <c r="F29" s="110"/>
      <c r="G29" s="110">
        <v>252068801</v>
      </c>
      <c r="H29" s="110"/>
      <c r="I29" s="110">
        <v>39287081</v>
      </c>
      <c r="J29" s="110"/>
      <c r="K29" s="110">
        <v>33150374</v>
      </c>
      <c r="L29" s="110"/>
      <c r="M29" s="110">
        <v>585488077</v>
      </c>
      <c r="N29" s="110"/>
      <c r="O29" s="110">
        <v>0</v>
      </c>
      <c r="P29" s="110"/>
      <c r="Q29" s="110">
        <v>18701199</v>
      </c>
      <c r="R29" s="110"/>
      <c r="S29" s="110">
        <v>23291349</v>
      </c>
      <c r="T29" s="110"/>
      <c r="U29" s="110">
        <v>82824337</v>
      </c>
      <c r="V29" s="110"/>
      <c r="W29" s="110">
        <v>124816885</v>
      </c>
      <c r="X29" s="110"/>
      <c r="Y29" s="110">
        <v>-11589319</v>
      </c>
      <c r="Z29" s="110"/>
      <c r="AA29" s="110">
        <f>SUM(W29:Y29)</f>
        <v>113227566</v>
      </c>
      <c r="AB29" s="110"/>
      <c r="AC29" s="110">
        <f>SUM(E29:O29,AA29)</f>
        <v>1272845282</v>
      </c>
      <c r="AD29" s="110"/>
      <c r="AE29" s="110">
        <v>-2951608</v>
      </c>
      <c r="AF29" s="110"/>
      <c r="AG29" s="110">
        <f>SUM(AC29:AE29)</f>
        <v>1269893674</v>
      </c>
    </row>
    <row r="30" spans="1:33" ht="21.5">
      <c r="A30" s="82"/>
      <c r="B30" s="1"/>
      <c r="C30" s="39"/>
      <c r="D30" s="31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</row>
    <row r="31" spans="1:33" ht="21.5">
      <c r="A31" s="82" t="s">
        <v>153</v>
      </c>
      <c r="B31" s="1"/>
      <c r="C31" s="169"/>
      <c r="D31" s="31"/>
      <c r="E31" s="110"/>
      <c r="F31" s="110"/>
      <c r="G31" s="110"/>
      <c r="H31" s="110"/>
      <c r="I31" s="110"/>
      <c r="J31" s="110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</row>
    <row r="32" spans="1:33" ht="21.5">
      <c r="A32" s="7" t="s">
        <v>163</v>
      </c>
      <c r="B32" s="30"/>
      <c r="C32" s="3" t="s">
        <v>164</v>
      </c>
      <c r="D32" s="31"/>
      <c r="E32" s="110">
        <v>0</v>
      </c>
      <c r="F32" s="110"/>
      <c r="G32" s="110">
        <v>0</v>
      </c>
      <c r="H32" s="110"/>
      <c r="I32" s="110">
        <v>0</v>
      </c>
      <c r="J32" s="110"/>
      <c r="K32" s="110">
        <v>0</v>
      </c>
      <c r="L32" s="110"/>
      <c r="M32" s="110">
        <v>0</v>
      </c>
      <c r="N32" s="110"/>
      <c r="O32" s="110">
        <v>0</v>
      </c>
      <c r="P32" s="110"/>
      <c r="Q32" s="110">
        <v>443491</v>
      </c>
      <c r="R32" s="110"/>
      <c r="S32" s="110">
        <v>0</v>
      </c>
      <c r="T32" s="110"/>
      <c r="U32" s="110">
        <v>0</v>
      </c>
      <c r="V32" s="110"/>
      <c r="W32" s="110">
        <v>443491</v>
      </c>
      <c r="X32" s="110"/>
      <c r="Y32" s="110">
        <v>0</v>
      </c>
      <c r="Z32" s="110"/>
      <c r="AA32" s="110">
        <v>443491</v>
      </c>
      <c r="AB32" s="110"/>
      <c r="AC32" s="110">
        <v>443491</v>
      </c>
      <c r="AD32" s="110"/>
      <c r="AE32" s="110">
        <v>-11722930</v>
      </c>
      <c r="AF32" s="110"/>
      <c r="AG32" s="110">
        <v>-11279439</v>
      </c>
    </row>
    <row r="33" spans="1:33" ht="21.5">
      <c r="A33" s="7" t="s">
        <v>155</v>
      </c>
      <c r="B33" s="1"/>
      <c r="C33" s="3">
        <v>26</v>
      </c>
      <c r="E33" s="110">
        <v>0</v>
      </c>
      <c r="F33" s="110"/>
      <c r="G33" s="110">
        <v>0</v>
      </c>
      <c r="H33" s="110"/>
      <c r="I33" s="110">
        <v>0</v>
      </c>
      <c r="J33" s="110"/>
      <c r="K33" s="110">
        <v>60834</v>
      </c>
      <c r="L33" s="110"/>
      <c r="M33" s="110">
        <v>-60834</v>
      </c>
      <c r="N33" s="110"/>
      <c r="O33" s="110">
        <v>0</v>
      </c>
      <c r="P33" s="110"/>
      <c r="Q33" s="110">
        <v>0</v>
      </c>
      <c r="R33" s="110"/>
      <c r="S33" s="110">
        <v>0</v>
      </c>
      <c r="T33" s="110"/>
      <c r="U33" s="110">
        <v>0</v>
      </c>
      <c r="V33" s="110"/>
      <c r="W33" s="110">
        <v>0</v>
      </c>
      <c r="X33" s="110"/>
      <c r="Y33" s="110">
        <v>0</v>
      </c>
      <c r="Z33" s="110"/>
      <c r="AA33" s="110">
        <v>0</v>
      </c>
      <c r="AB33" s="110"/>
      <c r="AC33" s="110">
        <v>0</v>
      </c>
      <c r="AD33" s="110"/>
      <c r="AE33" s="110">
        <v>0</v>
      </c>
      <c r="AF33" s="110"/>
      <c r="AG33" s="110">
        <v>0</v>
      </c>
    </row>
    <row r="34" spans="1:33" ht="21.5">
      <c r="A34" s="7" t="s">
        <v>165</v>
      </c>
      <c r="B34" s="30"/>
      <c r="C34" s="3">
        <v>33</v>
      </c>
      <c r="D34" s="31"/>
      <c r="E34" s="110">
        <v>0</v>
      </c>
      <c r="F34" s="110"/>
      <c r="G34" s="110">
        <v>0</v>
      </c>
      <c r="H34" s="110"/>
      <c r="I34" s="110">
        <v>0</v>
      </c>
      <c r="J34" s="110"/>
      <c r="K34" s="110">
        <v>0</v>
      </c>
      <c r="L34" s="110"/>
      <c r="M34" s="110">
        <v>-49923453</v>
      </c>
      <c r="N34" s="110"/>
      <c r="O34" s="110">
        <v>0</v>
      </c>
      <c r="P34" s="110"/>
      <c r="Q34" s="110">
        <v>0</v>
      </c>
      <c r="R34" s="110"/>
      <c r="S34" s="110">
        <v>0</v>
      </c>
      <c r="T34" s="110"/>
      <c r="U34" s="110">
        <v>0</v>
      </c>
      <c r="V34" s="110"/>
      <c r="W34" s="110">
        <v>0</v>
      </c>
      <c r="X34" s="110"/>
      <c r="Y34" s="110">
        <v>0</v>
      </c>
      <c r="Z34" s="110"/>
      <c r="AA34" s="110">
        <v>0</v>
      </c>
      <c r="AB34" s="110"/>
      <c r="AC34" s="110">
        <v>-49923453</v>
      </c>
      <c r="AD34" s="110"/>
      <c r="AE34" s="110">
        <v>0</v>
      </c>
      <c r="AF34" s="110"/>
      <c r="AG34" s="110">
        <v>-49923453</v>
      </c>
    </row>
    <row r="35" spans="1:33" ht="21.5">
      <c r="A35" s="7" t="s">
        <v>160</v>
      </c>
      <c r="C35" s="169"/>
      <c r="D35" s="31"/>
      <c r="E35" s="188">
        <v>0</v>
      </c>
      <c r="F35" s="188"/>
      <c r="G35" s="188">
        <v>0</v>
      </c>
      <c r="H35" s="188"/>
      <c r="I35" s="188">
        <v>0</v>
      </c>
      <c r="J35" s="188"/>
      <c r="K35" s="188">
        <v>0</v>
      </c>
      <c r="L35" s="188"/>
      <c r="M35" s="188">
        <v>143018983</v>
      </c>
      <c r="N35" s="188"/>
      <c r="O35" s="188">
        <v>0</v>
      </c>
      <c r="P35" s="188"/>
      <c r="Q35" s="188">
        <v>-2035085</v>
      </c>
      <c r="R35" s="188"/>
      <c r="S35" s="188">
        <v>-2210745</v>
      </c>
      <c r="T35" s="188"/>
      <c r="U35" s="188">
        <v>9707384</v>
      </c>
      <c r="V35" s="188"/>
      <c r="W35" s="188">
        <v>5461554</v>
      </c>
      <c r="X35" s="188"/>
      <c r="Y35" s="188">
        <v>0</v>
      </c>
      <c r="Z35" s="188"/>
      <c r="AA35" s="188">
        <v>5461554</v>
      </c>
      <c r="AB35" s="188"/>
      <c r="AC35" s="188">
        <v>148480537</v>
      </c>
      <c r="AD35" s="188"/>
      <c r="AE35" s="188">
        <v>-3803502</v>
      </c>
      <c r="AF35" s="188"/>
      <c r="AG35" s="188">
        <v>144677035</v>
      </c>
    </row>
    <row r="36" spans="1:33" ht="21.5">
      <c r="A36" s="7" t="s">
        <v>166</v>
      </c>
      <c r="B36" s="30"/>
      <c r="C36" s="169"/>
      <c r="D36" s="31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</row>
    <row r="37" spans="1:33" ht="21.5">
      <c r="A37" s="82"/>
      <c r="B37" s="30" t="s">
        <v>167</v>
      </c>
      <c r="C37" s="169"/>
      <c r="D37" s="31"/>
      <c r="E37" s="113">
        <v>0</v>
      </c>
      <c r="F37" s="110"/>
      <c r="G37" s="113">
        <v>0</v>
      </c>
      <c r="H37" s="110"/>
      <c r="I37" s="113">
        <v>0</v>
      </c>
      <c r="J37" s="110"/>
      <c r="K37" s="113">
        <v>0</v>
      </c>
      <c r="L37" s="110"/>
      <c r="M37" s="113">
        <v>75801152</v>
      </c>
      <c r="N37" s="110"/>
      <c r="O37" s="113">
        <v>0</v>
      </c>
      <c r="P37" s="110"/>
      <c r="Q37" s="113">
        <v>0</v>
      </c>
      <c r="R37" s="110"/>
      <c r="S37" s="113">
        <v>0</v>
      </c>
      <c r="T37" s="110"/>
      <c r="U37" s="113">
        <v>-75801152</v>
      </c>
      <c r="V37" s="110"/>
      <c r="W37" s="113">
        <v>-75801152</v>
      </c>
      <c r="X37" s="110"/>
      <c r="Y37" s="113">
        <v>0</v>
      </c>
      <c r="Z37" s="110"/>
      <c r="AA37" s="113">
        <v>-75801152</v>
      </c>
      <c r="AB37" s="110"/>
      <c r="AC37" s="113">
        <v>0</v>
      </c>
      <c r="AD37" s="110"/>
      <c r="AE37" s="113">
        <v>0</v>
      </c>
      <c r="AF37" s="110"/>
      <c r="AG37" s="113">
        <v>0</v>
      </c>
    </row>
    <row r="38" spans="1:33" s="62" customFormat="1" ht="6.5" customHeight="1">
      <c r="A38" s="181"/>
      <c r="B38" s="1"/>
      <c r="C38" s="3"/>
      <c r="D38" s="31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09"/>
      <c r="S38" s="109"/>
      <c r="T38" s="109"/>
      <c r="U38" s="109"/>
      <c r="V38" s="109"/>
      <c r="W38" s="110"/>
      <c r="X38" s="109"/>
      <c r="Y38" s="110"/>
      <c r="Z38" s="109"/>
      <c r="AA38" s="109"/>
      <c r="AB38" s="109"/>
      <c r="AC38" s="109"/>
      <c r="AD38" s="109"/>
      <c r="AE38" s="109"/>
      <c r="AF38" s="109"/>
      <c r="AG38" s="109"/>
    </row>
    <row r="39" spans="1:33" s="183" customFormat="1" ht="21" thickBot="1">
      <c r="A39" s="182" t="s">
        <v>168</v>
      </c>
      <c r="C39" s="184"/>
      <c r="E39" s="185">
        <f>SUM(E29:E37)</f>
        <v>249623383</v>
      </c>
      <c r="F39" s="186"/>
      <c r="G39" s="185">
        <f>SUM(G29:G37)</f>
        <v>252068801</v>
      </c>
      <c r="H39" s="186"/>
      <c r="I39" s="185">
        <f>SUM(I29:I37)</f>
        <v>39287081</v>
      </c>
      <c r="J39" s="186"/>
      <c r="K39" s="185">
        <f>SUM(K29:K37)</f>
        <v>33211208</v>
      </c>
      <c r="L39" s="186"/>
      <c r="M39" s="185">
        <f>SUM(M29:M37)</f>
        <v>754323925</v>
      </c>
      <c r="N39" s="186"/>
      <c r="O39" s="185">
        <f>SUM(O29:O37)</f>
        <v>0</v>
      </c>
      <c r="P39" s="186"/>
      <c r="Q39" s="185">
        <f>SUM(Q29:Q37)</f>
        <v>17109605</v>
      </c>
      <c r="R39" s="186"/>
      <c r="S39" s="185">
        <f>SUM(S29:S37)</f>
        <v>21080604</v>
      </c>
      <c r="T39" s="186"/>
      <c r="U39" s="185">
        <f>SUM(U29:U37)</f>
        <v>16730569</v>
      </c>
      <c r="V39" s="186"/>
      <c r="W39" s="185">
        <f>SUM(W29:W37)</f>
        <v>54920778</v>
      </c>
      <c r="X39" s="186"/>
      <c r="Y39" s="185">
        <f>SUM(Y29:Y37)</f>
        <v>-11589319</v>
      </c>
      <c r="Z39" s="186"/>
      <c r="AA39" s="185">
        <f>SUM(AA29:AA37)</f>
        <v>43331459</v>
      </c>
      <c r="AB39" s="186"/>
      <c r="AC39" s="185">
        <f>SUM(AC29:AC37)</f>
        <v>1371845857</v>
      </c>
      <c r="AD39" s="186"/>
      <c r="AE39" s="185">
        <f>SUM(AE29:AE37)</f>
        <v>-18478040</v>
      </c>
      <c r="AF39" s="186"/>
      <c r="AG39" s="185">
        <f>SUM(AG29:AG37)</f>
        <v>1353367817</v>
      </c>
    </row>
    <row r="40" spans="1:33" ht="22" customHeight="1" thickTop="1">
      <c r="C40" s="169"/>
      <c r="F40" s="31"/>
      <c r="L40" s="178"/>
    </row>
  </sheetData>
  <mergeCells count="8">
    <mergeCell ref="Q9:W9"/>
    <mergeCell ref="K11:M11"/>
    <mergeCell ref="AE1:AG1"/>
    <mergeCell ref="AE2:AG2"/>
    <mergeCell ref="A3:J3"/>
    <mergeCell ref="E6:AG6"/>
    <mergeCell ref="E7:AC7"/>
    <mergeCell ref="Q8:AA8"/>
  </mergeCells>
  <pageMargins left="0.75" right="0.42" top="0.5" bottom="0.5" header="0.5" footer="0.5"/>
  <pageSetup paperSize="9" scale="46" firstPageNumber="13" fitToHeight="0" orientation="landscape" useFirstPageNumber="1" r:id="rId1"/>
  <headerFooter>
    <oddFooter>&amp;L&amp;"Angsana New,Regular"The accompanying notes form an integral part of these consolidated and separate financial statements.&amp;R&amp;"Angsana New,Regular"&amp;P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2C4DD-01B4-4E4E-BE18-D2BDE2DD11E3}">
  <sheetPr>
    <pageSetUpPr fitToPage="1"/>
  </sheetPr>
  <dimension ref="A1:W36"/>
  <sheetViews>
    <sheetView view="pageBreakPreview" topLeftCell="C1" zoomScale="85" zoomScaleNormal="70" zoomScaleSheetLayoutView="85" workbookViewId="0">
      <selection activeCell="A37" sqref="A37:XFD1048576"/>
    </sheetView>
  </sheetViews>
  <sheetFormatPr defaultRowHeight="20" customHeight="1"/>
  <cols>
    <col min="1" max="1" width="1.90625" style="84" customWidth="1"/>
    <col min="2" max="2" width="44.7265625" style="84" customWidth="1"/>
    <col min="3" max="3" width="8.08984375" style="84" bestFit="1" customWidth="1"/>
    <col min="4" max="4" width="0.81640625" style="62" customWidth="1"/>
    <col min="5" max="5" width="14.6328125" style="84" customWidth="1"/>
    <col min="6" max="6" width="0.81640625" style="62" customWidth="1"/>
    <col min="7" max="7" width="13.81640625" style="84" customWidth="1"/>
    <col min="8" max="8" width="0.81640625" style="62" customWidth="1"/>
    <col min="9" max="9" width="13.81640625" style="84" customWidth="1"/>
    <col min="10" max="10" width="0.81640625" style="62" customWidth="1"/>
    <col min="11" max="11" width="14.453125" style="84" customWidth="1"/>
    <col min="12" max="12" width="0.81640625" style="62" customWidth="1"/>
    <col min="13" max="13" width="13.81640625" style="84" customWidth="1"/>
    <col min="14" max="14" width="0.81640625" style="62" customWidth="1"/>
    <col min="15" max="15" width="13.81640625" style="84" customWidth="1"/>
    <col min="16" max="16" width="0.81640625" style="62" customWidth="1"/>
    <col min="17" max="17" width="15.1796875" style="84" customWidth="1"/>
    <col min="18" max="18" width="0.81640625" style="62" customWidth="1"/>
    <col min="19" max="19" width="21.54296875" style="84" customWidth="1"/>
    <col min="20" max="20" width="0.81640625" style="84" customWidth="1"/>
    <col min="21" max="21" width="15.90625" style="84" customWidth="1"/>
    <col min="22" max="22" width="0.81640625" style="62" customWidth="1"/>
    <col min="23" max="23" width="16" style="84" customWidth="1"/>
    <col min="24" max="16384" width="8.7265625" style="84"/>
  </cols>
  <sheetData>
    <row r="1" spans="1:23" ht="21.5">
      <c r="A1" s="149" t="s">
        <v>0</v>
      </c>
      <c r="D1" s="149"/>
      <c r="E1" s="150"/>
      <c r="F1" s="149"/>
      <c r="H1" s="149"/>
      <c r="J1" s="149"/>
      <c r="K1" s="150"/>
      <c r="L1" s="149"/>
      <c r="M1" s="150"/>
      <c r="N1" s="149"/>
      <c r="O1" s="150"/>
      <c r="P1" s="149"/>
      <c r="R1" s="149"/>
      <c r="U1" s="6"/>
      <c r="V1" s="6"/>
      <c r="W1" s="6"/>
    </row>
    <row r="2" spans="1:23" ht="21.5">
      <c r="A2" s="149" t="s">
        <v>169</v>
      </c>
      <c r="D2" s="149"/>
      <c r="E2" s="150"/>
      <c r="F2" s="149"/>
      <c r="H2" s="149"/>
      <c r="J2" s="149"/>
      <c r="K2" s="150"/>
      <c r="L2" s="149"/>
      <c r="M2" s="150"/>
      <c r="N2" s="149"/>
      <c r="O2" s="150"/>
      <c r="P2" s="149"/>
      <c r="R2" s="149"/>
      <c r="U2" s="88"/>
      <c r="V2" s="88"/>
      <c r="W2" s="88"/>
    </row>
    <row r="3" spans="1:23" ht="21.5">
      <c r="A3" s="89" t="s">
        <v>73</v>
      </c>
      <c r="B3" s="89"/>
      <c r="C3" s="89"/>
      <c r="D3" s="89"/>
      <c r="E3" s="89"/>
      <c r="F3" s="89"/>
      <c r="G3" s="89"/>
      <c r="H3" s="89"/>
      <c r="I3" s="89"/>
      <c r="J3" s="89"/>
      <c r="K3" s="152"/>
      <c r="L3" s="152"/>
      <c r="M3" s="152"/>
      <c r="N3" s="152"/>
      <c r="O3" s="152"/>
      <c r="P3" s="152"/>
      <c r="R3" s="152"/>
      <c r="S3" s="152"/>
      <c r="T3" s="152"/>
      <c r="U3" s="152"/>
      <c r="V3" s="152"/>
      <c r="W3" s="151"/>
    </row>
    <row r="4" spans="1:23" ht="21.5">
      <c r="D4" s="153"/>
      <c r="E4" s="150"/>
      <c r="F4" s="153"/>
      <c r="H4" s="153"/>
      <c r="J4" s="153"/>
      <c r="K4" s="150"/>
      <c r="L4" s="153"/>
      <c r="M4" s="150"/>
      <c r="N4" s="153"/>
      <c r="O4" s="150"/>
      <c r="P4" s="153"/>
      <c r="Q4" s="189"/>
      <c r="R4" s="153"/>
      <c r="V4" s="153"/>
      <c r="W4" s="150"/>
    </row>
    <row r="5" spans="1:23" ht="21.5">
      <c r="D5" s="153"/>
      <c r="E5" s="151"/>
      <c r="F5" s="190"/>
      <c r="G5" s="158"/>
      <c r="H5" s="190"/>
      <c r="I5" s="158"/>
      <c r="J5" s="190"/>
      <c r="K5" s="151"/>
      <c r="L5" s="190"/>
      <c r="M5" s="151"/>
      <c r="N5" s="190"/>
      <c r="O5" s="151"/>
      <c r="P5" s="190"/>
      <c r="Q5" s="152"/>
      <c r="R5" s="190"/>
      <c r="S5" s="158"/>
      <c r="T5" s="158"/>
      <c r="U5" s="158"/>
      <c r="V5" s="190"/>
      <c r="W5" s="191" t="s">
        <v>3</v>
      </c>
    </row>
    <row r="6" spans="1:23" ht="21.5">
      <c r="A6" s="1"/>
      <c r="B6" s="1"/>
      <c r="C6" s="1"/>
      <c r="D6" s="155"/>
      <c r="E6" s="159" t="s">
        <v>170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</row>
    <row r="7" spans="1:23" ht="21.5">
      <c r="A7" s="1"/>
      <c r="B7" s="1"/>
      <c r="C7" s="1"/>
      <c r="D7" s="39"/>
      <c r="E7" s="154"/>
      <c r="F7" s="39"/>
      <c r="G7" s="155"/>
      <c r="H7" s="39"/>
      <c r="I7" s="155"/>
      <c r="J7" s="39"/>
      <c r="K7" s="155"/>
      <c r="L7" s="39"/>
      <c r="M7" s="154"/>
      <c r="N7" s="39"/>
      <c r="O7" s="155"/>
      <c r="P7" s="39"/>
      <c r="Q7" s="159" t="s">
        <v>67</v>
      </c>
      <c r="R7" s="159"/>
      <c r="S7" s="159"/>
      <c r="T7" s="159"/>
      <c r="U7" s="159"/>
      <c r="V7" s="39"/>
    </row>
    <row r="8" spans="1:23" ht="21.5">
      <c r="A8" s="1"/>
      <c r="B8" s="1"/>
      <c r="C8" s="1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192" t="s">
        <v>118</v>
      </c>
      <c r="R8" s="192"/>
      <c r="S8" s="192"/>
      <c r="T8" s="192"/>
      <c r="U8" s="192"/>
      <c r="V8" s="39"/>
      <c r="W8" s="39"/>
    </row>
    <row r="9" spans="1:23" ht="21.5">
      <c r="A9" s="1"/>
      <c r="B9" s="1"/>
      <c r="C9" s="1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55" t="s">
        <v>119</v>
      </c>
      <c r="R9" s="39"/>
      <c r="S9" s="155" t="s">
        <v>120</v>
      </c>
      <c r="T9" s="155"/>
      <c r="U9" s="155"/>
      <c r="V9" s="39"/>
      <c r="W9" s="39"/>
    </row>
    <row r="10" spans="1:23" ht="21.5">
      <c r="A10" s="1"/>
      <c r="B10" s="1"/>
      <c r="C10" s="1"/>
      <c r="D10" s="39"/>
      <c r="E10" s="162"/>
      <c r="F10" s="39"/>
      <c r="G10" s="39"/>
      <c r="H10" s="39"/>
      <c r="I10" s="39" t="s">
        <v>123</v>
      </c>
      <c r="J10" s="39"/>
      <c r="K10" s="171" t="s">
        <v>64</v>
      </c>
      <c r="L10" s="171"/>
      <c r="M10" s="171"/>
      <c r="N10" s="39"/>
      <c r="O10" s="39"/>
      <c r="P10" s="39"/>
      <c r="Q10" s="155" t="s">
        <v>125</v>
      </c>
      <c r="R10" s="39"/>
      <c r="S10" s="155" t="s">
        <v>126</v>
      </c>
      <c r="T10" s="155"/>
      <c r="U10" s="155" t="s">
        <v>137</v>
      </c>
      <c r="V10" s="39"/>
      <c r="W10" s="39"/>
    </row>
    <row r="11" spans="1:23" ht="21.5">
      <c r="D11" s="170"/>
      <c r="E11" s="172" t="s">
        <v>171</v>
      </c>
      <c r="F11" s="155"/>
      <c r="G11" s="172" t="s">
        <v>131</v>
      </c>
      <c r="H11" s="155"/>
      <c r="I11" s="155" t="s">
        <v>132</v>
      </c>
      <c r="J11" s="155"/>
      <c r="K11" s="162" t="s">
        <v>133</v>
      </c>
      <c r="L11" s="155"/>
      <c r="M11" s="162"/>
      <c r="N11" s="155"/>
      <c r="O11" s="162"/>
      <c r="P11" s="155"/>
      <c r="Q11" s="155" t="s">
        <v>135</v>
      </c>
      <c r="R11" s="155"/>
      <c r="S11" s="155" t="s">
        <v>136</v>
      </c>
      <c r="T11" s="155"/>
      <c r="U11" s="155" t="s">
        <v>128</v>
      </c>
      <c r="V11" s="155"/>
      <c r="W11" s="162" t="s">
        <v>129</v>
      </c>
    </row>
    <row r="12" spans="1:23" ht="21.5">
      <c r="C12" s="173" t="s">
        <v>7</v>
      </c>
      <c r="D12" s="170"/>
      <c r="E12" s="174" t="s">
        <v>142</v>
      </c>
      <c r="F12" s="155"/>
      <c r="G12" s="174" t="s">
        <v>142</v>
      </c>
      <c r="H12" s="155"/>
      <c r="I12" s="157" t="s">
        <v>143</v>
      </c>
      <c r="J12" s="155"/>
      <c r="K12" s="175" t="s">
        <v>144</v>
      </c>
      <c r="L12" s="155"/>
      <c r="M12" s="175" t="s">
        <v>66</v>
      </c>
      <c r="N12" s="155"/>
      <c r="O12" s="175" t="s">
        <v>145</v>
      </c>
      <c r="P12" s="155"/>
      <c r="Q12" s="157" t="s">
        <v>146</v>
      </c>
      <c r="R12" s="155"/>
      <c r="S12" s="157" t="s">
        <v>22</v>
      </c>
      <c r="T12" s="155"/>
      <c r="U12" s="157" t="s">
        <v>172</v>
      </c>
      <c r="V12" s="155"/>
      <c r="W12" s="175" t="s">
        <v>173</v>
      </c>
    </row>
    <row r="13" spans="1:23" ht="21.5">
      <c r="A13" s="30"/>
      <c r="B13" s="30"/>
      <c r="C13" s="30"/>
      <c r="D13" s="170"/>
      <c r="E13" s="177"/>
      <c r="F13" s="170"/>
      <c r="G13" s="176"/>
      <c r="H13" s="170"/>
      <c r="I13" s="176"/>
      <c r="J13" s="170"/>
      <c r="K13" s="177"/>
      <c r="L13" s="170"/>
      <c r="M13" s="177"/>
      <c r="N13" s="170"/>
      <c r="O13" s="177"/>
      <c r="P13" s="170"/>
      <c r="R13" s="170"/>
      <c r="V13" s="170"/>
    </row>
    <row r="14" spans="1:23" s="62" customFormat="1" ht="20.5">
      <c r="A14" s="82" t="s">
        <v>152</v>
      </c>
      <c r="B14" s="1"/>
      <c r="C14" s="1"/>
      <c r="D14" s="32"/>
      <c r="E14" s="117">
        <v>253865809</v>
      </c>
      <c r="F14" s="109">
        <v>0</v>
      </c>
      <c r="G14" s="117">
        <v>242969354</v>
      </c>
      <c r="H14" s="124">
        <v>0</v>
      </c>
      <c r="I14" s="117">
        <v>39287081</v>
      </c>
      <c r="J14" s="124">
        <v>0</v>
      </c>
      <c r="K14" s="117">
        <v>25650374</v>
      </c>
      <c r="L14" s="109">
        <v>0</v>
      </c>
      <c r="M14" s="117">
        <v>353780770</v>
      </c>
      <c r="N14" s="109"/>
      <c r="O14" s="117">
        <v>0</v>
      </c>
      <c r="P14" s="109"/>
      <c r="Q14" s="117">
        <v>5940756</v>
      </c>
      <c r="R14" s="117"/>
      <c r="S14" s="117">
        <v>-144929750</v>
      </c>
      <c r="T14" s="193"/>
      <c r="U14" s="117">
        <f>SUM(Q14:S14)</f>
        <v>-138988994</v>
      </c>
      <c r="V14" s="117"/>
      <c r="W14" s="117">
        <f>SUM(E14:O14)+U14</f>
        <v>776564394</v>
      </c>
    </row>
    <row r="15" spans="1:23" s="7" customFormat="1" ht="5.5" customHeight="1">
      <c r="A15" s="82"/>
      <c r="B15" s="1"/>
      <c r="C15" s="1"/>
      <c r="D15" s="32"/>
      <c r="E15" s="109"/>
      <c r="F15" s="110"/>
      <c r="G15" s="109"/>
      <c r="H15" s="110"/>
      <c r="I15" s="109"/>
      <c r="J15" s="110"/>
      <c r="K15" s="109"/>
      <c r="L15" s="110"/>
      <c r="M15" s="109"/>
      <c r="N15" s="110"/>
      <c r="O15" s="109"/>
      <c r="P15" s="110"/>
      <c r="Q15" s="109"/>
      <c r="R15" s="110"/>
      <c r="S15" s="109"/>
      <c r="T15" s="110"/>
      <c r="U15" s="110"/>
      <c r="V15" s="110"/>
      <c r="W15" s="110"/>
    </row>
    <row r="16" spans="1:23" s="7" customFormat="1" ht="20.5">
      <c r="A16" s="82" t="s">
        <v>153</v>
      </c>
      <c r="B16" s="1"/>
      <c r="C16" s="1"/>
      <c r="D16" s="32"/>
      <c r="E16" s="109"/>
      <c r="F16" s="110"/>
      <c r="G16" s="109"/>
      <c r="H16" s="110"/>
      <c r="I16" s="109"/>
      <c r="J16" s="110"/>
      <c r="K16" s="109"/>
      <c r="L16" s="110"/>
      <c r="M16" s="109"/>
      <c r="N16" s="110"/>
      <c r="O16" s="109"/>
      <c r="P16" s="110"/>
      <c r="Q16" s="109"/>
      <c r="R16" s="110"/>
      <c r="S16" s="109"/>
      <c r="T16" s="110"/>
      <c r="U16" s="110"/>
      <c r="V16" s="110"/>
      <c r="W16" s="110"/>
    </row>
    <row r="17" spans="1:23" s="7" customFormat="1" ht="20.5">
      <c r="A17" s="7" t="s">
        <v>174</v>
      </c>
      <c r="B17" s="1"/>
      <c r="C17" s="3">
        <v>27</v>
      </c>
      <c r="D17" s="32"/>
      <c r="E17" s="109">
        <v>1516574</v>
      </c>
      <c r="F17" s="110"/>
      <c r="G17" s="109">
        <v>9099447</v>
      </c>
      <c r="H17" s="110"/>
      <c r="I17" s="109">
        <v>0</v>
      </c>
      <c r="J17" s="110"/>
      <c r="K17" s="109">
        <v>0</v>
      </c>
      <c r="L17" s="110"/>
      <c r="M17" s="109">
        <v>0</v>
      </c>
      <c r="N17" s="110"/>
      <c r="O17" s="109">
        <v>0</v>
      </c>
      <c r="P17" s="110"/>
      <c r="Q17" s="109">
        <v>0</v>
      </c>
      <c r="R17" s="110"/>
      <c r="S17" s="109">
        <v>0</v>
      </c>
      <c r="T17" s="110"/>
      <c r="U17" s="110">
        <f>SUM(Q17:S17)</f>
        <v>0</v>
      </c>
      <c r="V17" s="110"/>
      <c r="W17" s="117">
        <f>SUM(E17:O17)+U17</f>
        <v>10616021</v>
      </c>
    </row>
    <row r="18" spans="1:23" s="7" customFormat="1" ht="20" customHeight="1">
      <c r="A18" s="7" t="s">
        <v>157</v>
      </c>
      <c r="B18" s="30"/>
      <c r="C18" s="3">
        <v>29</v>
      </c>
      <c r="D18" s="32"/>
      <c r="E18" s="109">
        <v>0</v>
      </c>
      <c r="F18" s="110"/>
      <c r="G18" s="109">
        <v>0</v>
      </c>
      <c r="H18" s="110"/>
      <c r="I18" s="109">
        <v>0</v>
      </c>
      <c r="J18" s="110"/>
      <c r="K18" s="109">
        <v>0</v>
      </c>
      <c r="L18" s="110"/>
      <c r="M18" s="109">
        <v>0</v>
      </c>
      <c r="N18" s="110"/>
      <c r="O18" s="109">
        <v>-93624725</v>
      </c>
      <c r="P18" s="110"/>
      <c r="Q18" s="109">
        <v>0</v>
      </c>
      <c r="R18" s="110"/>
      <c r="S18" s="109">
        <v>0</v>
      </c>
      <c r="T18" s="110"/>
      <c r="U18" s="110">
        <f>SUM(Q18:S18)</f>
        <v>0</v>
      </c>
      <c r="V18" s="110"/>
      <c r="W18" s="117">
        <f>SUM(E18:O18)+U18</f>
        <v>-93624725</v>
      </c>
    </row>
    <row r="19" spans="1:23" s="7" customFormat="1" ht="20" customHeight="1">
      <c r="A19" s="7" t="s">
        <v>175</v>
      </c>
      <c r="B19" s="30"/>
      <c r="D19" s="32"/>
      <c r="E19" s="109">
        <v>-5759000</v>
      </c>
      <c r="F19" s="110"/>
      <c r="G19" s="109">
        <v>0</v>
      </c>
      <c r="H19" s="110"/>
      <c r="I19" s="109">
        <v>0</v>
      </c>
      <c r="J19" s="110"/>
      <c r="K19" s="109">
        <v>0</v>
      </c>
      <c r="L19" s="110"/>
      <c r="M19" s="109">
        <v>-87865725</v>
      </c>
      <c r="N19" s="110"/>
      <c r="O19" s="109">
        <v>93624725</v>
      </c>
      <c r="P19" s="110"/>
      <c r="Q19" s="109">
        <v>0</v>
      </c>
      <c r="R19" s="110"/>
      <c r="S19" s="109">
        <v>0</v>
      </c>
      <c r="T19" s="110"/>
      <c r="U19" s="110">
        <v>0</v>
      </c>
      <c r="V19" s="110"/>
      <c r="W19" s="117">
        <v>0</v>
      </c>
    </row>
    <row r="20" spans="1:23" s="7" customFormat="1" ht="20" customHeight="1">
      <c r="A20" s="7" t="s">
        <v>105</v>
      </c>
      <c r="B20" s="30"/>
      <c r="C20" s="3"/>
      <c r="D20" s="32"/>
      <c r="E20" s="121">
        <v>0</v>
      </c>
      <c r="F20" s="110"/>
      <c r="G20" s="121">
        <v>0</v>
      </c>
      <c r="H20" s="110"/>
      <c r="I20" s="121">
        <v>0</v>
      </c>
      <c r="J20" s="110"/>
      <c r="K20" s="121">
        <v>0</v>
      </c>
      <c r="L20" s="110"/>
      <c r="M20" s="121">
        <v>184661803</v>
      </c>
      <c r="N20" s="110"/>
      <c r="O20" s="121">
        <v>0</v>
      </c>
      <c r="P20" s="110"/>
      <c r="Q20" s="121">
        <v>2710164</v>
      </c>
      <c r="R20" s="110"/>
      <c r="S20" s="121">
        <v>227754087</v>
      </c>
      <c r="T20" s="110"/>
      <c r="U20" s="113">
        <f>SUM(Q20:S20)</f>
        <v>230464251</v>
      </c>
      <c r="V20" s="110"/>
      <c r="W20" s="111">
        <f>SUM(E20:O20)+U20</f>
        <v>415126054</v>
      </c>
    </row>
    <row r="21" spans="1:23" s="7" customFormat="1" ht="6" customHeight="1">
      <c r="A21" s="82"/>
      <c r="B21" s="1"/>
      <c r="C21" s="1"/>
      <c r="D21" s="32"/>
      <c r="E21" s="109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</row>
    <row r="22" spans="1:23" s="194" customFormat="1" ht="21" thickBot="1">
      <c r="A22" s="182" t="s">
        <v>161</v>
      </c>
      <c r="B22" s="2"/>
      <c r="C22" s="2"/>
      <c r="D22" s="44"/>
      <c r="E22" s="185">
        <f>SUM(E14:E21)</f>
        <v>249623383</v>
      </c>
      <c r="F22" s="186"/>
      <c r="G22" s="185">
        <f>SUM(G14:G21)</f>
        <v>252068801</v>
      </c>
      <c r="H22" s="186"/>
      <c r="I22" s="185">
        <f>SUM(I14:I21)</f>
        <v>39287081</v>
      </c>
      <c r="J22" s="186"/>
      <c r="K22" s="185">
        <f>SUM(K14:K21)</f>
        <v>25650374</v>
      </c>
      <c r="L22" s="186"/>
      <c r="M22" s="185">
        <f>SUM(M14:M21)</f>
        <v>450576848</v>
      </c>
      <c r="N22" s="186"/>
      <c r="O22" s="185">
        <f>SUM(O14:O21)</f>
        <v>0</v>
      </c>
      <c r="P22" s="186"/>
      <c r="Q22" s="185">
        <f>SUM(Q14:Q20)</f>
        <v>8650920</v>
      </c>
      <c r="R22" s="186"/>
      <c r="S22" s="185">
        <f>SUM(S14:S20)</f>
        <v>82824337</v>
      </c>
      <c r="T22" s="186"/>
      <c r="U22" s="185">
        <f>SUM(U14:U20)</f>
        <v>91475257</v>
      </c>
      <c r="V22" s="186"/>
      <c r="W22" s="185">
        <f>SUM(W14:W20)</f>
        <v>1108681744</v>
      </c>
    </row>
    <row r="23" spans="1:23" s="62" customFormat="1" ht="21" thickTop="1">
      <c r="A23" s="182"/>
      <c r="B23" s="7"/>
      <c r="C23" s="7"/>
      <c r="D23" s="32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</row>
    <row r="24" spans="1:23" s="62" customFormat="1" ht="20.5">
      <c r="A24" s="182"/>
      <c r="B24" s="7"/>
      <c r="C24" s="7"/>
      <c r="D24" s="32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</row>
    <row r="25" spans="1:23" s="62" customFormat="1" ht="20.5">
      <c r="A25" s="82" t="s">
        <v>162</v>
      </c>
      <c r="B25" s="1"/>
      <c r="C25" s="1"/>
      <c r="D25" s="32"/>
      <c r="E25" s="110">
        <v>249623383</v>
      </c>
      <c r="F25" s="110">
        <v>0</v>
      </c>
      <c r="G25" s="110">
        <v>252068801</v>
      </c>
      <c r="H25" s="110">
        <v>0</v>
      </c>
      <c r="I25" s="110">
        <v>39287081</v>
      </c>
      <c r="J25" s="110">
        <v>0</v>
      </c>
      <c r="K25" s="110">
        <v>25650374</v>
      </c>
      <c r="L25" s="110">
        <v>0</v>
      </c>
      <c r="M25" s="110">
        <v>450576848</v>
      </c>
      <c r="N25" s="110">
        <v>0</v>
      </c>
      <c r="O25" s="110">
        <v>0</v>
      </c>
      <c r="P25" s="110"/>
      <c r="Q25" s="110">
        <v>8650920</v>
      </c>
      <c r="R25" s="110">
        <v>0</v>
      </c>
      <c r="S25" s="110">
        <v>82824337</v>
      </c>
      <c r="T25" s="110"/>
      <c r="U25" s="110">
        <f>SUM(Q25:T25)</f>
        <v>91475257</v>
      </c>
      <c r="V25" s="110"/>
      <c r="W25" s="117">
        <f>SUM(E25:O25)+U25</f>
        <v>1108681744</v>
      </c>
    </row>
    <row r="26" spans="1:23" ht="5.5" customHeight="1">
      <c r="A26" s="181"/>
      <c r="B26" s="1"/>
      <c r="C26" s="2"/>
      <c r="D26" s="32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</row>
    <row r="27" spans="1:23" s="7" customFormat="1" ht="20.5">
      <c r="A27" s="82" t="s">
        <v>153</v>
      </c>
      <c r="B27" s="1"/>
      <c r="C27" s="1"/>
      <c r="D27" s="32"/>
      <c r="E27" s="109"/>
      <c r="F27" s="110"/>
      <c r="G27" s="109"/>
      <c r="H27" s="110"/>
      <c r="I27" s="109"/>
      <c r="J27" s="110"/>
      <c r="K27" s="109"/>
      <c r="L27" s="110"/>
      <c r="M27" s="109"/>
      <c r="N27" s="110"/>
      <c r="O27" s="109"/>
      <c r="P27" s="110"/>
      <c r="Q27" s="109"/>
      <c r="R27" s="110"/>
      <c r="S27" s="109"/>
      <c r="T27" s="110"/>
      <c r="U27" s="110"/>
      <c r="V27" s="110"/>
      <c r="W27" s="110"/>
    </row>
    <row r="28" spans="1:23" s="7" customFormat="1" ht="20.5">
      <c r="A28" s="7" t="s">
        <v>165</v>
      </c>
      <c r="B28" s="1"/>
      <c r="C28" s="3">
        <v>33</v>
      </c>
      <c r="D28" s="32"/>
      <c r="E28" s="109">
        <v>0</v>
      </c>
      <c r="F28" s="110"/>
      <c r="G28" s="109">
        <v>0</v>
      </c>
      <c r="H28" s="110"/>
      <c r="I28" s="109">
        <v>0</v>
      </c>
      <c r="J28" s="110"/>
      <c r="K28" s="109">
        <v>0</v>
      </c>
      <c r="L28" s="110"/>
      <c r="M28" s="109">
        <v>-49923407</v>
      </c>
      <c r="N28" s="110"/>
      <c r="O28" s="109">
        <v>0</v>
      </c>
      <c r="P28" s="110"/>
      <c r="Q28" s="109">
        <v>0</v>
      </c>
      <c r="R28" s="110"/>
      <c r="S28" s="109">
        <v>0</v>
      </c>
      <c r="T28" s="110"/>
      <c r="U28" s="110">
        <f>SUM(Q28:T28)</f>
        <v>0</v>
      </c>
      <c r="V28" s="110"/>
      <c r="W28" s="117">
        <f>SUM(E28:O28)+U28</f>
        <v>-49923407</v>
      </c>
    </row>
    <row r="29" spans="1:23" s="7" customFormat="1" ht="20.5">
      <c r="A29" s="7" t="s">
        <v>155</v>
      </c>
      <c r="B29" s="1"/>
      <c r="C29" s="3">
        <v>26</v>
      </c>
      <c r="D29" s="32"/>
      <c r="E29" s="109">
        <v>0</v>
      </c>
      <c r="F29" s="110"/>
      <c r="G29" s="109">
        <v>0</v>
      </c>
      <c r="H29" s="110"/>
      <c r="I29" s="109">
        <v>0</v>
      </c>
      <c r="J29" s="110"/>
      <c r="K29" s="109">
        <v>60834</v>
      </c>
      <c r="L29" s="110"/>
      <c r="M29" s="109">
        <v>-60834</v>
      </c>
      <c r="N29" s="110"/>
      <c r="O29" s="109">
        <v>0</v>
      </c>
      <c r="P29" s="110"/>
      <c r="Q29" s="109">
        <v>0</v>
      </c>
      <c r="R29" s="110"/>
      <c r="S29" s="109">
        <v>0</v>
      </c>
      <c r="T29" s="110"/>
      <c r="U29" s="109">
        <v>0</v>
      </c>
      <c r="V29" s="110"/>
      <c r="W29" s="117">
        <f>SUM(E29:O29)+U29</f>
        <v>0</v>
      </c>
    </row>
    <row r="30" spans="1:23" s="7" customFormat="1" ht="20" customHeight="1">
      <c r="A30" s="7" t="s">
        <v>105</v>
      </c>
      <c r="B30" s="30"/>
      <c r="C30" s="3"/>
      <c r="D30" s="32"/>
      <c r="E30" s="188">
        <v>0</v>
      </c>
      <c r="F30" s="188"/>
      <c r="G30" s="188">
        <v>0</v>
      </c>
      <c r="H30" s="188"/>
      <c r="I30" s="188">
        <v>0</v>
      </c>
      <c r="J30" s="188"/>
      <c r="K30" s="188">
        <v>0</v>
      </c>
      <c r="L30" s="188"/>
      <c r="M30" s="188">
        <v>125339832</v>
      </c>
      <c r="N30" s="188"/>
      <c r="O30" s="188">
        <v>0</v>
      </c>
      <c r="P30" s="188"/>
      <c r="Q30" s="188">
        <v>0</v>
      </c>
      <c r="R30" s="188"/>
      <c r="S30" s="188">
        <v>9707384</v>
      </c>
      <c r="T30" s="188"/>
      <c r="U30" s="188">
        <f>SUM(Q30:S30)</f>
        <v>9707384</v>
      </c>
      <c r="V30" s="188"/>
      <c r="W30" s="188">
        <f>SUM(E30:Q30)+U30</f>
        <v>135047216</v>
      </c>
    </row>
    <row r="31" spans="1:23" s="7" customFormat="1" ht="20" customHeight="1">
      <c r="A31" s="7" t="s">
        <v>166</v>
      </c>
      <c r="B31" s="30"/>
      <c r="C31" s="3"/>
      <c r="D31" s="32"/>
      <c r="E31" s="188"/>
      <c r="F31" s="110"/>
      <c r="G31" s="188"/>
      <c r="H31" s="110"/>
      <c r="I31" s="188"/>
      <c r="J31" s="110"/>
      <c r="K31" s="188"/>
      <c r="L31" s="110"/>
      <c r="M31" s="188"/>
      <c r="N31" s="110"/>
      <c r="O31" s="188"/>
      <c r="P31" s="110"/>
      <c r="Q31" s="188"/>
      <c r="R31" s="110"/>
      <c r="S31" s="188"/>
      <c r="T31" s="110"/>
      <c r="U31" s="188"/>
      <c r="V31" s="110"/>
      <c r="W31" s="188"/>
    </row>
    <row r="32" spans="1:23" s="7" customFormat="1" ht="20.5">
      <c r="A32" s="82"/>
      <c r="B32" s="30" t="s">
        <v>167</v>
      </c>
      <c r="C32" s="1"/>
      <c r="D32" s="32"/>
      <c r="E32" s="121">
        <v>0</v>
      </c>
      <c r="F32" s="110"/>
      <c r="G32" s="121">
        <v>0</v>
      </c>
      <c r="H32" s="110"/>
      <c r="I32" s="121">
        <v>0</v>
      </c>
      <c r="J32" s="110"/>
      <c r="K32" s="121">
        <v>0</v>
      </c>
      <c r="L32" s="110"/>
      <c r="M32" s="121">
        <v>75801152</v>
      </c>
      <c r="N32" s="110"/>
      <c r="O32" s="121">
        <v>0</v>
      </c>
      <c r="P32" s="110"/>
      <c r="Q32" s="121">
        <v>0</v>
      </c>
      <c r="R32" s="110"/>
      <c r="S32" s="121">
        <v>-75801152</v>
      </c>
      <c r="T32" s="110"/>
      <c r="U32" s="121">
        <v>-75801152</v>
      </c>
      <c r="V32" s="110"/>
      <c r="W32" s="113">
        <f>SUM(E32:Q32)+U32</f>
        <v>0</v>
      </c>
    </row>
    <row r="33" spans="1:23" s="7" customFormat="1" ht="6" customHeight="1">
      <c r="A33" s="82"/>
      <c r="B33" s="30"/>
      <c r="C33" s="1"/>
      <c r="D33" s="32"/>
      <c r="E33" s="109"/>
      <c r="F33" s="110"/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</row>
    <row r="34" spans="1:23" s="194" customFormat="1" ht="21" thickBot="1">
      <c r="A34" s="182" t="s">
        <v>168</v>
      </c>
      <c r="B34" s="2"/>
      <c r="C34" s="2"/>
      <c r="D34" s="44"/>
      <c r="E34" s="185">
        <f>SUM(E25:E32)</f>
        <v>249623383</v>
      </c>
      <c r="F34" s="186"/>
      <c r="G34" s="185">
        <f>SUM(G25:G32)</f>
        <v>252068801</v>
      </c>
      <c r="H34" s="186"/>
      <c r="I34" s="185">
        <f>SUM(I25:I32)</f>
        <v>39287081</v>
      </c>
      <c r="J34" s="186"/>
      <c r="K34" s="185">
        <f>SUM(K25:K32)</f>
        <v>25711208</v>
      </c>
      <c r="L34" s="186"/>
      <c r="M34" s="185">
        <f>SUM(M25:M32)</f>
        <v>601733591</v>
      </c>
      <c r="N34" s="186"/>
      <c r="O34" s="185">
        <f>SUM(O25:O32)</f>
        <v>0</v>
      </c>
      <c r="P34" s="186"/>
      <c r="Q34" s="185">
        <f>SUM(Q25:Q32)</f>
        <v>8650920</v>
      </c>
      <c r="R34" s="186"/>
      <c r="S34" s="185">
        <f>SUM(S25:S32)</f>
        <v>16730569</v>
      </c>
      <c r="T34" s="186"/>
      <c r="U34" s="185">
        <f>SUM(U25:U32)</f>
        <v>25381489</v>
      </c>
      <c r="V34" s="186"/>
      <c r="W34" s="185">
        <f>SUM(W25:W32)</f>
        <v>1193805553</v>
      </c>
    </row>
    <row r="35" spans="1:23" ht="22" thickTop="1">
      <c r="A35" s="30"/>
      <c r="D35" s="32"/>
      <c r="E35" s="33"/>
      <c r="F35" s="32"/>
      <c r="G35" s="32"/>
      <c r="H35" s="32"/>
      <c r="I35" s="32"/>
      <c r="J35" s="32"/>
      <c r="K35" s="33"/>
      <c r="L35" s="32"/>
      <c r="M35" s="33"/>
      <c r="N35" s="32"/>
      <c r="O35" s="33"/>
      <c r="P35" s="32"/>
      <c r="Q35" s="32"/>
      <c r="R35" s="32"/>
      <c r="S35" s="32"/>
      <c r="T35" s="32"/>
      <c r="U35" s="32"/>
      <c r="V35" s="32"/>
      <c r="W35" s="33"/>
    </row>
    <row r="36" spans="1:23" ht="21.5">
      <c r="A36" s="182"/>
      <c r="D36" s="32"/>
      <c r="E36" s="33"/>
      <c r="F36" s="32"/>
      <c r="G36" s="32"/>
      <c r="H36" s="32"/>
      <c r="I36" s="32"/>
      <c r="J36" s="32"/>
      <c r="K36" s="33"/>
      <c r="L36" s="32"/>
      <c r="M36" s="33"/>
      <c r="N36" s="32"/>
      <c r="O36" s="33"/>
      <c r="P36" s="32"/>
      <c r="Q36" s="32"/>
      <c r="R36" s="32"/>
      <c r="S36" s="32"/>
      <c r="T36" s="32"/>
      <c r="U36" s="32"/>
      <c r="V36" s="32"/>
      <c r="W36" s="33"/>
    </row>
  </sheetData>
  <mergeCells count="7">
    <mergeCell ref="K10:M10"/>
    <mergeCell ref="U1:W1"/>
    <mergeCell ref="U2:W2"/>
    <mergeCell ref="A3:J3"/>
    <mergeCell ref="E6:W6"/>
    <mergeCell ref="Q7:U7"/>
    <mergeCell ref="Q8:U8"/>
  </mergeCells>
  <pageMargins left="0.75" right="0.42" top="0.5" bottom="0.5" header="0.5" footer="0.5"/>
  <pageSetup paperSize="9" scale="62" firstPageNumber="14" fitToHeight="0" orientation="landscape" useFirstPageNumber="1" r:id="rId1"/>
  <headerFooter>
    <oddFooter>&amp;L&amp;"Angsana New,Regular"The accompanying notes form an integral part of these consolidated and separate financial statements.&amp;R&amp;"Angsana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535ED-DAEC-420F-97BE-FE4511A4D0B6}">
  <sheetPr>
    <pageSetUpPr fitToPage="1"/>
  </sheetPr>
  <dimension ref="A1:L91"/>
  <sheetViews>
    <sheetView view="pageBreakPreview" zoomScale="85" zoomScaleNormal="100" zoomScaleSheetLayoutView="85" workbookViewId="0">
      <selection activeCell="O88" sqref="O88:P88"/>
    </sheetView>
  </sheetViews>
  <sheetFormatPr defaultRowHeight="17" customHeight="1"/>
  <cols>
    <col min="1" max="1" width="1.54296875" style="7" customWidth="1"/>
    <col min="2" max="2" width="1" style="7" customWidth="1"/>
    <col min="3" max="3" width="54.6328125" style="7" customWidth="1"/>
    <col min="4" max="4" width="6.08984375" style="3" customWidth="1"/>
    <col min="5" max="5" width="0.81640625" style="3" customWidth="1"/>
    <col min="6" max="6" width="13.6328125" style="105" customWidth="1"/>
    <col min="7" max="7" width="0.6328125" style="3" customWidth="1"/>
    <col min="8" max="8" width="13.6328125" style="3" customWidth="1"/>
    <col min="9" max="9" width="0.6328125" style="7" customWidth="1"/>
    <col min="10" max="10" width="13.6328125" style="202" customWidth="1"/>
    <col min="11" max="11" width="0.81640625" style="255" customWidth="1"/>
    <col min="12" max="12" width="13.6328125" style="204" customWidth="1"/>
    <col min="13" max="16384" width="8.7265625" style="7"/>
  </cols>
  <sheetData>
    <row r="1" spans="1:12" s="2" customFormat="1" ht="20.5">
      <c r="A1" s="1" t="s">
        <v>0</v>
      </c>
      <c r="B1" s="1"/>
      <c r="C1" s="1"/>
      <c r="D1" s="3"/>
      <c r="E1" s="3"/>
      <c r="F1" s="105"/>
      <c r="G1" s="3"/>
      <c r="H1" s="3"/>
      <c r="I1" s="3"/>
      <c r="J1" s="6"/>
      <c r="K1" s="6"/>
      <c r="L1" s="6"/>
    </row>
    <row r="2" spans="1:12" s="2" customFormat="1" ht="20.5">
      <c r="A2" s="195" t="s">
        <v>176</v>
      </c>
      <c r="B2" s="1"/>
      <c r="C2" s="1"/>
      <c r="D2" s="3"/>
      <c r="E2" s="3"/>
      <c r="F2" s="105"/>
      <c r="G2" s="3"/>
      <c r="H2" s="3"/>
      <c r="I2" s="3"/>
      <c r="J2" s="88"/>
      <c r="K2" s="88"/>
      <c r="L2" s="88"/>
    </row>
    <row r="3" spans="1:12" s="2" customFormat="1" ht="20.5">
      <c r="A3" s="196" t="s">
        <v>73</v>
      </c>
      <c r="B3" s="197"/>
      <c r="C3" s="197"/>
      <c r="D3" s="10"/>
      <c r="E3" s="10"/>
      <c r="F3" s="198"/>
      <c r="G3" s="10"/>
      <c r="H3" s="10"/>
      <c r="I3" s="10"/>
      <c r="J3" s="199"/>
      <c r="K3" s="200"/>
      <c r="L3" s="201"/>
    </row>
    <row r="4" spans="1:12" s="2" customFormat="1" ht="20.5">
      <c r="A4" s="195"/>
      <c r="B4" s="1"/>
      <c r="C4" s="1"/>
      <c r="D4" s="3"/>
      <c r="E4" s="3"/>
      <c r="F4" s="105"/>
      <c r="G4" s="3"/>
      <c r="H4" s="3"/>
      <c r="I4" s="3"/>
      <c r="J4" s="202"/>
      <c r="K4" s="203"/>
      <c r="L4" s="204"/>
    </row>
    <row r="5" spans="1:12" s="2" customFormat="1" ht="20.5">
      <c r="A5" s="195"/>
      <c r="B5" s="1"/>
      <c r="C5" s="1"/>
      <c r="D5" s="3"/>
      <c r="E5" s="3"/>
      <c r="F5" s="198"/>
      <c r="G5" s="10"/>
      <c r="H5" s="10"/>
      <c r="I5" s="10"/>
      <c r="J5" s="199"/>
      <c r="K5" s="200"/>
      <c r="L5" s="205" t="s">
        <v>3</v>
      </c>
    </row>
    <row r="6" spans="1:12" s="2" customFormat="1" ht="20.5">
      <c r="A6" s="195"/>
      <c r="B6" s="1"/>
      <c r="C6" s="1"/>
      <c r="D6" s="3"/>
      <c r="E6" s="3"/>
      <c r="F6" s="206" t="s">
        <v>4</v>
      </c>
      <c r="G6" s="206"/>
      <c r="H6" s="206"/>
      <c r="I6" s="203"/>
      <c r="J6" s="207" t="s">
        <v>5</v>
      </c>
      <c r="K6" s="207"/>
      <c r="L6" s="207"/>
    </row>
    <row r="7" spans="1:12" s="2" customFormat="1" ht="20.5">
      <c r="A7" s="1"/>
      <c r="B7" s="1"/>
      <c r="C7" s="1"/>
      <c r="D7" s="3"/>
      <c r="E7" s="3"/>
      <c r="F7" s="208" t="s">
        <v>6</v>
      </c>
      <c r="G7" s="208"/>
      <c r="H7" s="208"/>
      <c r="I7" s="203"/>
      <c r="J7" s="209" t="s">
        <v>6</v>
      </c>
      <c r="K7" s="209"/>
      <c r="L7" s="209"/>
    </row>
    <row r="8" spans="1:12" s="3" customFormat="1" ht="20.5">
      <c r="A8" s="39"/>
      <c r="B8" s="39"/>
      <c r="C8" s="39"/>
      <c r="D8" s="17" t="s">
        <v>7</v>
      </c>
      <c r="F8" s="210" t="s">
        <v>8</v>
      </c>
      <c r="G8" s="39"/>
      <c r="H8" s="210" t="s">
        <v>9</v>
      </c>
      <c r="I8" s="105"/>
      <c r="J8" s="210" t="s">
        <v>8</v>
      </c>
      <c r="K8" s="39"/>
      <c r="L8" s="210" t="s">
        <v>9</v>
      </c>
    </row>
    <row r="9" spans="1:12" s="3" customFormat="1" ht="20.5">
      <c r="A9" s="211"/>
      <c r="B9" s="39"/>
      <c r="C9" s="212"/>
      <c r="D9" s="212"/>
      <c r="E9" s="213"/>
      <c r="F9" s="203"/>
      <c r="G9" s="203"/>
      <c r="H9" s="203"/>
      <c r="I9" s="203"/>
      <c r="J9" s="203"/>
      <c r="K9" s="203"/>
      <c r="L9" s="214"/>
    </row>
    <row r="10" spans="1:12" ht="20.5">
      <c r="A10" s="195" t="s">
        <v>177</v>
      </c>
      <c r="B10" s="2"/>
      <c r="C10" s="2"/>
      <c r="F10" s="203"/>
      <c r="G10" s="203"/>
      <c r="H10" s="203"/>
      <c r="I10" s="203"/>
      <c r="J10" s="215"/>
      <c r="K10" s="215"/>
      <c r="L10" s="216"/>
    </row>
    <row r="11" spans="1:12" ht="20">
      <c r="A11" s="217" t="s">
        <v>85</v>
      </c>
      <c r="B11" s="30"/>
      <c r="C11" s="30"/>
      <c r="F11" s="215">
        <f>'EPL 11-12'!D21</f>
        <v>173418222</v>
      </c>
      <c r="G11" s="215"/>
      <c r="H11" s="215">
        <f>'EPL 11-12'!F21</f>
        <v>226870127</v>
      </c>
      <c r="I11" s="218"/>
      <c r="J11" s="215">
        <f>ROUND('EPL 11-12'!H21,0)</f>
        <v>125300170</v>
      </c>
      <c r="K11" s="218"/>
      <c r="L11" s="215">
        <f>'EPL 11-12'!J21</f>
        <v>185091235</v>
      </c>
    </row>
    <row r="12" spans="1:12" ht="20">
      <c r="A12" s="217" t="s">
        <v>178</v>
      </c>
      <c r="B12" s="30"/>
      <c r="C12" s="30"/>
      <c r="F12" s="215"/>
      <c r="G12" s="215"/>
      <c r="H12" s="215"/>
      <c r="I12" s="215"/>
      <c r="J12" s="215"/>
      <c r="K12" s="215"/>
      <c r="L12" s="215"/>
    </row>
    <row r="13" spans="1:12" ht="20.5">
      <c r="A13" s="195"/>
      <c r="B13" s="30" t="s">
        <v>179</v>
      </c>
      <c r="C13" s="30"/>
      <c r="D13" s="3" t="s">
        <v>231</v>
      </c>
      <c r="F13" s="215">
        <v>89641348</v>
      </c>
      <c r="G13" s="215"/>
      <c r="H13" s="215">
        <v>80356966</v>
      </c>
      <c r="I13" s="215"/>
      <c r="J13" s="215">
        <v>536924</v>
      </c>
      <c r="K13" s="215"/>
      <c r="L13" s="215">
        <v>864039</v>
      </c>
    </row>
    <row r="14" spans="1:12" ht="20.5">
      <c r="A14" s="195"/>
      <c r="B14" s="30" t="s">
        <v>180</v>
      </c>
      <c r="C14" s="30"/>
      <c r="D14" s="3">
        <v>12</v>
      </c>
      <c r="F14" s="215">
        <v>17370616</v>
      </c>
      <c r="G14" s="215"/>
      <c r="H14" s="215">
        <v>6290500</v>
      </c>
      <c r="I14" s="215"/>
      <c r="J14" s="215">
        <v>0</v>
      </c>
      <c r="K14" s="215"/>
      <c r="L14" s="215">
        <v>0</v>
      </c>
    </row>
    <row r="15" spans="1:12" ht="20.5">
      <c r="A15" s="195"/>
      <c r="B15" s="30" t="s">
        <v>181</v>
      </c>
      <c r="C15" s="30"/>
      <c r="D15" s="3">
        <v>12</v>
      </c>
      <c r="F15" s="215">
        <v>5641831</v>
      </c>
      <c r="G15" s="215"/>
      <c r="H15" s="215">
        <v>9616193</v>
      </c>
      <c r="I15" s="215"/>
      <c r="J15" s="215">
        <v>0</v>
      </c>
      <c r="K15" s="215"/>
      <c r="L15" s="215">
        <v>0</v>
      </c>
    </row>
    <row r="16" spans="1:12" s="219" customFormat="1" ht="20">
      <c r="A16" s="217"/>
      <c r="B16" s="30" t="s">
        <v>182</v>
      </c>
      <c r="C16" s="30"/>
      <c r="D16" s="3">
        <v>18</v>
      </c>
      <c r="E16" s="3"/>
      <c r="F16" s="215">
        <v>-7497747</v>
      </c>
      <c r="G16" s="215"/>
      <c r="H16" s="215">
        <v>490823</v>
      </c>
      <c r="I16" s="218"/>
      <c r="J16" s="215">
        <v>0</v>
      </c>
      <c r="K16" s="218"/>
      <c r="L16" s="215">
        <v>0</v>
      </c>
    </row>
    <row r="17" spans="1:12" ht="20">
      <c r="A17" s="217"/>
      <c r="B17" s="30" t="s">
        <v>183</v>
      </c>
      <c r="C17" s="30"/>
      <c r="D17" s="3">
        <v>18</v>
      </c>
      <c r="F17" s="215">
        <v>9782658</v>
      </c>
      <c r="G17" s="215"/>
      <c r="H17" s="215">
        <v>8720443</v>
      </c>
      <c r="I17" s="218"/>
      <c r="J17" s="215">
        <v>0</v>
      </c>
      <c r="K17" s="218"/>
      <c r="L17" s="215">
        <v>0</v>
      </c>
    </row>
    <row r="18" spans="1:12" ht="20.5">
      <c r="A18" s="195"/>
      <c r="B18" s="30" t="s">
        <v>184</v>
      </c>
      <c r="C18" s="30"/>
      <c r="D18" s="3">
        <v>11</v>
      </c>
      <c r="F18" s="215">
        <v>885570</v>
      </c>
      <c r="G18" s="215"/>
      <c r="H18" s="215">
        <v>-8978589</v>
      </c>
      <c r="I18" s="218"/>
      <c r="J18" s="215">
        <v>-2335436</v>
      </c>
      <c r="K18" s="218"/>
      <c r="L18" s="215">
        <v>-1104352</v>
      </c>
    </row>
    <row r="19" spans="1:12" ht="20.5">
      <c r="A19" s="195"/>
      <c r="B19" s="30" t="s">
        <v>185</v>
      </c>
      <c r="C19" s="30"/>
      <c r="D19" s="3">
        <v>11</v>
      </c>
      <c r="F19" s="215">
        <v>-311500</v>
      </c>
      <c r="G19" s="215"/>
      <c r="H19" s="215">
        <v>-252865</v>
      </c>
      <c r="I19" s="218"/>
      <c r="J19" s="215">
        <v>0</v>
      </c>
      <c r="K19" s="218"/>
      <c r="L19" s="215">
        <v>-252865</v>
      </c>
    </row>
    <row r="20" spans="1:12" ht="20">
      <c r="A20" s="217"/>
      <c r="B20" s="220" t="s">
        <v>186</v>
      </c>
      <c r="C20" s="30"/>
      <c r="F20" s="215">
        <v>-12620620</v>
      </c>
      <c r="G20" s="215"/>
      <c r="H20" s="215">
        <v>0</v>
      </c>
      <c r="I20" s="215"/>
      <c r="J20" s="215">
        <v>-1287068</v>
      </c>
      <c r="K20" s="218"/>
      <c r="L20" s="215">
        <v>0</v>
      </c>
    </row>
    <row r="21" spans="1:12" ht="20">
      <c r="A21" s="217"/>
      <c r="B21" s="30" t="s">
        <v>187</v>
      </c>
      <c r="C21" s="30"/>
      <c r="F21" s="215">
        <v>-2124065</v>
      </c>
      <c r="G21" s="215"/>
      <c r="H21" s="215">
        <v>-376987</v>
      </c>
      <c r="I21" s="218"/>
      <c r="J21" s="215">
        <v>-3245643</v>
      </c>
      <c r="K21" s="218"/>
      <c r="L21" s="215">
        <v>-382463</v>
      </c>
    </row>
    <row r="22" spans="1:12" ht="20">
      <c r="A22" s="217"/>
      <c r="B22" s="220" t="s">
        <v>188</v>
      </c>
      <c r="C22" s="30"/>
      <c r="F22" s="215">
        <v>1033171</v>
      </c>
      <c r="G22" s="215"/>
      <c r="H22" s="215">
        <v>1087158</v>
      </c>
      <c r="I22" s="215"/>
      <c r="J22" s="215">
        <v>989469</v>
      </c>
      <c r="K22" s="218"/>
      <c r="L22" s="215">
        <v>104344</v>
      </c>
    </row>
    <row r="23" spans="1:12" ht="20">
      <c r="A23" s="217"/>
      <c r="B23" s="220" t="s">
        <v>189</v>
      </c>
      <c r="C23" s="30"/>
      <c r="D23" s="3">
        <v>24</v>
      </c>
      <c r="F23" s="215">
        <v>2408443</v>
      </c>
      <c r="G23" s="215"/>
      <c r="H23" s="215">
        <v>2291511</v>
      </c>
      <c r="I23" s="215"/>
      <c r="J23" s="215">
        <v>198310</v>
      </c>
      <c r="K23" s="215"/>
      <c r="L23" s="215">
        <v>188263</v>
      </c>
    </row>
    <row r="24" spans="1:12" ht="20">
      <c r="A24" s="217"/>
      <c r="B24" s="220" t="s">
        <v>190</v>
      </c>
      <c r="C24" s="30"/>
      <c r="F24" s="215">
        <v>-3096861</v>
      </c>
      <c r="G24" s="215"/>
      <c r="H24" s="215">
        <v>-5055937</v>
      </c>
      <c r="I24" s="215"/>
      <c r="J24" s="215">
        <v>-134279203</v>
      </c>
      <c r="K24" s="215"/>
      <c r="L24" s="215">
        <v>-184230735</v>
      </c>
    </row>
    <row r="25" spans="1:12" ht="20">
      <c r="A25" s="217"/>
      <c r="B25" s="220" t="s">
        <v>191</v>
      </c>
      <c r="C25" s="30"/>
      <c r="F25" s="215">
        <v>-1688212</v>
      </c>
      <c r="G25" s="215"/>
      <c r="H25" s="215">
        <v>-2195327</v>
      </c>
      <c r="I25" s="215"/>
      <c r="J25" s="215">
        <v>-1494349</v>
      </c>
      <c r="K25" s="215"/>
      <c r="L25" s="215">
        <v>-2007706</v>
      </c>
    </row>
    <row r="26" spans="1:12" ht="20.5">
      <c r="A26" s="195"/>
      <c r="B26" s="30" t="s">
        <v>192</v>
      </c>
      <c r="C26" s="30"/>
      <c r="D26" s="3" t="s">
        <v>26</v>
      </c>
      <c r="F26" s="215">
        <v>-604164</v>
      </c>
      <c r="G26" s="215"/>
      <c r="H26" s="215">
        <v>-2780884</v>
      </c>
      <c r="I26" s="215"/>
      <c r="J26" s="215">
        <v>0</v>
      </c>
      <c r="K26" s="215"/>
      <c r="L26" s="215">
        <v>0</v>
      </c>
    </row>
    <row r="27" spans="1:12" ht="20.5">
      <c r="A27" s="195"/>
      <c r="B27" s="30" t="s">
        <v>193</v>
      </c>
      <c r="C27" s="30"/>
      <c r="D27" s="3" t="s">
        <v>28</v>
      </c>
      <c r="F27" s="215">
        <v>1763623</v>
      </c>
      <c r="G27" s="215"/>
      <c r="H27" s="215">
        <v>-751199</v>
      </c>
      <c r="I27" s="215"/>
      <c r="J27" s="215">
        <v>1763623</v>
      </c>
      <c r="K27" s="215"/>
      <c r="L27" s="215">
        <v>-751199</v>
      </c>
    </row>
    <row r="28" spans="1:12" ht="20">
      <c r="A28" s="217"/>
      <c r="B28" s="220" t="s">
        <v>82</v>
      </c>
      <c r="C28" s="30"/>
      <c r="F28" s="221">
        <v>4778717</v>
      </c>
      <c r="G28" s="215"/>
      <c r="H28" s="221">
        <v>14177551</v>
      </c>
      <c r="I28" s="215"/>
      <c r="J28" s="221">
        <v>3988033</v>
      </c>
      <c r="K28" s="215"/>
      <c r="L28" s="221">
        <v>13015614</v>
      </c>
    </row>
    <row r="29" spans="1:12" ht="20">
      <c r="A29" s="217" t="s">
        <v>194</v>
      </c>
      <c r="B29" s="30"/>
      <c r="C29" s="30"/>
      <c r="F29" s="215">
        <f>SUM(F11:F28)</f>
        <v>278781030</v>
      </c>
      <c r="G29" s="215"/>
      <c r="H29" s="215">
        <f>SUM(H11:H28)</f>
        <v>329509484</v>
      </c>
      <c r="I29" s="215"/>
      <c r="J29" s="215">
        <f>SUM(J11:J28)</f>
        <v>-9865170</v>
      </c>
      <c r="K29" s="215"/>
      <c r="L29" s="215">
        <f>SUM(L11:L28)</f>
        <v>10534175</v>
      </c>
    </row>
    <row r="30" spans="1:12" ht="20">
      <c r="A30" s="222" t="s">
        <v>195</v>
      </c>
      <c r="B30" s="223"/>
      <c r="C30" s="223"/>
      <c r="F30" s="215"/>
      <c r="G30" s="215"/>
      <c r="H30" s="215"/>
      <c r="I30" s="215"/>
      <c r="J30" s="215"/>
      <c r="K30" s="215"/>
      <c r="L30" s="215"/>
    </row>
    <row r="31" spans="1:12" s="2" customFormat="1" ht="20.5">
      <c r="A31" s="7"/>
      <c r="B31" s="224" t="s">
        <v>13</v>
      </c>
      <c r="C31" s="223"/>
      <c r="D31" s="225"/>
      <c r="E31" s="3"/>
      <c r="F31" s="215">
        <v>-7627005</v>
      </c>
      <c r="G31" s="215"/>
      <c r="H31" s="215">
        <v>29410021</v>
      </c>
      <c r="I31" s="215"/>
      <c r="J31" s="215">
        <v>18465922</v>
      </c>
      <c r="K31" s="215"/>
      <c r="L31" s="215">
        <v>-5623251</v>
      </c>
    </row>
    <row r="32" spans="1:12" s="2" customFormat="1" ht="20.5">
      <c r="A32" s="7"/>
      <c r="B32" s="224" t="s">
        <v>16</v>
      </c>
      <c r="C32" s="223"/>
      <c r="D32" s="3">
        <v>12</v>
      </c>
      <c r="E32" s="3"/>
      <c r="F32" s="215">
        <v>-28596800</v>
      </c>
      <c r="G32" s="215"/>
      <c r="H32" s="215">
        <v>-25072311</v>
      </c>
      <c r="I32" s="215"/>
      <c r="J32" s="215">
        <v>0</v>
      </c>
      <c r="K32" s="215"/>
      <c r="L32" s="215">
        <v>0</v>
      </c>
    </row>
    <row r="33" spans="1:12" s="2" customFormat="1" ht="20.5">
      <c r="A33" s="7"/>
      <c r="B33" s="226" t="s">
        <v>17</v>
      </c>
      <c r="C33" s="227"/>
      <c r="D33" s="3"/>
      <c r="E33" s="3"/>
      <c r="F33" s="215">
        <v>-302427</v>
      </c>
      <c r="G33" s="215"/>
      <c r="H33" s="215">
        <v>-220875</v>
      </c>
      <c r="I33" s="215"/>
      <c r="J33" s="215">
        <v>-119635</v>
      </c>
      <c r="K33" s="215"/>
      <c r="L33" s="215">
        <v>106304</v>
      </c>
    </row>
    <row r="34" spans="1:12" s="2" customFormat="1" ht="20.5">
      <c r="A34" s="7"/>
      <c r="B34" s="226" t="s">
        <v>32</v>
      </c>
      <c r="C34" s="227"/>
      <c r="D34" s="3"/>
      <c r="E34" s="3"/>
      <c r="F34" s="215">
        <v>1377510</v>
      </c>
      <c r="G34" s="215"/>
      <c r="H34" s="215">
        <v>120457</v>
      </c>
      <c r="I34" s="215"/>
      <c r="J34" s="215">
        <v>0</v>
      </c>
      <c r="K34" s="215"/>
      <c r="L34" s="215">
        <v>0</v>
      </c>
    </row>
    <row r="35" spans="1:12" s="2" customFormat="1" ht="20.5">
      <c r="A35" s="7"/>
      <c r="B35" s="226" t="s">
        <v>40</v>
      </c>
      <c r="C35" s="227"/>
      <c r="D35" s="3"/>
      <c r="E35" s="3"/>
      <c r="F35" s="215">
        <v>35453840</v>
      </c>
      <c r="G35" s="215"/>
      <c r="H35" s="215">
        <v>-63026476</v>
      </c>
      <c r="I35" s="215"/>
      <c r="J35" s="215">
        <v>-3544522</v>
      </c>
      <c r="K35" s="215"/>
      <c r="L35" s="215">
        <v>-1899805</v>
      </c>
    </row>
    <row r="36" spans="1:12" s="2" customFormat="1" ht="20.5">
      <c r="A36" s="7"/>
      <c r="B36" s="226" t="s">
        <v>42</v>
      </c>
      <c r="C36" s="227"/>
      <c r="D36" s="3"/>
      <c r="E36" s="3"/>
      <c r="F36" s="221">
        <v>9832465</v>
      </c>
      <c r="G36" s="215"/>
      <c r="H36" s="221">
        <v>-13813918</v>
      </c>
      <c r="I36" s="215"/>
      <c r="J36" s="221">
        <v>0</v>
      </c>
      <c r="K36" s="215"/>
      <c r="L36" s="221">
        <v>0</v>
      </c>
    </row>
    <row r="37" spans="1:12" s="2" customFormat="1" ht="20.5">
      <c r="A37" s="228" t="s">
        <v>196</v>
      </c>
      <c r="B37" s="228"/>
      <c r="C37" s="228"/>
      <c r="D37" s="3"/>
      <c r="E37" s="3"/>
      <c r="F37" s="215">
        <f>SUM(F29:F36)</f>
        <v>288918613</v>
      </c>
      <c r="G37" s="215"/>
      <c r="H37" s="215">
        <f>SUM(H29:H36)</f>
        <v>256906382</v>
      </c>
      <c r="I37" s="215"/>
      <c r="J37" s="215">
        <f>SUM(J29:J36)</f>
        <v>4936595</v>
      </c>
      <c r="K37" s="215"/>
      <c r="L37" s="215">
        <f>SUM(L29:L36)</f>
        <v>3117423</v>
      </c>
    </row>
    <row r="38" spans="1:12" ht="20">
      <c r="B38" s="179" t="s">
        <v>191</v>
      </c>
      <c r="D38" s="7"/>
      <c r="E38" s="7"/>
      <c r="F38" s="215">
        <v>572774</v>
      </c>
      <c r="G38" s="215"/>
      <c r="H38" s="215">
        <v>862524</v>
      </c>
      <c r="I38" s="215"/>
      <c r="J38" s="215">
        <v>378910</v>
      </c>
      <c r="K38" s="215"/>
      <c r="L38" s="215">
        <v>674903</v>
      </c>
    </row>
    <row r="39" spans="1:12" ht="20">
      <c r="B39" s="179" t="s">
        <v>197</v>
      </c>
      <c r="D39" s="7"/>
      <c r="E39" s="7"/>
      <c r="F39" s="215">
        <v>-770490</v>
      </c>
      <c r="G39" s="215"/>
      <c r="H39" s="215">
        <v>0</v>
      </c>
      <c r="I39" s="215"/>
      <c r="J39" s="215">
        <v>-58767</v>
      </c>
      <c r="K39" s="215"/>
      <c r="L39" s="215">
        <v>0</v>
      </c>
    </row>
    <row r="40" spans="1:12" s="2" customFormat="1" ht="20.5">
      <c r="B40" s="7" t="s">
        <v>198</v>
      </c>
      <c r="C40" s="229"/>
      <c r="D40" s="3"/>
      <c r="E40" s="3"/>
      <c r="F40" s="221">
        <v>-43378173</v>
      </c>
      <c r="G40" s="215"/>
      <c r="H40" s="221">
        <v>-57407235</v>
      </c>
      <c r="I40" s="215"/>
      <c r="J40" s="221">
        <v>694856</v>
      </c>
      <c r="K40" s="215"/>
      <c r="L40" s="221">
        <v>-156685</v>
      </c>
    </row>
    <row r="41" spans="1:12" s="2" customFormat="1" ht="20.5">
      <c r="A41" s="230" t="s">
        <v>199</v>
      </c>
      <c r="D41" s="3"/>
      <c r="E41" s="3"/>
      <c r="F41" s="221">
        <f>SUM(F37:F40)</f>
        <v>245342724</v>
      </c>
      <c r="G41" s="215"/>
      <c r="H41" s="221">
        <f>SUM(H37:H40)</f>
        <v>200361671</v>
      </c>
      <c r="I41" s="215"/>
      <c r="J41" s="221">
        <f>SUM(J37:J40)</f>
        <v>5951594</v>
      </c>
      <c r="K41" s="215"/>
      <c r="L41" s="221">
        <f>SUM(L37:L40)</f>
        <v>3635641</v>
      </c>
    </row>
    <row r="42" spans="1:12" s="2" customFormat="1" ht="20.5">
      <c r="A42" s="230"/>
      <c r="D42" s="3"/>
      <c r="E42" s="3"/>
      <c r="F42" s="231"/>
      <c r="G42" s="231"/>
      <c r="H42" s="231"/>
      <c r="I42" s="176"/>
      <c r="J42" s="232"/>
      <c r="K42" s="231"/>
      <c r="L42" s="233"/>
    </row>
    <row r="43" spans="1:12" s="2" customFormat="1" ht="20.5">
      <c r="A43" s="230"/>
      <c r="D43" s="3"/>
      <c r="E43" s="3"/>
      <c r="F43" s="231"/>
      <c r="G43" s="231"/>
      <c r="H43" s="231"/>
      <c r="I43" s="176"/>
      <c r="J43" s="232"/>
      <c r="K43" s="231"/>
      <c r="L43" s="233"/>
    </row>
    <row r="44" spans="1:12" s="2" customFormat="1" ht="20.5">
      <c r="A44" s="230"/>
      <c r="D44" s="3"/>
      <c r="E44" s="3"/>
      <c r="F44" s="231"/>
      <c r="G44" s="231"/>
      <c r="H44" s="231"/>
      <c r="I44" s="176"/>
      <c r="J44" s="232"/>
      <c r="K44" s="231"/>
      <c r="L44" s="233"/>
    </row>
    <row r="45" spans="1:12" s="2" customFormat="1" ht="20.5">
      <c r="A45" s="1" t="s">
        <v>0</v>
      </c>
      <c r="B45" s="1"/>
      <c r="C45" s="1"/>
      <c r="D45" s="3"/>
      <c r="E45" s="3"/>
      <c r="F45" s="105"/>
      <c r="G45" s="3"/>
      <c r="H45" s="3"/>
      <c r="I45" s="3"/>
      <c r="J45" s="6"/>
      <c r="K45" s="6"/>
      <c r="L45" s="6"/>
    </row>
    <row r="46" spans="1:12" s="2" customFormat="1" ht="20.5">
      <c r="A46" s="195" t="s">
        <v>200</v>
      </c>
      <c r="B46" s="1"/>
      <c r="C46" s="1"/>
      <c r="D46" s="3"/>
      <c r="E46" s="3"/>
      <c r="F46" s="105"/>
      <c r="G46" s="3"/>
      <c r="H46" s="3"/>
      <c r="I46" s="3"/>
      <c r="J46" s="88"/>
      <c r="K46" s="88"/>
      <c r="L46" s="88"/>
    </row>
    <row r="47" spans="1:12" s="2" customFormat="1" ht="20.5">
      <c r="A47" s="196" t="s">
        <v>73</v>
      </c>
      <c r="B47" s="197"/>
      <c r="C47" s="197"/>
      <c r="D47" s="10"/>
      <c r="E47" s="10"/>
      <c r="F47" s="198"/>
      <c r="G47" s="10"/>
      <c r="H47" s="10"/>
      <c r="I47" s="10"/>
      <c r="J47" s="199"/>
      <c r="K47" s="200"/>
      <c r="L47" s="201"/>
    </row>
    <row r="48" spans="1:12" s="2" customFormat="1" ht="20.5">
      <c r="A48" s="230"/>
      <c r="D48" s="3"/>
      <c r="E48" s="3"/>
      <c r="F48" s="234"/>
      <c r="G48" s="203"/>
      <c r="H48" s="203"/>
      <c r="I48" s="3"/>
      <c r="J48" s="235"/>
      <c r="K48" s="215"/>
      <c r="L48" s="204"/>
    </row>
    <row r="49" spans="1:12" s="2" customFormat="1" ht="20.5">
      <c r="A49" s="195"/>
      <c r="B49" s="1"/>
      <c r="C49" s="1"/>
      <c r="D49" s="3"/>
      <c r="E49" s="3"/>
      <c r="F49" s="198"/>
      <c r="G49" s="10"/>
      <c r="H49" s="10"/>
      <c r="I49" s="10"/>
      <c r="J49" s="199"/>
      <c r="K49" s="200"/>
      <c r="L49" s="205" t="s">
        <v>3</v>
      </c>
    </row>
    <row r="50" spans="1:12" s="2" customFormat="1" ht="20.5">
      <c r="A50" s="195"/>
      <c r="B50" s="1"/>
      <c r="C50" s="1"/>
      <c r="D50" s="3"/>
      <c r="E50" s="3"/>
      <c r="F50" s="206" t="s">
        <v>4</v>
      </c>
      <c r="G50" s="206"/>
      <c r="H50" s="206"/>
      <c r="I50" s="203"/>
      <c r="J50" s="206" t="s">
        <v>5</v>
      </c>
      <c r="K50" s="206"/>
      <c r="L50" s="206"/>
    </row>
    <row r="51" spans="1:12" s="2" customFormat="1" ht="20.5">
      <c r="A51" s="1"/>
      <c r="B51" s="1"/>
      <c r="C51" s="1"/>
      <c r="D51" s="3"/>
      <c r="E51" s="3"/>
      <c r="F51" s="208" t="s">
        <v>6</v>
      </c>
      <c r="G51" s="208"/>
      <c r="H51" s="208"/>
      <c r="I51" s="203"/>
      <c r="J51" s="208" t="s">
        <v>6</v>
      </c>
      <c r="K51" s="208"/>
      <c r="L51" s="208"/>
    </row>
    <row r="52" spans="1:12" s="3" customFormat="1" ht="20.5">
      <c r="A52" s="39"/>
      <c r="B52" s="39"/>
      <c r="C52" s="39"/>
      <c r="F52" s="210" t="s">
        <v>8</v>
      </c>
      <c r="G52" s="39"/>
      <c r="H52" s="210" t="s">
        <v>9</v>
      </c>
      <c r="I52" s="105"/>
      <c r="J52" s="210" t="s">
        <v>8</v>
      </c>
      <c r="K52" s="39"/>
      <c r="L52" s="210" t="s">
        <v>9</v>
      </c>
    </row>
    <row r="53" spans="1:12" s="3" customFormat="1" ht="20.5">
      <c r="A53" s="211"/>
      <c r="B53" s="39"/>
      <c r="C53" s="212"/>
      <c r="D53" s="212"/>
      <c r="E53" s="213"/>
      <c r="F53" s="234"/>
      <c r="G53" s="236"/>
      <c r="H53" s="234"/>
      <c r="I53" s="236"/>
      <c r="J53" s="234"/>
      <c r="K53" s="236"/>
      <c r="L53" s="237"/>
    </row>
    <row r="54" spans="1:12" ht="20.5">
      <c r="A54" s="238" t="s">
        <v>201</v>
      </c>
      <c r="B54" s="2"/>
      <c r="C54" s="2"/>
      <c r="F54" s="234"/>
      <c r="G54" s="203"/>
      <c r="H54" s="203"/>
      <c r="I54" s="3"/>
      <c r="J54" s="235"/>
      <c r="K54" s="215"/>
      <c r="L54" s="239"/>
    </row>
    <row r="55" spans="1:12" ht="20">
      <c r="B55" s="179" t="s">
        <v>202</v>
      </c>
      <c r="D55" s="3">
        <v>11</v>
      </c>
      <c r="F55" s="215">
        <v>51201175</v>
      </c>
      <c r="G55" s="215"/>
      <c r="H55" s="215">
        <v>29787961</v>
      </c>
      <c r="I55" s="215"/>
      <c r="J55" s="215">
        <v>0</v>
      </c>
      <c r="K55" s="215"/>
      <c r="L55" s="215">
        <v>19452319</v>
      </c>
    </row>
    <row r="56" spans="1:12" ht="20">
      <c r="B56" s="179" t="s">
        <v>203</v>
      </c>
      <c r="F56" s="215">
        <v>-11118843</v>
      </c>
      <c r="G56" s="215"/>
      <c r="H56" s="215">
        <v>-3005355</v>
      </c>
      <c r="I56" s="215"/>
      <c r="J56" s="215">
        <v>-910518</v>
      </c>
      <c r="K56" s="215"/>
      <c r="L56" s="215">
        <v>-5550</v>
      </c>
    </row>
    <row r="57" spans="1:12" ht="20">
      <c r="B57" s="179" t="s">
        <v>204</v>
      </c>
      <c r="F57" s="215">
        <v>-43085358</v>
      </c>
      <c r="G57" s="215"/>
      <c r="H57" s="215">
        <v>-88744097</v>
      </c>
      <c r="I57" s="215"/>
      <c r="J57" s="215">
        <v>0</v>
      </c>
      <c r="K57" s="215"/>
      <c r="L57" s="215">
        <v>0</v>
      </c>
    </row>
    <row r="58" spans="1:12" ht="20">
      <c r="B58" s="179" t="s">
        <v>205</v>
      </c>
      <c r="F58" s="215">
        <v>0</v>
      </c>
      <c r="G58" s="215"/>
      <c r="H58" s="215">
        <v>-15000000</v>
      </c>
      <c r="I58" s="215"/>
      <c r="J58" s="215">
        <v>0</v>
      </c>
      <c r="K58" s="215"/>
      <c r="L58" s="215">
        <v>-15000000</v>
      </c>
    </row>
    <row r="59" spans="1:12" ht="20">
      <c r="B59" s="179" t="s">
        <v>206</v>
      </c>
      <c r="F59" s="215"/>
      <c r="G59" s="215"/>
      <c r="H59" s="215"/>
      <c r="I59" s="215"/>
      <c r="J59" s="215"/>
      <c r="K59" s="215"/>
      <c r="L59" s="215"/>
    </row>
    <row r="60" spans="1:12" ht="20">
      <c r="C60" s="179" t="s">
        <v>167</v>
      </c>
      <c r="F60" s="215">
        <v>42186312</v>
      </c>
      <c r="G60" s="215"/>
      <c r="H60" s="215">
        <v>100763069</v>
      </c>
      <c r="I60" s="215"/>
      <c r="J60" s="215">
        <v>42186312</v>
      </c>
      <c r="K60" s="215"/>
      <c r="L60" s="215">
        <v>100763069</v>
      </c>
    </row>
    <row r="61" spans="1:12" ht="20">
      <c r="B61" s="179" t="s">
        <v>207</v>
      </c>
      <c r="F61" s="215">
        <v>0</v>
      </c>
      <c r="G61" s="215"/>
      <c r="H61" s="215">
        <v>-5000000</v>
      </c>
      <c r="I61" s="215"/>
      <c r="J61" s="215">
        <v>0</v>
      </c>
      <c r="K61" s="215"/>
      <c r="L61" s="215">
        <v>-5000000</v>
      </c>
    </row>
    <row r="62" spans="1:12" ht="20">
      <c r="B62" s="179" t="s">
        <v>208</v>
      </c>
      <c r="F62" s="215">
        <v>38321</v>
      </c>
      <c r="G62" s="215"/>
      <c r="H62" s="215">
        <v>0</v>
      </c>
      <c r="I62" s="215"/>
      <c r="J62" s="215">
        <v>3525908</v>
      </c>
      <c r="K62" s="215"/>
      <c r="L62" s="215">
        <v>0</v>
      </c>
    </row>
    <row r="63" spans="1:12" ht="20">
      <c r="B63" s="179" t="s">
        <v>209</v>
      </c>
      <c r="D63" s="7"/>
      <c r="E63" s="7"/>
      <c r="F63" s="215">
        <v>2124989</v>
      </c>
      <c r="G63" s="215"/>
      <c r="H63" s="215">
        <v>438172</v>
      </c>
      <c r="I63" s="215"/>
      <c r="J63" s="215">
        <v>3245724</v>
      </c>
      <c r="K63" s="215"/>
      <c r="L63" s="215">
        <v>382477</v>
      </c>
    </row>
    <row r="64" spans="1:12" ht="20">
      <c r="B64" s="179" t="s">
        <v>210</v>
      </c>
      <c r="D64" s="7"/>
      <c r="E64" s="7"/>
      <c r="F64" s="215">
        <v>594319</v>
      </c>
      <c r="G64" s="215"/>
      <c r="H64" s="215">
        <v>755950</v>
      </c>
      <c r="I64" s="215"/>
      <c r="J64" s="215">
        <v>594319</v>
      </c>
      <c r="K64" s="215"/>
      <c r="L64" s="215">
        <v>755950</v>
      </c>
    </row>
    <row r="65" spans="1:12" ht="20">
      <c r="B65" s="179" t="s">
        <v>211</v>
      </c>
      <c r="D65" s="7"/>
      <c r="E65" s="7"/>
      <c r="F65" s="221">
        <v>1400000</v>
      </c>
      <c r="G65" s="215"/>
      <c r="H65" s="221">
        <v>0</v>
      </c>
      <c r="I65" s="215"/>
      <c r="J65" s="221">
        <v>134279203</v>
      </c>
      <c r="K65" s="215"/>
      <c r="L65" s="221">
        <v>184230735</v>
      </c>
    </row>
    <row r="66" spans="1:12" ht="20.5">
      <c r="A66" s="240" t="s">
        <v>212</v>
      </c>
      <c r="F66" s="221">
        <f>SUM(F55:F65)</f>
        <v>43340915</v>
      </c>
      <c r="G66" s="215"/>
      <c r="H66" s="221">
        <f>SUM(H55:H65)</f>
        <v>19995700</v>
      </c>
      <c r="I66" s="215"/>
      <c r="J66" s="221">
        <f>SUM(J55:J65)</f>
        <v>182920948</v>
      </c>
      <c r="K66" s="215"/>
      <c r="L66" s="221">
        <f>SUM(L55:L65)</f>
        <v>285579000</v>
      </c>
    </row>
    <row r="67" spans="1:12" ht="20">
      <c r="F67" s="231"/>
      <c r="G67" s="231"/>
      <c r="H67" s="231"/>
      <c r="I67" s="176"/>
      <c r="J67" s="231"/>
      <c r="K67" s="231"/>
      <c r="L67" s="231"/>
    </row>
    <row r="68" spans="1:12" ht="20.5">
      <c r="A68" s="241" t="s">
        <v>213</v>
      </c>
      <c r="F68" s="215"/>
      <c r="G68" s="215"/>
      <c r="H68" s="215"/>
      <c r="I68" s="215"/>
      <c r="J68" s="215"/>
      <c r="K68" s="215"/>
      <c r="L68" s="215"/>
    </row>
    <row r="69" spans="1:12" ht="20">
      <c r="B69" s="179" t="s">
        <v>214</v>
      </c>
      <c r="F69" s="215"/>
      <c r="G69" s="215"/>
      <c r="H69" s="215"/>
      <c r="I69" s="218"/>
      <c r="J69" s="215"/>
      <c r="K69" s="218"/>
      <c r="L69" s="215"/>
    </row>
    <row r="70" spans="1:12" ht="20">
      <c r="B70" s="179"/>
      <c r="C70" s="7" t="s">
        <v>215</v>
      </c>
      <c r="F70" s="215">
        <v>0</v>
      </c>
      <c r="G70" s="215"/>
      <c r="H70" s="215">
        <v>10616021</v>
      </c>
      <c r="I70" s="218"/>
      <c r="J70" s="215">
        <v>0</v>
      </c>
      <c r="K70" s="218"/>
      <c r="L70" s="215">
        <v>10616021</v>
      </c>
    </row>
    <row r="71" spans="1:12" ht="20">
      <c r="B71" s="179" t="s">
        <v>216</v>
      </c>
      <c r="F71" s="215">
        <v>0</v>
      </c>
      <c r="G71" s="215"/>
      <c r="H71" s="215">
        <v>-110000000</v>
      </c>
      <c r="I71" s="218"/>
      <c r="J71" s="225">
        <v>0</v>
      </c>
      <c r="K71" s="218"/>
      <c r="L71" s="215">
        <v>-110000000</v>
      </c>
    </row>
    <row r="72" spans="1:12" ht="20">
      <c r="B72" s="179" t="s">
        <v>217</v>
      </c>
      <c r="D72" s="3">
        <v>19</v>
      </c>
      <c r="F72" s="215">
        <v>-80040000</v>
      </c>
      <c r="G72" s="215"/>
      <c r="H72" s="215">
        <v>-80040000</v>
      </c>
      <c r="I72" s="218"/>
      <c r="J72" s="215">
        <v>-80040000</v>
      </c>
      <c r="K72" s="218"/>
      <c r="L72" s="215">
        <v>-80040000</v>
      </c>
    </row>
    <row r="73" spans="1:12" ht="20">
      <c r="B73" s="179" t="s">
        <v>218</v>
      </c>
      <c r="F73" s="215">
        <v>0</v>
      </c>
      <c r="G73" s="215"/>
      <c r="H73" s="215">
        <v>-80000000</v>
      </c>
      <c r="I73" s="218"/>
      <c r="J73" s="215">
        <v>0</v>
      </c>
      <c r="K73" s="218"/>
      <c r="L73" s="215">
        <v>-80000000</v>
      </c>
    </row>
    <row r="74" spans="1:12" ht="20">
      <c r="B74" s="179" t="s">
        <v>219</v>
      </c>
      <c r="D74" s="242"/>
      <c r="F74" s="215">
        <v>0</v>
      </c>
      <c r="G74" s="215"/>
      <c r="H74" s="215">
        <v>-93624726</v>
      </c>
      <c r="I74" s="215"/>
      <c r="J74" s="215">
        <v>0</v>
      </c>
      <c r="K74" s="215"/>
      <c r="L74" s="215">
        <v>-93624726</v>
      </c>
    </row>
    <row r="75" spans="1:12" ht="20">
      <c r="B75" s="7" t="s">
        <v>156</v>
      </c>
      <c r="D75" s="242"/>
      <c r="F75" s="215">
        <v>-49930208</v>
      </c>
      <c r="G75" s="215"/>
      <c r="H75" s="215">
        <v>-842</v>
      </c>
      <c r="I75" s="215"/>
      <c r="J75" s="215">
        <v>-49930162</v>
      </c>
      <c r="K75" s="215"/>
      <c r="L75" s="215">
        <v>-808</v>
      </c>
    </row>
    <row r="76" spans="1:12" ht="20">
      <c r="B76" s="179" t="s">
        <v>220</v>
      </c>
      <c r="D76" s="242"/>
      <c r="F76" s="215">
        <v>-4381176</v>
      </c>
      <c r="G76" s="215"/>
      <c r="H76" s="215">
        <v>-17355836</v>
      </c>
      <c r="I76" s="215"/>
      <c r="J76" s="215">
        <v>-4284124</v>
      </c>
      <c r="K76" s="215"/>
      <c r="L76" s="215">
        <v>-17017992</v>
      </c>
    </row>
    <row r="77" spans="1:12" ht="20">
      <c r="B77" s="179" t="s">
        <v>221</v>
      </c>
      <c r="F77" s="221">
        <v>-8891883</v>
      </c>
      <c r="G77" s="215"/>
      <c r="H77" s="221">
        <v>-9778916</v>
      </c>
      <c r="I77" s="215"/>
      <c r="J77" s="221">
        <v>-337233</v>
      </c>
      <c r="K77" s="215"/>
      <c r="L77" s="221">
        <v>-296679</v>
      </c>
    </row>
    <row r="78" spans="1:12" ht="20.5">
      <c r="A78" s="2" t="s">
        <v>222</v>
      </c>
      <c r="B78" s="179"/>
      <c r="F78" s="243">
        <f>SUM(F70:F77)</f>
        <v>-143243267</v>
      </c>
      <c r="G78" s="215"/>
      <c r="H78" s="243">
        <f>SUM(H70:H77)</f>
        <v>-380184299</v>
      </c>
      <c r="I78" s="215"/>
      <c r="J78" s="243">
        <f>SUM(J70:J77)</f>
        <v>-134591519</v>
      </c>
      <c r="K78" s="215"/>
      <c r="L78" s="243">
        <f>SUM(L70:L77)</f>
        <v>-370364184</v>
      </c>
    </row>
    <row r="79" spans="1:12" ht="20.5">
      <c r="A79" s="195"/>
      <c r="B79" s="1"/>
      <c r="C79" s="244"/>
      <c r="D79" s="244"/>
      <c r="E79" s="245"/>
      <c r="F79" s="215"/>
      <c r="G79" s="215"/>
      <c r="H79" s="215"/>
      <c r="I79" s="215"/>
      <c r="J79" s="215"/>
      <c r="K79" s="215"/>
      <c r="L79" s="215"/>
    </row>
    <row r="80" spans="1:12" ht="20.5">
      <c r="A80" s="246" t="s">
        <v>223</v>
      </c>
      <c r="B80" s="1"/>
      <c r="C80" s="1"/>
      <c r="D80" s="1"/>
      <c r="E80" s="1"/>
      <c r="F80" s="221">
        <v>1803828</v>
      </c>
      <c r="G80" s="247"/>
      <c r="H80" s="221">
        <v>997533</v>
      </c>
      <c r="I80" s="215"/>
      <c r="J80" s="221">
        <v>0</v>
      </c>
      <c r="K80" s="215"/>
      <c r="L80" s="221">
        <v>0</v>
      </c>
    </row>
    <row r="81" spans="1:12" ht="20.5">
      <c r="A81" s="195"/>
      <c r="B81" s="1"/>
      <c r="C81" s="244"/>
      <c r="D81" s="244"/>
      <c r="E81" s="245"/>
      <c r="F81" s="215"/>
      <c r="G81" s="215"/>
      <c r="H81" s="215"/>
      <c r="I81" s="215"/>
      <c r="J81" s="215"/>
      <c r="K81" s="215"/>
      <c r="L81" s="215"/>
    </row>
    <row r="82" spans="1:12" ht="20.5">
      <c r="A82" s="246" t="s">
        <v>224</v>
      </c>
      <c r="B82" s="1"/>
      <c r="C82" s="1"/>
      <c r="D82" s="1"/>
      <c r="E82" s="1"/>
      <c r="F82" s="215">
        <f>F41+F66+F78+F80</f>
        <v>147244200</v>
      </c>
      <c r="G82" s="247"/>
      <c r="H82" s="215">
        <f>H41+H66+H78+H80</f>
        <v>-158829395</v>
      </c>
      <c r="I82" s="215"/>
      <c r="J82" s="215">
        <f>ROUND(J41+J66+J78+J80,0)</f>
        <v>54281023</v>
      </c>
      <c r="K82" s="215"/>
      <c r="L82" s="215">
        <f>L41+L66+L78+L80</f>
        <v>-81149543</v>
      </c>
    </row>
    <row r="83" spans="1:12" ht="20.5">
      <c r="B83" s="248" t="s">
        <v>225</v>
      </c>
      <c r="C83" s="1"/>
      <c r="E83" s="1"/>
      <c r="F83" s="215">
        <v>185622696</v>
      </c>
      <c r="G83" s="247"/>
      <c r="H83" s="215">
        <v>344546347</v>
      </c>
      <c r="I83" s="215"/>
      <c r="J83" s="215">
        <f>'EBS 8-10'!K12</f>
        <v>27247394</v>
      </c>
      <c r="K83" s="215"/>
      <c r="L83" s="215">
        <v>108486693</v>
      </c>
    </row>
    <row r="84" spans="1:12" ht="20.5">
      <c r="B84" s="248" t="s">
        <v>226</v>
      </c>
      <c r="C84" s="1"/>
      <c r="D84" s="1"/>
      <c r="E84" s="1"/>
      <c r="F84" s="221">
        <v>-1728705</v>
      </c>
      <c r="G84" s="247"/>
      <c r="H84" s="221">
        <v>-94256</v>
      </c>
      <c r="I84" s="215"/>
      <c r="J84" s="221">
        <v>-709024</v>
      </c>
      <c r="K84" s="215"/>
      <c r="L84" s="221">
        <v>-89756</v>
      </c>
    </row>
    <row r="85" spans="1:12" ht="21" thickBot="1">
      <c r="A85" s="246" t="s">
        <v>227</v>
      </c>
      <c r="B85" s="1"/>
      <c r="C85" s="1"/>
      <c r="E85" s="1"/>
      <c r="F85" s="249">
        <f>SUM(F82:F84)</f>
        <v>331138191</v>
      </c>
      <c r="G85" s="247"/>
      <c r="H85" s="249">
        <f>SUM(H82:H84)</f>
        <v>185622696</v>
      </c>
      <c r="I85" s="215"/>
      <c r="J85" s="249">
        <f>SUM(J82:J84)</f>
        <v>80819393</v>
      </c>
      <c r="K85" s="215"/>
      <c r="L85" s="249">
        <f>SUM(L82:L84)</f>
        <v>27247394</v>
      </c>
    </row>
    <row r="86" spans="1:12" ht="17" customHeight="1" thickTop="1">
      <c r="D86" s="7"/>
      <c r="E86" s="7"/>
      <c r="F86" s="43"/>
      <c r="G86" s="43"/>
      <c r="H86" s="43"/>
      <c r="I86" s="43"/>
      <c r="J86" s="43"/>
      <c r="K86" s="43"/>
      <c r="L86" s="250"/>
    </row>
    <row r="87" spans="1:12" s="245" customFormat="1" ht="20.5">
      <c r="A87" s="1" t="s">
        <v>228</v>
      </c>
      <c r="B87" s="30"/>
      <c r="C87" s="1"/>
      <c r="D87" s="1"/>
      <c r="E87" s="1"/>
      <c r="F87" s="251"/>
      <c r="G87" s="251"/>
      <c r="H87" s="251"/>
      <c r="I87" s="176"/>
      <c r="J87" s="232"/>
      <c r="K87" s="231"/>
      <c r="L87" s="233"/>
    </row>
    <row r="88" spans="1:12" s="245" customFormat="1" ht="20.5">
      <c r="A88" s="1"/>
      <c r="B88" s="30" t="s">
        <v>229</v>
      </c>
      <c r="C88" s="1"/>
      <c r="D88" s="1"/>
      <c r="E88" s="1"/>
      <c r="F88" s="176">
        <v>1179144</v>
      </c>
      <c r="G88" s="251"/>
      <c r="H88" s="176">
        <v>16314750</v>
      </c>
      <c r="I88" s="176"/>
      <c r="J88" s="176">
        <v>1179144</v>
      </c>
      <c r="K88" s="231"/>
      <c r="L88" s="215">
        <v>0</v>
      </c>
    </row>
    <row r="89" spans="1:12" ht="20.5">
      <c r="B89" s="30" t="s">
        <v>230</v>
      </c>
      <c r="F89" s="176">
        <v>40196480</v>
      </c>
      <c r="G89" s="247"/>
      <c r="H89" s="215">
        <v>0</v>
      </c>
      <c r="I89" s="215"/>
      <c r="J89" s="176">
        <v>0</v>
      </c>
      <c r="K89" s="215"/>
      <c r="L89" s="215">
        <v>0</v>
      </c>
    </row>
    <row r="90" spans="1:12" ht="20.5">
      <c r="B90" s="30"/>
      <c r="F90" s="176"/>
      <c r="G90" s="251"/>
      <c r="H90" s="176"/>
      <c r="I90" s="176"/>
      <c r="J90" s="176"/>
      <c r="K90" s="231"/>
      <c r="L90" s="176"/>
    </row>
    <row r="91" spans="1:12" ht="20">
      <c r="B91" s="30"/>
      <c r="C91" s="30"/>
      <c r="D91" s="7"/>
      <c r="E91" s="7"/>
      <c r="F91" s="176"/>
      <c r="G91" s="252"/>
      <c r="H91" s="176"/>
      <c r="I91" s="253"/>
      <c r="J91" s="176"/>
      <c r="K91" s="254"/>
      <c r="L91" s="176"/>
    </row>
  </sheetData>
  <mergeCells count="12">
    <mergeCell ref="J45:L45"/>
    <mergeCell ref="J46:L46"/>
    <mergeCell ref="F50:H50"/>
    <mergeCell ref="J50:L50"/>
    <mergeCell ref="F51:H51"/>
    <mergeCell ref="J51:L51"/>
    <mergeCell ref="J1:L1"/>
    <mergeCell ref="J2:L2"/>
    <mergeCell ref="F6:H6"/>
    <mergeCell ref="J6:L6"/>
    <mergeCell ref="F7:H7"/>
    <mergeCell ref="J7:L7"/>
  </mergeCells>
  <pageMargins left="0.75" right="0.42" top="0.5" bottom="0.5" header="0.5" footer="0.5"/>
  <pageSetup paperSize="9" scale="74" firstPageNumber="15" fitToHeight="0" orientation="portrait" useFirstPageNumber="1" r:id="rId1"/>
  <headerFooter>
    <oddFooter>&amp;L&amp;"Angsana New,Regular"The accompanying notes form an integral part of these consolidated and separate financial statements.&amp;R&amp;"Angsana New,Regular"&amp;P</oddFooter>
  </headerFooter>
  <rowBreaks count="1" manualBreakCount="1">
    <brk id="44" max="16383" man="1"/>
  </rowBreaks>
  <customProperties>
    <customPr name="OrphanNamesChecke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EBS 8-10</vt:lpstr>
      <vt:lpstr>EPL 11-12</vt:lpstr>
      <vt:lpstr>EQ 13 (Conso)</vt:lpstr>
      <vt:lpstr>EQ 14 (Company)</vt:lpstr>
      <vt:lpstr>ECF 15-16</vt:lpstr>
      <vt:lpstr>'EBS 8-10'!Print_Area</vt:lpstr>
      <vt:lpstr>'ECF 15-16'!Print_Area</vt:lpstr>
      <vt:lpstr>'EPL 11-12'!Print_Area</vt:lpstr>
      <vt:lpstr>'EQ 13 (Conso)'!Print_Area</vt:lpstr>
      <vt:lpstr>'EQ 14 (Company)'!Print_Area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Rasika Vangyibkang</dc:creator>
  <cp:lastModifiedBy>Rasika Vangyibkang</cp:lastModifiedBy>
  <dcterms:created xsi:type="dcterms:W3CDTF">2026-02-25T14:36:14Z</dcterms:created>
  <dcterms:modified xsi:type="dcterms:W3CDTF">2026-02-25T14:41:00Z</dcterms:modified>
</cp:coreProperties>
</file>