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Audit\Client\2025\Asphere_25\AS_YE'2025\"/>
    </mc:Choice>
  </mc:AlternateContent>
  <xr:revisionPtr revIDLastSave="0" documentId="13_ncr:1_{3AD1AEC3-9DD1-432B-B515-DAD011E33BA1}" xr6:coauthVersionLast="47" xr6:coauthVersionMax="47" xr10:uidLastSave="{00000000-0000-0000-0000-000000000000}"/>
  <bookViews>
    <workbookView xWindow="-110" yWindow="-110" windowWidth="19420" windowHeight="10300" activeTab="4" xr2:uid="{16E90218-3069-4A30-9617-B03F7E1FB0CE}"/>
  </bookViews>
  <sheets>
    <sheet name="TBS 8-10" sheetId="1" r:id="rId1"/>
    <sheet name="TPL 11-12" sheetId="2" r:id="rId2"/>
    <sheet name="TEQ 13 (Conso)" sheetId="3" r:id="rId3"/>
    <sheet name="TEQ 14 (Company)" sheetId="4" r:id="rId4"/>
    <sheet name="TCF 15-16" sheetId="5" r:id="rId5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0">'TBS 8-10'!#REF!</definedName>
    <definedName name="\p" localSheetId="3">'TEQ 14 (Company)'!#REF!</definedName>
    <definedName name="\p" localSheetId="1">'TPL 11-12'!#REF!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3">'TEQ 14 (Company)'!#REF!</definedName>
    <definedName name="aa" localSheetId="1">'TPL 11-12'!#REF!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1">'TPL 11-12'!#REF!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1">'TPL 11-12'!#REF!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3">'TEQ 14 (Company)'!#REF!</definedName>
    <definedName name="_xlnm.Database" localSheetId="1">'TPL 11-12'!#REF!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4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4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3">'TEQ 14 (Company)'!#REF!</definedName>
    <definedName name="LEASE" localSheetId="1">'TPL 11-12'!#REF!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4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1">'TPL 11-12'!#REF!</definedName>
    <definedName name="p_1">#REF!</definedName>
    <definedName name="p_2" localSheetId="1">'TPL 11-12'!#REF!</definedName>
    <definedName name="p_2">#REF!</definedName>
    <definedName name="p_3" localSheetId="1">'TPL 11-12'!#REF!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>#REF!</definedName>
    <definedName name="_xlnm.Print_Area" localSheetId="0">'TBS 8-10'!$A$1:$J$130</definedName>
    <definedName name="_xlnm.Print_Area" localSheetId="4">'TCF 15-16'!$A$1:$J$88</definedName>
    <definedName name="_xlnm.Print_Area" localSheetId="2">'TEQ 13 (Conso)'!$A$1:$AF$40</definedName>
    <definedName name="_xlnm.Print_Area" localSheetId="3">'TEQ 14 (Company)'!$A$1:$V$36</definedName>
    <definedName name="_xlnm.Print_Area" localSheetId="1">'TPL 11-12'!$A$1:$J$69</definedName>
    <definedName name="_xlnm.Print_Area">#REF!</definedName>
    <definedName name="PRINT_AREA_MI" localSheetId="3">'TEQ 14 (Company)'!#REF!</definedName>
    <definedName name="PRINT_AREA_MI" localSheetId="1">'TPL 11-12'!#REF!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3">'TEQ 14 (Company)'!#REF!</definedName>
    <definedName name="Print_Titles_MI" localSheetId="1">'TPL 11-12'!#REF!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5" l="1"/>
  <c r="F83" i="5"/>
  <c r="J75" i="5"/>
  <c r="H75" i="5"/>
  <c r="F75" i="5"/>
  <c r="D75" i="5"/>
  <c r="J64" i="5"/>
  <c r="H64" i="5"/>
  <c r="F64" i="5"/>
  <c r="D58" i="5"/>
  <c r="D64" i="5" s="1"/>
  <c r="I41" i="5"/>
  <c r="G41" i="5"/>
  <c r="E41" i="5"/>
  <c r="C29" i="5"/>
  <c r="T32" i="4"/>
  <c r="L32" i="4"/>
  <c r="T30" i="4"/>
  <c r="T29" i="4"/>
  <c r="L29" i="4"/>
  <c r="V29" i="4" s="1"/>
  <c r="T28" i="4"/>
  <c r="U22" i="4"/>
  <c r="S22" i="4"/>
  <c r="R22" i="4"/>
  <c r="R25" i="4" s="1"/>
  <c r="R34" i="4" s="1"/>
  <c r="Q22" i="4"/>
  <c r="P22" i="4"/>
  <c r="P25" i="4" s="1"/>
  <c r="O22" i="4"/>
  <c r="N22" i="4"/>
  <c r="N25" i="4" s="1"/>
  <c r="N34" i="4" s="1"/>
  <c r="M22" i="4"/>
  <c r="L22" i="4"/>
  <c r="L25" i="4" s="1"/>
  <c r="K22" i="4"/>
  <c r="J22" i="4"/>
  <c r="J25" i="4" s="1"/>
  <c r="J34" i="4" s="1"/>
  <c r="I22" i="4"/>
  <c r="H22" i="4"/>
  <c r="H25" i="4" s="1"/>
  <c r="H34" i="4" s="1"/>
  <c r="F22" i="4"/>
  <c r="F25" i="4" s="1"/>
  <c r="F34" i="4" s="1"/>
  <c r="E22" i="4"/>
  <c r="D22" i="4"/>
  <c r="D25" i="4" s="1"/>
  <c r="D34" i="4" s="1"/>
  <c r="T20" i="4"/>
  <c r="V20" i="4" s="1"/>
  <c r="T19" i="4"/>
  <c r="V19" i="4" s="1"/>
  <c r="T18" i="4"/>
  <c r="V18" i="4" s="1"/>
  <c r="T17" i="4"/>
  <c r="V17" i="4" s="1"/>
  <c r="T14" i="4"/>
  <c r="U38" i="3"/>
  <c r="T36" i="3"/>
  <c r="V36" i="3" s="1"/>
  <c r="Z36" i="3" s="1"/>
  <c r="AB36" i="3" s="1"/>
  <c r="AF36" i="3" s="1"/>
  <c r="V34" i="3"/>
  <c r="Z34" i="3" s="1"/>
  <c r="L34" i="3"/>
  <c r="V33" i="3"/>
  <c r="Z33" i="3" s="1"/>
  <c r="AB33" i="3" s="1"/>
  <c r="AF33" i="3" s="1"/>
  <c r="V32" i="3"/>
  <c r="Z32" i="3" s="1"/>
  <c r="L32" i="3"/>
  <c r="V31" i="3"/>
  <c r="Z31" i="3" s="1"/>
  <c r="AB31" i="3" s="1"/>
  <c r="AF31" i="3" s="1"/>
  <c r="T28" i="3"/>
  <c r="R28" i="3"/>
  <c r="R38" i="3" s="1"/>
  <c r="P28" i="3"/>
  <c r="V28" i="3" s="1"/>
  <c r="Z28" i="3" s="1"/>
  <c r="F28" i="3"/>
  <c r="F38" i="3" s="1"/>
  <c r="AD25" i="3"/>
  <c r="AD28" i="3" s="1"/>
  <c r="AD38" i="3" s="1"/>
  <c r="X25" i="3"/>
  <c r="X28" i="3" s="1"/>
  <c r="X38" i="3" s="1"/>
  <c r="T25" i="3"/>
  <c r="R25" i="3"/>
  <c r="P25" i="3"/>
  <c r="N25" i="3"/>
  <c r="N28" i="3" s="1"/>
  <c r="N38" i="3" s="1"/>
  <c r="L25" i="3"/>
  <c r="L28" i="3" s="1"/>
  <c r="J25" i="3"/>
  <c r="J28" i="3" s="1"/>
  <c r="J38" i="3" s="1"/>
  <c r="H25" i="3"/>
  <c r="H28" i="3" s="1"/>
  <c r="H38" i="3" s="1"/>
  <c r="F25" i="3"/>
  <c r="D25" i="3"/>
  <c r="D28" i="3" s="1"/>
  <c r="V23" i="3"/>
  <c r="Z23" i="3" s="1"/>
  <c r="AB23" i="3" s="1"/>
  <c r="AF23" i="3" s="1"/>
  <c r="V22" i="3"/>
  <c r="Z22" i="3" s="1"/>
  <c r="AB22" i="3" s="1"/>
  <c r="AF22" i="3" s="1"/>
  <c r="V21" i="3"/>
  <c r="Z21" i="3" s="1"/>
  <c r="AB21" i="3" s="1"/>
  <c r="AF21" i="3" s="1"/>
  <c r="AB20" i="3"/>
  <c r="AF20" i="3" s="1"/>
  <c r="V19" i="3"/>
  <c r="Z19" i="3" s="1"/>
  <c r="AB19" i="3" s="1"/>
  <c r="AF19" i="3" s="1"/>
  <c r="V18" i="3"/>
  <c r="Z18" i="3" s="1"/>
  <c r="V15" i="3"/>
  <c r="Z15" i="3" s="1"/>
  <c r="AB15" i="3" s="1"/>
  <c r="J61" i="2"/>
  <c r="F61" i="2"/>
  <c r="J56" i="2"/>
  <c r="F56" i="2"/>
  <c r="D56" i="2"/>
  <c r="D42" i="2"/>
  <c r="J41" i="2"/>
  <c r="J42" i="2" s="1"/>
  <c r="H41" i="2"/>
  <c r="F41" i="2"/>
  <c r="J11" i="2"/>
  <c r="J20" i="2" s="1"/>
  <c r="J22" i="2" s="1"/>
  <c r="H11" i="2"/>
  <c r="H20" i="2" s="1"/>
  <c r="H22" i="2" s="1"/>
  <c r="L30" i="4" s="1"/>
  <c r="F11" i="2"/>
  <c r="F20" i="2" s="1"/>
  <c r="D11" i="2"/>
  <c r="D20" i="2" s="1"/>
  <c r="J108" i="1"/>
  <c r="J110" i="1" s="1"/>
  <c r="F108" i="1"/>
  <c r="D108" i="1"/>
  <c r="H105" i="1"/>
  <c r="H108" i="1" s="1"/>
  <c r="J70" i="1"/>
  <c r="H70" i="1"/>
  <c r="F70" i="1"/>
  <c r="D70" i="1"/>
  <c r="J62" i="1"/>
  <c r="H62" i="1"/>
  <c r="F62" i="1"/>
  <c r="D62" i="1"/>
  <c r="J30" i="1"/>
  <c r="H30" i="1"/>
  <c r="F30" i="1"/>
  <c r="D30" i="1"/>
  <c r="J17" i="1"/>
  <c r="J31" i="1" s="1"/>
  <c r="H17" i="1"/>
  <c r="F17" i="1"/>
  <c r="D17" i="1"/>
  <c r="T25" i="4" l="1"/>
  <c r="T34" i="4" s="1"/>
  <c r="V32" i="4"/>
  <c r="V30" i="4"/>
  <c r="P38" i="3"/>
  <c r="T38" i="3"/>
  <c r="J43" i="2"/>
  <c r="L38" i="3"/>
  <c r="D10" i="5"/>
  <c r="D29" i="5" s="1"/>
  <c r="D37" i="5" s="1"/>
  <c r="D22" i="2"/>
  <c r="F10" i="5"/>
  <c r="F29" i="5" s="1"/>
  <c r="F37" i="5" s="1"/>
  <c r="F22" i="2"/>
  <c r="L34" i="4"/>
  <c r="AB34" i="3"/>
  <c r="AF34" i="3" s="1"/>
  <c r="J71" i="1"/>
  <c r="J111" i="1" s="1"/>
  <c r="AF15" i="3"/>
  <c r="Z25" i="3"/>
  <c r="AB18" i="3"/>
  <c r="AF18" i="3" s="1"/>
  <c r="H110" i="1"/>
  <c r="D31" i="1"/>
  <c r="F31" i="1"/>
  <c r="D110" i="1"/>
  <c r="F110" i="1"/>
  <c r="F42" i="2"/>
  <c r="AB32" i="3"/>
  <c r="AF32" i="3" s="1"/>
  <c r="D71" i="1"/>
  <c r="H42" i="2"/>
  <c r="F71" i="1"/>
  <c r="H71" i="1"/>
  <c r="H54" i="2"/>
  <c r="H10" i="5"/>
  <c r="H29" i="5" s="1"/>
  <c r="Z38" i="3"/>
  <c r="P34" i="4"/>
  <c r="D41" i="5"/>
  <c r="J10" i="5"/>
  <c r="J29" i="5" s="1"/>
  <c r="V25" i="3"/>
  <c r="V38" i="3"/>
  <c r="H31" i="1"/>
  <c r="AB28" i="3"/>
  <c r="T22" i="4"/>
  <c r="D38" i="3"/>
  <c r="V28" i="4"/>
  <c r="V14" i="4"/>
  <c r="V22" i="4" s="1"/>
  <c r="V25" i="4" l="1"/>
  <c r="H43" i="2"/>
  <c r="D43" i="2"/>
  <c r="D61" i="2" s="1"/>
  <c r="F43" i="2"/>
  <c r="H111" i="1"/>
  <c r="F41" i="5"/>
  <c r="F111" i="1"/>
  <c r="AF25" i="3"/>
  <c r="AB38" i="3"/>
  <c r="AF28" i="3"/>
  <c r="AF38" i="3" s="1"/>
  <c r="AB25" i="3"/>
  <c r="J37" i="5"/>
  <c r="H37" i="5"/>
  <c r="V34" i="4"/>
  <c r="H56" i="2"/>
  <c r="D79" i="5"/>
  <c r="D83" i="5" s="1"/>
  <c r="D111" i="1"/>
  <c r="D59" i="2" l="1"/>
  <c r="H59" i="2"/>
  <c r="H41" i="5"/>
  <c r="J41" i="5"/>
  <c r="H61" i="2" l="1"/>
  <c r="H79" i="5"/>
  <c r="H83" i="5" s="1"/>
</calcChain>
</file>

<file path=xl/sharedStrings.xml><?xml version="1.0" encoding="utf-8"?>
<sst xmlns="http://schemas.openxmlformats.org/spreadsheetml/2006/main" count="370" uniqueCount="238">
  <si>
    <t>บริษัท แอสเฟียร์ อินโนเวชั่นส์ จำกัด (มหาชน)</t>
  </si>
  <si>
    <t xml:space="preserve">งบฐานะการเงิน </t>
  </si>
  <si>
    <t>ณ วันที่ 31 ธันวาคม 2568</t>
  </si>
  <si>
    <t>(หน่วย : บาท)</t>
  </si>
  <si>
    <t>งบการเงินรวม</t>
  </si>
  <si>
    <t>งบการเงินเฉพาะกิจการ</t>
  </si>
  <si>
    <t>หมายเหตุ</t>
  </si>
  <si>
    <t>2568</t>
  </si>
  <si>
    <t>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</si>
  <si>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</si>
  <si>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</si>
  <si>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</si>
  <si>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</si>
  <si>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</si>
  <si>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สินทรัพย์ทางการเงินหมุนเวียนอื่น</t>
  </si>
  <si>
    <t>ค่าสิทธิ์จ่ายล่วงหน้า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</si>
  <si>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</si>
  <si>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</si>
  <si>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</si>
  <si>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</si>
  <si>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สินทรัพย์ทางการเงินที่วัดมูลค่าด้วยมูลค่ายุติธรรม</t>
  </si>
  <si>
    <t xml:space="preserve">   ผ่านกำไรขาดทุนเบ็ดเสร็จอื่น</t>
  </si>
  <si>
    <t>เงินลงทุนในบริษัทย่อย</t>
  </si>
  <si>
    <t>15 (ก)</t>
  </si>
  <si>
    <t>เงินลงทุนในบริษัทร่วม</t>
  </si>
  <si>
    <t>15 (ง)</t>
  </si>
  <si>
    <t>เงินลงทุนในกิจการร่วมค้า</t>
  </si>
  <si>
    <t>15 (จ)</t>
  </si>
  <si>
    <t>อุปกรณ์</t>
  </si>
  <si>
    <t>สินทรัพย์สิทธิการใช้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</si>
  <si>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</si>
  <si>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</si>
  <si>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</si>
  <si>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</si>
  <si>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            กรรมการ  ___________________________________________</t>
  </si>
  <si>
    <t>งบฐานะการเงิน (ต่อ)</t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</si>
  <si>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</si>
  <si>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</si>
  <si>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</si>
  <si>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</si>
  <si>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</si>
  <si>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</si>
  <si>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รายได้รับล่วงหน้า</t>
  </si>
  <si>
    <t>ส่วนของหนี้สินตามสัญญาเช่า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</si>
  <si>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</si>
  <si>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</si>
  <si>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</si>
  <si>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</si>
  <si>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</si>
  <si>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</si>
  <si>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</si>
  <si>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</si>
  <si>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ประมาณการหนี้สินไม่หมุนเวียนอื่น</t>
  </si>
  <si>
    <t xml:space="preserve">รวมหนี้สินไม่หมุนเวียน </t>
  </si>
  <si>
    <t>รวมหนี้สิน</t>
  </si>
  <si>
    <r>
      <t xml:space="preserve">งบฐานะการเงิน </t>
    </r>
    <r>
      <rPr>
        <sz val="14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</si>
  <si>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</si>
  <si>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</si>
  <si>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</si>
  <si>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</si>
  <si>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 xml:space="preserve">      หุ้นสามัญจำนวน 514,224,168 หุ้น มูลค่าหุ้นละ 0.5 บาท</t>
  </si>
  <si>
    <t xml:space="preserve">      หุ้นสามัญจำนวน 499,246,766 หุ้น มูลค่าหุ้นละ 0.5 บาท</t>
  </si>
  <si>
    <t xml:space="preserve">   ทุนที่ออกและชำระแล้ว</t>
  </si>
  <si>
    <t>ส่วนเกินมูลค่าหุ้น</t>
  </si>
  <si>
    <t>สำรองส่วนทุนจากการจ่ายโดยใช้หุ้นเป็นเกณฑ์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</si>
  <si>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</si>
  <si>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</si>
  <si>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</si>
  <si>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</si>
  <si>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</si>
  <si>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</si>
  <si>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</si>
  <si>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</si>
  <si>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</si>
  <si>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สำหรับปีสิ้นสุดวันที่ 31 ธันวาคม 2568</t>
  </si>
  <si>
    <t>รายได้จากการให้บริการ</t>
  </si>
  <si>
    <t>ต้นทุนการให้บริการ</t>
  </si>
  <si>
    <t>กำไรขั้นต้น</t>
  </si>
  <si>
    <t>รายได้เงินปันผล</t>
  </si>
  <si>
    <t>รายได้อื่น</t>
  </si>
  <si>
    <t>กำไรจากการขายเงินลงทุนในบริษัทย่อย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</si>
  <si>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</si>
  <si>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</si>
  <si>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</si>
  <si>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ส่วนแบ่งกำไรจากเงินลงทุนในบริษัทร่วม</t>
  </si>
  <si>
    <t>ส่วนแบ่งกำไร (ขาดทุน) จากเงินลงทุนในกิจการร่วมค้า</t>
  </si>
  <si>
    <t>กำไรก่อนรายได้ (ค่าใช้จ่าย) ภาษีเงินได้</t>
  </si>
  <si>
    <t>รายได้ (ค่าใช้จ่าย) ภาษีเงินได้</t>
  </si>
  <si>
    <t>กำไรสำหรับปี</t>
  </si>
  <si>
    <t>กำไร (ขาดทุน) เบ็ดเสร็จอื่น:</t>
  </si>
  <si>
    <t>รายการที่อาจถูกจัดประเภทรายการใหม่ไว้ใน</t>
  </si>
  <si>
    <t xml:space="preserve">    กำไรหรือขาดทุนในภายหลัง</t>
  </si>
  <si>
    <t>ผลต่างของอัตราแลกเปลี่ยนจากการแปลงค่า</t>
  </si>
  <si>
    <t xml:space="preserve">    งบการเงินที่เป็นเงินตราต่างประเทศ</t>
  </si>
  <si>
    <t>รวมรายการที่อาจถูกจัดประเภทรายการใหม่</t>
  </si>
  <si>
    <t xml:space="preserve">    ไว้ในกำไรหรือขาดทุนในภายหลัง</t>
  </si>
  <si>
    <t>รายการที่จะไม่จัดประเภทรายการใหม่ไว้ใน</t>
  </si>
  <si>
    <t>ผลกำไร(ขาดทุน)จากเงินลงทุนในตราสารทุนที่กำหนดให้วัดมูลค่า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</si>
  <si>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</t>
  </si>
  <si>
    <t xml:space="preserve">ผลกำไรจากการขายเงินลงทุนในตราสารทุนที่กำหนดให้วัดมูลค่า </t>
  </si>
  <si>
    <t>การวัดมูลค่าใหม่ของภาระผูกพันผลประโยชน์พนักงาน</t>
  </si>
  <si>
    <t>ภาษีเงินได้ของรายการที่จะไม่ถูกจัดประเภทใหม่</t>
  </si>
  <si>
    <t>รวมรายการที่จะไม่จัดประเภทรายการใหม่</t>
  </si>
  <si>
    <t xml:space="preserve">    ไปยังกำไรหรือขาดทุนในภายหลัง</t>
  </si>
  <si>
    <t>กำไรเบ็ดเสร็จอื่นสำหรับปี - สุทธิจากภาษี</t>
  </si>
  <si>
    <t>กำไรเบ็ดเสร็จรวมสำหรับปี</t>
  </si>
  <si>
    <r>
      <t xml:space="preserve">งบกำไรขาดทุนเบ็ดเสร็จ </t>
    </r>
    <r>
      <rPr>
        <sz val="14"/>
        <color theme="1"/>
        <rFont val="Angsana New"/>
        <family val="1"/>
      </rPr>
      <t>(ต่อ)</t>
    </r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</si>
  <si>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</si>
  <si>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</si>
  <si>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</si>
  <si>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</si>
  <si>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กำไรต่อหุ้น</t>
  </si>
  <si>
    <t>บาท</t>
  </si>
  <si>
    <t>กำไรต่อหุ้นขั้นพื้นฐาน</t>
  </si>
  <si>
    <t>กำไรต่อหุ้นปรับลด</t>
  </si>
  <si>
    <t xml:space="preserve">งบการเปลี่ยนแปลงส่วนของผู้ถือหุ้น </t>
  </si>
  <si>
    <t>ส่วนของผู้เป็นเจ้าของของบริษัทใหญ่</t>
  </si>
  <si>
    <t>กำไร (ขาดทุน) เบ็ดเสร็จอื่น</t>
  </si>
  <si>
    <t>ผลกำไรจาก</t>
  </si>
  <si>
    <t>ผลกำไร (ขาดทุน) จาก</t>
  </si>
  <si>
    <t>ส่วนเกินจากการ</t>
  </si>
  <si>
    <t>สำรองส่วนทุนจาก</t>
  </si>
  <si>
    <t>จัดสรรแล้ว -</t>
  </si>
  <si>
    <t>ผลต่างจากการแปลงค่า</t>
  </si>
  <si>
    <t>การวัดมูลค่าใหม่ของ</t>
  </si>
  <si>
    <t>เงินลงทุนในตราสารทุน</t>
  </si>
  <si>
    <t>เปลี่ยนแปลง</t>
  </si>
  <si>
    <t>รวมองค์ประกอบอื่น</t>
  </si>
  <si>
    <t>รวมส่วนของ</t>
  </si>
  <si>
    <t>ทุนที่ออกและ</t>
  </si>
  <si>
    <t>ส่วนเกิน</t>
  </si>
  <si>
    <t>การจ่ายโดยใช้</t>
  </si>
  <si>
    <t>ทุนสำรอง</t>
  </si>
  <si>
    <t>งบการเงินที่เป็น</t>
  </si>
  <si>
    <t>ผลประโยชน์พนักงาน</t>
  </si>
  <si>
    <t>ให้วัดมูลค่ายุติธรรมผ่าน</t>
  </si>
  <si>
    <t>รวมกำไรขาดทุน</t>
  </si>
  <si>
    <t>สัดส่วนการลงทุน</t>
  </si>
  <si>
    <t>ของส่วนของ</t>
  </si>
  <si>
    <t>ผู้เป็นเจ้าของ</t>
  </si>
  <si>
    <t>ส่วนได้เสียที่ไม่มี</t>
  </si>
  <si>
    <t>ชำระแล้ว</t>
  </si>
  <si>
    <t>มูลค่าหุ้น</t>
  </si>
  <si>
    <t>หุ้นเป็นเกณฑ์</t>
  </si>
  <si>
    <t>ตามกฎหมาย</t>
  </si>
  <si>
    <t>ยังไม่ได้จัดสรร</t>
  </si>
  <si>
    <t>หุ้นทุนซื้อคืน</t>
  </si>
  <si>
    <t>เงินตราต่างประเทศ</t>
  </si>
  <si>
    <t>ที่กำหนดไว้</t>
  </si>
  <si>
    <t xml:space="preserve">ขาดทุนเบ็ดเสร็จอื่น </t>
  </si>
  <si>
    <t xml:space="preserve">เบ็ดเสร็จอื่น </t>
  </si>
  <si>
    <t>ในบริษัทย่อย</t>
  </si>
  <si>
    <t>ผู้ถือหุ้น</t>
  </si>
  <si>
    <t>ของบริษัทใหญ่</t>
  </si>
  <si>
    <t>อำนาจควบคุม</t>
  </si>
  <si>
    <t>ยอดคงเหลือ ณ วันที่ 1 มกราคม 2567</t>
  </si>
  <si>
    <t>การเปลี่ยนแปลงในส่วนของผู้ถือหุ้นสำหรับปี</t>
  </si>
  <si>
    <t>การจ่ายโดยใช้หุ้นเป็นเกณฑ์</t>
  </si>
  <si>
    <t xml:space="preserve">จัดสรรเป็นสำรองตามกฎหมาย </t>
  </si>
  <si>
    <t>เงินปันผลจ่าย</t>
  </si>
  <si>
    <t>การซื้อหุ้นทุนซื้อคืน</t>
  </si>
  <si>
    <t>ลดทุนจดทะเบียนและตัดหุ้นทุนซื้อคืน</t>
  </si>
  <si>
    <t>กำไร (ขาดทุน) เบ็ดเสร็จรวมสำหรับปี</t>
  </si>
  <si>
    <t>ยอดคงเหลือวันที่ 31 ธันวาคม 2567</t>
  </si>
  <si>
    <t>ยอดคงเหลือ ณ วันที่ 1 มกราคม 2568</t>
  </si>
  <si>
    <t>การจำหน่ายเงินลงทุนในบริษัทย่อย</t>
  </si>
  <si>
    <t>15 (ข)</t>
  </si>
  <si>
    <t>กำไรจากการตัดรายการเงินลงทุนในตราสารทุน</t>
  </si>
  <si>
    <t xml:space="preserve">   ที่วัดมูลค่ายุติธรรมผ่านกำไรขาดทุนเบ็ดเสร็จอื่น</t>
  </si>
  <si>
    <t>ยอดคงเหลือวันที่ 31 ธันวาคม 2568</t>
  </si>
  <si>
    <r>
      <t>งบการเปลี่ยนแปลงส่วนของผู้ถือหุ้น</t>
    </r>
    <r>
      <rPr>
        <sz val="14"/>
        <rFont val="Angsana New"/>
        <family val="1"/>
      </rPr>
      <t xml:space="preserve"> (ต่อ)</t>
    </r>
  </si>
  <si>
    <t>ที่ให้วัดมูลค่ายุติธรรมผ่าน</t>
  </si>
  <si>
    <t>ทุนสำรองตามกฎหมาย</t>
  </si>
  <si>
    <t>ขาดทุนเบ็ดเสร็จอื่น</t>
  </si>
  <si>
    <t>ของส่วนของผู้ถือหุ้น</t>
  </si>
  <si>
    <t>การลดทุนจดทะเบียนและตัดหุ้นทุนซื้อคืน</t>
  </si>
  <si>
    <t>ยอดคงเหลือวันที่ 31 ธันวาคม พ.ศ. 2567</t>
  </si>
  <si>
    <t>ยอดคงเหลือวันที่ 31 ธันวาคม พ.ศ. 2568</t>
  </si>
  <si>
    <t xml:space="preserve">งบกระแสเงินสด </t>
  </si>
  <si>
    <t>(หน่วย :บาท)</t>
  </si>
  <si>
    <t xml:space="preserve">กระแสเงินสดจากกิจกรรมดำเนินงาน </t>
  </si>
  <si>
    <t>กำไรก่อนค่าใช้จ่ายภาษีเงินได้</t>
  </si>
  <si>
    <t>รายการปรับปรุง</t>
  </si>
  <si>
    <t>ค่าเสื่อมราคาและค่าตัดจำหน่าย</t>
  </si>
  <si>
    <t>16,17,18</t>
  </si>
  <si>
    <t>ค่าเผื่อ (กลับรายการ) ขาดทุนจากการด้อยค่าค่าสิทธิ์ล่วงหน้า</t>
  </si>
  <si>
    <t xml:space="preserve">ขาดทุนจากการตัดจำหน่ายค่าสิทธิ์จ่ายล่วงหน้า </t>
  </si>
  <si>
    <t>ค่าเผื่อ (กลับรายการ) การด้อยค่าของสินทรัพย์ไม่มีตัวตน</t>
  </si>
  <si>
    <t>ขาดทุนจากการตัดจำหน่ายสินทรัพย์ไม่มีตัวตน</t>
  </si>
  <si>
    <t>(กำไร) ขาดทุนจากการเปลี่ยนแปลงมูลค่า</t>
  </si>
  <si>
    <t>สินทรัพย์ทางการเงินที่ยังไม่เกิดขึ้นจริง</t>
  </si>
  <si>
    <t>กำไรจากการจำหน่ายสินทรัพย์ทางการเงินอื่น</t>
  </si>
  <si>
    <t>กำไรจากการจำหน่ายอุปกรณ์</t>
  </si>
  <si>
    <t>ขาดทุนจากอัตราแลกเปลี่ยนที่ยังไม่เกิดขึ้นจริง</t>
  </si>
  <si>
    <t>ค่าใช้จ่ายผลประโยชน์พนักงาน</t>
  </si>
  <si>
    <t>เงินปันผลรับ</t>
  </si>
  <si>
    <t>ดอกเบี้ยรับ</t>
  </si>
  <si>
    <t>ส่วนแบ่ง (กำไร) ขาดทุนจากเงินลงทุนในกิจการร่วมค้า</t>
  </si>
  <si>
    <t>กระแสเงินสดก่อนการเปลี่ยนแปลงในสินทรัพย์และหนี้สินดำเนินงาน</t>
  </si>
  <si>
    <t>การเปลี่ยนแปลงในสินทรัพย์และหนี้สินดำเนินงาน</t>
  </si>
  <si>
    <t>ลูกหนี้การค้าและลูกหนี้อื่น</t>
  </si>
  <si>
    <t>ค่าสิทธิจ่ายล่วงหน้า</t>
  </si>
  <si>
    <t>เจ้าหนี้การค้าและเจ้าหนี้อื่น</t>
  </si>
  <si>
    <t>เงินสดได้มาจากกิจกรรมดำเนินงาน</t>
  </si>
  <si>
    <t>ดอกเบี้ยจ่าย</t>
  </si>
  <si>
    <t>ภาษีเงินได้รับคืน (จ่ายออก)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</si>
  <si>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</si>
  <si>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4"/>
        <color indexed="8"/>
        <rFont val="Angsana New"/>
        <family val="1"/>
      </rPr>
      <t>(ต่อ)</t>
    </r>
  </si>
  <si>
    <t>กระแสเงินสดจากกิจกรรมลงทุน</t>
  </si>
  <si>
    <t>เงินสดรับจากการขายสินทรัพย์ทางการเงินหมุนเวียนอื่น</t>
  </si>
  <si>
    <t>เงินสดจ่ายซื้ออุปกรณ์</t>
  </si>
  <si>
    <t>เงินสดจ่ายซื้อสินทรัพย์ไม่มีตัวตน</t>
  </si>
  <si>
    <t>เงินสดจ่ายเพื่อให้กู้ยืมระยะสั้นแก่กิจการที่เกี่ยวข้องกัน</t>
  </si>
  <si>
    <t>เงินสดรับ (จ่าย) ลงทุนในสินทรัพย์ทางการเงินที่วัดมูลค่า</t>
  </si>
  <si>
    <t>ด้วยมูลค่ายุติธรรมผ่านกำไรขาดทุนเบ็ดเสร็จอื่น</t>
  </si>
  <si>
    <t xml:space="preserve">เงินฝากธนาคารที่มีภาระค้ำประกันเพิ่มขึ้น </t>
  </si>
  <si>
    <t>เงินสดรับจากการขายเงินลงทุนในบริษัทย่อย</t>
  </si>
  <si>
    <t xml:space="preserve">เงินสดรับจากการจำหน่ายอุปกรณ์ </t>
  </si>
  <si>
    <t>เงินสดรับจากดอกเบี้ยรับ</t>
  </si>
  <si>
    <t>เงินสดรับจากเงินปันผลในเงินลงทุน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</si>
  <si>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</si>
  <si>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</si>
  <si>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เงินสดรับค่าหุ้นจากการใช้สิทธิใบสำคัญแสดงสิทธิ</t>
  </si>
  <si>
    <t>เงินสดจ่ายเงินกู้ยืมระยะสั้นจากกิจการที่เกี่ยวข้องกัน</t>
  </si>
  <si>
    <t>เงินสดจ่ายเงินกู้ยืมระยะยาวจากสถาบันการเงิน</t>
  </si>
  <si>
    <t>เงินสดรับจ่ายเงินกู้ยืมระยะสั้นจากกรรมการ</t>
  </si>
  <si>
    <t>เงินสดจ่ายหุ้นซื้อคืน</t>
  </si>
  <si>
    <t>เงินสดจ่ายดอกเบี้ยจ่าย</t>
  </si>
  <si>
    <t>เงินสดจ่ายชำระหนี้สินตามสัญญาเช่า</t>
  </si>
  <si>
    <t>เงินสดสุทธิใช้ไปในกิจกรรมจัดหาเงิน</t>
  </si>
  <si>
    <t>ผลต่างจากการแปลงค่างบการเงิน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</si>
  <si>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</si>
  <si>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เงินสดและรายการเทียบเท่าเงินสดต้นปี</t>
  </si>
  <si>
    <t>ของเงินสดและรายการเทียบเท่าเงินสด</t>
  </si>
  <si>
    <t>เงินสดและรายการเทียบเท่าเงินสดปลายปี</t>
  </si>
  <si>
    <t>รายการที่ไม่ใช่เงินสด</t>
  </si>
  <si>
    <t>ซื้ออุปกรณ์โดยยังไม่ได้ชำระเงิน</t>
  </si>
  <si>
    <t>ซื้อสินทรัพย์ไม่มีตัวตนโดยยังไม่ได้ชำระเงิน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</si>
</sst>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;&quot;-&quot;;@"/>
    <numFmt numFmtId="166" formatCode="#,##0;\(#,##0\)"/>
    <numFmt numFmtId="167" formatCode="#,##0;\(#,##0\);\-"/>
    <numFmt numFmtId="168" formatCode="#,##0,"/>
    <numFmt numFmtId="169" formatCode="#,##0\ [$€-1];[Red]\-#,##0\ [$€-1]"/>
    <numFmt numFmtId="170" formatCode="#,##0\ ;\(#,##0\);&quot;- &quot;"/>
  </numFmts>
  <fonts count="1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name val="CordiaUPC"/>
      <family val="2"/>
      <charset val="222"/>
    </font>
    <font>
      <b/>
      <sz val="14"/>
      <name val="Angsana New"/>
      <family val="1"/>
    </font>
    <font>
      <sz val="12"/>
      <name val="Times New Roman"/>
      <family val="1"/>
    </font>
    <font>
      <sz val="14"/>
      <name val="Angsana New"/>
      <family val="1"/>
    </font>
    <font>
      <sz val="14"/>
      <name val="Cordia New"/>
      <family val="2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sz val="14"/>
      <color theme="1"/>
      <name val="Angsana New"/>
      <family val="1"/>
    </font>
    <font>
      <u/>
      <sz val="14"/>
      <name val="Angsana New"/>
      <family val="1"/>
    </font>
    <font>
      <sz val="14"/>
      <color rgb="FFFF0000"/>
      <name val="Angsana New"/>
      <family val="1"/>
    </font>
    <font>
      <sz val="14"/>
      <color theme="1"/>
      <name val="Arial"/>
      <family val="2"/>
    </font>
    <font>
      <sz val="14"/>
      <name val="Angsana New"/>
      <family val="1"/>
      <charset val="222"/>
    </font>
    <font>
      <sz val="14"/>
      <color theme="1"/>
      <name val="Angsana New"/>
      <family val="1"/>
      <charset val="222"/>
    </font>
    <font>
      <sz val="14"/>
      <color indexed="8"/>
      <name val="Angsana New"/>
      <family val="1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43" fontId="16" fillId="0" borderId="0" applyFont="0" applyFill="0" applyBorder="0" applyAlignment="0" applyProtection="0"/>
  </cellStyleXfs>
  <cellXfs count="354">
    <xf numFmtId="0" fontId="0" fillId="0" borderId="0" xfId="0"/>
    <xf numFmtId="37" fontId="3" fillId="0" borderId="0" xfId="2" applyNumberFormat="1" applyFont="1" applyAlignment="1">
      <alignment horizontal="left" vertical="top"/>
    </xf>
    <xf numFmtId="164" fontId="3" fillId="0" borderId="0" xfId="3" applyNumberFormat="1" applyFont="1" applyAlignment="1">
      <alignment horizontal="left" vertical="top"/>
    </xf>
    <xf numFmtId="37" fontId="3" fillId="0" borderId="0" xfId="2" applyNumberFormat="1" applyFont="1" applyAlignment="1">
      <alignment horizontal="center" vertical="top"/>
    </xf>
    <xf numFmtId="37" fontId="5" fillId="0" borderId="0" xfId="2" applyNumberFormat="1" applyFont="1" applyAlignment="1">
      <alignment vertical="top"/>
    </xf>
    <xf numFmtId="37" fontId="3" fillId="0" borderId="1" xfId="2" applyNumberFormat="1" applyFont="1" applyBorder="1" applyAlignment="1">
      <alignment horizontal="left" vertical="top"/>
    </xf>
    <xf numFmtId="165" fontId="3" fillId="0" borderId="1" xfId="2" applyNumberFormat="1" applyFont="1" applyBorder="1" applyAlignment="1">
      <alignment horizontal="left" vertical="top"/>
    </xf>
    <xf numFmtId="164" fontId="3" fillId="0" borderId="1" xfId="3" applyNumberFormat="1" applyFont="1" applyBorder="1" applyAlignment="1">
      <alignment horizontal="right" vertical="top"/>
    </xf>
    <xf numFmtId="165" fontId="3" fillId="0" borderId="0" xfId="2" applyNumberFormat="1" applyFont="1" applyAlignment="1">
      <alignment horizontal="left" vertical="top"/>
    </xf>
    <xf numFmtId="164" fontId="3" fillId="0" borderId="0" xfId="3" applyNumberFormat="1" applyFont="1" applyAlignment="1">
      <alignment horizontal="right" vertical="top"/>
    </xf>
    <xf numFmtId="0" fontId="5" fillId="0" borderId="0" xfId="2" applyFont="1" applyAlignment="1">
      <alignment vertical="top"/>
    </xf>
    <xf numFmtId="0" fontId="3" fillId="0" borderId="0" xfId="4" applyFont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/>
    </xf>
    <xf numFmtId="165" fontId="7" fillId="0" borderId="0" xfId="5" applyNumberFormat="1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0" borderId="1" xfId="4" applyFont="1" applyBorder="1" applyAlignment="1">
      <alignment horizontal="center" vertical="center"/>
    </xf>
    <xf numFmtId="0" fontId="3" fillId="0" borderId="0" xfId="4" applyFont="1" applyAlignment="1">
      <alignment horizontal="center" vertical="top"/>
    </xf>
    <xf numFmtId="166" fontId="3" fillId="0" borderId="1" xfId="4" quotePrefix="1" applyNumberFormat="1" applyFont="1" applyBorder="1" applyAlignment="1">
      <alignment horizontal="center" vertical="top"/>
    </xf>
    <xf numFmtId="166" fontId="3" fillId="0" borderId="0" xfId="3" applyNumberFormat="1" applyFont="1" applyAlignment="1">
      <alignment horizontal="center" vertical="top"/>
    </xf>
    <xf numFmtId="165" fontId="3" fillId="0" borderId="0" xfId="6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167" fontId="3" fillId="0" borderId="0" xfId="7" applyNumberFormat="1" applyFont="1" applyAlignment="1">
      <alignment horizontal="right" vertical="center"/>
    </xf>
    <xf numFmtId="0" fontId="3" fillId="0" borderId="0" xfId="2" applyFont="1" applyAlignment="1">
      <alignment vertical="top"/>
    </xf>
    <xf numFmtId="165" fontId="5" fillId="0" borderId="0" xfId="2" applyNumberFormat="1" applyFont="1" applyAlignment="1">
      <alignment horizontal="center" vertical="top"/>
    </xf>
    <xf numFmtId="164" fontId="5" fillId="0" borderId="0" xfId="3" applyNumberFormat="1" applyFont="1" applyAlignment="1">
      <alignment horizontal="right" vertical="top"/>
    </xf>
    <xf numFmtId="165" fontId="5" fillId="0" borderId="0" xfId="2" applyNumberFormat="1" applyFont="1" applyAlignment="1">
      <alignment vertical="top"/>
    </xf>
    <xf numFmtId="0" fontId="5" fillId="0" borderId="0" xfId="2" applyFont="1" applyAlignment="1">
      <alignment horizontal="left" vertical="top"/>
    </xf>
    <xf numFmtId="165" fontId="5" fillId="0" borderId="0" xfId="6" applyNumberFormat="1" applyFont="1" applyFill="1" applyAlignment="1">
      <alignment horizontal="right" vertical="top"/>
    </xf>
    <xf numFmtId="165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165" fontId="5" fillId="0" borderId="1" xfId="6" applyNumberFormat="1" applyFont="1" applyFill="1" applyBorder="1" applyAlignment="1">
      <alignment horizontal="right" vertical="top"/>
    </xf>
    <xf numFmtId="165" fontId="5" fillId="0" borderId="1" xfId="6" applyNumberFormat="1" applyFont="1" applyBorder="1" applyAlignment="1">
      <alignment horizontal="right" vertical="top"/>
    </xf>
    <xf numFmtId="0" fontId="8" fillId="0" borderId="0" xfId="2" applyFont="1" applyAlignment="1">
      <alignment horizontal="center" vertical="top"/>
    </xf>
    <xf numFmtId="165" fontId="3" fillId="0" borderId="1" xfId="6" applyNumberFormat="1" applyFont="1" applyFill="1" applyBorder="1" applyAlignment="1">
      <alignment horizontal="right" vertical="top"/>
    </xf>
    <xf numFmtId="165" fontId="3" fillId="0" borderId="0" xfId="6" applyNumberFormat="1" applyFont="1" applyFill="1" applyAlignment="1">
      <alignment horizontal="right" vertical="top"/>
    </xf>
    <xf numFmtId="168" fontId="3" fillId="0" borderId="0" xfId="6" applyNumberFormat="1" applyFont="1" applyFill="1" applyAlignment="1">
      <alignment horizontal="right" vertical="top"/>
    </xf>
    <xf numFmtId="168" fontId="5" fillId="0" borderId="0" xfId="6" applyNumberFormat="1" applyFont="1" applyFill="1" applyAlignment="1">
      <alignment horizontal="right" vertical="top"/>
    </xf>
    <xf numFmtId="165" fontId="5" fillId="0" borderId="0" xfId="3" applyNumberFormat="1" applyFont="1" applyAlignment="1">
      <alignment horizontal="right" vertical="center"/>
    </xf>
    <xf numFmtId="165" fontId="7" fillId="0" borderId="1" xfId="6" applyNumberFormat="1" applyFont="1" applyBorder="1" applyAlignment="1">
      <alignment horizontal="right" vertical="top"/>
    </xf>
    <xf numFmtId="165" fontId="3" fillId="0" borderId="0" xfId="6" applyNumberFormat="1" applyFont="1" applyAlignment="1">
      <alignment horizontal="right" vertical="top"/>
    </xf>
    <xf numFmtId="168" fontId="3" fillId="0" borderId="0" xfId="6" applyNumberFormat="1" applyFont="1" applyAlignment="1">
      <alignment horizontal="right" vertical="top"/>
    </xf>
    <xf numFmtId="165" fontId="3" fillId="0" borderId="2" xfId="6" applyNumberFormat="1" applyFont="1" applyBorder="1" applyAlignment="1">
      <alignment horizontal="right" vertical="top"/>
    </xf>
    <xf numFmtId="165" fontId="3" fillId="0" borderId="0" xfId="2" applyNumberFormat="1" applyFont="1" applyAlignment="1">
      <alignment vertical="top"/>
    </xf>
    <xf numFmtId="168" fontId="3" fillId="0" borderId="0" xfId="2" applyNumberFormat="1" applyFont="1" applyAlignment="1">
      <alignment vertical="top"/>
    </xf>
    <xf numFmtId="164" fontId="5" fillId="0" borderId="0" xfId="3" applyNumberFormat="1" applyFont="1" applyAlignment="1">
      <alignment vertical="top"/>
    </xf>
    <xf numFmtId="167" fontId="5" fillId="0" borderId="0" xfId="2" applyNumberFormat="1" applyFont="1" applyAlignment="1">
      <alignment horizontal="right" vertical="top"/>
    </xf>
    <xf numFmtId="167" fontId="5" fillId="0" borderId="0" xfId="6" applyNumberFormat="1" applyFont="1" applyFill="1" applyAlignment="1">
      <alignment horizontal="right" vertical="top"/>
    </xf>
    <xf numFmtId="167" fontId="5" fillId="0" borderId="0" xfId="6" applyNumberFormat="1" applyFont="1" applyAlignment="1">
      <alignment horizontal="right" vertical="top"/>
    </xf>
    <xf numFmtId="168" fontId="5" fillId="0" borderId="0" xfId="2" applyNumberFormat="1" applyFont="1" applyAlignment="1">
      <alignment horizontal="right" vertical="top"/>
    </xf>
    <xf numFmtId="0" fontId="9" fillId="0" borderId="0" xfId="2" applyFont="1" applyAlignment="1">
      <alignment horizontal="left" vertical="top"/>
    </xf>
    <xf numFmtId="169" fontId="5" fillId="0" borderId="0" xfId="2" applyNumberFormat="1" applyFont="1" applyAlignment="1">
      <alignment horizontal="center" vertical="top"/>
    </xf>
    <xf numFmtId="167" fontId="5" fillId="0" borderId="1" xfId="6" applyNumberFormat="1" applyFont="1" applyFill="1" applyBorder="1" applyAlignment="1">
      <alignment horizontal="right" vertical="top"/>
    </xf>
    <xf numFmtId="167" fontId="5" fillId="0" borderId="1" xfId="6" applyNumberFormat="1" applyFont="1" applyBorder="1" applyAlignment="1">
      <alignment horizontal="right" vertical="top"/>
    </xf>
    <xf numFmtId="167" fontId="7" fillId="0" borderId="1" xfId="2" applyNumberFormat="1" applyFont="1" applyBorder="1" applyAlignment="1">
      <alignment horizontal="right" vertical="top"/>
    </xf>
    <xf numFmtId="167" fontId="3" fillId="0" borderId="0" xfId="6" applyNumberFormat="1" applyFont="1" applyAlignment="1">
      <alignment horizontal="right" vertical="top"/>
    </xf>
    <xf numFmtId="167" fontId="7" fillId="0" borderId="1" xfId="6" applyNumberFormat="1" applyFont="1" applyFill="1" applyBorder="1" applyAlignment="1">
      <alignment horizontal="right" vertical="top"/>
    </xf>
    <xf numFmtId="167" fontId="3" fillId="0" borderId="0" xfId="2" applyNumberFormat="1" applyFont="1" applyAlignment="1">
      <alignment horizontal="right" vertical="top"/>
    </xf>
    <xf numFmtId="167" fontId="7" fillId="0" borderId="1" xfId="6" applyNumberFormat="1" applyFont="1" applyBorder="1" applyAlignment="1">
      <alignment horizontal="right" vertical="top"/>
    </xf>
    <xf numFmtId="168" fontId="3" fillId="0" borderId="0" xfId="2" applyNumberFormat="1" applyFont="1" applyAlignment="1">
      <alignment horizontal="right" vertical="top"/>
    </xf>
    <xf numFmtId="0" fontId="5" fillId="0" borderId="0" xfId="7" applyFont="1" applyAlignment="1">
      <alignment vertical="top"/>
    </xf>
    <xf numFmtId="164" fontId="5" fillId="0" borderId="0" xfId="3" applyNumberFormat="1" applyFont="1" applyFill="1" applyAlignment="1">
      <alignment horizontal="right" vertical="top"/>
    </xf>
    <xf numFmtId="165" fontId="5" fillId="0" borderId="0" xfId="6" applyNumberFormat="1" applyFont="1" applyAlignment="1">
      <alignment vertical="top"/>
    </xf>
    <xf numFmtId="165" fontId="9" fillId="0" borderId="0" xfId="7" applyNumberFormat="1" applyFont="1" applyAlignment="1">
      <alignment horizontal="right" vertical="top"/>
    </xf>
    <xf numFmtId="164" fontId="9" fillId="0" borderId="0" xfId="3" applyNumberFormat="1" applyFont="1" applyAlignment="1">
      <alignment horizontal="right" vertical="top"/>
    </xf>
    <xf numFmtId="165" fontId="5" fillId="0" borderId="0" xfId="7" applyNumberFormat="1" applyFont="1" applyAlignment="1">
      <alignment vertical="top"/>
    </xf>
    <xf numFmtId="0" fontId="7" fillId="0" borderId="0" xfId="2" applyFont="1" applyAlignment="1">
      <alignment vertical="top"/>
    </xf>
    <xf numFmtId="165" fontId="10" fillId="0" borderId="0" xfId="7" applyNumberFormat="1" applyFont="1" applyAlignment="1">
      <alignment horizontal="center" vertical="top"/>
    </xf>
    <xf numFmtId="164" fontId="10" fillId="0" borderId="0" xfId="3" applyNumberFormat="1" applyFont="1" applyAlignment="1">
      <alignment horizontal="right" vertical="top"/>
    </xf>
    <xf numFmtId="0" fontId="5" fillId="0" borderId="0" xfId="8" applyFont="1" applyAlignment="1">
      <alignment horizontal="center" vertical="center"/>
    </xf>
    <xf numFmtId="165" fontId="5" fillId="0" borderId="2" xfId="6" applyNumberFormat="1" applyFont="1" applyFill="1" applyBorder="1" applyAlignment="1">
      <alignment horizontal="right" vertical="top"/>
    </xf>
    <xf numFmtId="168" fontId="5" fillId="0" borderId="0" xfId="6" applyNumberFormat="1" applyFont="1" applyAlignment="1">
      <alignment vertical="top"/>
    </xf>
    <xf numFmtId="165" fontId="5" fillId="0" borderId="0" xfId="6" applyNumberFormat="1" applyFont="1" applyBorder="1" applyAlignment="1">
      <alignment horizontal="right" vertical="top"/>
    </xf>
    <xf numFmtId="165" fontId="5" fillId="0" borderId="2" xfId="6" applyNumberFormat="1" applyFont="1" applyBorder="1" applyAlignment="1">
      <alignment horizontal="right" vertical="top"/>
    </xf>
    <xf numFmtId="168" fontId="5" fillId="0" borderId="0" xfId="7" applyNumberFormat="1" applyFont="1" applyAlignment="1">
      <alignment vertical="top"/>
    </xf>
    <xf numFmtId="167" fontId="9" fillId="0" borderId="1" xfId="6" applyNumberFormat="1" applyFont="1" applyFill="1" applyBorder="1" applyAlignment="1">
      <alignment horizontal="right" vertical="top"/>
    </xf>
    <xf numFmtId="167" fontId="9" fillId="0" borderId="1" xfId="6" applyNumberFormat="1" applyFont="1" applyBorder="1" applyAlignment="1">
      <alignment horizontal="right" vertical="top"/>
    </xf>
    <xf numFmtId="0" fontId="5" fillId="0" borderId="0" xfId="2" quotePrefix="1" applyFont="1" applyAlignment="1">
      <alignment vertical="top"/>
    </xf>
    <xf numFmtId="168" fontId="3" fillId="0" borderId="0" xfId="6" applyNumberFormat="1" applyFont="1" applyAlignment="1">
      <alignment vertical="top"/>
    </xf>
    <xf numFmtId="164" fontId="3" fillId="0" borderId="0" xfId="3" applyNumberFormat="1" applyFont="1" applyAlignment="1">
      <alignment vertical="top"/>
    </xf>
    <xf numFmtId="165" fontId="3" fillId="0" borderId="2" xfId="6" applyNumberFormat="1" applyFont="1" applyFill="1" applyBorder="1" applyAlignment="1">
      <alignment horizontal="right" vertical="top"/>
    </xf>
    <xf numFmtId="43" fontId="5" fillId="0" borderId="0" xfId="3" applyFont="1" applyAlignment="1">
      <alignment vertical="top"/>
    </xf>
    <xf numFmtId="0" fontId="11" fillId="0" borderId="0" xfId="2" applyFont="1" applyAlignment="1">
      <alignment vertical="top"/>
    </xf>
    <xf numFmtId="168" fontId="11" fillId="0" borderId="0" xfId="2" applyNumberFormat="1" applyFont="1" applyAlignment="1">
      <alignment horizontal="right" vertical="top"/>
    </xf>
    <xf numFmtId="164" fontId="11" fillId="0" borderId="0" xfId="3" applyNumberFormat="1" applyFont="1" applyAlignment="1">
      <alignment horizontal="right" vertical="top"/>
    </xf>
    <xf numFmtId="37" fontId="7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37" fontId="3" fillId="0" borderId="0" xfId="2" applyNumberFormat="1" applyFont="1" applyAlignment="1">
      <alignment horizontal="right" vertical="top"/>
    </xf>
    <xf numFmtId="37" fontId="7" fillId="0" borderId="1" xfId="2" applyNumberFormat="1" applyFont="1" applyBorder="1" applyAlignment="1">
      <alignment horizontal="left" vertical="center"/>
    </xf>
    <xf numFmtId="37" fontId="7" fillId="0" borderId="0" xfId="2" applyNumberFormat="1" applyFont="1" applyAlignment="1">
      <alignment horizontal="left" vertical="center"/>
    </xf>
    <xf numFmtId="0" fontId="9" fillId="0" borderId="0" xfId="4" applyFont="1" applyAlignment="1">
      <alignment horizontal="center" vertical="center"/>
    </xf>
    <xf numFmtId="166" fontId="9" fillId="0" borderId="3" xfId="5" applyNumberFormat="1" applyFont="1" applyBorder="1" applyAlignment="1">
      <alignment horizontal="right" vertical="center"/>
    </xf>
    <xf numFmtId="165" fontId="9" fillId="0" borderId="3" xfId="5" applyNumberFormat="1" applyFont="1" applyBorder="1" applyAlignment="1">
      <alignment horizontal="center" vertical="center"/>
    </xf>
    <xf numFmtId="165" fontId="9" fillId="0" borderId="3" xfId="5" applyNumberFormat="1" applyFont="1" applyBorder="1" applyAlignment="1">
      <alignment horizontal="right" vertical="center"/>
    </xf>
    <xf numFmtId="166" fontId="9" fillId="0" borderId="1" xfId="5" applyNumberFormat="1" applyFont="1" applyBorder="1" applyAlignment="1">
      <alignment horizontal="right" vertical="center"/>
    </xf>
    <xf numFmtId="165" fontId="9" fillId="0" borderId="1" xfId="5" applyNumberFormat="1" applyFont="1" applyBorder="1" applyAlignment="1">
      <alignment horizontal="center" vertical="center"/>
    </xf>
    <xf numFmtId="165" fontId="9" fillId="0" borderId="1" xfId="5" applyNumberFormat="1" applyFont="1" applyBorder="1" applyAlignment="1">
      <alignment horizontal="right" vertical="center"/>
    </xf>
    <xf numFmtId="166" fontId="7" fillId="0" borderId="1" xfId="5" applyNumberFormat="1" applyFont="1" applyBorder="1" applyAlignment="1">
      <alignment horizontal="right" vertical="center"/>
    </xf>
    <xf numFmtId="0" fontId="7" fillId="0" borderId="0" xfId="4" applyFont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167" fontId="3" fillId="0" borderId="1" xfId="7" quotePrefix="1" applyNumberFormat="1" applyFont="1" applyBorder="1" applyAlignment="1">
      <alignment horizontal="center" vertical="center"/>
    </xf>
    <xf numFmtId="165" fontId="3" fillId="0" borderId="0" xfId="6" applyNumberFormat="1" applyFont="1" applyAlignment="1">
      <alignment horizontal="center" vertical="top"/>
    </xf>
    <xf numFmtId="0" fontId="12" fillId="0" borderId="0" xfId="4" applyFont="1" applyAlignment="1">
      <alignment horizontal="center" vertical="center"/>
    </xf>
    <xf numFmtId="170" fontId="9" fillId="0" borderId="0" xfId="9" applyNumberFormat="1" applyFont="1" applyAlignment="1">
      <alignment vertical="center"/>
    </xf>
    <xf numFmtId="0" fontId="9" fillId="0" borderId="0" xfId="2" applyFont="1" applyAlignment="1">
      <alignment horizontal="center" vertical="center"/>
    </xf>
    <xf numFmtId="164" fontId="9" fillId="0" borderId="0" xfId="5" applyNumberFormat="1" applyFont="1" applyFill="1" applyAlignment="1">
      <alignment vertical="center"/>
    </xf>
    <xf numFmtId="164" fontId="9" fillId="0" borderId="0" xfId="5" applyNumberFormat="1" applyFont="1" applyAlignment="1">
      <alignment horizontal="right" vertical="center"/>
    </xf>
    <xf numFmtId="164" fontId="5" fillId="0" borderId="0" xfId="5" applyNumberFormat="1" applyFont="1" applyFill="1" applyAlignment="1">
      <alignment horizontal="right" vertical="top"/>
    </xf>
    <xf numFmtId="164" fontId="5" fillId="0" borderId="0" xfId="5" applyNumberFormat="1" applyFont="1" applyAlignment="1">
      <alignment horizontal="right" vertical="center"/>
    </xf>
    <xf numFmtId="164" fontId="5" fillId="0" borderId="0" xfId="5" applyNumberFormat="1" applyFont="1" applyAlignment="1">
      <alignment horizontal="right" vertical="top"/>
    </xf>
    <xf numFmtId="164" fontId="9" fillId="0" borderId="1" xfId="5" applyNumberFormat="1" applyFont="1" applyFill="1" applyBorder="1" applyAlignment="1">
      <alignment horizontal="right" vertical="center"/>
    </xf>
    <xf numFmtId="164" fontId="9" fillId="0" borderId="1" xfId="5" applyNumberFormat="1" applyFont="1" applyBorder="1" applyAlignment="1">
      <alignment horizontal="right" vertical="center"/>
    </xf>
    <xf numFmtId="164" fontId="5" fillId="0" borderId="1" xfId="5" applyNumberFormat="1" applyFont="1" applyFill="1" applyBorder="1" applyAlignment="1">
      <alignment horizontal="right" vertical="top"/>
    </xf>
    <xf numFmtId="164" fontId="5" fillId="0" borderId="0" xfId="5" applyNumberFormat="1" applyFont="1" applyAlignment="1">
      <alignment vertical="center"/>
    </xf>
    <xf numFmtId="164" fontId="5" fillId="0" borderId="1" xfId="5" applyNumberFormat="1" applyFont="1" applyBorder="1" applyAlignment="1">
      <alignment horizontal="right" vertical="top"/>
    </xf>
    <xf numFmtId="170" fontId="7" fillId="0" borderId="0" xfId="9" applyNumberFormat="1" applyFont="1" applyAlignment="1">
      <alignment vertical="top"/>
    </xf>
    <xf numFmtId="164" fontId="13" fillId="0" borderId="0" xfId="5" applyNumberFormat="1" applyFont="1" applyFill="1" applyAlignment="1">
      <alignment horizontal="right" vertical="top"/>
    </xf>
    <xf numFmtId="164" fontId="14" fillId="0" borderId="0" xfId="5" applyNumberFormat="1" applyFont="1" applyAlignment="1">
      <alignment horizontal="right" vertical="center"/>
    </xf>
    <xf numFmtId="164" fontId="13" fillId="0" borderId="0" xfId="5" applyNumberFormat="1" applyFont="1" applyAlignment="1">
      <alignment horizontal="right" vertical="top"/>
    </xf>
    <xf numFmtId="164" fontId="14" fillId="0" borderId="0" xfId="5" applyNumberFormat="1" applyFont="1" applyAlignment="1">
      <alignment horizontal="right" vertical="top"/>
    </xf>
    <xf numFmtId="170" fontId="9" fillId="0" borderId="0" xfId="8" applyNumberFormat="1" applyFont="1" applyAlignment="1">
      <alignment vertical="top"/>
    </xf>
    <xf numFmtId="164" fontId="9" fillId="0" borderId="0" xfId="5" applyNumberFormat="1" applyFont="1" applyAlignment="1">
      <alignment horizontal="right" vertical="top"/>
    </xf>
    <xf numFmtId="170" fontId="9" fillId="0" borderId="0" xfId="9" applyNumberFormat="1" applyFont="1" applyAlignment="1">
      <alignment vertical="top"/>
    </xf>
    <xf numFmtId="164" fontId="9" fillId="0" borderId="0" xfId="5" applyNumberFormat="1" applyFont="1" applyFill="1" applyAlignment="1">
      <alignment horizontal="right" vertical="center"/>
    </xf>
    <xf numFmtId="164" fontId="9" fillId="0" borderId="0" xfId="5" applyNumberFormat="1" applyFont="1" applyAlignment="1">
      <alignment vertical="center"/>
    </xf>
    <xf numFmtId="0" fontId="9" fillId="0" borderId="0" xfId="2" applyFont="1" applyAlignment="1">
      <alignment vertical="top"/>
    </xf>
    <xf numFmtId="0" fontId="12" fillId="0" borderId="0" xfId="2" applyFont="1" applyAlignment="1">
      <alignment horizontal="center" vertical="center"/>
    </xf>
    <xf numFmtId="0" fontId="5" fillId="0" borderId="0" xfId="9" applyFont="1" applyAlignment="1">
      <alignment horizontal="left" vertical="top"/>
    </xf>
    <xf numFmtId="164" fontId="5" fillId="0" borderId="0" xfId="5" applyNumberFormat="1" applyFont="1" applyFill="1" applyAlignment="1">
      <alignment horizontal="right" vertical="center"/>
    </xf>
    <xf numFmtId="0" fontId="7" fillId="0" borderId="0" xfId="2" applyFont="1" applyAlignment="1">
      <alignment vertical="center"/>
    </xf>
    <xf numFmtId="166" fontId="9" fillId="0" borderId="0" xfId="3" applyNumberFormat="1" applyFont="1" applyAlignment="1">
      <alignment horizontal="right" vertical="center"/>
    </xf>
    <xf numFmtId="41" fontId="9" fillId="0" borderId="0" xfId="3" applyNumberFormat="1" applyFont="1" applyAlignment="1">
      <alignment horizontal="right" vertical="center"/>
    </xf>
    <xf numFmtId="37" fontId="12" fillId="0" borderId="0" xfId="2" applyNumberFormat="1" applyFont="1" applyAlignment="1">
      <alignment horizontal="center" vertical="center"/>
    </xf>
    <xf numFmtId="166" fontId="9" fillId="0" borderId="0" xfId="2" applyNumberFormat="1" applyFont="1" applyAlignment="1">
      <alignment horizontal="right" vertical="center"/>
    </xf>
    <xf numFmtId="0" fontId="9" fillId="0" borderId="0" xfId="3" applyNumberFormat="1" applyFont="1" applyAlignment="1">
      <alignment horizontal="center" vertical="center"/>
    </xf>
    <xf numFmtId="165" fontId="5" fillId="0" borderId="0" xfId="10" applyNumberFormat="1" applyFont="1" applyAlignment="1">
      <alignment horizontal="right" vertical="top"/>
    </xf>
    <xf numFmtId="164" fontId="9" fillId="0" borderId="0" xfId="5" applyNumberFormat="1" applyFont="1" applyAlignment="1">
      <alignment horizontal="center" vertical="center"/>
    </xf>
    <xf numFmtId="49" fontId="9" fillId="0" borderId="0" xfId="8" applyNumberFormat="1" applyFont="1" applyAlignment="1">
      <alignment vertical="center"/>
    </xf>
    <xf numFmtId="49" fontId="7" fillId="0" borderId="0" xfId="8" applyNumberFormat="1" applyFont="1" applyAlignment="1">
      <alignment vertical="center"/>
    </xf>
    <xf numFmtId="164" fontId="3" fillId="0" borderId="1" xfId="5" applyNumberFormat="1" applyFont="1" applyBorder="1" applyAlignment="1">
      <alignment horizontal="right" vertical="top"/>
    </xf>
    <xf numFmtId="164" fontId="7" fillId="0" borderId="0" xfId="5" applyNumberFormat="1" applyFont="1" applyAlignment="1">
      <alignment horizontal="right" vertical="center"/>
    </xf>
    <xf numFmtId="164" fontId="7" fillId="0" borderId="1" xfId="5" applyNumberFormat="1" applyFont="1" applyBorder="1" applyAlignment="1">
      <alignment horizontal="right" vertical="center"/>
    </xf>
    <xf numFmtId="49" fontId="7" fillId="0" borderId="0" xfId="9" applyNumberFormat="1" applyFont="1" applyAlignment="1">
      <alignment vertical="center"/>
    </xf>
    <xf numFmtId="164" fontId="3" fillId="0" borderId="2" xfId="5" applyNumberFormat="1" applyFont="1" applyBorder="1" applyAlignment="1">
      <alignment horizontal="right" vertical="top"/>
    </xf>
    <xf numFmtId="164" fontId="7" fillId="0" borderId="0" xfId="5" applyNumberFormat="1" applyFont="1" applyAlignment="1">
      <alignment horizontal="center" vertical="center"/>
    </xf>
    <xf numFmtId="41" fontId="9" fillId="0" borderId="0" xfId="2" applyNumberFormat="1" applyFont="1" applyAlignment="1">
      <alignment horizontal="center" vertical="center"/>
    </xf>
    <xf numFmtId="41" fontId="9" fillId="0" borderId="0" xfId="3" applyNumberFormat="1" applyFont="1" applyAlignment="1">
      <alignment horizontal="center" vertical="center"/>
    </xf>
    <xf numFmtId="166" fontId="9" fillId="0" borderId="0" xfId="9" applyNumberFormat="1" applyFont="1" applyAlignment="1">
      <alignment horizontal="right" vertical="center"/>
    </xf>
    <xf numFmtId="164" fontId="9" fillId="0" borderId="0" xfId="9" applyNumberFormat="1" applyFont="1" applyAlignment="1">
      <alignment vertical="center"/>
    </xf>
    <xf numFmtId="0" fontId="5" fillId="0" borderId="0" xfId="9" applyFont="1" applyAlignment="1">
      <alignment horizontal="left" vertical="center"/>
    </xf>
    <xf numFmtId="164" fontId="9" fillId="0" borderId="1" xfId="5" applyNumberFormat="1" applyFont="1" applyFill="1" applyBorder="1" applyAlignment="1">
      <alignment vertical="center"/>
    </xf>
    <xf numFmtId="164" fontId="9" fillId="0" borderId="1" xfId="5" applyNumberFormat="1" applyFont="1" applyBorder="1" applyAlignment="1">
      <alignment vertical="center"/>
    </xf>
    <xf numFmtId="164" fontId="5" fillId="0" borderId="2" xfId="5" applyNumberFormat="1" applyFont="1" applyBorder="1" applyAlignment="1">
      <alignment horizontal="right" vertical="top"/>
    </xf>
    <xf numFmtId="0" fontId="3" fillId="0" borderId="0" xfId="9" applyFont="1" applyAlignment="1">
      <alignment vertical="center"/>
    </xf>
    <xf numFmtId="166" fontId="3" fillId="0" borderId="1" xfId="5" quotePrefix="1" applyNumberFormat="1" applyFont="1" applyBorder="1" applyAlignment="1">
      <alignment horizontal="right" vertical="center"/>
    </xf>
    <xf numFmtId="0" fontId="3" fillId="0" borderId="0" xfId="4" applyFont="1" applyAlignment="1">
      <alignment horizontal="right" vertical="center"/>
    </xf>
    <xf numFmtId="0" fontId="5" fillId="0" borderId="0" xfId="9" applyFont="1" applyAlignment="1">
      <alignment vertical="center"/>
    </xf>
    <xf numFmtId="43" fontId="5" fillId="0" borderId="2" xfId="5" applyFont="1" applyFill="1" applyBorder="1" applyAlignment="1">
      <alignment horizontal="right" vertical="center"/>
    </xf>
    <xf numFmtId="43" fontId="5" fillId="0" borderId="0" xfId="5" applyFont="1" applyFill="1" applyAlignment="1">
      <alignment vertical="center"/>
    </xf>
    <xf numFmtId="41" fontId="9" fillId="0" borderId="0" xfId="3" applyNumberFormat="1" applyFont="1" applyFill="1" applyAlignment="1">
      <alignment horizontal="center" vertical="center"/>
    </xf>
    <xf numFmtId="0" fontId="3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37" fontId="3" fillId="0" borderId="1" xfId="2" applyNumberFormat="1" applyFont="1" applyBorder="1" applyAlignment="1">
      <alignment horizontal="left" vertical="center"/>
    </xf>
    <xf numFmtId="37" fontId="3" fillId="0" borderId="0" xfId="2" applyNumberFormat="1" applyFont="1" applyAlignment="1">
      <alignment horizontal="left" vertical="center"/>
    </xf>
    <xf numFmtId="166" fontId="3" fillId="0" borderId="0" xfId="2" applyNumberFormat="1" applyFont="1" applyAlignment="1">
      <alignment horizontal="right" vertical="center"/>
    </xf>
    <xf numFmtId="166" fontId="3" fillId="0" borderId="1" xfId="2" applyNumberFormat="1" applyFont="1" applyBorder="1" applyAlignment="1">
      <alignment horizontal="right" vertical="center"/>
    </xf>
    <xf numFmtId="37" fontId="3" fillId="0" borderId="1" xfId="2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 wrapText="1"/>
    </xf>
    <xf numFmtId="0" fontId="5" fillId="0" borderId="0" xfId="8" applyFont="1" applyAlignment="1">
      <alignment vertical="center" wrapText="1"/>
    </xf>
    <xf numFmtId="166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166" fontId="3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center" vertical="center"/>
    </xf>
    <xf numFmtId="166" fontId="3" fillId="0" borderId="4" xfId="8" applyNumberFormat="1" applyFont="1" applyBorder="1" applyAlignment="1">
      <alignment horizontal="center" vertical="center" wrapText="1"/>
    </xf>
    <xf numFmtId="0" fontId="5" fillId="0" borderId="0" xfId="8" applyFont="1" applyAlignment="1">
      <alignment vertical="center"/>
    </xf>
    <xf numFmtId="166" fontId="5" fillId="0" borderId="0" xfId="8" applyNumberFormat="1" applyFont="1" applyAlignment="1">
      <alignment horizontal="right" vertical="center"/>
    </xf>
    <xf numFmtId="166" fontId="3" fillId="0" borderId="4" xfId="8" applyNumberFormat="1" applyFont="1" applyBorder="1" applyAlignment="1">
      <alignment horizontal="center" vertical="center"/>
    </xf>
    <xf numFmtId="166" fontId="3" fillId="0" borderId="3" xfId="8" applyNumberFormat="1" applyFont="1" applyBorder="1" applyAlignment="1">
      <alignment horizontal="center" vertical="center"/>
    </xf>
    <xf numFmtId="166" fontId="3" fillId="0" borderId="3" xfId="8" applyNumberFormat="1" applyFont="1" applyBorder="1" applyAlignment="1">
      <alignment horizontal="center" vertical="center" wrapText="1"/>
    </xf>
    <xf numFmtId="166" fontId="3" fillId="0" borderId="0" xfId="8" applyNumberFormat="1" applyFont="1" applyAlignment="1">
      <alignment horizontal="center" vertical="center" wrapText="1"/>
    </xf>
    <xf numFmtId="165" fontId="3" fillId="0" borderId="0" xfId="8" applyNumberFormat="1" applyFont="1" applyAlignment="1">
      <alignment horizontal="right" vertical="center"/>
    </xf>
    <xf numFmtId="0" fontId="3" fillId="0" borderId="1" xfId="8" applyFont="1" applyBorder="1" applyAlignment="1">
      <alignment horizontal="center" vertical="center"/>
    </xf>
    <xf numFmtId="165" fontId="3" fillId="0" borderId="0" xfId="8" applyNumberFormat="1" applyFont="1" applyAlignment="1">
      <alignment vertical="center"/>
    </xf>
    <xf numFmtId="165" fontId="5" fillId="0" borderId="0" xfId="8" applyNumberFormat="1" applyFont="1" applyAlignment="1">
      <alignment horizontal="right" vertical="center"/>
    </xf>
    <xf numFmtId="166" fontId="3" fillId="0" borderId="0" xfId="8" applyNumberFormat="1" applyFont="1" applyAlignment="1">
      <alignment horizontal="center" vertical="center"/>
    </xf>
    <xf numFmtId="166" fontId="3" fillId="0" borderId="0" xfId="7" applyNumberFormat="1" applyFont="1" applyAlignment="1">
      <alignment horizontal="center" vertical="center"/>
    </xf>
    <xf numFmtId="165" fontId="5" fillId="0" borderId="0" xfId="8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66" fontId="5" fillId="0" borderId="0" xfId="8" applyNumberFormat="1" applyFont="1" applyAlignment="1">
      <alignment horizontal="center" vertical="center"/>
    </xf>
    <xf numFmtId="166" fontId="3" fillId="0" borderId="0" xfId="4" applyNumberFormat="1" applyFont="1" applyAlignment="1">
      <alignment horizontal="center" vertical="center"/>
    </xf>
    <xf numFmtId="165" fontId="3" fillId="0" borderId="0" xfId="7" applyNumberFormat="1" applyFont="1" applyAlignment="1">
      <alignment horizontal="right" vertical="center"/>
    </xf>
    <xf numFmtId="165" fontId="3" fillId="0" borderId="0" xfId="8" applyNumberFormat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165" fontId="3" fillId="0" borderId="0" xfId="7" applyNumberFormat="1" applyFont="1" applyAlignment="1">
      <alignment horizontal="center" vertical="center"/>
    </xf>
    <xf numFmtId="167" fontId="3" fillId="0" borderId="5" xfId="11" applyNumberFormat="1" applyFont="1" applyBorder="1" applyAlignment="1">
      <alignment horizontal="center" vertical="center"/>
    </xf>
    <xf numFmtId="166" fontId="3" fillId="0" borderId="1" xfId="8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165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Alignment="1">
      <alignment horizontal="right" vertical="center"/>
    </xf>
    <xf numFmtId="166" fontId="3" fillId="0" borderId="1" xfId="7" applyNumberFormat="1" applyFont="1" applyBorder="1" applyAlignment="1">
      <alignment horizontal="center" vertical="center"/>
    </xf>
    <xf numFmtId="165" fontId="3" fillId="0" borderId="1" xfId="8" applyNumberFormat="1" applyFont="1" applyBorder="1" applyAlignment="1">
      <alignment horizontal="center" vertical="center"/>
    </xf>
    <xf numFmtId="164" fontId="3" fillId="0" borderId="0" xfId="5" applyNumberFormat="1" applyFont="1" applyAlignment="1">
      <alignment horizontal="right" vertical="center"/>
    </xf>
    <xf numFmtId="0" fontId="3" fillId="0" borderId="0" xfId="8" applyFont="1" applyAlignment="1">
      <alignment vertical="center"/>
    </xf>
    <xf numFmtId="43" fontId="5" fillId="0" borderId="0" xfId="5" applyFont="1" applyAlignment="1">
      <alignment horizontal="right" vertical="top"/>
    </xf>
    <xf numFmtId="43" fontId="5" fillId="0" borderId="0" xfId="5" applyFont="1" applyAlignment="1">
      <alignment vertical="center"/>
    </xf>
    <xf numFmtId="43" fontId="5" fillId="0" borderId="0" xfId="5" applyFont="1" applyAlignment="1">
      <alignment horizontal="right" vertical="center"/>
    </xf>
    <xf numFmtId="164" fontId="5" fillId="0" borderId="0" xfId="5" applyNumberFormat="1" applyFont="1" applyFill="1" applyAlignment="1">
      <alignment vertical="center"/>
    </xf>
    <xf numFmtId="43" fontId="5" fillId="0" borderId="0" xfId="5" applyFont="1" applyFill="1" applyAlignment="1">
      <alignment horizontal="right" vertical="top"/>
    </xf>
    <xf numFmtId="43" fontId="5" fillId="0" borderId="0" xfId="5" applyFont="1" applyFill="1" applyAlignment="1">
      <alignment horizontal="right" vertical="center"/>
    </xf>
    <xf numFmtId="164" fontId="7" fillId="0" borderId="2" xfId="5" applyNumberFormat="1" applyFont="1" applyBorder="1" applyAlignment="1">
      <alignment horizontal="right" vertical="center"/>
    </xf>
    <xf numFmtId="164" fontId="3" fillId="0" borderId="0" xfId="5" applyNumberFormat="1" applyFont="1" applyAlignment="1">
      <alignment vertical="center"/>
    </xf>
    <xf numFmtId="164" fontId="3" fillId="0" borderId="0" xfId="5" applyNumberFormat="1" applyFont="1" applyAlignment="1">
      <alignment horizontal="right" vertical="top"/>
    </xf>
    <xf numFmtId="168" fontId="5" fillId="0" borderId="0" xfId="3" applyNumberFormat="1" applyFont="1" applyAlignment="1">
      <alignment horizontal="right" vertical="center"/>
    </xf>
    <xf numFmtId="168" fontId="5" fillId="0" borderId="0" xfId="8" applyNumberFormat="1" applyFont="1" applyAlignment="1">
      <alignment vertical="center"/>
    </xf>
    <xf numFmtId="41" fontId="5" fillId="0" borderId="0" xfId="3" applyNumberFormat="1" applyFont="1" applyAlignment="1">
      <alignment vertical="center"/>
    </xf>
    <xf numFmtId="168" fontId="5" fillId="0" borderId="0" xfId="3" applyNumberFormat="1" applyFont="1" applyAlignment="1">
      <alignment vertical="center"/>
    </xf>
    <xf numFmtId="166" fontId="5" fillId="0" borderId="0" xfId="5" applyNumberFormat="1" applyFont="1" applyFill="1" applyAlignment="1">
      <alignment horizontal="right" vertical="center"/>
    </xf>
    <xf numFmtId="165" fontId="5" fillId="0" borderId="0" xfId="5" applyNumberFormat="1" applyFont="1" applyFill="1" applyAlignment="1">
      <alignment horizontal="right" vertical="center"/>
    </xf>
    <xf numFmtId="165" fontId="5" fillId="0" borderId="0" xfId="4" applyNumberFormat="1" applyFont="1" applyAlignment="1">
      <alignment horizontal="right" vertical="center"/>
    </xf>
    <xf numFmtId="43" fontId="5" fillId="0" borderId="0" xfId="1" applyFont="1" applyFill="1" applyAlignment="1">
      <alignment horizontal="right" vertical="top"/>
    </xf>
    <xf numFmtId="168" fontId="5" fillId="0" borderId="0" xfId="2" applyNumberFormat="1" applyFont="1" applyAlignment="1">
      <alignment horizontal="right" vertical="center"/>
    </xf>
    <xf numFmtId="168" fontId="5" fillId="0" borderId="0" xfId="2" applyNumberFormat="1" applyFont="1" applyAlignment="1">
      <alignment vertical="center"/>
    </xf>
    <xf numFmtId="168" fontId="5" fillId="0" borderId="0" xfId="3" applyNumberFormat="1" applyFont="1" applyFill="1" applyAlignment="1">
      <alignment horizontal="right" vertical="center"/>
    </xf>
    <xf numFmtId="164" fontId="5" fillId="0" borderId="0" xfId="2" applyNumberFormat="1" applyFont="1" applyAlignment="1">
      <alignment horizontal="right" vertical="center"/>
    </xf>
    <xf numFmtId="164" fontId="5" fillId="0" borderId="0" xfId="3" applyNumberFormat="1" applyFont="1" applyFill="1" applyAlignment="1">
      <alignment horizontal="right" vertical="center"/>
    </xf>
    <xf numFmtId="164" fontId="5" fillId="0" borderId="0" xfId="1" applyNumberFormat="1" applyFont="1" applyFill="1" applyAlignment="1">
      <alignment horizontal="right" vertical="top"/>
    </xf>
    <xf numFmtId="164" fontId="5" fillId="0" borderId="0" xfId="1" applyNumberFormat="1" applyFont="1" applyFill="1" applyAlignment="1">
      <alignment horizontal="right" vertical="center"/>
    </xf>
    <xf numFmtId="164" fontId="5" fillId="0" borderId="0" xfId="1" applyNumberFormat="1" applyFont="1" applyFill="1" applyAlignment="1">
      <alignment vertical="center"/>
    </xf>
    <xf numFmtId="43" fontId="5" fillId="0" borderId="0" xfId="1" applyFont="1" applyFill="1" applyAlignment="1">
      <alignment horizontal="right" vertical="center"/>
    </xf>
    <xf numFmtId="43" fontId="5" fillId="0" borderId="0" xfId="1" applyFont="1" applyFill="1" applyAlignment="1">
      <alignment vertical="center"/>
    </xf>
    <xf numFmtId="43" fontId="5" fillId="0" borderId="0" xfId="1" applyFont="1" applyFill="1" applyBorder="1" applyAlignment="1">
      <alignment horizontal="right" vertical="top"/>
    </xf>
    <xf numFmtId="43" fontId="5" fillId="0" borderId="0" xfId="1" applyFont="1" applyFill="1" applyBorder="1" applyAlignment="1">
      <alignment vertical="top"/>
    </xf>
    <xf numFmtId="164" fontId="5" fillId="0" borderId="0" xfId="3" applyNumberFormat="1" applyFont="1" applyFill="1" applyBorder="1" applyAlignment="1">
      <alignment horizontal="right" vertical="top"/>
    </xf>
    <xf numFmtId="165" fontId="5" fillId="0" borderId="0" xfId="6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164" fontId="5" fillId="0" borderId="0" xfId="3" applyNumberFormat="1" applyFont="1" applyFill="1" applyAlignment="1">
      <alignment vertical="center"/>
    </xf>
    <xf numFmtId="168" fontId="3" fillId="0" borderId="0" xfId="8" applyNumberFormat="1" applyFont="1" applyAlignment="1">
      <alignment vertical="center"/>
    </xf>
    <xf numFmtId="164" fontId="3" fillId="0" borderId="0" xfId="3" applyNumberFormat="1" applyFont="1" applyFill="1" applyAlignment="1">
      <alignment horizontal="right" vertical="top"/>
    </xf>
    <xf numFmtId="41" fontId="3" fillId="0" borderId="0" xfId="3" applyNumberFormat="1" applyFont="1" applyFill="1" applyAlignment="1">
      <alignment vertical="center"/>
    </xf>
    <xf numFmtId="43" fontId="3" fillId="0" borderId="2" xfId="1" applyFont="1" applyFill="1" applyBorder="1" applyAlignment="1">
      <alignment horizontal="right" vertical="top"/>
    </xf>
    <xf numFmtId="166" fontId="5" fillId="0" borderId="0" xfId="3" applyNumberFormat="1" applyFont="1" applyFill="1" applyAlignment="1">
      <alignment horizontal="right" vertical="center"/>
    </xf>
    <xf numFmtId="41" fontId="5" fillId="0" borderId="0" xfId="8" applyNumberFormat="1" applyFont="1" applyAlignment="1">
      <alignment vertical="center"/>
    </xf>
    <xf numFmtId="41" fontId="5" fillId="0" borderId="0" xfId="3" applyNumberFormat="1" applyFont="1" applyFill="1" applyAlignment="1">
      <alignment vertical="center"/>
    </xf>
    <xf numFmtId="166" fontId="11" fillId="0" borderId="0" xfId="3" applyNumberFormat="1" applyFont="1" applyFill="1" applyAlignment="1">
      <alignment horizontal="right" vertical="center"/>
    </xf>
    <xf numFmtId="166" fontId="5" fillId="0" borderId="0" xfId="3" applyNumberFormat="1" applyFont="1" applyAlignment="1">
      <alignment horizontal="right" vertical="center"/>
    </xf>
    <xf numFmtId="37" fontId="3" fillId="0" borderId="1" xfId="2" applyNumberFormat="1" applyFont="1" applyBorder="1" applyAlignment="1">
      <alignment vertical="center"/>
    </xf>
    <xf numFmtId="37" fontId="3" fillId="0" borderId="1" xfId="2" applyNumberFormat="1" applyFont="1" applyBorder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164" fontId="3" fillId="0" borderId="0" xfId="5" applyNumberFormat="1" applyFont="1" applyAlignment="1">
      <alignment horizontal="center" vertical="center"/>
    </xf>
    <xf numFmtId="41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165" fontId="5" fillId="0" borderId="0" xfId="5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5" applyNumberFormat="1" applyFont="1" applyAlignment="1">
      <alignment vertical="top"/>
    </xf>
    <xf numFmtId="164" fontId="5" fillId="0" borderId="0" xfId="5" applyNumberFormat="1" applyFont="1" applyAlignment="1">
      <alignment horizontal="right" vertical="center" wrapText="1"/>
    </xf>
    <xf numFmtId="164" fontId="5" fillId="0" borderId="0" xfId="5" applyNumberFormat="1" applyFont="1" applyFill="1" applyBorder="1" applyAlignment="1">
      <alignment vertical="center"/>
    </xf>
    <xf numFmtId="164" fontId="5" fillId="0" borderId="1" xfId="5" applyNumberFormat="1" applyFont="1" applyFill="1" applyBorder="1" applyAlignment="1">
      <alignment horizontal="right" vertical="center" wrapText="1"/>
    </xf>
    <xf numFmtId="164" fontId="5" fillId="0" borderId="3" xfId="5" applyNumberFormat="1" applyFont="1" applyBorder="1" applyAlignment="1">
      <alignment horizontal="right" vertical="top"/>
    </xf>
    <xf numFmtId="0" fontId="3" fillId="0" borderId="0" xfId="11" applyFont="1" applyAlignment="1">
      <alignment vertical="center"/>
    </xf>
    <xf numFmtId="41" fontId="3" fillId="0" borderId="0" xfId="8" applyNumberFormat="1" applyFont="1" applyAlignment="1">
      <alignment vertical="center"/>
    </xf>
    <xf numFmtId="164" fontId="7" fillId="0" borderId="2" xfId="5" applyNumberFormat="1" applyFont="1" applyFill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/>
    </xf>
    <xf numFmtId="164" fontId="3" fillId="0" borderId="2" xfId="5" applyNumberFormat="1" applyFont="1" applyFill="1" applyBorder="1" applyAlignment="1">
      <alignment horizontal="right" vertical="top"/>
    </xf>
    <xf numFmtId="164" fontId="7" fillId="0" borderId="0" xfId="5" applyNumberFormat="1" applyFont="1" applyFill="1" applyAlignment="1">
      <alignment horizontal="right" vertical="center"/>
    </xf>
    <xf numFmtId="164" fontId="5" fillId="0" borderId="0" xfId="5" applyNumberFormat="1" applyFont="1" applyBorder="1" applyAlignment="1">
      <alignment horizontal="right" vertical="center"/>
    </xf>
    <xf numFmtId="164" fontId="5" fillId="0" borderId="0" xfId="5" applyNumberFormat="1" applyFont="1" applyBorder="1" applyAlignment="1">
      <alignment vertical="center"/>
    </xf>
    <xf numFmtId="164" fontId="5" fillId="0" borderId="0" xfId="5" applyNumberFormat="1" applyFont="1" applyFill="1" applyAlignment="1">
      <alignment vertical="top"/>
    </xf>
    <xf numFmtId="164" fontId="5" fillId="0" borderId="0" xfId="5" applyNumberFormat="1" applyFont="1" applyFill="1" applyBorder="1" applyAlignment="1">
      <alignment horizontal="right" vertical="top"/>
    </xf>
    <xf numFmtId="164" fontId="5" fillId="0" borderId="1" xfId="5" applyNumberFormat="1" applyFont="1" applyFill="1" applyBorder="1" applyAlignment="1">
      <alignment vertical="center"/>
    </xf>
    <xf numFmtId="41" fontId="3" fillId="0" borderId="0" xfId="2" applyNumberFormat="1" applyFont="1" applyAlignment="1">
      <alignment vertical="center"/>
    </xf>
    <xf numFmtId="166" fontId="3" fillId="0" borderId="0" xfId="2" applyNumberFormat="1" applyFont="1" applyAlignment="1">
      <alignment vertical="center"/>
    </xf>
    <xf numFmtId="37" fontId="7" fillId="0" borderId="0" xfId="2" applyNumberFormat="1" applyFont="1" applyAlignment="1">
      <alignment vertical="top"/>
    </xf>
    <xf numFmtId="37" fontId="7" fillId="0" borderId="0" xfId="2" applyNumberFormat="1" applyFont="1" applyAlignment="1">
      <alignment horizontal="center" vertical="top"/>
    </xf>
    <xf numFmtId="166" fontId="9" fillId="0" borderId="0" xfId="2" applyNumberFormat="1" applyFont="1" applyAlignment="1">
      <alignment horizontal="right" vertical="top"/>
    </xf>
    <xf numFmtId="37" fontId="7" fillId="0" borderId="0" xfId="2" applyNumberFormat="1" applyFont="1" applyAlignment="1">
      <alignment horizontal="left" vertical="top"/>
    </xf>
    <xf numFmtId="37" fontId="7" fillId="0" borderId="1" xfId="2" applyNumberFormat="1" applyFont="1" applyBorder="1" applyAlignment="1">
      <alignment vertical="top"/>
    </xf>
    <xf numFmtId="37" fontId="7" fillId="0" borderId="1" xfId="2" applyNumberFormat="1" applyFont="1" applyBorder="1" applyAlignment="1">
      <alignment horizontal="center" vertical="top"/>
    </xf>
    <xf numFmtId="0" fontId="9" fillId="0" borderId="1" xfId="2" applyFont="1" applyBorder="1" applyAlignment="1">
      <alignment vertical="top"/>
    </xf>
    <xf numFmtId="166" fontId="9" fillId="0" borderId="1" xfId="2" applyNumberFormat="1" applyFont="1" applyBorder="1" applyAlignment="1">
      <alignment horizontal="right" vertical="top"/>
    </xf>
    <xf numFmtId="166" fontId="9" fillId="0" borderId="0" xfId="4" applyNumberFormat="1" applyFont="1" applyAlignment="1">
      <alignment horizontal="center" vertical="center"/>
    </xf>
    <xf numFmtId="166" fontId="9" fillId="0" borderId="0" xfId="4" applyNumberFormat="1" applyFont="1" applyAlignment="1">
      <alignment horizontal="centerContinuous" vertical="center"/>
    </xf>
    <xf numFmtId="166" fontId="9" fillId="0" borderId="3" xfId="5" applyNumberFormat="1" applyFont="1" applyFill="1" applyBorder="1" applyAlignment="1">
      <alignment horizontal="right" vertical="center"/>
    </xf>
    <xf numFmtId="165" fontId="9" fillId="0" borderId="3" xfId="5" applyNumberFormat="1" applyFont="1" applyBorder="1" applyAlignment="1">
      <alignment horizontal="centerContinuous" vertical="center"/>
    </xf>
    <xf numFmtId="166" fontId="9" fillId="0" borderId="1" xfId="5" applyNumberFormat="1" applyFont="1" applyFill="1" applyBorder="1" applyAlignment="1">
      <alignment horizontal="right" vertical="center"/>
    </xf>
    <xf numFmtId="165" fontId="9" fillId="0" borderId="1" xfId="5" applyNumberFormat="1" applyFont="1" applyBorder="1" applyAlignment="1">
      <alignment horizontal="centerContinuous" vertical="center"/>
    </xf>
    <xf numFmtId="37" fontId="9" fillId="0" borderId="0" xfId="2" applyNumberFormat="1" applyFont="1" applyAlignment="1">
      <alignment vertical="top"/>
    </xf>
    <xf numFmtId="166" fontId="7" fillId="0" borderId="0" xfId="4" applyNumberFormat="1" applyFont="1" applyAlignment="1">
      <alignment horizontal="center" vertical="center"/>
    </xf>
    <xf numFmtId="164" fontId="7" fillId="0" borderId="0" xfId="5" applyNumberFormat="1" applyFont="1" applyFill="1" applyAlignment="1">
      <alignment horizontal="center" vertical="center"/>
    </xf>
    <xf numFmtId="38" fontId="7" fillId="0" borderId="0" xfId="2" applyNumberFormat="1" applyFont="1" applyAlignment="1">
      <alignment vertical="center"/>
    </xf>
    <xf numFmtId="0" fontId="9" fillId="0" borderId="0" xfId="2" applyFont="1" applyAlignment="1">
      <alignment horizontal="center" vertical="top"/>
    </xf>
    <xf numFmtId="164" fontId="9" fillId="0" borderId="0" xfId="5" applyNumberFormat="1" applyFont="1" applyFill="1" applyAlignment="1">
      <alignment horizontal="right" vertical="top"/>
    </xf>
    <xf numFmtId="164" fontId="9" fillId="0" borderId="0" xfId="5" applyNumberFormat="1" applyFont="1" applyFill="1" applyAlignment="1">
      <alignment vertical="top"/>
    </xf>
    <xf numFmtId="164" fontId="9" fillId="0" borderId="0" xfId="5" applyNumberFormat="1" applyFont="1" applyAlignment="1">
      <alignment vertical="top"/>
    </xf>
    <xf numFmtId="38" fontId="9" fillId="0" borderId="0" xfId="2" applyNumberFormat="1" applyFont="1" applyAlignment="1">
      <alignment vertical="center"/>
    </xf>
    <xf numFmtId="41" fontId="9" fillId="0" borderId="0" xfId="3" applyNumberFormat="1" applyFont="1" applyAlignment="1">
      <alignment horizontal="center" vertical="top"/>
    </xf>
    <xf numFmtId="164" fontId="15" fillId="0" borderId="0" xfId="5" applyNumberFormat="1" applyFont="1" applyFill="1" applyAlignment="1">
      <alignment horizontal="right" vertical="center"/>
    </xf>
    <xf numFmtId="164" fontId="15" fillId="0" borderId="0" xfId="5" applyNumberFormat="1" applyFont="1" applyAlignment="1">
      <alignment horizontal="right" vertical="center"/>
    </xf>
    <xf numFmtId="0" fontId="9" fillId="0" borderId="0" xfId="2" applyFont="1" applyAlignment="1">
      <alignment horizontal="left" vertical="center" indent="1"/>
    </xf>
    <xf numFmtId="0" fontId="5" fillId="0" borderId="0" xfId="3" applyNumberFormat="1" applyFont="1" applyAlignment="1">
      <alignment horizontal="center" vertical="top"/>
    </xf>
    <xf numFmtId="0" fontId="9" fillId="0" borderId="0" xfId="2" applyFont="1" applyAlignment="1">
      <alignment horizontal="left" vertical="top" indent="1"/>
    </xf>
    <xf numFmtId="0" fontId="9" fillId="0" borderId="0" xfId="2" applyFont="1" applyAlignment="1">
      <alignment horizontal="left" vertical="top" indent="2"/>
    </xf>
    <xf numFmtId="41" fontId="5" fillId="0" borderId="0" xfId="3" applyNumberFormat="1" applyFont="1" applyAlignment="1">
      <alignment horizontal="center" vertical="top"/>
    </xf>
    <xf numFmtId="0" fontId="9" fillId="0" borderId="0" xfId="3" applyNumberFormat="1" applyFont="1" applyAlignment="1">
      <alignment horizontal="center" vertical="top"/>
    </xf>
    <xf numFmtId="0" fontId="5" fillId="0" borderId="0" xfId="2" applyFont="1" applyAlignment="1">
      <alignment horizontal="left" vertical="center" indent="1"/>
    </xf>
    <xf numFmtId="164" fontId="15" fillId="0" borderId="1" xfId="5" applyNumberFormat="1" applyFont="1" applyFill="1" applyBorder="1" applyAlignment="1">
      <alignment horizontal="right" vertical="center"/>
    </xf>
    <xf numFmtId="164" fontId="15" fillId="0" borderId="1" xfId="5" applyNumberFormat="1" applyFont="1" applyBorder="1" applyAlignment="1">
      <alignment horizontal="right" vertical="center"/>
    </xf>
    <xf numFmtId="164" fontId="9" fillId="0" borderId="0" xfId="2" applyNumberFormat="1" applyFont="1" applyAlignment="1">
      <alignment horizontal="right" vertical="center"/>
    </xf>
    <xf numFmtId="164" fontId="15" fillId="0" borderId="0" xfId="5" applyNumberFormat="1" applyFont="1" applyFill="1" applyAlignment="1">
      <alignment horizontal="right" vertical="center" wrapText="1"/>
    </xf>
    <xf numFmtId="164" fontId="15" fillId="0" borderId="0" xfId="5" applyNumberFormat="1" applyFont="1" applyAlignment="1">
      <alignment horizontal="right" vertical="center" wrapText="1"/>
    </xf>
    <xf numFmtId="41" fontId="9" fillId="0" borderId="0" xfId="2" applyNumberFormat="1" applyFont="1" applyAlignment="1">
      <alignment horizontal="center" vertical="top"/>
    </xf>
    <xf numFmtId="164" fontId="9" fillId="0" borderId="1" xfId="5" applyNumberFormat="1" applyFont="1" applyFill="1" applyBorder="1" applyAlignment="1">
      <alignment vertical="top"/>
    </xf>
    <xf numFmtId="0" fontId="9" fillId="0" borderId="0" xfId="7" applyFont="1" applyAlignment="1">
      <alignment horizontal="left" vertical="center"/>
    </xf>
    <xf numFmtId="164" fontId="9" fillId="0" borderId="0" xfId="3" applyNumberFormat="1" applyFont="1" applyAlignment="1">
      <alignment horizontal="center" vertical="top"/>
    </xf>
    <xf numFmtId="0" fontId="3" fillId="0" borderId="0" xfId="7" applyFont="1" applyAlignment="1">
      <alignment horizontal="left" vertical="center"/>
    </xf>
    <xf numFmtId="0" fontId="3" fillId="0" borderId="0" xfId="7" applyFont="1" applyAlignment="1">
      <alignment horizontal="left" vertical="top"/>
    </xf>
    <xf numFmtId="164" fontId="9" fillId="0" borderId="1" xfId="5" applyNumberFormat="1" applyFont="1" applyFill="1" applyBorder="1" applyAlignment="1">
      <alignment horizontal="right" vertical="top"/>
    </xf>
    <xf numFmtId="164" fontId="9" fillId="0" borderId="1" xfId="5" applyNumberFormat="1" applyFont="1" applyBorder="1" applyAlignment="1">
      <alignment vertical="top"/>
    </xf>
    <xf numFmtId="165" fontId="9" fillId="0" borderId="3" xfId="5" applyNumberFormat="1" applyFont="1" applyFill="1" applyBorder="1" applyAlignment="1">
      <alignment horizontal="centerContinuous" vertical="center"/>
    </xf>
    <xf numFmtId="165" fontId="9" fillId="0" borderId="1" xfId="5" applyNumberFormat="1" applyFont="1" applyFill="1" applyBorder="1" applyAlignment="1">
      <alignment horizontal="centerContinuous" vertical="center"/>
    </xf>
    <xf numFmtId="165" fontId="7" fillId="0" borderId="1" xfId="5" applyNumberFormat="1" applyFont="1" applyFill="1" applyBorder="1" applyAlignment="1">
      <alignment horizontal="center" vertical="center"/>
    </xf>
    <xf numFmtId="166" fontId="7" fillId="0" borderId="0" xfId="5" applyNumberFormat="1" applyFont="1" applyFill="1" applyAlignment="1">
      <alignment horizontal="right" vertical="center"/>
    </xf>
    <xf numFmtId="165" fontId="7" fillId="0" borderId="0" xfId="5" applyNumberFormat="1" applyFont="1" applyFill="1" applyAlignment="1">
      <alignment horizontal="center" vertical="center"/>
    </xf>
    <xf numFmtId="166" fontId="7" fillId="0" borderId="0" xfId="5" applyNumberFormat="1" applyFont="1" applyAlignment="1">
      <alignment horizontal="right" vertical="center"/>
    </xf>
    <xf numFmtId="0" fontId="5" fillId="0" borderId="0" xfId="7" applyFont="1" applyAlignment="1">
      <alignment horizontal="center"/>
    </xf>
    <xf numFmtId="0" fontId="15" fillId="0" borderId="0" xfId="12" applyFont="1" applyAlignment="1">
      <alignment horizontal="center" vertical="center"/>
    </xf>
    <xf numFmtId="0" fontId="9" fillId="0" borderId="0" xfId="2" applyFont="1" applyAlignment="1">
      <alignment horizontal="left" vertical="center" indent="2"/>
    </xf>
    <xf numFmtId="0" fontId="3" fillId="0" borderId="0" xfId="7" applyFont="1" applyAlignment="1">
      <alignment vertical="center"/>
    </xf>
    <xf numFmtId="164" fontId="9" fillId="0" borderId="4" xfId="5" applyNumberFormat="1" applyFont="1" applyFill="1" applyBorder="1" applyAlignment="1">
      <alignment horizontal="right" vertical="top"/>
    </xf>
    <xf numFmtId="164" fontId="9" fillId="0" borderId="4" xfId="5" applyNumberFormat="1" applyFont="1" applyBorder="1" applyAlignment="1">
      <alignment horizontal="right" vertical="top"/>
    </xf>
    <xf numFmtId="41" fontId="9" fillId="0" borderId="0" xfId="3" applyNumberFormat="1" applyFont="1" applyFill="1" applyAlignment="1">
      <alignment horizontal="right" vertical="top"/>
    </xf>
    <xf numFmtId="41" fontId="9" fillId="0" borderId="0" xfId="2" applyNumberFormat="1" applyFont="1" applyAlignment="1">
      <alignment vertical="top"/>
    </xf>
    <xf numFmtId="41" fontId="9" fillId="0" borderId="0" xfId="3" applyNumberFormat="1" applyFont="1" applyAlignment="1">
      <alignment horizontal="right" vertical="top"/>
    </xf>
    <xf numFmtId="41" fontId="9" fillId="0" borderId="0" xfId="2" applyNumberFormat="1" applyFont="1" applyAlignment="1">
      <alignment horizontal="right" vertical="top"/>
    </xf>
    <xf numFmtId="0" fontId="5" fillId="0" borderId="0" xfId="7" applyFont="1"/>
    <xf numFmtId="0" fontId="7" fillId="0" borderId="0" xfId="7" applyFont="1" applyAlignment="1">
      <alignment vertical="center"/>
    </xf>
    <xf numFmtId="0" fontId="5" fillId="0" borderId="0" xfId="7" applyFont="1" applyAlignment="1">
      <alignment horizontal="left" vertical="center" indent="2"/>
    </xf>
    <xf numFmtId="164" fontId="15" fillId="0" borderId="0" xfId="5" applyNumberFormat="1" applyFont="1" applyFill="1" applyBorder="1" applyAlignment="1">
      <alignment horizontal="right" vertical="center"/>
    </xf>
    <xf numFmtId="164" fontId="9" fillId="0" borderId="0" xfId="5" applyNumberFormat="1" applyFont="1" applyFill="1" applyBorder="1" applyAlignment="1">
      <alignment vertical="top"/>
    </xf>
    <xf numFmtId="164" fontId="9" fillId="0" borderId="0" xfId="5" applyNumberFormat="1" applyFont="1" applyBorder="1" applyAlignment="1">
      <alignment vertical="top"/>
    </xf>
    <xf numFmtId="164" fontId="15" fillId="0" borderId="0" xfId="5" applyNumberFormat="1" applyFont="1" applyBorder="1" applyAlignment="1">
      <alignment horizontal="right" vertical="center"/>
    </xf>
    <xf numFmtId="164" fontId="15" fillId="0" borderId="6" xfId="5" applyNumberFormat="1" applyFont="1" applyFill="1" applyBorder="1" applyAlignment="1">
      <alignment horizontal="right" vertical="center"/>
    </xf>
    <xf numFmtId="164" fontId="15" fillId="0" borderId="6" xfId="5" applyNumberFormat="1" applyFont="1" applyBorder="1" applyAlignment="1">
      <alignment horizontal="right" vertical="center"/>
    </xf>
    <xf numFmtId="41" fontId="11" fillId="0" borderId="0" xfId="2" applyNumberFormat="1" applyFont="1" applyAlignment="1">
      <alignment horizontal="right" vertical="top"/>
    </xf>
    <xf numFmtId="0" fontId="5" fillId="0" borderId="0" xfId="7" applyFont="1" applyAlignment="1">
      <alignment horizontal="left" vertical="center" indent="1"/>
    </xf>
    <xf numFmtId="164" fontId="5" fillId="0" borderId="0" xfId="5" applyNumberFormat="1" applyFont="1" applyFill="1"/>
    <xf numFmtId="164" fontId="5" fillId="0" borderId="0" xfId="5" applyNumberFormat="1" applyFont="1"/>
    <xf numFmtId="0" fontId="5" fillId="0" borderId="0" xfId="7" applyFont="1" applyAlignment="1">
      <alignment vertical="center"/>
    </xf>
    <xf numFmtId="165" fontId="5" fillId="0" borderId="0" xfId="12" applyNumberFormat="1" applyFont="1" applyAlignment="1">
      <alignment horizontal="right" vertical="center"/>
    </xf>
    <xf numFmtId="41" fontId="5" fillId="0" borderId="0" xfId="8" applyNumberFormat="1" applyFont="1"/>
    <xf numFmtId="165" fontId="15" fillId="0" borderId="0" xfId="5" applyNumberFormat="1" applyFont="1" applyAlignment="1">
      <alignment horizontal="right" vertical="center"/>
    </xf>
    <xf numFmtId="166" fontId="5" fillId="0" borderId="0" xfId="7" applyNumberFormat="1" applyFont="1" applyAlignment="1">
      <alignment horizontal="right"/>
    </xf>
  </cellXfs>
  <cellStyles count="14">
    <cellStyle name="Comma" xfId="1" builtinId="3"/>
    <cellStyle name="Comma 16" xfId="3" xr:uid="{D7D16DD4-E70B-4277-A172-0B3E72924D99}"/>
    <cellStyle name="Comma 2 3 5" xfId="6" xr:uid="{C302D743-7504-4A17-83D1-364CB2921FDA}"/>
    <cellStyle name="Comma 2 7" xfId="5" xr:uid="{C53FC769-D179-456D-B3C3-44A9F903A70F}"/>
    <cellStyle name="Comma 2 9" xfId="10" xr:uid="{3B86A31A-4480-4DF1-8983-AC45B93AF0F6}"/>
    <cellStyle name="Comma 32" xfId="13" xr:uid="{351CEDF3-8685-43D5-87E4-F43AED3DA584}"/>
    <cellStyle name="Normal" xfId="0" builtinId="0"/>
    <cellStyle name="Normal 10 4" xfId="12" xr:uid="{A46A043B-C059-4F1B-8F89-45BFD05F9F32}"/>
    <cellStyle name="Normal 11 2 2" xfId="11" xr:uid="{CF758908-CD39-4EAE-A5DA-14D5A41A3261}"/>
    <cellStyle name="Normal 2 3 2" xfId="4" xr:uid="{43362F52-DA0F-40A0-93AA-001E19D2FB71}"/>
    <cellStyle name="Normal 2 4 3" xfId="7" xr:uid="{074C9B58-B0D1-46FA-89F3-25313C4D69E2}"/>
    <cellStyle name="Normal 42 2" xfId="9" xr:uid="{C26154DC-5B53-41C4-9126-20F757727880}"/>
    <cellStyle name="Normal 45" xfId="8" xr:uid="{0AB78A2A-4C22-4241-AC0D-3CB9090640D1}"/>
    <cellStyle name="Normal_BS&amp;PLT Q1'2006" xfId="2" xr:uid="{CFB2758F-9726-4E23-86ED-56F5C463D7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E8599-62BC-4C2C-B6CE-F3D2F73896E2}">
  <sheetPr>
    <pageSetUpPr fitToPage="1"/>
  </sheetPr>
  <dimension ref="A1:J130"/>
  <sheetViews>
    <sheetView view="pageBreakPreview" topLeftCell="A106" zoomScale="85" zoomScaleNormal="85" zoomScaleSheetLayoutView="85" workbookViewId="0">
      <selection activeCell="Q11" sqref="Q11"/>
    </sheetView>
  </sheetViews>
  <sheetFormatPr defaultColWidth="7.90625" defaultRowHeight="19.399999999999999" customHeight="1"/>
  <cols>
    <col min="1" max="1" width="42.54296875" style="10" customWidth="1"/>
    <col min="2" max="2" width="7.36328125" style="10" customWidth="1"/>
    <col min="3" max="3" width="0.90625" style="10" customWidth="1"/>
    <col min="4" max="4" width="13.08984375" style="25" customWidth="1"/>
    <col min="5" max="5" width="0.90625" style="25" customWidth="1"/>
    <col min="6" max="6" width="13.08984375" style="24" customWidth="1"/>
    <col min="7" max="7" width="0.90625" style="25" customWidth="1"/>
    <col min="8" max="8" width="13.08984375" style="25" customWidth="1"/>
    <col min="9" max="9" width="0.90625" style="25" customWidth="1"/>
    <col min="10" max="10" width="13.08984375" style="24" customWidth="1"/>
    <col min="11" max="16384" width="7.90625" style="10"/>
  </cols>
  <sheetData>
    <row r="1" spans="1:10" s="4" customFormat="1" ht="20.5">
      <c r="A1" s="1" t="s">
        <v>0</v>
      </c>
      <c r="B1" s="1"/>
      <c r="C1" s="1"/>
      <c r="D1" s="1"/>
      <c r="E1" s="1"/>
      <c r="F1" s="2"/>
      <c r="G1" s="1"/>
      <c r="H1" s="3"/>
      <c r="I1" s="3"/>
      <c r="J1" s="3"/>
    </row>
    <row r="2" spans="1:10" s="4" customFormat="1" ht="20.5">
      <c r="A2" s="1" t="s">
        <v>1</v>
      </c>
      <c r="B2" s="1"/>
      <c r="C2" s="1"/>
      <c r="D2" s="1"/>
      <c r="E2" s="1"/>
      <c r="F2" s="2"/>
      <c r="G2" s="1"/>
    </row>
    <row r="3" spans="1:10" s="4" customFormat="1" ht="20.5">
      <c r="A3" s="5" t="s">
        <v>2</v>
      </c>
      <c r="B3" s="5"/>
      <c r="C3" s="5"/>
      <c r="D3" s="6"/>
      <c r="E3" s="6"/>
      <c r="F3" s="7"/>
      <c r="G3" s="6"/>
      <c r="H3" s="6"/>
      <c r="I3" s="6"/>
      <c r="J3" s="7"/>
    </row>
    <row r="4" spans="1:10" s="4" customFormat="1" ht="20.5">
      <c r="A4" s="1"/>
      <c r="B4" s="1"/>
      <c r="C4" s="1"/>
      <c r="D4" s="8"/>
      <c r="E4" s="8"/>
      <c r="F4" s="9"/>
      <c r="G4" s="8"/>
      <c r="H4" s="8"/>
      <c r="I4" s="8"/>
      <c r="J4" s="9"/>
    </row>
    <row r="5" spans="1:10" s="4" customFormat="1" ht="20.5">
      <c r="A5" s="1"/>
      <c r="B5" s="1"/>
      <c r="C5" s="1"/>
      <c r="D5" s="6"/>
      <c r="E5" s="6"/>
      <c r="F5" s="7"/>
      <c r="G5" s="6"/>
      <c r="H5" s="6"/>
      <c r="I5" s="6"/>
      <c r="J5" s="7" t="s">
        <v>3</v>
      </c>
    </row>
    <row r="6" spans="1:10" ht="20.5">
      <c r="B6" s="11"/>
      <c r="C6" s="11"/>
      <c r="D6" s="12" t="s">
        <v>4</v>
      </c>
      <c r="E6" s="12"/>
      <c r="F6" s="12"/>
      <c r="G6" s="13"/>
      <c r="H6" s="12" t="s">
        <v>5</v>
      </c>
      <c r="I6" s="12"/>
      <c r="J6" s="12"/>
    </row>
    <row r="7" spans="1:10" s="14" customFormat="1" ht="20.5">
      <c r="B7" s="15" t="s">
        <v>6</v>
      </c>
      <c r="C7" s="16"/>
      <c r="D7" s="17" t="s">
        <v>7</v>
      </c>
      <c r="E7" s="18"/>
      <c r="F7" s="17" t="s">
        <v>8</v>
      </c>
      <c r="G7" s="18"/>
      <c r="H7" s="17" t="s">
        <v>7</v>
      </c>
      <c r="I7" s="18"/>
      <c r="J7" s="17" t="s">
        <v>8</v>
      </c>
    </row>
    <row r="8" spans="1:10" s="14" customFormat="1" ht="20.5">
      <c r="B8" s="11"/>
      <c r="C8" s="16"/>
      <c r="E8" s="19"/>
      <c r="F8" s="20"/>
      <c r="G8" s="19"/>
      <c r="H8" s="21"/>
      <c r="I8" s="19"/>
      <c r="J8" s="20"/>
    </row>
    <row r="9" spans="1:10" ht="20.5">
      <c r="A9" s="22" t="s">
        <v>9</v>
      </c>
      <c r="D9" s="23"/>
      <c r="E9" s="23"/>
      <c r="G9" s="23"/>
      <c r="H9" s="23"/>
      <c r="I9" s="23"/>
    </row>
    <row r="10" spans="1:10" ht="20.5">
      <c r="A10" s="22" t="s">
        <v>10</v>
      </c>
    </row>
    <row r="11" spans="1:10" ht="19.399999999999999" customHeight="1">
      <c r="A11" s="26" t="s">
        <v>11</v>
      </c>
      <c r="B11" s="14">
        <v>8</v>
      </c>
      <c r="D11" s="27">
        <v>331138191</v>
      </c>
      <c r="E11" s="28"/>
      <c r="F11" s="28">
        <v>185622696</v>
      </c>
      <c r="G11" s="28"/>
      <c r="H11" s="27">
        <v>80819393</v>
      </c>
      <c r="I11" s="28"/>
      <c r="J11" s="28">
        <v>27247394</v>
      </c>
    </row>
    <row r="12" spans="1:10" ht="19.399999999999999" customHeight="1">
      <c r="A12" s="26" t="s">
        <v>12</v>
      </c>
      <c r="B12" s="14">
        <v>9</v>
      </c>
      <c r="D12" s="27">
        <v>76343385</v>
      </c>
      <c r="E12" s="28"/>
      <c r="F12" s="28">
        <v>70775940</v>
      </c>
      <c r="G12" s="29"/>
      <c r="H12" s="27">
        <v>10921949</v>
      </c>
      <c r="I12" s="29"/>
      <c r="J12" s="28">
        <v>29147195</v>
      </c>
    </row>
    <row r="13" spans="1:10" ht="19.399999999999999" customHeight="1">
      <c r="A13" s="26" t="s">
        <v>13</v>
      </c>
      <c r="B13" s="14">
        <v>10</v>
      </c>
      <c r="D13" s="27">
        <v>22500000</v>
      </c>
      <c r="E13" s="28"/>
      <c r="F13" s="28">
        <v>22500000</v>
      </c>
      <c r="G13" s="29"/>
      <c r="H13" s="27">
        <v>22500000</v>
      </c>
      <c r="I13" s="29"/>
      <c r="J13" s="28">
        <v>22500000</v>
      </c>
    </row>
    <row r="14" spans="1:10" ht="19.399999999999999" customHeight="1">
      <c r="A14" s="26" t="s">
        <v>14</v>
      </c>
      <c r="B14" s="14">
        <v>11</v>
      </c>
      <c r="D14" s="27">
        <v>114997615</v>
      </c>
      <c r="E14" s="28"/>
      <c r="F14" s="28">
        <v>166175379</v>
      </c>
      <c r="G14" s="29"/>
      <c r="H14" s="27">
        <v>36258080</v>
      </c>
      <c r="I14" s="29"/>
      <c r="J14" s="28">
        <v>33922644</v>
      </c>
    </row>
    <row r="15" spans="1:10" ht="19.399999999999999" customHeight="1">
      <c r="A15" s="26" t="s">
        <v>15</v>
      </c>
      <c r="B15" s="14">
        <v>12</v>
      </c>
      <c r="D15" s="27">
        <v>56187101</v>
      </c>
      <c r="E15" s="28"/>
      <c r="F15" s="28">
        <v>52606649</v>
      </c>
      <c r="G15" s="29"/>
      <c r="H15" s="27">
        <v>0</v>
      </c>
      <c r="I15" s="29"/>
      <c r="J15" s="28">
        <v>0</v>
      </c>
    </row>
    <row r="16" spans="1:10" ht="19.399999999999999" customHeight="1">
      <c r="A16" s="26" t="s">
        <v>16</v>
      </c>
      <c r="B16" s="14"/>
      <c r="D16" s="30">
        <v>7359108</v>
      </c>
      <c r="E16" s="28"/>
      <c r="F16" s="31">
        <v>7056681</v>
      </c>
      <c r="G16" s="29"/>
      <c r="H16" s="30">
        <v>2209740</v>
      </c>
      <c r="I16" s="29"/>
      <c r="J16" s="31">
        <v>2784961</v>
      </c>
    </row>
    <row r="17" spans="1:10" ht="20.5">
      <c r="A17" s="22" t="s">
        <v>17</v>
      </c>
      <c r="B17" s="32"/>
      <c r="D17" s="33">
        <f>SUM(D11:D16)</f>
        <v>608525400</v>
      </c>
      <c r="E17" s="34"/>
      <c r="F17" s="33">
        <f>SUM(F11:F16)</f>
        <v>504737345</v>
      </c>
      <c r="G17" s="35"/>
      <c r="H17" s="33">
        <f>SUM(H11:H16)</f>
        <v>152709162</v>
      </c>
      <c r="I17" s="35"/>
      <c r="J17" s="33">
        <f>SUM(J11:J16)</f>
        <v>115602194</v>
      </c>
    </row>
    <row r="18" spans="1:10" ht="20.5">
      <c r="A18" s="22"/>
      <c r="B18" s="32"/>
      <c r="D18" s="28"/>
      <c r="E18" s="28"/>
      <c r="F18" s="28"/>
      <c r="G18" s="29"/>
      <c r="H18" s="28"/>
      <c r="I18" s="29"/>
      <c r="J18" s="28"/>
    </row>
    <row r="19" spans="1:10" ht="20.5">
      <c r="A19" s="22" t="s">
        <v>18</v>
      </c>
      <c r="B19" s="32"/>
      <c r="D19" s="27"/>
      <c r="E19" s="27"/>
      <c r="F19" s="27"/>
      <c r="G19" s="36"/>
      <c r="H19" s="27"/>
      <c r="I19" s="36"/>
      <c r="J19" s="27"/>
    </row>
    <row r="20" spans="1:10" ht="19.399999999999999" customHeight="1">
      <c r="A20" s="26" t="s">
        <v>19</v>
      </c>
      <c r="B20" s="14">
        <v>13</v>
      </c>
      <c r="D20" s="27">
        <v>55000000</v>
      </c>
      <c r="E20" s="28"/>
      <c r="F20" s="28">
        <v>55000000</v>
      </c>
      <c r="G20" s="29"/>
      <c r="H20" s="28">
        <v>55000000</v>
      </c>
      <c r="I20" s="29"/>
      <c r="J20" s="28">
        <v>55000000</v>
      </c>
    </row>
    <row r="21" spans="1:10" ht="19.399999999999999" customHeight="1">
      <c r="A21" s="26" t="s">
        <v>20</v>
      </c>
      <c r="B21" s="14"/>
      <c r="D21" s="27"/>
      <c r="E21" s="28"/>
      <c r="F21" s="28"/>
      <c r="G21" s="29"/>
      <c r="H21" s="28"/>
      <c r="I21" s="29"/>
      <c r="J21" s="28"/>
    </row>
    <row r="22" spans="1:10" ht="19.399999999999999" customHeight="1">
      <c r="A22" s="26" t="s">
        <v>21</v>
      </c>
      <c r="B22" s="14">
        <v>14</v>
      </c>
      <c r="D22" s="27">
        <v>942796733</v>
      </c>
      <c r="E22" s="27"/>
      <c r="F22" s="27">
        <v>975236000</v>
      </c>
      <c r="G22" s="36"/>
      <c r="H22" s="27">
        <v>942796733</v>
      </c>
      <c r="I22" s="29"/>
      <c r="J22" s="28">
        <v>975236000</v>
      </c>
    </row>
    <row r="23" spans="1:10" ht="19.399999999999999" customHeight="1">
      <c r="A23" s="26" t="s">
        <v>22</v>
      </c>
      <c r="B23" s="14" t="s">
        <v>23</v>
      </c>
      <c r="D23" s="27">
        <v>0</v>
      </c>
      <c r="E23" s="28"/>
      <c r="F23" s="28">
        <v>0</v>
      </c>
      <c r="G23" s="29"/>
      <c r="H23" s="27">
        <v>153565777</v>
      </c>
      <c r="I23" s="29"/>
      <c r="J23" s="28">
        <v>155804617</v>
      </c>
    </row>
    <row r="24" spans="1:10" ht="20">
      <c r="A24" s="26" t="s">
        <v>24</v>
      </c>
      <c r="B24" s="14" t="s">
        <v>25</v>
      </c>
      <c r="D24" s="27">
        <v>12853471</v>
      </c>
      <c r="E24" s="28"/>
      <c r="F24" s="28">
        <v>13649307</v>
      </c>
      <c r="G24" s="29"/>
      <c r="H24" s="27">
        <v>0</v>
      </c>
      <c r="I24" s="29"/>
      <c r="J24" s="28">
        <v>0</v>
      </c>
    </row>
    <row r="25" spans="1:10" ht="20">
      <c r="A25" s="26" t="s">
        <v>26</v>
      </c>
      <c r="B25" s="14" t="s">
        <v>27</v>
      </c>
      <c r="D25" s="27">
        <v>3682185</v>
      </c>
      <c r="E25" s="28"/>
      <c r="F25" s="28">
        <v>5445808</v>
      </c>
      <c r="G25" s="29"/>
      <c r="H25" s="27">
        <v>3682185</v>
      </c>
      <c r="I25" s="29"/>
      <c r="J25" s="28">
        <v>5445808</v>
      </c>
    </row>
    <row r="26" spans="1:10" ht="19.399999999999999" customHeight="1">
      <c r="A26" s="26" t="s">
        <v>28</v>
      </c>
      <c r="B26" s="14">
        <v>16</v>
      </c>
      <c r="D26" s="27">
        <v>24601853</v>
      </c>
      <c r="E26" s="28"/>
      <c r="F26" s="28">
        <v>22951211</v>
      </c>
      <c r="G26" s="29"/>
      <c r="H26" s="27">
        <v>1833694</v>
      </c>
      <c r="I26" s="29"/>
      <c r="J26" s="28">
        <v>253203</v>
      </c>
    </row>
    <row r="27" spans="1:10" ht="19.399999999999999" customHeight="1">
      <c r="A27" s="26" t="s">
        <v>29</v>
      </c>
      <c r="B27" s="14">
        <v>17</v>
      </c>
      <c r="D27" s="27">
        <v>11481950</v>
      </c>
      <c r="E27" s="28"/>
      <c r="F27" s="28">
        <v>20175438</v>
      </c>
      <c r="G27" s="29"/>
      <c r="H27" s="27">
        <v>0</v>
      </c>
      <c r="I27" s="29"/>
      <c r="J27" s="28">
        <v>0</v>
      </c>
    </row>
    <row r="28" spans="1:10" ht="20">
      <c r="A28" s="26" t="s">
        <v>30</v>
      </c>
      <c r="B28" s="14">
        <v>18</v>
      </c>
      <c r="D28" s="27">
        <v>119729580</v>
      </c>
      <c r="E28" s="28"/>
      <c r="F28" s="37">
        <v>108031805</v>
      </c>
      <c r="G28" s="29"/>
      <c r="H28" s="27">
        <v>65771</v>
      </c>
      <c r="I28" s="29"/>
      <c r="J28" s="37">
        <v>93605</v>
      </c>
    </row>
    <row r="29" spans="1:10" ht="19.399999999999999" customHeight="1">
      <c r="A29" s="26" t="s">
        <v>31</v>
      </c>
      <c r="D29" s="30">
        <v>4320499</v>
      </c>
      <c r="E29" s="28"/>
      <c r="F29" s="31">
        <v>5698009</v>
      </c>
      <c r="G29" s="29"/>
      <c r="H29" s="30">
        <v>2675000</v>
      </c>
      <c r="I29" s="29"/>
      <c r="J29" s="31">
        <v>2675000</v>
      </c>
    </row>
    <row r="30" spans="1:10" ht="20.5">
      <c r="A30" s="22" t="s">
        <v>32</v>
      </c>
      <c r="D30" s="38">
        <f>SUM(D20:D29)</f>
        <v>1174466271</v>
      </c>
      <c r="E30" s="39"/>
      <c r="F30" s="38">
        <f>SUM(F20:F29)</f>
        <v>1206187578</v>
      </c>
      <c r="G30" s="40"/>
      <c r="H30" s="38">
        <f>SUM(H20:H29)</f>
        <v>1159619160</v>
      </c>
      <c r="I30" s="40"/>
      <c r="J30" s="38">
        <f>SUM(J20:J29)</f>
        <v>1194508233</v>
      </c>
    </row>
    <row r="31" spans="1:10" ht="21" thickBot="1">
      <c r="A31" s="22" t="s">
        <v>33</v>
      </c>
      <c r="D31" s="41">
        <f>SUM(D30,D17)</f>
        <v>1782991671</v>
      </c>
      <c r="E31" s="42"/>
      <c r="F31" s="41">
        <f>SUM(F30,F17)</f>
        <v>1710924923</v>
      </c>
      <c r="G31" s="43"/>
      <c r="H31" s="41">
        <f>SUM(H30,H17)</f>
        <v>1312328322</v>
      </c>
      <c r="I31" s="43"/>
      <c r="J31" s="41">
        <f>SUM(J30,J17)</f>
        <v>1310110427</v>
      </c>
    </row>
    <row r="32" spans="1:10" ht="21" thickTop="1">
      <c r="A32" s="22"/>
    </row>
    <row r="33" spans="1:10" ht="20.5">
      <c r="A33" s="22"/>
    </row>
    <row r="34" spans="1:10" ht="20.5">
      <c r="A34" s="22"/>
    </row>
    <row r="35" spans="1:10" ht="20.5">
      <c r="A35" s="22"/>
    </row>
    <row r="36" spans="1:10" ht="20.5">
      <c r="A36" s="22"/>
    </row>
    <row r="37" spans="1:10" ht="20.5">
      <c r="A37" s="22"/>
    </row>
    <row r="38" spans="1:10" ht="17.149999999999999" customHeight="1"/>
    <row r="39" spans="1:10" ht="19.399999999999999" customHeight="1">
      <c r="D39" s="14" t="s">
        <v>34</v>
      </c>
      <c r="F39" s="44"/>
      <c r="J39" s="44"/>
    </row>
    <row r="40" spans="1:10" ht="19.399999999999999" customHeight="1">
      <c r="D40" s="14"/>
      <c r="F40" s="44"/>
      <c r="J40" s="44"/>
    </row>
    <row r="41" spans="1:10" ht="19.399999999999999" customHeight="1">
      <c r="D41" s="14"/>
      <c r="F41" s="44"/>
      <c r="J41" s="44"/>
    </row>
    <row r="42" spans="1:10" ht="19.399999999999999" customHeight="1">
      <c r="D42" s="14"/>
      <c r="F42" s="44"/>
      <c r="J42" s="44"/>
    </row>
    <row r="43" spans="1:10" s="4" customFormat="1" ht="20.5">
      <c r="A43" s="1" t="s">
        <v>0</v>
      </c>
      <c r="B43" s="1"/>
      <c r="C43" s="1"/>
      <c r="D43" s="1"/>
      <c r="E43" s="1"/>
      <c r="F43" s="2"/>
      <c r="G43" s="1"/>
      <c r="H43" s="3"/>
      <c r="I43" s="3"/>
      <c r="J43" s="3"/>
    </row>
    <row r="44" spans="1:10" s="4" customFormat="1" ht="20.5">
      <c r="A44" s="1" t="s">
        <v>35</v>
      </c>
      <c r="B44" s="1"/>
      <c r="C44" s="1"/>
      <c r="D44" s="1"/>
      <c r="E44" s="1"/>
      <c r="F44" s="2"/>
      <c r="G44" s="1"/>
      <c r="H44" s="3"/>
      <c r="I44" s="3"/>
      <c r="J44" s="3"/>
    </row>
    <row r="45" spans="1:10" s="4" customFormat="1" ht="20.5">
      <c r="A45" s="5" t="s">
        <v>2</v>
      </c>
      <c r="B45" s="5"/>
      <c r="C45" s="5"/>
      <c r="D45" s="6"/>
      <c r="E45" s="6"/>
      <c r="F45" s="7"/>
      <c r="G45" s="6"/>
      <c r="H45" s="6"/>
      <c r="I45" s="6"/>
      <c r="J45" s="7"/>
    </row>
    <row r="46" spans="1:10" s="4" customFormat="1" ht="20.5">
      <c r="A46" s="1"/>
      <c r="B46" s="1"/>
      <c r="C46" s="1"/>
      <c r="D46" s="8"/>
      <c r="E46" s="8"/>
      <c r="F46" s="9"/>
      <c r="G46" s="8"/>
      <c r="H46" s="8"/>
      <c r="I46" s="8"/>
      <c r="J46" s="9"/>
    </row>
    <row r="47" spans="1:10" s="4" customFormat="1" ht="20.5">
      <c r="A47" s="1"/>
      <c r="B47" s="1"/>
      <c r="C47" s="1"/>
      <c r="D47" s="6"/>
      <c r="E47" s="6"/>
      <c r="F47" s="7"/>
      <c r="G47" s="6"/>
      <c r="H47" s="6"/>
      <c r="I47" s="6"/>
      <c r="J47" s="7" t="s">
        <v>3</v>
      </c>
    </row>
    <row r="48" spans="1:10" s="4" customFormat="1" ht="20.5">
      <c r="A48" s="1"/>
      <c r="B48" s="11"/>
      <c r="C48" s="11"/>
      <c r="D48" s="12" t="s">
        <v>4</v>
      </c>
      <c r="E48" s="12"/>
      <c r="F48" s="12"/>
      <c r="G48" s="13"/>
      <c r="H48" s="12" t="s">
        <v>5</v>
      </c>
      <c r="I48" s="12"/>
      <c r="J48" s="12"/>
    </row>
    <row r="49" spans="1:10" s="4" customFormat="1" ht="20.5">
      <c r="A49" s="1"/>
      <c r="B49" s="15" t="s">
        <v>6</v>
      </c>
      <c r="C49" s="16"/>
      <c r="D49" s="17" t="s">
        <v>7</v>
      </c>
      <c r="E49" s="18"/>
      <c r="F49" s="17" t="s">
        <v>8</v>
      </c>
      <c r="G49" s="18"/>
      <c r="H49" s="17" t="s">
        <v>7</v>
      </c>
      <c r="I49" s="18"/>
      <c r="J49" s="17" t="s">
        <v>8</v>
      </c>
    </row>
    <row r="50" spans="1:10" s="4" customFormat="1" ht="20.5">
      <c r="A50" s="1"/>
      <c r="B50" s="11"/>
      <c r="C50" s="16"/>
      <c r="D50" s="21"/>
      <c r="E50" s="19"/>
      <c r="F50" s="21"/>
      <c r="G50" s="19"/>
      <c r="H50" s="21"/>
      <c r="I50" s="19"/>
      <c r="J50" s="21"/>
    </row>
    <row r="51" spans="1:10" ht="20.5">
      <c r="A51" s="22" t="s">
        <v>36</v>
      </c>
      <c r="D51" s="45"/>
      <c r="E51" s="45"/>
      <c r="G51" s="45"/>
      <c r="H51" s="45"/>
      <c r="I51" s="45"/>
    </row>
    <row r="52" spans="1:10" ht="20.5">
      <c r="A52" s="22" t="s">
        <v>37</v>
      </c>
      <c r="D52" s="45"/>
      <c r="E52" s="45"/>
      <c r="G52" s="45"/>
      <c r="H52" s="45"/>
      <c r="I52" s="45"/>
    </row>
    <row r="53" spans="1:10" ht="18.75" customHeight="1">
      <c r="A53" s="26" t="s">
        <v>38</v>
      </c>
      <c r="D53" s="10"/>
      <c r="E53" s="10"/>
      <c r="F53" s="10"/>
      <c r="G53" s="10"/>
      <c r="H53" s="10"/>
      <c r="I53" s="10"/>
      <c r="J53" s="10"/>
    </row>
    <row r="54" spans="1:10" ht="18.75" customHeight="1">
      <c r="A54" s="26" t="s">
        <v>39</v>
      </c>
      <c r="B54" s="14">
        <v>19</v>
      </c>
      <c r="D54" s="46">
        <v>53240000</v>
      </c>
      <c r="E54" s="45"/>
      <c r="F54" s="47">
        <v>80040000</v>
      </c>
      <c r="G54" s="48"/>
      <c r="H54" s="46">
        <v>53240000</v>
      </c>
      <c r="I54" s="48"/>
      <c r="J54" s="47">
        <v>80040000</v>
      </c>
    </row>
    <row r="55" spans="1:10" ht="18.75" customHeight="1">
      <c r="A55" s="26" t="s">
        <v>40</v>
      </c>
      <c r="B55" s="14">
        <v>20</v>
      </c>
      <c r="D55" s="46">
        <v>162694179</v>
      </c>
      <c r="E55" s="45"/>
      <c r="F55" s="47">
        <v>93440918</v>
      </c>
      <c r="G55" s="48"/>
      <c r="H55" s="46">
        <v>12881155</v>
      </c>
      <c r="I55" s="48"/>
      <c r="J55" s="47">
        <v>16787291</v>
      </c>
    </row>
    <row r="56" spans="1:10" ht="18.75" customHeight="1">
      <c r="A56" s="26" t="s">
        <v>41</v>
      </c>
      <c r="B56" s="14">
        <v>21</v>
      </c>
      <c r="D56" s="46">
        <v>0</v>
      </c>
      <c r="E56" s="45"/>
      <c r="F56" s="47">
        <v>0</v>
      </c>
      <c r="G56" s="48"/>
      <c r="H56" s="46">
        <v>3000000</v>
      </c>
      <c r="I56" s="48"/>
      <c r="J56" s="47">
        <v>3000000</v>
      </c>
    </row>
    <row r="57" spans="1:10" ht="18.75" customHeight="1">
      <c r="A57" s="26" t="s">
        <v>42</v>
      </c>
      <c r="B57" s="14">
        <v>22</v>
      </c>
      <c r="D57" s="46">
        <v>102455432</v>
      </c>
      <c r="E57" s="47"/>
      <c r="F57" s="47">
        <v>92622967</v>
      </c>
      <c r="G57" s="29"/>
      <c r="H57" s="46">
        <v>0</v>
      </c>
      <c r="I57" s="29"/>
      <c r="J57" s="47">
        <v>0</v>
      </c>
    </row>
    <row r="58" spans="1:10" ht="18.75" customHeight="1">
      <c r="A58" s="26" t="s">
        <v>43</v>
      </c>
      <c r="B58" s="14"/>
      <c r="D58" s="46"/>
      <c r="E58" s="47"/>
      <c r="F58" s="47"/>
      <c r="G58" s="29"/>
      <c r="I58" s="29"/>
      <c r="J58" s="47"/>
    </row>
    <row r="59" spans="1:10" ht="20">
      <c r="A59" s="49" t="s">
        <v>39</v>
      </c>
      <c r="B59" s="14"/>
      <c r="D59" s="46">
        <v>8553155</v>
      </c>
      <c r="E59" s="47"/>
      <c r="F59" s="47">
        <v>8588287</v>
      </c>
      <c r="G59" s="29"/>
      <c r="H59" s="46">
        <v>390512</v>
      </c>
      <c r="I59" s="29"/>
      <c r="J59" s="47">
        <v>0</v>
      </c>
    </row>
    <row r="60" spans="1:10" ht="18.75" customHeight="1">
      <c r="A60" s="26" t="s">
        <v>44</v>
      </c>
      <c r="B60" s="50"/>
      <c r="D60" s="46">
        <v>27059364</v>
      </c>
      <c r="E60" s="45"/>
      <c r="F60" s="47">
        <v>33554712</v>
      </c>
      <c r="G60" s="48"/>
      <c r="H60" s="46">
        <v>0</v>
      </c>
      <c r="I60" s="48"/>
      <c r="J60" s="47">
        <v>0</v>
      </c>
    </row>
    <row r="61" spans="1:10" ht="18.75" customHeight="1">
      <c r="A61" s="26" t="s">
        <v>45</v>
      </c>
      <c r="B61" s="14">
        <v>24</v>
      </c>
      <c r="D61" s="51">
        <v>2656286</v>
      </c>
      <c r="E61" s="47"/>
      <c r="F61" s="52">
        <v>2656286</v>
      </c>
      <c r="G61" s="29"/>
      <c r="H61" s="51">
        <v>2656286</v>
      </c>
      <c r="I61" s="29"/>
      <c r="J61" s="52">
        <v>2656286</v>
      </c>
    </row>
    <row r="62" spans="1:10" ht="20.5">
      <c r="A62" s="22" t="s">
        <v>46</v>
      </c>
      <c r="B62" s="32"/>
      <c r="D62" s="53">
        <f>SUM(D54:D61)</f>
        <v>356658416</v>
      </c>
      <c r="E62" s="54"/>
      <c r="F62" s="53">
        <f>SUM(F54:F61)</f>
        <v>310903170</v>
      </c>
      <c r="G62" s="40"/>
      <c r="H62" s="53">
        <f>SUM(H54:H61)</f>
        <v>72167953</v>
      </c>
      <c r="I62" s="40"/>
      <c r="J62" s="53">
        <f>SUM(J54:J61)</f>
        <v>102483577</v>
      </c>
    </row>
    <row r="63" spans="1:10" ht="20.5">
      <c r="A63" s="22"/>
      <c r="B63" s="32"/>
      <c r="D63" s="46"/>
      <c r="E63" s="47"/>
      <c r="F63" s="47"/>
      <c r="G63" s="29"/>
      <c r="H63" s="46"/>
      <c r="I63" s="29"/>
      <c r="J63" s="47"/>
    </row>
    <row r="64" spans="1:10" ht="20.5">
      <c r="A64" s="22" t="s">
        <v>47</v>
      </c>
      <c r="B64" s="32"/>
      <c r="C64" s="26"/>
      <c r="D64" s="46"/>
      <c r="E64" s="47"/>
      <c r="F64" s="47"/>
      <c r="G64" s="29"/>
      <c r="H64" s="46"/>
      <c r="I64" s="29"/>
      <c r="J64" s="47"/>
    </row>
    <row r="65" spans="1:10" ht="18.75" customHeight="1">
      <c r="A65" s="26" t="s">
        <v>48</v>
      </c>
      <c r="B65" s="14">
        <v>19</v>
      </c>
      <c r="C65" s="26"/>
      <c r="D65" s="46">
        <v>0</v>
      </c>
      <c r="E65" s="47"/>
      <c r="F65" s="47">
        <v>53240000</v>
      </c>
      <c r="G65" s="29"/>
      <c r="H65" s="46">
        <v>0</v>
      </c>
      <c r="I65" s="29"/>
      <c r="J65" s="47">
        <v>53240000</v>
      </c>
    </row>
    <row r="66" spans="1:10" ht="18.75" customHeight="1">
      <c r="A66" s="26" t="s">
        <v>49</v>
      </c>
      <c r="B66" s="14"/>
      <c r="C66" s="26"/>
      <c r="D66" s="46">
        <v>3642090</v>
      </c>
      <c r="E66" s="47"/>
      <c r="F66" s="47">
        <v>11144323</v>
      </c>
      <c r="G66" s="29"/>
      <c r="H66" s="46">
        <v>451400</v>
      </c>
      <c r="I66" s="29"/>
      <c r="J66" s="47">
        <v>0</v>
      </c>
    </row>
    <row r="67" spans="1:10" ht="18.75" customHeight="1">
      <c r="A67" s="26" t="s">
        <v>50</v>
      </c>
      <c r="B67" s="14">
        <v>23</v>
      </c>
      <c r="C67" s="26"/>
      <c r="D67" s="46">
        <v>49948259</v>
      </c>
      <c r="E67" s="47"/>
      <c r="F67" s="47">
        <v>48777110</v>
      </c>
      <c r="G67" s="29"/>
      <c r="H67" s="46">
        <v>45157974</v>
      </c>
      <c r="I67" s="29"/>
      <c r="J67" s="47">
        <v>45157974</v>
      </c>
    </row>
    <row r="68" spans="1:10" ht="18.75" customHeight="1">
      <c r="A68" s="26" t="s">
        <v>51</v>
      </c>
      <c r="B68" s="14">
        <v>24</v>
      </c>
      <c r="C68" s="26"/>
      <c r="D68" s="46">
        <v>17154866</v>
      </c>
      <c r="E68" s="47"/>
      <c r="F68" s="47">
        <v>14746423</v>
      </c>
      <c r="G68" s="29"/>
      <c r="H68" s="46">
        <v>745442</v>
      </c>
      <c r="I68" s="29"/>
      <c r="J68" s="47">
        <v>547132</v>
      </c>
    </row>
    <row r="69" spans="1:10" ht="18.75" customHeight="1">
      <c r="A69" s="26" t="s">
        <v>52</v>
      </c>
      <c r="B69" s="14"/>
      <c r="C69" s="26"/>
      <c r="D69" s="51">
        <v>2220223</v>
      </c>
      <c r="E69" s="47"/>
      <c r="F69" s="52">
        <v>2220223</v>
      </c>
      <c r="G69" s="29"/>
      <c r="H69" s="51">
        <v>0</v>
      </c>
      <c r="I69" s="29"/>
      <c r="J69" s="52">
        <v>0</v>
      </c>
    </row>
    <row r="70" spans="1:10" ht="20.5">
      <c r="A70" s="22" t="s">
        <v>53</v>
      </c>
      <c r="B70" s="32"/>
      <c r="D70" s="55">
        <f>SUM(D65:D69)</f>
        <v>72965438</v>
      </c>
      <c r="E70" s="56"/>
      <c r="F70" s="57">
        <f>SUM(F65:F69)</f>
        <v>130128079</v>
      </c>
      <c r="G70" s="58"/>
      <c r="H70" s="55">
        <f>SUM(H65:H69)</f>
        <v>46354816</v>
      </c>
      <c r="I70" s="40"/>
      <c r="J70" s="57">
        <f>SUM(J65:J69)</f>
        <v>98945106</v>
      </c>
    </row>
    <row r="71" spans="1:10" ht="20.5">
      <c r="A71" s="22" t="s">
        <v>54</v>
      </c>
      <c r="B71" s="32"/>
      <c r="D71" s="55">
        <f>SUM(D70,D62)</f>
        <v>429623854</v>
      </c>
      <c r="E71" s="56"/>
      <c r="F71" s="57">
        <f>SUM(F70,F62)</f>
        <v>441031249</v>
      </c>
      <c r="G71" s="58"/>
      <c r="H71" s="55">
        <f>SUM(H70,H62)</f>
        <v>118522769</v>
      </c>
      <c r="I71" s="40"/>
      <c r="J71" s="57">
        <f>SUM(J70,J62)</f>
        <v>201428683</v>
      </c>
    </row>
    <row r="72" spans="1:10" ht="20">
      <c r="A72" s="59"/>
      <c r="D72" s="27"/>
      <c r="E72" s="27"/>
      <c r="F72" s="60"/>
      <c r="G72" s="27"/>
      <c r="H72" s="27"/>
      <c r="I72" s="27"/>
      <c r="J72" s="60"/>
    </row>
    <row r="73" spans="1:10" ht="18.75" customHeight="1">
      <c r="B73" s="14"/>
      <c r="D73" s="61"/>
      <c r="E73" s="61"/>
      <c r="G73" s="61"/>
      <c r="H73" s="61"/>
      <c r="I73" s="61"/>
    </row>
    <row r="74" spans="1:10" ht="18.75" customHeight="1">
      <c r="D74" s="61"/>
      <c r="E74" s="61"/>
      <c r="G74" s="61"/>
      <c r="H74" s="61"/>
      <c r="I74" s="61"/>
    </row>
    <row r="75" spans="1:10" ht="18.75" customHeight="1">
      <c r="A75" s="59"/>
      <c r="D75" s="10"/>
      <c r="E75" s="10"/>
      <c r="F75" s="44"/>
      <c r="G75" s="10"/>
      <c r="H75" s="10"/>
      <c r="I75" s="10"/>
      <c r="J75" s="44"/>
    </row>
    <row r="76" spans="1:10" ht="20">
      <c r="A76" s="59"/>
      <c r="B76" s="14"/>
      <c r="D76" s="62"/>
      <c r="E76" s="28"/>
      <c r="F76" s="63"/>
      <c r="G76" s="61"/>
      <c r="H76" s="62"/>
      <c r="I76" s="61"/>
      <c r="J76" s="63"/>
    </row>
    <row r="77" spans="1:10" ht="18.75" customHeight="1">
      <c r="D77" s="28"/>
      <c r="E77" s="28"/>
      <c r="G77" s="28"/>
      <c r="H77" s="28"/>
      <c r="I77" s="28"/>
    </row>
    <row r="78" spans="1:10" ht="20">
      <c r="A78" s="59"/>
      <c r="B78" s="32"/>
      <c r="D78" s="10"/>
      <c r="E78" s="10"/>
      <c r="F78" s="44"/>
      <c r="G78" s="10"/>
      <c r="H78" s="10"/>
      <c r="I78" s="10"/>
      <c r="J78" s="44"/>
    </row>
    <row r="79" spans="1:10" ht="20">
      <c r="A79" s="59"/>
      <c r="B79" s="32"/>
      <c r="D79" s="62"/>
      <c r="E79" s="64"/>
      <c r="F79" s="63"/>
      <c r="G79" s="28"/>
      <c r="H79" s="62"/>
      <c r="I79" s="28"/>
      <c r="J79" s="63"/>
    </row>
    <row r="80" spans="1:10" ht="20">
      <c r="A80" s="59"/>
      <c r="B80" s="32"/>
      <c r="D80" s="62"/>
      <c r="E80" s="64"/>
      <c r="F80" s="63"/>
      <c r="G80" s="28"/>
      <c r="H80" s="62"/>
      <c r="I80" s="28"/>
      <c r="J80" s="63"/>
    </row>
    <row r="81" spans="1:10" ht="20">
      <c r="A81" s="59"/>
      <c r="B81" s="32"/>
      <c r="D81" s="62"/>
      <c r="E81" s="64"/>
      <c r="F81" s="63"/>
      <c r="G81" s="28"/>
      <c r="H81" s="62"/>
      <c r="I81" s="28"/>
      <c r="J81" s="63"/>
    </row>
    <row r="82" spans="1:10" ht="20">
      <c r="A82" s="59"/>
      <c r="B82" s="32"/>
      <c r="D82" s="62"/>
      <c r="E82" s="64"/>
      <c r="F82" s="63"/>
      <c r="G82" s="28"/>
      <c r="H82" s="62"/>
      <c r="I82" s="28"/>
      <c r="J82" s="63"/>
    </row>
    <row r="83" spans="1:10" ht="20">
      <c r="A83" s="59"/>
      <c r="B83" s="32"/>
      <c r="D83" s="62"/>
      <c r="E83" s="64"/>
      <c r="F83" s="63"/>
      <c r="G83" s="28"/>
      <c r="H83" s="62"/>
      <c r="I83" s="28"/>
      <c r="J83" s="63"/>
    </row>
    <row r="84" spans="1:10" ht="20">
      <c r="A84" s="59"/>
      <c r="B84" s="32"/>
      <c r="D84" s="62"/>
      <c r="E84" s="64"/>
      <c r="F84" s="63"/>
      <c r="G84" s="28"/>
      <c r="H84" s="62"/>
      <c r="I84" s="28"/>
      <c r="J84" s="63"/>
    </row>
    <row r="85" spans="1:10" ht="20">
      <c r="A85" s="59"/>
      <c r="B85" s="32"/>
      <c r="D85" s="62"/>
      <c r="E85" s="64"/>
      <c r="F85" s="63"/>
      <c r="G85" s="28"/>
      <c r="H85" s="62"/>
      <c r="I85" s="28"/>
      <c r="J85" s="63"/>
    </row>
    <row r="86" spans="1:10" s="4" customFormat="1" ht="20.5">
      <c r="A86" s="1" t="s">
        <v>0</v>
      </c>
      <c r="B86" s="1"/>
      <c r="C86" s="1"/>
      <c r="D86" s="1"/>
      <c r="E86" s="1"/>
      <c r="F86" s="2"/>
      <c r="G86" s="1"/>
      <c r="H86" s="3"/>
      <c r="I86" s="3"/>
      <c r="J86" s="3"/>
    </row>
    <row r="87" spans="1:10" s="4" customFormat="1" ht="20.5">
      <c r="A87" s="1" t="s">
        <v>55</v>
      </c>
      <c r="B87" s="1"/>
      <c r="C87" s="1"/>
      <c r="D87" s="1"/>
      <c r="E87" s="1"/>
      <c r="F87" s="2"/>
      <c r="G87" s="1"/>
      <c r="H87" s="3"/>
      <c r="I87" s="3"/>
      <c r="J87" s="3"/>
    </row>
    <row r="88" spans="1:10" s="4" customFormat="1" ht="20.5">
      <c r="A88" s="5" t="s">
        <v>2</v>
      </c>
      <c r="B88" s="5"/>
      <c r="C88" s="5"/>
      <c r="D88" s="6"/>
      <c r="E88" s="6"/>
      <c r="F88" s="7"/>
      <c r="G88" s="6"/>
      <c r="H88" s="6"/>
      <c r="I88" s="6"/>
      <c r="J88" s="7"/>
    </row>
    <row r="89" spans="1:10" s="4" customFormat="1" ht="20.5">
      <c r="A89" s="1"/>
      <c r="B89" s="1"/>
      <c r="C89" s="1"/>
      <c r="D89" s="8"/>
      <c r="E89" s="8"/>
      <c r="F89" s="9"/>
      <c r="G89" s="8"/>
      <c r="H89" s="8"/>
      <c r="I89" s="8"/>
      <c r="J89" s="9"/>
    </row>
    <row r="90" spans="1:10" s="4" customFormat="1" ht="20.5">
      <c r="A90" s="1"/>
      <c r="B90" s="1"/>
      <c r="C90" s="1"/>
      <c r="D90" s="6"/>
      <c r="E90" s="6"/>
      <c r="F90" s="7"/>
      <c r="G90" s="6"/>
      <c r="H90" s="6"/>
      <c r="I90" s="6"/>
      <c r="J90" s="7" t="s">
        <v>3</v>
      </c>
    </row>
    <row r="91" spans="1:10" s="4" customFormat="1" ht="20.5">
      <c r="A91" s="1"/>
      <c r="B91" s="11"/>
      <c r="C91" s="11"/>
      <c r="D91" s="12" t="s">
        <v>4</v>
      </c>
      <c r="E91" s="12"/>
      <c r="F91" s="12"/>
      <c r="G91" s="13"/>
      <c r="H91" s="12" t="s">
        <v>5</v>
      </c>
      <c r="I91" s="12"/>
      <c r="J91" s="12"/>
    </row>
    <row r="92" spans="1:10" s="4" customFormat="1" ht="20.5">
      <c r="A92" s="1"/>
      <c r="B92" s="15" t="s">
        <v>6</v>
      </c>
      <c r="C92" s="16"/>
      <c r="D92" s="17" t="s">
        <v>7</v>
      </c>
      <c r="E92" s="18"/>
      <c r="F92" s="17" t="s">
        <v>8</v>
      </c>
      <c r="G92" s="18"/>
      <c r="H92" s="17" t="s">
        <v>7</v>
      </c>
      <c r="I92" s="18"/>
      <c r="J92" s="17" t="s">
        <v>8</v>
      </c>
    </row>
    <row r="93" spans="1:10" s="4" customFormat="1" ht="20.5">
      <c r="A93" s="1"/>
      <c r="B93" s="11"/>
      <c r="C93" s="16"/>
      <c r="D93" s="21"/>
      <c r="E93" s="19"/>
      <c r="F93" s="21"/>
      <c r="G93" s="19"/>
      <c r="H93" s="21"/>
      <c r="I93" s="19"/>
      <c r="J93" s="21"/>
    </row>
    <row r="94" spans="1:10" ht="20.5">
      <c r="A94" s="22" t="s">
        <v>56</v>
      </c>
      <c r="D94" s="45"/>
      <c r="E94" s="45"/>
      <c r="G94" s="45"/>
      <c r="H94" s="45"/>
      <c r="I94" s="45"/>
    </row>
    <row r="95" spans="1:10" ht="20.5">
      <c r="A95" s="65" t="s">
        <v>57</v>
      </c>
      <c r="D95" s="66"/>
      <c r="E95" s="66"/>
      <c r="F95" s="67"/>
      <c r="G95" s="66"/>
      <c r="H95" s="66"/>
      <c r="I95" s="66"/>
      <c r="J95" s="67"/>
    </row>
    <row r="96" spans="1:10" ht="18.75" customHeight="1">
      <c r="A96" s="10" t="s">
        <v>58</v>
      </c>
      <c r="B96" s="14"/>
      <c r="D96" s="61"/>
      <c r="E96" s="61"/>
      <c r="G96" s="61"/>
      <c r="H96" s="61"/>
      <c r="I96" s="61"/>
    </row>
    <row r="97" spans="1:10" ht="18.75" customHeight="1">
      <c r="A97" s="10" t="s">
        <v>59</v>
      </c>
      <c r="D97" s="61"/>
      <c r="E97" s="61"/>
      <c r="G97" s="61"/>
      <c r="H97" s="61"/>
      <c r="I97" s="61"/>
    </row>
    <row r="98" spans="1:10" ht="20.5" thickBot="1">
      <c r="A98" s="59" t="s">
        <v>60</v>
      </c>
      <c r="B98" s="68">
        <v>25</v>
      </c>
      <c r="D98" s="69">
        <v>257112084</v>
      </c>
      <c r="E98" s="29"/>
      <c r="F98" s="10"/>
      <c r="G98" s="70"/>
      <c r="H98" s="69">
        <v>257112084</v>
      </c>
      <c r="I98" s="70"/>
      <c r="J98" s="10"/>
    </row>
    <row r="99" spans="1:10" ht="21" thickTop="1" thickBot="1">
      <c r="A99" s="59" t="s">
        <v>61</v>
      </c>
      <c r="B99" s="68"/>
      <c r="D99" s="71"/>
      <c r="E99" s="29"/>
      <c r="F99" s="72">
        <v>249623383</v>
      </c>
      <c r="G99" s="70"/>
      <c r="H99" s="71"/>
      <c r="I99" s="70"/>
      <c r="J99" s="72">
        <v>249623383</v>
      </c>
    </row>
    <row r="100" spans="1:10" ht="20.5" thickTop="1">
      <c r="A100" s="10" t="s">
        <v>62</v>
      </c>
      <c r="B100" s="68"/>
      <c r="D100" s="29"/>
      <c r="E100" s="29"/>
      <c r="G100" s="29"/>
      <c r="H100" s="29"/>
      <c r="I100" s="29"/>
    </row>
    <row r="101" spans="1:10" ht="20">
      <c r="A101" s="59" t="s">
        <v>61</v>
      </c>
      <c r="B101" s="68">
        <v>25</v>
      </c>
      <c r="D101" s="27">
        <v>249623383</v>
      </c>
      <c r="E101" s="73"/>
      <c r="F101" s="28">
        <v>249623383</v>
      </c>
      <c r="G101" s="24"/>
      <c r="H101" s="27">
        <v>249623383</v>
      </c>
      <c r="I101" s="24"/>
      <c r="J101" s="28">
        <v>249623383</v>
      </c>
    </row>
    <row r="102" spans="1:10" ht="20">
      <c r="A102" s="59" t="s">
        <v>63</v>
      </c>
      <c r="B102" s="68"/>
      <c r="D102" s="27">
        <v>252068801</v>
      </c>
      <c r="E102" s="73"/>
      <c r="F102" s="28">
        <v>252068801</v>
      </c>
      <c r="G102" s="24"/>
      <c r="H102" s="27">
        <v>252068801</v>
      </c>
      <c r="I102" s="24"/>
      <c r="J102" s="28">
        <v>252068801</v>
      </c>
    </row>
    <row r="103" spans="1:10" ht="20">
      <c r="A103" s="59" t="s">
        <v>64</v>
      </c>
      <c r="B103" s="68"/>
      <c r="D103" s="27">
        <v>39287081</v>
      </c>
      <c r="E103" s="73"/>
      <c r="F103" s="28">
        <v>39287081</v>
      </c>
      <c r="G103" s="24"/>
      <c r="H103" s="27">
        <v>39287081</v>
      </c>
      <c r="I103" s="24"/>
      <c r="J103" s="28">
        <v>39287081</v>
      </c>
    </row>
    <row r="104" spans="1:10" ht="20">
      <c r="A104" s="10" t="s">
        <v>65</v>
      </c>
      <c r="B104" s="68"/>
      <c r="D104" s="27"/>
      <c r="E104" s="29"/>
      <c r="F104" s="28"/>
      <c r="G104" s="24"/>
      <c r="H104" s="27"/>
      <c r="I104" s="24"/>
      <c r="J104" s="28"/>
    </row>
    <row r="105" spans="1:10" ht="18.75" customHeight="1">
      <c r="A105" s="10" t="s">
        <v>66</v>
      </c>
      <c r="B105" s="14">
        <v>26</v>
      </c>
      <c r="D105" s="27">
        <v>33211208</v>
      </c>
      <c r="E105" s="73"/>
      <c r="F105" s="28">
        <v>33150374</v>
      </c>
      <c r="G105" s="44"/>
      <c r="H105" s="27">
        <f>25650374+60834</f>
        <v>25711208</v>
      </c>
      <c r="I105" s="44"/>
      <c r="J105" s="28">
        <v>25650374</v>
      </c>
    </row>
    <row r="106" spans="1:10" ht="18.75" customHeight="1">
      <c r="A106" s="10" t="s">
        <v>67</v>
      </c>
      <c r="D106" s="27">
        <v>754323925</v>
      </c>
      <c r="E106" s="29"/>
      <c r="F106" s="28">
        <v>585488077</v>
      </c>
      <c r="G106" s="24"/>
      <c r="H106" s="27">
        <v>601733591</v>
      </c>
      <c r="I106" s="24"/>
      <c r="J106" s="28">
        <v>450576848</v>
      </c>
    </row>
    <row r="107" spans="1:10" ht="20">
      <c r="A107" s="10" t="s">
        <v>68</v>
      </c>
      <c r="D107" s="74">
        <v>43331459</v>
      </c>
      <c r="E107" s="29"/>
      <c r="F107" s="75">
        <v>113227566</v>
      </c>
      <c r="G107" s="24"/>
      <c r="H107" s="74">
        <v>25381489</v>
      </c>
      <c r="I107" s="24"/>
      <c r="J107" s="75">
        <v>91475257</v>
      </c>
    </row>
    <row r="108" spans="1:10" ht="18.75" customHeight="1">
      <c r="A108" s="76" t="s">
        <v>69</v>
      </c>
      <c r="D108" s="28">
        <f>SUM(D101:D107)</f>
        <v>1371845857</v>
      </c>
      <c r="E108" s="29"/>
      <c r="F108" s="28">
        <f>SUM(F101:F102,F103:F103,F105:F107)</f>
        <v>1272845282</v>
      </c>
      <c r="G108" s="24"/>
      <c r="H108" s="27">
        <f>SUM(H101:H107)</f>
        <v>1193805553</v>
      </c>
      <c r="I108" s="24"/>
      <c r="J108" s="28">
        <f>SUM(J101:J107)</f>
        <v>1108681744</v>
      </c>
    </row>
    <row r="109" spans="1:10" ht="20">
      <c r="A109" s="10" t="s">
        <v>70</v>
      </c>
      <c r="D109" s="74">
        <v>-18478040</v>
      </c>
      <c r="E109" s="70"/>
      <c r="F109" s="75">
        <v>-2951608</v>
      </c>
      <c r="G109" s="44"/>
      <c r="H109" s="74">
        <v>0</v>
      </c>
      <c r="I109" s="24"/>
      <c r="J109" s="75">
        <v>0</v>
      </c>
    </row>
    <row r="110" spans="1:10" ht="20.5">
      <c r="A110" s="22" t="s">
        <v>71</v>
      </c>
      <c r="D110" s="57">
        <f>SUM(D108:D109)</f>
        <v>1353367817</v>
      </c>
      <c r="E110" s="77"/>
      <c r="F110" s="57">
        <f>SUM(F108:F109)</f>
        <v>1269893674</v>
      </c>
      <c r="G110" s="78"/>
      <c r="H110" s="55">
        <f>SUM(H108:H109)</f>
        <v>1193805553</v>
      </c>
      <c r="I110" s="78"/>
      <c r="J110" s="57">
        <f>SUM(J108:J109)</f>
        <v>1108681744</v>
      </c>
    </row>
    <row r="111" spans="1:10" ht="21" thickBot="1">
      <c r="A111" s="22" t="s">
        <v>72</v>
      </c>
      <c r="D111" s="41">
        <f>SUM(D110,D71)</f>
        <v>1782991671</v>
      </c>
      <c r="E111" s="77"/>
      <c r="F111" s="41">
        <f>SUM(F110,F71)</f>
        <v>1710924923</v>
      </c>
      <c r="G111" s="78"/>
      <c r="H111" s="79">
        <f>SUM(H110,H71)</f>
        <v>1312328322</v>
      </c>
      <c r="I111" s="78"/>
      <c r="J111" s="41">
        <f>SUM(J110,J71)</f>
        <v>1310110427</v>
      </c>
    </row>
    <row r="112" spans="1:10" ht="18.75" customHeight="1" thickTop="1">
      <c r="D112" s="80"/>
      <c r="E112" s="80"/>
      <c r="F112" s="44"/>
      <c r="G112" s="80"/>
      <c r="H112" s="80"/>
      <c r="I112" s="80"/>
      <c r="J112" s="44"/>
    </row>
    <row r="113" spans="2:10" ht="20">
      <c r="B113" s="81"/>
      <c r="C113" s="81"/>
      <c r="D113" s="82"/>
      <c r="E113" s="82"/>
      <c r="F113" s="83"/>
      <c r="G113" s="82"/>
      <c r="H113" s="82"/>
      <c r="I113" s="82"/>
      <c r="J113" s="83"/>
    </row>
    <row r="114" spans="2:10" ht="18.75" customHeight="1"/>
    <row r="115" spans="2:10" ht="18.75" customHeight="1"/>
    <row r="116" spans="2:10" ht="18.75" customHeight="1"/>
    <row r="117" spans="2:10" ht="18.75" customHeight="1"/>
    <row r="118" spans="2:10" ht="18.75" customHeight="1"/>
    <row r="119" spans="2:10" ht="18.75" customHeight="1"/>
    <row r="120" spans="2:10" ht="18.75" customHeight="1"/>
    <row r="121" spans="2:10" ht="18.75" hidden="1" customHeight="1"/>
    <row r="122" spans="2:10" ht="18.75" hidden="1" customHeight="1"/>
    <row r="123" spans="2:10" ht="18.75" hidden="1" customHeight="1"/>
    <row r="124" spans="2:10" ht="18.75" customHeight="1"/>
    <row r="125" spans="2:10" ht="18.75" customHeight="1"/>
    <row r="126" spans="2:10" ht="18.75" customHeight="1"/>
    <row r="127" spans="2:10" ht="18.75" customHeight="1"/>
    <row r="128" spans="2:10" ht="18.75" customHeight="1"/>
    <row r="129" ht="18.75" customHeight="1"/>
    <row r="130" ht="18.75" customHeight="1"/>
  </sheetData>
  <mergeCells count="11">
    <mergeCell ref="H86:J86"/>
    <mergeCell ref="H87:J87"/>
    <mergeCell ref="D91:F91"/>
    <mergeCell ref="H91:J91"/>
    <mergeCell ref="H1:J1"/>
    <mergeCell ref="D6:F6"/>
    <mergeCell ref="H6:J6"/>
    <mergeCell ref="H43:J43"/>
    <mergeCell ref="H44:J44"/>
    <mergeCell ref="D48:F48"/>
    <mergeCell ref="H48:J48"/>
  </mergeCells>
  <pageMargins left="0.75" right="0.42" top="0.5" bottom="0.5" header="0.5" footer="0.5"/>
  <pageSetup paperSize="9" scale="85" firstPageNumber="8" fitToHeight="0" orientation="portrait" useFirstPageNumber="1" r:id="rId1"/>
  <headerFooter>
    <oddFooter>&amp;L&amp;"Angsana New,Regular"หมายเหตุประกอบงบการเงินเป็นส่วนหนึ่งของงบการเงินรวมและงบการเงินเฉพาะกิจการนี้&amp;R&amp;"Angsana New,Regular"&amp;P</oddFooter>
  </headerFooter>
  <rowBreaks count="2" manualBreakCount="2">
    <brk id="42" max="16383" man="1"/>
    <brk id="85" max="16383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6D14-8730-462B-86F1-CB3BB2226596}">
  <dimension ref="A1:J69"/>
  <sheetViews>
    <sheetView view="pageBreakPreview" topLeftCell="A62" zoomScale="85" zoomScaleNormal="70" zoomScaleSheetLayoutView="85" workbookViewId="0">
      <selection activeCell="K130" sqref="K130"/>
    </sheetView>
  </sheetViews>
  <sheetFormatPr defaultColWidth="7.90625" defaultRowHeight="19.399999999999999" customHeight="1"/>
  <cols>
    <col min="1" max="1" width="47.6328125" style="85" customWidth="1"/>
    <col min="2" max="2" width="9.08984375" style="85" customWidth="1"/>
    <col min="3" max="3" width="0.90625" style="85" customWidth="1"/>
    <col min="4" max="4" width="12.54296875" style="132" customWidth="1"/>
    <col min="5" max="5" width="0.90625" style="85" customWidth="1"/>
    <col min="6" max="6" width="12.54296875" style="132" customWidth="1"/>
    <col min="7" max="7" width="0.90625" style="85" customWidth="1"/>
    <col min="8" max="8" width="12.54296875" style="132" customWidth="1"/>
    <col min="9" max="9" width="0.90625" style="85" customWidth="1"/>
    <col min="10" max="10" width="12.54296875" style="132" customWidth="1"/>
    <col min="11" max="16384" width="7.90625" style="85"/>
  </cols>
  <sheetData>
    <row r="1" spans="1:10" ht="20.5">
      <c r="A1" s="84" t="s">
        <v>0</v>
      </c>
      <c r="B1" s="84"/>
      <c r="C1" s="84"/>
      <c r="D1" s="84"/>
      <c r="E1" s="84"/>
      <c r="F1" s="84"/>
      <c r="G1" s="84"/>
      <c r="H1" s="3"/>
      <c r="I1" s="3"/>
      <c r="J1" s="3"/>
    </row>
    <row r="2" spans="1:10" ht="20.5">
      <c r="A2" s="84" t="s">
        <v>73</v>
      </c>
      <c r="B2" s="84"/>
      <c r="C2" s="84"/>
      <c r="D2" s="84"/>
      <c r="E2" s="84"/>
      <c r="F2" s="84"/>
      <c r="G2" s="84"/>
      <c r="H2" s="86"/>
      <c r="I2" s="86"/>
      <c r="J2" s="86"/>
    </row>
    <row r="3" spans="1:10" ht="20.5">
      <c r="A3" s="87" t="s">
        <v>74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20.5">
      <c r="A4" s="88"/>
      <c r="B4" s="89"/>
      <c r="C4" s="89"/>
      <c r="D4" s="90"/>
      <c r="E4" s="91"/>
      <c r="F4" s="90"/>
      <c r="G4" s="92"/>
      <c r="H4" s="90"/>
      <c r="I4" s="91"/>
      <c r="J4" s="90"/>
    </row>
    <row r="5" spans="1:10" ht="20.5">
      <c r="A5" s="88"/>
      <c r="B5" s="89"/>
      <c r="C5" s="89"/>
      <c r="D5" s="93"/>
      <c r="E5" s="94"/>
      <c r="F5" s="93"/>
      <c r="G5" s="95"/>
      <c r="H5" s="93"/>
      <c r="I5" s="94"/>
      <c r="J5" s="96" t="s">
        <v>3</v>
      </c>
    </row>
    <row r="6" spans="1:10" ht="20.5">
      <c r="B6" s="97"/>
      <c r="C6" s="97"/>
      <c r="D6" s="12" t="s">
        <v>4</v>
      </c>
      <c r="E6" s="12"/>
      <c r="F6" s="12"/>
      <c r="G6" s="13"/>
      <c r="H6" s="12" t="s">
        <v>5</v>
      </c>
      <c r="I6" s="12"/>
      <c r="J6" s="12"/>
    </row>
    <row r="7" spans="1:10" ht="20.5">
      <c r="B7" s="98" t="s">
        <v>6</v>
      </c>
      <c r="C7" s="97"/>
      <c r="D7" s="99" t="s">
        <v>7</v>
      </c>
      <c r="E7" s="100"/>
      <c r="F7" s="99" t="s">
        <v>8</v>
      </c>
      <c r="G7" s="100"/>
      <c r="H7" s="99" t="s">
        <v>7</v>
      </c>
      <c r="I7" s="100"/>
      <c r="J7" s="99" t="s">
        <v>8</v>
      </c>
    </row>
    <row r="8" spans="1:10" ht="20">
      <c r="C8" s="101"/>
      <c r="D8" s="85"/>
      <c r="F8" s="85"/>
      <c r="H8" s="85"/>
      <c r="J8" s="85"/>
    </row>
    <row r="9" spans="1:10" ht="20">
      <c r="A9" s="102" t="s">
        <v>75</v>
      </c>
      <c r="B9" s="103">
        <v>7</v>
      </c>
      <c r="D9" s="104">
        <v>1220239773</v>
      </c>
      <c r="E9" s="105"/>
      <c r="F9" s="105">
        <v>1120297089</v>
      </c>
      <c r="G9" s="105"/>
      <c r="H9" s="106">
        <v>0</v>
      </c>
      <c r="I9" s="107"/>
      <c r="J9" s="108">
        <v>0</v>
      </c>
    </row>
    <row r="10" spans="1:10" ht="20">
      <c r="A10" s="102" t="s">
        <v>76</v>
      </c>
      <c r="D10" s="109">
        <v>-685336951</v>
      </c>
      <c r="E10" s="105"/>
      <c r="F10" s="110">
        <v>-563803157</v>
      </c>
      <c r="G10" s="105"/>
      <c r="H10" s="111">
        <v>0</v>
      </c>
      <c r="I10" s="112"/>
      <c r="J10" s="113">
        <v>0</v>
      </c>
    </row>
    <row r="11" spans="1:10" ht="20.5">
      <c r="A11" s="114" t="s">
        <v>77</v>
      </c>
      <c r="D11" s="115">
        <f>SUM(D9:D10)</f>
        <v>534902822</v>
      </c>
      <c r="E11" s="116"/>
      <c r="F11" s="117">
        <f>SUM(F9:F10)</f>
        <v>556493932</v>
      </c>
      <c r="G11" s="116"/>
      <c r="H11" s="115">
        <f>SUM(H9:H10)</f>
        <v>0</v>
      </c>
      <c r="I11" s="118"/>
      <c r="J11" s="117">
        <f>SUM(J9:J10)</f>
        <v>0</v>
      </c>
    </row>
    <row r="12" spans="1:10" ht="20">
      <c r="A12" s="119" t="s">
        <v>78</v>
      </c>
      <c r="B12" s="103"/>
      <c r="D12" s="106">
        <v>0</v>
      </c>
      <c r="E12" s="105"/>
      <c r="F12" s="108">
        <v>0</v>
      </c>
      <c r="G12" s="105"/>
      <c r="H12" s="106">
        <v>134279203</v>
      </c>
      <c r="I12" s="120"/>
      <c r="J12" s="108">
        <v>184230735</v>
      </c>
    </row>
    <row r="13" spans="1:10" ht="20">
      <c r="A13" s="121" t="s">
        <v>79</v>
      </c>
      <c r="B13" s="103">
        <v>28</v>
      </c>
      <c r="D13" s="122">
        <v>10238224</v>
      </c>
      <c r="E13" s="105"/>
      <c r="F13" s="105">
        <v>60182009</v>
      </c>
      <c r="G13" s="105"/>
      <c r="H13" s="106">
        <v>10477356</v>
      </c>
      <c r="I13" s="107"/>
      <c r="J13" s="105">
        <v>33267738</v>
      </c>
    </row>
    <row r="14" spans="1:10" ht="20">
      <c r="A14" s="121" t="s">
        <v>80</v>
      </c>
      <c r="D14" s="122">
        <v>12620620</v>
      </c>
      <c r="E14" s="105"/>
      <c r="F14" s="108">
        <v>0</v>
      </c>
      <c r="G14" s="105"/>
      <c r="H14" s="106">
        <v>1287068</v>
      </c>
      <c r="I14" s="107"/>
      <c r="J14" s="107">
        <v>0</v>
      </c>
    </row>
    <row r="15" spans="1:10" ht="20">
      <c r="A15" s="121" t="s">
        <v>81</v>
      </c>
      <c r="D15" s="104">
        <v>-177348638</v>
      </c>
      <c r="E15" s="123"/>
      <c r="F15" s="123">
        <v>-180624292</v>
      </c>
      <c r="G15" s="123"/>
      <c r="H15" s="106">
        <v>0</v>
      </c>
      <c r="I15" s="112"/>
      <c r="J15" s="107">
        <v>0</v>
      </c>
    </row>
    <row r="16" spans="1:10" ht="20">
      <c r="A16" s="121" t="s">
        <v>82</v>
      </c>
      <c r="D16" s="104">
        <v>-201056630</v>
      </c>
      <c r="E16" s="123"/>
      <c r="F16" s="123">
        <v>-198536054</v>
      </c>
      <c r="G16" s="123"/>
      <c r="H16" s="106">
        <v>-14991801</v>
      </c>
      <c r="I16" s="112"/>
      <c r="J16" s="123">
        <v>-20142823</v>
      </c>
    </row>
    <row r="17" spans="1:10" ht="20">
      <c r="A17" s="124" t="s">
        <v>83</v>
      </c>
      <c r="B17" s="125"/>
      <c r="D17" s="106">
        <v>-4778717</v>
      </c>
      <c r="E17" s="105"/>
      <c r="F17" s="108">
        <v>-14177551</v>
      </c>
      <c r="G17" s="105"/>
      <c r="H17" s="106">
        <v>-3988033</v>
      </c>
      <c r="I17" s="107"/>
      <c r="J17" s="105">
        <v>-13015614</v>
      </c>
    </row>
    <row r="18" spans="1:10" ht="20">
      <c r="A18" s="126" t="s">
        <v>84</v>
      </c>
      <c r="B18" s="125"/>
      <c r="D18" s="106">
        <v>604164</v>
      </c>
      <c r="E18" s="122"/>
      <c r="F18" s="106">
        <v>2780884</v>
      </c>
      <c r="G18" s="122"/>
      <c r="H18" s="106">
        <v>0</v>
      </c>
      <c r="I18" s="127"/>
      <c r="J18" s="106">
        <v>0</v>
      </c>
    </row>
    <row r="19" spans="1:10" ht="20">
      <c r="A19" s="126" t="s">
        <v>85</v>
      </c>
      <c r="B19" s="103"/>
      <c r="D19" s="109">
        <v>-1763623</v>
      </c>
      <c r="E19" s="105"/>
      <c r="F19" s="110">
        <v>751199</v>
      </c>
      <c r="G19" s="105"/>
      <c r="H19" s="109">
        <v>-1763623</v>
      </c>
      <c r="I19" s="107"/>
      <c r="J19" s="110">
        <v>751199</v>
      </c>
    </row>
    <row r="20" spans="1:10" ht="20.5">
      <c r="A20" s="128" t="s">
        <v>86</v>
      </c>
      <c r="D20" s="106">
        <f>SUM(D11:D19)</f>
        <v>173418222</v>
      </c>
      <c r="E20" s="127"/>
      <c r="F20" s="106">
        <f>SUM(F11:F19)</f>
        <v>226870127</v>
      </c>
      <c r="G20" s="127"/>
      <c r="H20" s="106">
        <f>SUM(H11:H19)</f>
        <v>125300170</v>
      </c>
      <c r="I20" s="127"/>
      <c r="J20" s="127">
        <f>SUM(J11:J19)</f>
        <v>185091235</v>
      </c>
    </row>
    <row r="21" spans="1:10" ht="20">
      <c r="A21" s="85" t="s">
        <v>87</v>
      </c>
      <c r="B21" s="103">
        <v>31</v>
      </c>
      <c r="D21" s="109">
        <v>-36844181</v>
      </c>
      <c r="E21" s="105"/>
      <c r="F21" s="110">
        <v>-45586759</v>
      </c>
      <c r="G21" s="105"/>
      <c r="H21" s="111">
        <v>39662</v>
      </c>
      <c r="I21" s="105"/>
      <c r="J21" s="113">
        <v>-429432</v>
      </c>
    </row>
    <row r="22" spans="1:10" ht="20.5">
      <c r="A22" s="128" t="s">
        <v>88</v>
      </c>
      <c r="D22" s="108">
        <f>SUM(D20:D21)</f>
        <v>136574041</v>
      </c>
      <c r="E22" s="107"/>
      <c r="F22" s="108">
        <f>SUM(F20:F21)</f>
        <v>181283368</v>
      </c>
      <c r="G22" s="107"/>
      <c r="H22" s="108">
        <f>SUM(H20:H21)</f>
        <v>125339832</v>
      </c>
      <c r="I22" s="107"/>
      <c r="J22" s="108">
        <f>SUM(J20:J21)</f>
        <v>184661803</v>
      </c>
    </row>
    <row r="23" spans="1:10" ht="20.5">
      <c r="A23" s="128"/>
      <c r="D23" s="129"/>
      <c r="E23" s="130"/>
      <c r="F23" s="129"/>
      <c r="G23" s="130"/>
      <c r="H23" s="129"/>
      <c r="I23" s="130"/>
      <c r="J23" s="129"/>
    </row>
    <row r="24" spans="1:10" ht="20.5">
      <c r="A24" s="128" t="s">
        <v>89</v>
      </c>
      <c r="B24" s="131"/>
      <c r="E24" s="103"/>
      <c r="G24" s="103"/>
      <c r="I24" s="133"/>
    </row>
    <row r="25" spans="1:10" ht="20.5">
      <c r="A25" s="128" t="s">
        <v>90</v>
      </c>
      <c r="B25" s="131"/>
      <c r="E25" s="103"/>
      <c r="G25" s="103"/>
      <c r="I25" s="133"/>
    </row>
    <row r="26" spans="1:10" ht="20.5">
      <c r="A26" s="128" t="s">
        <v>91</v>
      </c>
      <c r="B26" s="131"/>
      <c r="E26" s="103"/>
      <c r="G26" s="103"/>
      <c r="I26" s="133"/>
      <c r="J26" s="134"/>
    </row>
    <row r="27" spans="1:10" ht="20">
      <c r="A27" s="85" t="s">
        <v>92</v>
      </c>
      <c r="B27" s="131"/>
      <c r="D27" s="105"/>
      <c r="E27" s="135"/>
      <c r="F27" s="105"/>
      <c r="G27" s="135"/>
      <c r="H27" s="105"/>
      <c r="I27" s="135"/>
      <c r="J27" s="105"/>
    </row>
    <row r="28" spans="1:10" ht="20">
      <c r="A28" s="85" t="s">
        <v>93</v>
      </c>
      <c r="B28" s="131"/>
      <c r="D28" s="109">
        <v>606356</v>
      </c>
      <c r="E28" s="135"/>
      <c r="F28" s="110">
        <v>-3430303</v>
      </c>
      <c r="G28" s="135"/>
      <c r="H28" s="113">
        <v>0</v>
      </c>
      <c r="I28" s="135"/>
      <c r="J28" s="113">
        <v>0</v>
      </c>
    </row>
    <row r="29" spans="1:10" ht="20">
      <c r="A29" s="136" t="s">
        <v>94</v>
      </c>
      <c r="D29" s="105"/>
      <c r="E29" s="105"/>
      <c r="F29" s="105"/>
      <c r="G29" s="105"/>
      <c r="H29" s="105"/>
      <c r="I29" s="105"/>
      <c r="J29" s="105"/>
    </row>
    <row r="30" spans="1:10" ht="20">
      <c r="A30" s="136" t="s">
        <v>95</v>
      </c>
      <c r="D30" s="111">
        <v>606356</v>
      </c>
      <c r="E30" s="105"/>
      <c r="F30" s="110">
        <v>-3430303</v>
      </c>
      <c r="G30" s="105"/>
      <c r="H30" s="113">
        <v>0</v>
      </c>
      <c r="I30" s="105"/>
      <c r="J30" s="113">
        <v>0</v>
      </c>
    </row>
    <row r="31" spans="1:10" ht="20.5">
      <c r="A31" s="128" t="s">
        <v>96</v>
      </c>
      <c r="B31" s="131"/>
      <c r="D31" s="105"/>
      <c r="E31" s="135"/>
      <c r="F31" s="105"/>
      <c r="G31" s="135"/>
      <c r="H31" s="105"/>
      <c r="I31" s="135"/>
      <c r="J31" s="105"/>
    </row>
    <row r="32" spans="1:10" ht="20.5">
      <c r="A32" s="128" t="s">
        <v>91</v>
      </c>
      <c r="B32" s="131"/>
      <c r="D32" s="105"/>
      <c r="E32" s="135"/>
      <c r="F32" s="105"/>
      <c r="G32" s="135"/>
      <c r="H32" s="105"/>
      <c r="I32" s="135"/>
      <c r="J32" s="105"/>
    </row>
    <row r="33" spans="1:10" ht="20">
      <c r="A33" s="85" t="s">
        <v>97</v>
      </c>
      <c r="B33" s="131"/>
      <c r="D33" s="106"/>
      <c r="E33" s="135"/>
      <c r="F33" s="108"/>
      <c r="G33" s="135"/>
      <c r="H33" s="105"/>
      <c r="I33" s="135"/>
      <c r="J33" s="108"/>
    </row>
    <row r="34" spans="1:10" ht="20">
      <c r="A34" s="85" t="s">
        <v>98</v>
      </c>
      <c r="B34" s="103"/>
      <c r="D34" s="106">
        <v>-25291038</v>
      </c>
      <c r="E34" s="135"/>
      <c r="F34" s="108">
        <v>275796000</v>
      </c>
      <c r="G34" s="135"/>
      <c r="H34" s="122">
        <v>-25291038</v>
      </c>
      <c r="I34" s="135"/>
      <c r="J34" s="108">
        <v>275796000</v>
      </c>
    </row>
    <row r="35" spans="1:10" ht="20">
      <c r="A35" s="85" t="s">
        <v>99</v>
      </c>
      <c r="B35" s="103"/>
      <c r="D35" s="106"/>
      <c r="E35" s="135"/>
      <c r="F35" s="108"/>
      <c r="G35" s="135"/>
      <c r="H35" s="122"/>
      <c r="I35" s="135"/>
      <c r="J35" s="108"/>
    </row>
    <row r="36" spans="1:10" ht="20">
      <c r="A36" s="85" t="s">
        <v>98</v>
      </c>
      <c r="B36" s="103"/>
      <c r="D36" s="106">
        <v>35038084</v>
      </c>
      <c r="E36" s="135"/>
      <c r="F36" s="108">
        <v>40763068</v>
      </c>
      <c r="G36" s="135"/>
      <c r="H36" s="122">
        <v>35038084</v>
      </c>
      <c r="I36" s="135"/>
      <c r="J36" s="108">
        <v>40763068</v>
      </c>
    </row>
    <row r="37" spans="1:10" ht="20">
      <c r="A37" s="85" t="s">
        <v>100</v>
      </c>
      <c r="B37" s="103"/>
      <c r="D37" s="106">
        <v>0</v>
      </c>
      <c r="E37" s="135"/>
      <c r="F37" s="108">
        <v>4086122</v>
      </c>
      <c r="G37" s="135"/>
      <c r="H37" s="122">
        <v>0</v>
      </c>
      <c r="I37" s="135"/>
      <c r="J37" s="108">
        <v>2710164</v>
      </c>
    </row>
    <row r="38" spans="1:10" ht="20">
      <c r="A38" s="85" t="s">
        <v>101</v>
      </c>
      <c r="B38" s="131"/>
      <c r="D38" s="106"/>
      <c r="E38" s="135"/>
      <c r="F38" s="108"/>
      <c r="G38" s="135"/>
      <c r="H38" s="122"/>
      <c r="I38" s="135"/>
      <c r="J38" s="108"/>
    </row>
    <row r="39" spans="1:10" ht="20">
      <c r="A39" s="85" t="s">
        <v>95</v>
      </c>
      <c r="B39" s="131"/>
      <c r="D39" s="111">
        <v>-2250408</v>
      </c>
      <c r="E39" s="135"/>
      <c r="F39" s="113">
        <v>-88804981</v>
      </c>
      <c r="G39" s="135"/>
      <c r="H39" s="111">
        <v>-39662</v>
      </c>
      <c r="I39" s="135"/>
      <c r="J39" s="113">
        <v>-88804981</v>
      </c>
    </row>
    <row r="40" spans="1:10" ht="20">
      <c r="A40" s="85" t="s">
        <v>102</v>
      </c>
      <c r="B40" s="131"/>
      <c r="D40" s="108"/>
      <c r="E40" s="135"/>
      <c r="F40" s="108"/>
      <c r="G40" s="135"/>
      <c r="H40" s="105"/>
      <c r="I40" s="135"/>
      <c r="J40" s="108"/>
    </row>
    <row r="41" spans="1:10" ht="20">
      <c r="A41" s="85" t="s">
        <v>103</v>
      </c>
      <c r="B41" s="131"/>
      <c r="D41" s="113">
        <v>7496638</v>
      </c>
      <c r="E41" s="135"/>
      <c r="F41" s="113">
        <f>SUM(F33:F39)</f>
        <v>231840209</v>
      </c>
      <c r="G41" s="135"/>
      <c r="H41" s="113">
        <f>SUM(H33:H39)</f>
        <v>9707384</v>
      </c>
      <c r="I41" s="135"/>
      <c r="J41" s="113">
        <f>SUM(J33:J39)</f>
        <v>230464251</v>
      </c>
    </row>
    <row r="42" spans="1:10" ht="20.5">
      <c r="A42" s="137" t="s">
        <v>104</v>
      </c>
      <c r="D42" s="138">
        <f>D30+D41</f>
        <v>8102994</v>
      </c>
      <c r="E42" s="139"/>
      <c r="F42" s="140">
        <f>F30+F41</f>
        <v>228409906</v>
      </c>
      <c r="G42" s="139"/>
      <c r="H42" s="138">
        <f>H30+H41</f>
        <v>9707384</v>
      </c>
      <c r="I42" s="139"/>
      <c r="J42" s="138">
        <f>J30+J41</f>
        <v>230464251</v>
      </c>
    </row>
    <row r="43" spans="1:10" ht="21" thickBot="1">
      <c r="A43" s="141" t="s">
        <v>105</v>
      </c>
      <c r="B43" s="131"/>
      <c r="D43" s="142">
        <f>D22+D42</f>
        <v>144677035</v>
      </c>
      <c r="E43" s="143"/>
      <c r="F43" s="142">
        <f>F22+F42</f>
        <v>409693274</v>
      </c>
      <c r="G43" s="143"/>
      <c r="H43" s="142">
        <f>H22+H42</f>
        <v>135047216</v>
      </c>
      <c r="I43" s="143"/>
      <c r="J43" s="142">
        <f>J22+J42</f>
        <v>415126054</v>
      </c>
    </row>
    <row r="44" spans="1:10" ht="21" thickTop="1">
      <c r="A44" s="141"/>
      <c r="B44" s="131"/>
      <c r="E44" s="144"/>
      <c r="G44" s="145"/>
      <c r="I44" s="144"/>
    </row>
    <row r="45" spans="1:10" ht="20.5">
      <c r="A45" s="84" t="s">
        <v>0</v>
      </c>
      <c r="B45" s="84"/>
      <c r="C45" s="84"/>
      <c r="D45" s="84"/>
      <c r="E45" s="84"/>
      <c r="F45" s="84"/>
      <c r="G45" s="84"/>
      <c r="H45" s="3"/>
      <c r="I45" s="3"/>
      <c r="J45" s="3"/>
    </row>
    <row r="46" spans="1:10" ht="20.5">
      <c r="A46" s="84" t="s">
        <v>106</v>
      </c>
      <c r="B46" s="84"/>
      <c r="C46" s="84"/>
      <c r="D46" s="84"/>
      <c r="E46" s="84"/>
      <c r="F46" s="84"/>
      <c r="G46" s="84"/>
      <c r="H46" s="3"/>
      <c r="I46" s="3"/>
      <c r="J46" s="3"/>
    </row>
    <row r="47" spans="1:10" ht="20.5">
      <c r="A47" s="87" t="s">
        <v>74</v>
      </c>
      <c r="B47" s="87"/>
      <c r="C47" s="87"/>
      <c r="D47" s="87"/>
      <c r="E47" s="87"/>
      <c r="F47" s="87"/>
      <c r="G47" s="87"/>
      <c r="H47" s="87"/>
      <c r="I47" s="87"/>
      <c r="J47" s="87"/>
    </row>
    <row r="48" spans="1:10" ht="20.5">
      <c r="A48" s="88"/>
      <c r="B48" s="89"/>
      <c r="C48" s="89"/>
      <c r="D48" s="90"/>
      <c r="E48" s="91"/>
      <c r="F48" s="90"/>
      <c r="G48" s="92"/>
      <c r="H48" s="90"/>
      <c r="I48" s="91"/>
      <c r="J48" s="90"/>
    </row>
    <row r="49" spans="1:10" ht="20.5">
      <c r="A49" s="88"/>
      <c r="B49" s="89"/>
      <c r="C49" s="89"/>
      <c r="D49" s="93"/>
      <c r="E49" s="94"/>
      <c r="F49" s="93"/>
      <c r="G49" s="95"/>
      <c r="H49" s="93"/>
      <c r="I49" s="94"/>
      <c r="J49" s="96" t="s">
        <v>3</v>
      </c>
    </row>
    <row r="50" spans="1:10" ht="20.5">
      <c r="B50" s="97"/>
      <c r="C50" s="97"/>
      <c r="D50" s="12" t="s">
        <v>4</v>
      </c>
      <c r="E50" s="12"/>
      <c r="F50" s="12"/>
      <c r="G50" s="13"/>
      <c r="H50" s="12" t="s">
        <v>5</v>
      </c>
      <c r="I50" s="12"/>
      <c r="J50" s="12"/>
    </row>
    <row r="51" spans="1:10" ht="20.5">
      <c r="B51" s="98" t="s">
        <v>6</v>
      </c>
      <c r="C51" s="97"/>
      <c r="D51" s="99" t="s">
        <v>7</v>
      </c>
      <c r="E51" s="100"/>
      <c r="F51" s="99" t="s">
        <v>8</v>
      </c>
      <c r="G51" s="100"/>
      <c r="H51" s="99" t="s">
        <v>7</v>
      </c>
      <c r="I51" s="100"/>
      <c r="J51" s="99" t="s">
        <v>8</v>
      </c>
    </row>
    <row r="52" spans="1:10" ht="20">
      <c r="C52" s="101"/>
      <c r="D52" s="85"/>
      <c r="F52" s="85"/>
      <c r="H52" s="85"/>
      <c r="J52" s="85"/>
    </row>
    <row r="53" spans="1:10" ht="20.5">
      <c r="A53" s="128" t="s">
        <v>107</v>
      </c>
      <c r="B53" s="125"/>
      <c r="D53" s="146"/>
      <c r="E53" s="147"/>
      <c r="F53" s="146"/>
      <c r="G53" s="147"/>
      <c r="I53" s="144"/>
    </row>
    <row r="54" spans="1:10" ht="20">
      <c r="A54" s="148" t="s">
        <v>108</v>
      </c>
      <c r="D54" s="122">
        <v>143018983</v>
      </c>
      <c r="E54" s="123"/>
      <c r="F54" s="105">
        <v>189348730</v>
      </c>
      <c r="G54" s="123"/>
      <c r="H54" s="122">
        <f>H22</f>
        <v>125339832</v>
      </c>
      <c r="I54" s="123"/>
      <c r="J54" s="105">
        <v>184661803</v>
      </c>
    </row>
    <row r="55" spans="1:10" ht="20">
      <c r="A55" s="148" t="s">
        <v>109</v>
      </c>
      <c r="D55" s="149">
        <v>-6444942</v>
      </c>
      <c r="E55" s="123"/>
      <c r="F55" s="150">
        <v>-8065362</v>
      </c>
      <c r="G55" s="123"/>
      <c r="H55" s="149">
        <v>0</v>
      </c>
      <c r="I55" s="123"/>
      <c r="J55" s="113">
        <v>0</v>
      </c>
    </row>
    <row r="56" spans="1:10" ht="21" thickBot="1">
      <c r="A56" s="128"/>
      <c r="D56" s="151">
        <f>SUM(D54:D55)</f>
        <v>136574041</v>
      </c>
      <c r="E56" s="135"/>
      <c r="F56" s="151">
        <f>SUM(F54:F55)</f>
        <v>181283368</v>
      </c>
      <c r="G56" s="135"/>
      <c r="H56" s="151">
        <f>SUM(H54:H55)</f>
        <v>125339832</v>
      </c>
      <c r="I56" s="135"/>
      <c r="J56" s="151">
        <f>SUM(J54:J55)</f>
        <v>184661803</v>
      </c>
    </row>
    <row r="57" spans="1:10" ht="21" thickTop="1">
      <c r="A57" s="128"/>
      <c r="D57" s="105"/>
      <c r="E57" s="135"/>
      <c r="F57" s="105"/>
      <c r="G57" s="135"/>
      <c r="H57" s="105"/>
      <c r="I57" s="135"/>
      <c r="J57" s="105"/>
    </row>
    <row r="58" spans="1:10" ht="20.5">
      <c r="A58" s="128" t="s">
        <v>110</v>
      </c>
      <c r="D58" s="105"/>
      <c r="E58" s="135"/>
      <c r="F58" s="105"/>
      <c r="G58" s="135"/>
      <c r="H58" s="105"/>
      <c r="I58" s="135"/>
      <c r="J58" s="105"/>
    </row>
    <row r="59" spans="1:10" ht="20">
      <c r="A59" s="148" t="s">
        <v>108</v>
      </c>
      <c r="B59" s="131"/>
      <c r="D59" s="122">
        <f>D61-D60</f>
        <v>148480537</v>
      </c>
      <c r="E59" s="135"/>
      <c r="F59" s="105">
        <v>416405196</v>
      </c>
      <c r="G59" s="135"/>
      <c r="H59" s="122">
        <f>H43</f>
        <v>135047216</v>
      </c>
      <c r="I59" s="135"/>
      <c r="J59" s="105">
        <v>415126054</v>
      </c>
    </row>
    <row r="60" spans="1:10" ht="20">
      <c r="A60" s="148" t="s">
        <v>109</v>
      </c>
      <c r="B60" s="131"/>
      <c r="D60" s="111">
        <v>-3803502</v>
      </c>
      <c r="E60" s="123"/>
      <c r="F60" s="113">
        <v>-6711922</v>
      </c>
      <c r="G60" s="123"/>
      <c r="H60" s="111">
        <v>0</v>
      </c>
      <c r="I60" s="123"/>
      <c r="J60" s="113">
        <v>0</v>
      </c>
    </row>
    <row r="61" spans="1:10" ht="20.5" thickBot="1">
      <c r="B61" s="131"/>
      <c r="D61" s="151">
        <f>D43</f>
        <v>144677035</v>
      </c>
      <c r="E61" s="135"/>
      <c r="F61" s="151">
        <f>SUM(F59:F60)</f>
        <v>409693274</v>
      </c>
      <c r="G61" s="135"/>
      <c r="H61" s="151">
        <f>SUM(H59:H60)</f>
        <v>135047216</v>
      </c>
      <c r="I61" s="135"/>
      <c r="J61" s="151">
        <f>SUM(J59:J60)</f>
        <v>415126054</v>
      </c>
    </row>
    <row r="62" spans="1:10" ht="20.5" thickTop="1">
      <c r="B62" s="131"/>
      <c r="E62" s="144"/>
      <c r="G62" s="144"/>
      <c r="I62" s="144"/>
    </row>
    <row r="63" spans="1:10" ht="20.5">
      <c r="A63" s="152" t="s">
        <v>111</v>
      </c>
      <c r="B63" s="131"/>
      <c r="D63" s="153" t="s">
        <v>112</v>
      </c>
      <c r="E63" s="154"/>
      <c r="F63" s="153" t="s">
        <v>112</v>
      </c>
      <c r="G63" s="154"/>
      <c r="H63" s="153" t="s">
        <v>112</v>
      </c>
      <c r="I63" s="155"/>
      <c r="J63" s="153" t="s">
        <v>112</v>
      </c>
    </row>
    <row r="64" spans="1:10" ht="20">
      <c r="D64" s="146"/>
      <c r="E64" s="147"/>
      <c r="F64" s="146"/>
      <c r="G64" s="147"/>
      <c r="H64" s="146"/>
      <c r="I64" s="147"/>
      <c r="J64" s="146"/>
    </row>
    <row r="65" spans="1:10" ht="20.5" thickBot="1">
      <c r="A65" s="148" t="s">
        <v>113</v>
      </c>
      <c r="B65" s="103">
        <v>32</v>
      </c>
      <c r="D65" s="156">
        <v>0.28646952316963031</v>
      </c>
      <c r="E65" s="157"/>
      <c r="F65" s="156">
        <v>0.38</v>
      </c>
      <c r="G65" s="157"/>
      <c r="H65" s="156">
        <v>0.25105787465431473</v>
      </c>
      <c r="I65" s="157"/>
      <c r="J65" s="156">
        <v>0.37</v>
      </c>
    </row>
    <row r="66" spans="1:10" ht="21" thickTop="1" thickBot="1">
      <c r="A66" s="148" t="s">
        <v>114</v>
      </c>
      <c r="B66" s="103">
        <v>32</v>
      </c>
      <c r="D66" s="156">
        <v>0.28646952316963031</v>
      </c>
      <c r="E66" s="157"/>
      <c r="F66" s="156">
        <v>0.38</v>
      </c>
      <c r="G66" s="157"/>
      <c r="H66" s="156">
        <v>0.25105787465431473</v>
      </c>
      <c r="I66" s="157"/>
      <c r="J66" s="156">
        <v>0.37</v>
      </c>
    </row>
    <row r="67" spans="1:10" ht="21" thickTop="1">
      <c r="A67" s="141"/>
      <c r="B67" s="131"/>
      <c r="E67" s="144"/>
      <c r="G67" s="158"/>
      <c r="I67" s="144"/>
    </row>
    <row r="68" spans="1:10" ht="20.5">
      <c r="A68" s="141"/>
      <c r="B68" s="131"/>
      <c r="E68" s="144"/>
      <c r="G68" s="145"/>
      <c r="I68" s="144"/>
    </row>
    <row r="69" spans="1:10" ht="20.5">
      <c r="A69" s="141"/>
      <c r="B69" s="131"/>
      <c r="E69" s="144"/>
      <c r="G69" s="145"/>
      <c r="I69" s="144"/>
    </row>
  </sheetData>
  <mergeCells count="10">
    <mergeCell ref="H46:J46"/>
    <mergeCell ref="A47:J47"/>
    <mergeCell ref="D50:F50"/>
    <mergeCell ref="H50:J50"/>
    <mergeCell ref="H1:J1"/>
    <mergeCell ref="H2:J2"/>
    <mergeCell ref="A3:J3"/>
    <mergeCell ref="D6:F6"/>
    <mergeCell ref="H6:J6"/>
    <mergeCell ref="H45:J45"/>
  </mergeCells>
  <pageMargins left="0.75" right="0.42" top="0.5" bottom="0.5" header="0.5" footer="0.5"/>
  <pageSetup paperSize="9" scale="81" firstPageNumber="11" fitToHeight="0" orientation="portrait" useFirstPageNumber="1" r:id="rId1"/>
  <headerFooter>
    <oddFooter>&amp;L&amp;"Angsana New,Regular"หมายเหตุประกอบงบการเงินเป็นส่วนหนึ่งของงบการเงินรวมและงบการเงินเฉพาะกิจการนี้&amp;R&amp;"Angsana New,Regular"&amp;P</oddFooter>
  </headerFooter>
  <rowBreaks count="1" manualBreakCount="1">
    <brk id="44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B19A9-4CDC-4F8F-B233-F9CEADBBCF94}">
  <sheetPr>
    <pageSetUpPr fitToPage="1"/>
  </sheetPr>
  <dimension ref="A1:AF40"/>
  <sheetViews>
    <sheetView view="pageBreakPreview" zoomScale="55" zoomScaleNormal="85" zoomScaleSheetLayoutView="55" workbookViewId="0">
      <selection activeCell="K130" sqref="K130"/>
    </sheetView>
  </sheetViews>
  <sheetFormatPr defaultColWidth="7.90625" defaultRowHeight="19.399999999999999" customHeight="1"/>
  <cols>
    <col min="1" max="1" width="36.26953125" style="160" customWidth="1"/>
    <col min="2" max="2" width="7.7265625" style="160" customWidth="1"/>
    <col min="3" max="3" width="0.54296875" style="160" customWidth="1"/>
    <col min="4" max="4" width="11.453125" style="169" customWidth="1"/>
    <col min="5" max="5" width="0.54296875" style="160" customWidth="1"/>
    <col min="6" max="6" width="10.81640625" style="169" customWidth="1"/>
    <col min="7" max="7" width="0.453125" style="169" customWidth="1"/>
    <col min="8" max="8" width="14.1796875" style="169" customWidth="1"/>
    <col min="9" max="9" width="0.54296875" style="160" customWidth="1"/>
    <col min="10" max="10" width="11.81640625" style="169" customWidth="1"/>
    <col min="11" max="11" width="0.54296875" style="160" customWidth="1"/>
    <col min="12" max="12" width="12.453125" style="169" customWidth="1"/>
    <col min="13" max="13" width="0.54296875" style="160" customWidth="1"/>
    <col min="14" max="14" width="11.36328125" style="160" bestFit="1" customWidth="1"/>
    <col min="15" max="15" width="0.54296875" style="160" customWidth="1"/>
    <col min="16" max="16" width="19.08984375" style="169" customWidth="1"/>
    <col min="17" max="17" width="0.54296875" style="160" customWidth="1"/>
    <col min="18" max="18" width="16.54296875" style="169" customWidth="1"/>
    <col min="19" max="19" width="1.08984375" style="169" customWidth="1"/>
    <col min="20" max="20" width="18.36328125" style="169" bestFit="1" customWidth="1"/>
    <col min="21" max="21" width="0.54296875" style="160" customWidth="1"/>
    <col min="22" max="22" width="14.6328125" style="160" customWidth="1"/>
    <col min="23" max="23" width="0.453125" style="160" customWidth="1"/>
    <col min="24" max="24" width="13.1796875" style="169" customWidth="1"/>
    <col min="25" max="25" width="0.54296875" style="160" customWidth="1"/>
    <col min="26" max="26" width="15.36328125" style="169" customWidth="1"/>
    <col min="27" max="27" width="0.54296875" style="160" customWidth="1"/>
    <col min="28" max="28" width="12.54296875" style="169" customWidth="1"/>
    <col min="29" max="29" width="0.54296875" style="160" customWidth="1"/>
    <col min="30" max="30" width="13.36328125" style="169" customWidth="1"/>
    <col min="31" max="31" width="0.54296875" style="160" customWidth="1"/>
    <col min="32" max="32" width="13.1796875" style="169" customWidth="1"/>
    <col min="33" max="16384" width="7.90625" style="160"/>
  </cols>
  <sheetData>
    <row r="1" spans="1:32" ht="20.5">
      <c r="A1" s="159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3"/>
      <c r="AE1" s="3"/>
      <c r="AF1" s="3"/>
    </row>
    <row r="2" spans="1:32" ht="20.5">
      <c r="A2" s="159" t="s">
        <v>115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86"/>
      <c r="AE2" s="86"/>
      <c r="AF2" s="86"/>
    </row>
    <row r="3" spans="1:32" ht="20.5">
      <c r="A3" s="161" t="s">
        <v>74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</row>
    <row r="4" spans="1:32" ht="20.5">
      <c r="A4" s="162"/>
      <c r="B4" s="162"/>
      <c r="C4" s="162"/>
      <c r="D4" s="163"/>
      <c r="E4" s="162"/>
      <c r="F4" s="163"/>
      <c r="G4" s="163"/>
      <c r="H4" s="163"/>
      <c r="I4" s="162"/>
      <c r="J4" s="163"/>
      <c r="K4" s="162"/>
      <c r="L4" s="163"/>
      <c r="M4" s="162"/>
      <c r="N4" s="162"/>
      <c r="O4" s="162"/>
      <c r="P4" s="163"/>
      <c r="Q4" s="162"/>
      <c r="R4" s="163"/>
      <c r="S4" s="163"/>
      <c r="T4" s="163"/>
      <c r="U4" s="162"/>
      <c r="V4" s="162"/>
      <c r="W4" s="162"/>
      <c r="X4" s="163"/>
      <c r="Y4" s="162"/>
      <c r="Z4" s="163"/>
      <c r="AA4" s="162"/>
      <c r="AB4" s="163"/>
      <c r="AC4" s="162"/>
      <c r="AD4" s="163"/>
      <c r="AE4" s="162"/>
      <c r="AF4" s="163"/>
    </row>
    <row r="5" spans="1:32" ht="20.5">
      <c r="A5" s="162"/>
      <c r="B5" s="162"/>
      <c r="C5" s="162"/>
      <c r="D5" s="164"/>
      <c r="E5" s="165"/>
      <c r="F5" s="164"/>
      <c r="G5" s="164"/>
      <c r="H5" s="164"/>
      <c r="I5" s="165"/>
      <c r="J5" s="164"/>
      <c r="K5" s="165"/>
      <c r="L5" s="164"/>
      <c r="M5" s="165"/>
      <c r="N5" s="165"/>
      <c r="O5" s="165"/>
      <c r="P5" s="164"/>
      <c r="Q5" s="165"/>
      <c r="R5" s="164"/>
      <c r="S5" s="164"/>
      <c r="T5" s="164"/>
      <c r="U5" s="165"/>
      <c r="V5" s="165"/>
      <c r="W5" s="165"/>
      <c r="X5" s="164"/>
      <c r="Y5" s="165"/>
      <c r="Z5" s="164"/>
      <c r="AA5" s="165"/>
      <c r="AB5" s="164"/>
      <c r="AC5" s="165"/>
      <c r="AD5" s="164"/>
      <c r="AE5" s="165"/>
      <c r="AF5" s="164" t="s">
        <v>3</v>
      </c>
    </row>
    <row r="6" spans="1:32" ht="20.5">
      <c r="D6" s="166" t="s">
        <v>4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</row>
    <row r="7" spans="1:32" ht="20.5">
      <c r="D7" s="167" t="s">
        <v>116</v>
      </c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8"/>
      <c r="AE7" s="170"/>
    </row>
    <row r="8" spans="1:32" s="159" customFormat="1" ht="20.5">
      <c r="D8" s="171"/>
      <c r="E8" s="172"/>
      <c r="F8" s="171"/>
      <c r="G8" s="171"/>
      <c r="H8" s="171"/>
      <c r="I8" s="172"/>
      <c r="J8" s="171"/>
      <c r="K8" s="172"/>
      <c r="L8" s="171"/>
      <c r="M8" s="172"/>
      <c r="N8" s="172"/>
      <c r="O8" s="172"/>
      <c r="P8" s="173" t="s">
        <v>68</v>
      </c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2"/>
      <c r="AB8" s="171"/>
      <c r="AC8" s="174"/>
      <c r="AD8" s="175"/>
      <c r="AE8" s="174"/>
      <c r="AF8" s="175"/>
    </row>
    <row r="9" spans="1:32" s="159" customFormat="1" ht="20.5">
      <c r="D9" s="171"/>
      <c r="E9" s="172"/>
      <c r="F9" s="171"/>
      <c r="G9" s="171"/>
      <c r="H9" s="171"/>
      <c r="I9" s="172"/>
      <c r="J9" s="171"/>
      <c r="K9" s="172"/>
      <c r="L9" s="171"/>
      <c r="M9" s="172"/>
      <c r="N9" s="172"/>
      <c r="O9" s="172"/>
      <c r="P9" s="176" t="s">
        <v>117</v>
      </c>
      <c r="Q9" s="176"/>
      <c r="R9" s="176"/>
      <c r="S9" s="176"/>
      <c r="T9" s="176"/>
      <c r="U9" s="176"/>
      <c r="V9" s="176"/>
      <c r="W9" s="177"/>
      <c r="X9" s="178"/>
      <c r="Y9" s="179"/>
      <c r="Z9" s="179"/>
      <c r="AA9" s="172"/>
      <c r="AB9" s="171"/>
      <c r="AC9" s="174"/>
      <c r="AD9" s="175"/>
      <c r="AE9" s="174"/>
      <c r="AF9" s="175"/>
    </row>
    <row r="10" spans="1:32" s="159" customFormat="1" ht="20.5">
      <c r="D10" s="171"/>
      <c r="E10" s="180"/>
      <c r="F10" s="175"/>
      <c r="G10" s="175"/>
      <c r="H10" s="175"/>
      <c r="I10" s="180"/>
      <c r="J10" s="181" t="s">
        <v>65</v>
      </c>
      <c r="K10" s="181"/>
      <c r="L10" s="181"/>
      <c r="M10" s="182"/>
      <c r="N10" s="183"/>
      <c r="O10" s="182"/>
      <c r="P10" s="171"/>
      <c r="Q10" s="183"/>
      <c r="R10" s="184" t="s">
        <v>118</v>
      </c>
      <c r="S10" s="171"/>
      <c r="T10" s="185" t="s">
        <v>119</v>
      </c>
      <c r="U10" s="183"/>
      <c r="V10" s="186"/>
      <c r="W10" s="183"/>
      <c r="X10" s="185" t="s">
        <v>120</v>
      </c>
      <c r="Y10" s="183"/>
      <c r="Z10" s="185"/>
      <c r="AA10" s="183"/>
      <c r="AB10" s="187"/>
      <c r="AC10" s="174"/>
      <c r="AD10" s="188"/>
      <c r="AE10" s="174"/>
      <c r="AF10" s="184"/>
    </row>
    <row r="11" spans="1:32" s="159" customFormat="1" ht="20.5">
      <c r="D11" s="189"/>
      <c r="E11" s="180"/>
      <c r="F11" s="184"/>
      <c r="G11" s="171"/>
      <c r="H11" s="184" t="s">
        <v>121</v>
      </c>
      <c r="I11" s="180"/>
      <c r="J11" s="184" t="s">
        <v>122</v>
      </c>
      <c r="M11" s="180"/>
      <c r="N11" s="171"/>
      <c r="O11" s="180"/>
      <c r="P11" s="184" t="s">
        <v>123</v>
      </c>
      <c r="Q11" s="180"/>
      <c r="R11" s="184" t="s">
        <v>124</v>
      </c>
      <c r="S11" s="190"/>
      <c r="T11" s="185" t="s">
        <v>125</v>
      </c>
      <c r="U11" s="180"/>
      <c r="V11" s="191"/>
      <c r="W11" s="180"/>
      <c r="X11" s="185" t="s">
        <v>126</v>
      </c>
      <c r="Y11" s="180"/>
      <c r="Z11" s="185" t="s">
        <v>127</v>
      </c>
      <c r="AA11" s="180"/>
      <c r="AB11" s="184" t="s">
        <v>128</v>
      </c>
      <c r="AC11" s="174"/>
      <c r="AD11" s="184"/>
      <c r="AE11" s="174"/>
      <c r="AF11" s="184"/>
    </row>
    <row r="12" spans="1:32" s="159" customFormat="1" ht="20.5">
      <c r="A12" s="174"/>
      <c r="D12" s="184" t="s">
        <v>129</v>
      </c>
      <c r="E12" s="180"/>
      <c r="F12" s="184" t="s">
        <v>130</v>
      </c>
      <c r="G12" s="171"/>
      <c r="H12" s="184" t="s">
        <v>131</v>
      </c>
      <c r="I12" s="180"/>
      <c r="J12" s="187" t="s">
        <v>132</v>
      </c>
      <c r="M12" s="180"/>
      <c r="N12" s="192"/>
      <c r="O12" s="180"/>
      <c r="P12" s="184" t="s">
        <v>133</v>
      </c>
      <c r="Q12" s="180"/>
      <c r="R12" s="193" t="s">
        <v>134</v>
      </c>
      <c r="S12" s="190"/>
      <c r="T12" s="185" t="s">
        <v>135</v>
      </c>
      <c r="U12" s="180"/>
      <c r="V12" s="191" t="s">
        <v>136</v>
      </c>
      <c r="W12" s="180"/>
      <c r="X12" s="185" t="s">
        <v>137</v>
      </c>
      <c r="Y12" s="180"/>
      <c r="Z12" s="185" t="s">
        <v>138</v>
      </c>
      <c r="AA12" s="180"/>
      <c r="AB12" s="187" t="s">
        <v>139</v>
      </c>
      <c r="AC12" s="174"/>
      <c r="AD12" s="184" t="s">
        <v>140</v>
      </c>
      <c r="AE12" s="174"/>
      <c r="AF12" s="184" t="s">
        <v>128</v>
      </c>
    </row>
    <row r="13" spans="1:32" s="159" customFormat="1" ht="20.5">
      <c r="B13" s="194" t="s">
        <v>6</v>
      </c>
      <c r="D13" s="195" t="s">
        <v>141</v>
      </c>
      <c r="E13" s="180"/>
      <c r="F13" s="195" t="s">
        <v>142</v>
      </c>
      <c r="G13" s="171"/>
      <c r="H13" s="195" t="s">
        <v>143</v>
      </c>
      <c r="I13" s="180"/>
      <c r="J13" s="196" t="s">
        <v>144</v>
      </c>
      <c r="L13" s="196" t="s">
        <v>145</v>
      </c>
      <c r="M13" s="180"/>
      <c r="N13" s="196" t="s">
        <v>146</v>
      </c>
      <c r="O13" s="180"/>
      <c r="P13" s="195" t="s">
        <v>147</v>
      </c>
      <c r="Q13" s="180"/>
      <c r="R13" s="197" t="s">
        <v>148</v>
      </c>
      <c r="S13" s="198"/>
      <c r="T13" s="199" t="s">
        <v>149</v>
      </c>
      <c r="U13" s="180"/>
      <c r="V13" s="200" t="s">
        <v>150</v>
      </c>
      <c r="W13" s="180"/>
      <c r="X13" s="199" t="s">
        <v>151</v>
      </c>
      <c r="Y13" s="180"/>
      <c r="Z13" s="199" t="s">
        <v>152</v>
      </c>
      <c r="AA13" s="180"/>
      <c r="AB13" s="196" t="s">
        <v>153</v>
      </c>
      <c r="AC13" s="174"/>
      <c r="AD13" s="195" t="s">
        <v>154</v>
      </c>
      <c r="AE13" s="174"/>
      <c r="AF13" s="195" t="s">
        <v>152</v>
      </c>
    </row>
    <row r="14" spans="1:32" s="159" customFormat="1" ht="20.5">
      <c r="D14" s="171"/>
      <c r="E14" s="180"/>
      <c r="F14" s="171"/>
      <c r="G14" s="171"/>
      <c r="H14" s="171"/>
      <c r="I14" s="180"/>
      <c r="J14" s="171"/>
      <c r="K14" s="201"/>
      <c r="L14" s="163"/>
      <c r="M14" s="198"/>
      <c r="N14" s="171"/>
      <c r="O14" s="198"/>
      <c r="P14" s="171"/>
      <c r="Q14" s="180"/>
      <c r="R14" s="171"/>
      <c r="S14" s="171"/>
      <c r="T14" s="171"/>
      <c r="U14" s="180"/>
      <c r="V14" s="180"/>
      <c r="W14" s="180"/>
      <c r="X14" s="171"/>
      <c r="Y14" s="180"/>
      <c r="Z14" s="171"/>
      <c r="AA14" s="180"/>
      <c r="AB14" s="171"/>
      <c r="AC14" s="174"/>
      <c r="AD14" s="171"/>
      <c r="AE14" s="174"/>
      <c r="AF14" s="171"/>
    </row>
    <row r="15" spans="1:32" ht="20.5">
      <c r="A15" s="202" t="s">
        <v>155</v>
      </c>
      <c r="B15" s="202"/>
      <c r="C15" s="202"/>
      <c r="D15" s="107">
        <v>253865809</v>
      </c>
      <c r="E15" s="112"/>
      <c r="F15" s="108">
        <v>242969354</v>
      </c>
      <c r="G15" s="108"/>
      <c r="H15" s="108">
        <v>39287081</v>
      </c>
      <c r="I15" s="107"/>
      <c r="J15" s="108">
        <v>25650374</v>
      </c>
      <c r="K15" s="112"/>
      <c r="L15" s="107">
        <v>491505106</v>
      </c>
      <c r="M15" s="112"/>
      <c r="N15" s="108">
        <v>0</v>
      </c>
      <c r="O15" s="112"/>
      <c r="P15" s="107">
        <v>23484942</v>
      </c>
      <c r="Q15" s="112"/>
      <c r="R15" s="108">
        <v>19205227</v>
      </c>
      <c r="S15" s="107"/>
      <c r="T15" s="108">
        <v>-144929750</v>
      </c>
      <c r="U15" s="112"/>
      <c r="V15" s="108">
        <f>SUM(P15:T15)</f>
        <v>-102239581</v>
      </c>
      <c r="W15" s="112"/>
      <c r="X15" s="107">
        <v>-11589319</v>
      </c>
      <c r="Y15" s="112"/>
      <c r="Z15" s="107">
        <f>SUM(V15:X15)</f>
        <v>-113828900</v>
      </c>
      <c r="AA15" s="112"/>
      <c r="AB15" s="107">
        <f>SUM(D15:N15,Z15)</f>
        <v>939448824</v>
      </c>
      <c r="AC15" s="107"/>
      <c r="AD15" s="107">
        <v>3760314</v>
      </c>
      <c r="AE15" s="107"/>
      <c r="AF15" s="107">
        <f>SUM(AB15:AD15)</f>
        <v>943209138</v>
      </c>
    </row>
    <row r="16" spans="1:32" ht="5.5" customHeight="1">
      <c r="A16" s="202"/>
      <c r="B16" s="202"/>
      <c r="C16" s="202"/>
      <c r="D16" s="107"/>
      <c r="E16" s="112"/>
      <c r="F16" s="108"/>
      <c r="G16" s="108"/>
      <c r="H16" s="108"/>
      <c r="I16" s="107"/>
      <c r="J16" s="108"/>
      <c r="K16" s="112"/>
      <c r="L16" s="107"/>
      <c r="M16" s="112"/>
      <c r="N16" s="107"/>
      <c r="O16" s="112"/>
      <c r="P16" s="107"/>
      <c r="Q16" s="112"/>
      <c r="R16" s="107"/>
      <c r="S16" s="107"/>
      <c r="T16" s="107"/>
      <c r="U16" s="112"/>
      <c r="V16" s="108"/>
      <c r="W16" s="112"/>
      <c r="X16" s="107"/>
      <c r="Y16" s="112"/>
      <c r="Z16" s="107"/>
      <c r="AA16" s="112"/>
      <c r="AB16" s="107"/>
      <c r="AC16" s="112"/>
      <c r="AD16" s="107"/>
      <c r="AE16" s="112"/>
      <c r="AF16" s="107"/>
    </row>
    <row r="17" spans="1:32" ht="20.5">
      <c r="A17" s="202" t="s">
        <v>156</v>
      </c>
      <c r="B17" s="202"/>
      <c r="C17" s="202"/>
      <c r="D17" s="107"/>
      <c r="E17" s="112"/>
      <c r="F17" s="108"/>
      <c r="G17" s="108"/>
      <c r="H17" s="108"/>
      <c r="I17" s="107"/>
      <c r="J17" s="108"/>
      <c r="K17" s="112"/>
      <c r="L17" s="107"/>
      <c r="M17" s="112"/>
      <c r="N17" s="107"/>
      <c r="O17" s="112"/>
      <c r="P17" s="107"/>
      <c r="Q17" s="112"/>
      <c r="R17" s="107"/>
      <c r="S17" s="107"/>
      <c r="T17" s="107"/>
      <c r="U17" s="112"/>
      <c r="V17" s="108"/>
      <c r="W17" s="112"/>
      <c r="X17" s="107"/>
      <c r="Y17" s="112"/>
      <c r="Z17" s="107"/>
      <c r="AA17" s="112"/>
      <c r="AB17" s="107"/>
      <c r="AC17" s="112"/>
      <c r="AD17" s="107"/>
      <c r="AE17" s="112"/>
      <c r="AF17" s="107"/>
    </row>
    <row r="18" spans="1:32" ht="20">
      <c r="A18" s="174" t="s">
        <v>157</v>
      </c>
      <c r="B18" s="68">
        <v>27</v>
      </c>
      <c r="C18" s="174"/>
      <c r="D18" s="108">
        <v>1516574</v>
      </c>
      <c r="E18" s="112"/>
      <c r="F18" s="108">
        <v>9099447</v>
      </c>
      <c r="G18" s="108"/>
      <c r="H18" s="108">
        <v>0</v>
      </c>
      <c r="I18" s="107"/>
      <c r="J18" s="108">
        <v>0</v>
      </c>
      <c r="K18" s="112"/>
      <c r="L18" s="108">
        <v>0</v>
      </c>
      <c r="M18" s="112"/>
      <c r="N18" s="108">
        <v>0</v>
      </c>
      <c r="O18" s="112"/>
      <c r="P18" s="203">
        <v>0</v>
      </c>
      <c r="Q18" s="204"/>
      <c r="R18" s="203">
        <v>0</v>
      </c>
      <c r="S18" s="205"/>
      <c r="T18" s="108">
        <v>0</v>
      </c>
      <c r="U18" s="112"/>
      <c r="V18" s="108">
        <f t="shared" ref="V18:V22" si="0">SUM(P18:T18)</f>
        <v>0</v>
      </c>
      <c r="W18" s="112"/>
      <c r="X18" s="108">
        <v>0</v>
      </c>
      <c r="Y18" s="112"/>
      <c r="Z18" s="108">
        <f t="shared" ref="Z18:Z19" si="1">SUM(V18:X18)</f>
        <v>0</v>
      </c>
      <c r="AA18" s="112"/>
      <c r="AB18" s="108">
        <f t="shared" ref="AB18:AB23" si="2">SUM(D18:N18,Z18)</f>
        <v>10616021</v>
      </c>
      <c r="AC18" s="112"/>
      <c r="AD18" s="108">
        <v>0</v>
      </c>
      <c r="AE18" s="112"/>
      <c r="AF18" s="107">
        <f t="shared" ref="AF18:AF22" si="3">SUM(AB18:AD18)</f>
        <v>10616021</v>
      </c>
    </row>
    <row r="19" spans="1:32" ht="20">
      <c r="A19" s="174" t="s">
        <v>158</v>
      </c>
      <c r="B19" s="68"/>
      <c r="C19" s="174"/>
      <c r="D19" s="106">
        <v>0</v>
      </c>
      <c r="E19" s="206"/>
      <c r="F19" s="106">
        <v>0</v>
      </c>
      <c r="G19" s="106"/>
      <c r="H19" s="106">
        <v>0</v>
      </c>
      <c r="I19" s="127"/>
      <c r="J19" s="106">
        <v>7500000</v>
      </c>
      <c r="K19" s="206"/>
      <c r="L19" s="106">
        <v>-7500000</v>
      </c>
      <c r="M19" s="206"/>
      <c r="N19" s="106">
        <v>0</v>
      </c>
      <c r="O19" s="206"/>
      <c r="P19" s="207">
        <v>0</v>
      </c>
      <c r="Q19" s="157"/>
      <c r="R19" s="207">
        <v>0</v>
      </c>
      <c r="S19" s="208"/>
      <c r="T19" s="106">
        <v>0</v>
      </c>
      <c r="U19" s="206"/>
      <c r="V19" s="106">
        <f t="shared" si="0"/>
        <v>0</v>
      </c>
      <c r="W19" s="206"/>
      <c r="X19" s="106">
        <v>0</v>
      </c>
      <c r="Y19" s="206"/>
      <c r="Z19" s="106">
        <f t="shared" si="1"/>
        <v>0</v>
      </c>
      <c r="AA19" s="206"/>
      <c r="AB19" s="106">
        <f t="shared" si="2"/>
        <v>0</v>
      </c>
      <c r="AC19" s="206"/>
      <c r="AD19" s="106">
        <v>0</v>
      </c>
      <c r="AE19" s="206"/>
      <c r="AF19" s="127">
        <f t="shared" si="3"/>
        <v>0</v>
      </c>
    </row>
    <row r="20" spans="1:32" ht="20">
      <c r="A20" s="174" t="s">
        <v>159</v>
      </c>
      <c r="B20" s="68"/>
      <c r="C20" s="174"/>
      <c r="D20" s="106">
        <v>0</v>
      </c>
      <c r="E20" s="206">
        <v>0</v>
      </c>
      <c r="F20" s="106">
        <v>0</v>
      </c>
      <c r="G20" s="106"/>
      <c r="H20" s="106">
        <v>0</v>
      </c>
      <c r="I20" s="127"/>
      <c r="J20" s="106">
        <v>0</v>
      </c>
      <c r="K20" s="206"/>
      <c r="L20" s="106">
        <v>-34</v>
      </c>
      <c r="M20" s="206"/>
      <c r="N20" s="106">
        <v>0</v>
      </c>
      <c r="O20" s="206"/>
      <c r="P20" s="207">
        <v>0</v>
      </c>
      <c r="Q20" s="157"/>
      <c r="R20" s="207">
        <v>0</v>
      </c>
      <c r="S20" s="208"/>
      <c r="T20" s="106">
        <v>0</v>
      </c>
      <c r="U20" s="206"/>
      <c r="V20" s="106">
        <v>0</v>
      </c>
      <c r="W20" s="206"/>
      <c r="X20" s="106">
        <v>0</v>
      </c>
      <c r="Y20" s="206"/>
      <c r="Z20" s="106">
        <v>0</v>
      </c>
      <c r="AA20" s="206"/>
      <c r="AB20" s="106">
        <f t="shared" si="2"/>
        <v>-34</v>
      </c>
      <c r="AC20" s="206"/>
      <c r="AD20" s="106">
        <v>0</v>
      </c>
      <c r="AE20" s="206"/>
      <c r="AF20" s="127">
        <f t="shared" si="3"/>
        <v>-34</v>
      </c>
    </row>
    <row r="21" spans="1:32" s="159" customFormat="1" ht="20.5">
      <c r="A21" s="160" t="s">
        <v>160</v>
      </c>
      <c r="B21" s="170">
        <v>29</v>
      </c>
      <c r="D21" s="108">
        <v>0</v>
      </c>
      <c r="E21" s="108"/>
      <c r="F21" s="108">
        <v>0</v>
      </c>
      <c r="G21" s="108"/>
      <c r="H21" s="108">
        <v>0</v>
      </c>
      <c r="I21" s="108"/>
      <c r="J21" s="108">
        <v>0</v>
      </c>
      <c r="K21" s="108"/>
      <c r="L21" s="108">
        <v>0</v>
      </c>
      <c r="M21" s="108"/>
      <c r="N21" s="108">
        <v>-93624725</v>
      </c>
      <c r="O21" s="108"/>
      <c r="P21" s="108">
        <v>0</v>
      </c>
      <c r="Q21" s="108"/>
      <c r="R21" s="108">
        <v>0</v>
      </c>
      <c r="S21" s="108"/>
      <c r="T21" s="108">
        <v>0</v>
      </c>
      <c r="U21" s="108"/>
      <c r="V21" s="108">
        <f t="shared" si="0"/>
        <v>0</v>
      </c>
      <c r="W21" s="108"/>
      <c r="X21" s="108">
        <v>0</v>
      </c>
      <c r="Y21" s="112"/>
      <c r="Z21" s="108">
        <f t="shared" ref="Z21:Z23" si="4">SUM(V21:X21)</f>
        <v>0</v>
      </c>
      <c r="AA21" s="112"/>
      <c r="AB21" s="108">
        <f t="shared" si="2"/>
        <v>-93624725</v>
      </c>
      <c r="AC21" s="112"/>
      <c r="AD21" s="108">
        <v>0</v>
      </c>
      <c r="AE21" s="112"/>
      <c r="AF21" s="107">
        <f t="shared" si="3"/>
        <v>-93624725</v>
      </c>
    </row>
    <row r="22" spans="1:32" s="159" customFormat="1" ht="20.5">
      <c r="A22" s="160" t="s">
        <v>161</v>
      </c>
      <c r="B22" s="170"/>
      <c r="D22" s="108">
        <v>-5759000</v>
      </c>
      <c r="E22" s="108"/>
      <c r="F22" s="108">
        <v>0</v>
      </c>
      <c r="G22" s="108"/>
      <c r="H22" s="108">
        <v>0</v>
      </c>
      <c r="I22" s="108"/>
      <c r="J22" s="108">
        <v>0</v>
      </c>
      <c r="K22" s="108"/>
      <c r="L22" s="108">
        <v>-87865725</v>
      </c>
      <c r="M22" s="108"/>
      <c r="N22" s="108">
        <v>93624725</v>
      </c>
      <c r="O22" s="108"/>
      <c r="P22" s="108">
        <v>0</v>
      </c>
      <c r="Q22" s="108"/>
      <c r="R22" s="108">
        <v>0</v>
      </c>
      <c r="S22" s="108"/>
      <c r="T22" s="108">
        <v>0</v>
      </c>
      <c r="U22" s="108"/>
      <c r="V22" s="108">
        <f t="shared" si="0"/>
        <v>0</v>
      </c>
      <c r="W22" s="108"/>
      <c r="X22" s="108">
        <v>0</v>
      </c>
      <c r="Y22" s="112"/>
      <c r="Z22" s="108">
        <f t="shared" si="4"/>
        <v>0</v>
      </c>
      <c r="AA22" s="112"/>
      <c r="AB22" s="108">
        <f t="shared" si="2"/>
        <v>0</v>
      </c>
      <c r="AC22" s="112"/>
      <c r="AD22" s="108">
        <v>0</v>
      </c>
      <c r="AE22" s="112"/>
      <c r="AF22" s="107">
        <f t="shared" si="3"/>
        <v>0</v>
      </c>
    </row>
    <row r="23" spans="1:32" s="159" customFormat="1" ht="20.5">
      <c r="A23" s="160" t="s">
        <v>162</v>
      </c>
      <c r="B23" s="170"/>
      <c r="D23" s="111">
        <v>0</v>
      </c>
      <c r="E23" s="106"/>
      <c r="F23" s="111">
        <v>0</v>
      </c>
      <c r="G23" s="106"/>
      <c r="H23" s="111">
        <v>0</v>
      </c>
      <c r="I23" s="106"/>
      <c r="J23" s="111">
        <v>0</v>
      </c>
      <c r="K23" s="106"/>
      <c r="L23" s="111">
        <v>189348730</v>
      </c>
      <c r="M23" s="106"/>
      <c r="N23" s="111">
        <v>0</v>
      </c>
      <c r="O23" s="106"/>
      <c r="P23" s="111">
        <v>-4783743</v>
      </c>
      <c r="Q23" s="106"/>
      <c r="R23" s="111">
        <v>4086122</v>
      </c>
      <c r="S23" s="106"/>
      <c r="T23" s="111">
        <v>227754087</v>
      </c>
      <c r="U23" s="106"/>
      <c r="V23" s="111">
        <f>SUM(P23:T23)</f>
        <v>227056466</v>
      </c>
      <c r="W23" s="106"/>
      <c r="X23" s="111">
        <v>0</v>
      </c>
      <c r="Y23" s="106"/>
      <c r="Z23" s="111">
        <f t="shared" si="4"/>
        <v>227056466</v>
      </c>
      <c r="AA23" s="106"/>
      <c r="AB23" s="111">
        <f t="shared" si="2"/>
        <v>416405196</v>
      </c>
      <c r="AC23" s="106"/>
      <c r="AD23" s="111">
        <v>-6711922</v>
      </c>
      <c r="AE23" s="106"/>
      <c r="AF23" s="111">
        <f>SUM(AB23:AD23)</f>
        <v>409693274</v>
      </c>
    </row>
    <row r="24" spans="1:32" ht="5.5" customHeight="1">
      <c r="A24" s="202"/>
      <c r="B24" s="202"/>
      <c r="C24" s="202"/>
      <c r="D24" s="107"/>
      <c r="E24" s="112"/>
      <c r="F24" s="108"/>
      <c r="G24" s="108"/>
      <c r="H24" s="108"/>
      <c r="I24" s="107"/>
      <c r="J24" s="108"/>
      <c r="K24" s="112"/>
      <c r="L24" s="107"/>
      <c r="M24" s="112"/>
      <c r="N24" s="107"/>
      <c r="O24" s="112"/>
      <c r="P24" s="107"/>
      <c r="Q24" s="112"/>
      <c r="R24" s="107"/>
      <c r="S24" s="107"/>
      <c r="T24" s="107"/>
      <c r="U24" s="112"/>
      <c r="V24" s="108"/>
      <c r="W24" s="112"/>
      <c r="X24" s="107"/>
      <c r="Y24" s="112"/>
      <c r="Z24" s="107"/>
      <c r="AA24" s="112"/>
      <c r="AB24" s="107"/>
      <c r="AC24" s="112"/>
      <c r="AD24" s="107"/>
      <c r="AE24" s="112"/>
      <c r="AF24" s="107"/>
    </row>
    <row r="25" spans="1:32" s="159" customFormat="1" ht="21" thickBot="1">
      <c r="A25" s="202" t="s">
        <v>163</v>
      </c>
      <c r="B25" s="202"/>
      <c r="C25" s="202"/>
      <c r="D25" s="209">
        <f>SUM(D15:D23)</f>
        <v>249623383</v>
      </c>
      <c r="E25" s="210"/>
      <c r="F25" s="209">
        <f>SUM(F15:F23)</f>
        <v>252068801</v>
      </c>
      <c r="G25" s="211"/>
      <c r="H25" s="209">
        <f>SUM(H15:H23)</f>
        <v>39287081</v>
      </c>
      <c r="I25" s="211"/>
      <c r="J25" s="209">
        <f>SUM(J15:J23)</f>
        <v>33150374</v>
      </c>
      <c r="K25" s="210"/>
      <c r="L25" s="209">
        <f>SUM(L15:L23)</f>
        <v>585488077</v>
      </c>
      <c r="M25" s="210"/>
      <c r="N25" s="142">
        <f>SUM(N15:N23)</f>
        <v>0</v>
      </c>
      <c r="O25" s="210"/>
      <c r="P25" s="209">
        <f>SUM(P15:P23)</f>
        <v>18701199</v>
      </c>
      <c r="Q25" s="210"/>
      <c r="R25" s="142">
        <f>SUM(R15:R23)</f>
        <v>23291349</v>
      </c>
      <c r="S25" s="210"/>
      <c r="T25" s="142">
        <f>SUM(T15:T23)</f>
        <v>82824337</v>
      </c>
      <c r="U25" s="211"/>
      <c r="V25" s="142">
        <f>SUM(V15:V23)</f>
        <v>124816885</v>
      </c>
      <c r="W25" s="210"/>
      <c r="X25" s="209">
        <f>SUM(X15:X23)</f>
        <v>-11589319</v>
      </c>
      <c r="Y25" s="210"/>
      <c r="Z25" s="209">
        <f>SUM(Z15:Z23)</f>
        <v>113227566</v>
      </c>
      <c r="AA25" s="210"/>
      <c r="AB25" s="209">
        <f>SUM(AB15:AB23)</f>
        <v>1272845282</v>
      </c>
      <c r="AC25" s="210"/>
      <c r="AD25" s="209">
        <f>SUM(AD15:AD23)</f>
        <v>-2951608</v>
      </c>
      <c r="AE25" s="210"/>
      <c r="AF25" s="209">
        <f>SUM(AF15:AF23)</f>
        <v>1269893674</v>
      </c>
    </row>
    <row r="26" spans="1:32" ht="21" thickTop="1">
      <c r="A26" s="202"/>
      <c r="B26" s="202"/>
      <c r="C26" s="202"/>
      <c r="D26" s="212"/>
      <c r="E26" s="213"/>
      <c r="F26" s="212"/>
      <c r="G26" s="212"/>
      <c r="H26" s="212"/>
      <c r="I26" s="213"/>
      <c r="J26" s="212"/>
      <c r="K26" s="214"/>
      <c r="L26" s="212"/>
      <c r="M26" s="214"/>
      <c r="N26" s="212"/>
      <c r="O26" s="214"/>
      <c r="P26" s="212"/>
      <c r="Q26" s="214"/>
      <c r="R26" s="212"/>
      <c r="S26" s="214"/>
      <c r="T26" s="212"/>
      <c r="U26" s="214"/>
      <c r="V26" s="214"/>
      <c r="W26" s="214"/>
      <c r="X26" s="212"/>
      <c r="Y26" s="214"/>
      <c r="Z26" s="212"/>
      <c r="AA26" s="214"/>
      <c r="AB26" s="212"/>
      <c r="AC26" s="214"/>
      <c r="AD26" s="212"/>
      <c r="AE26" s="214"/>
      <c r="AF26" s="212"/>
    </row>
    <row r="27" spans="1:32" ht="20.5">
      <c r="A27" s="202"/>
      <c r="B27" s="202"/>
      <c r="C27" s="202"/>
      <c r="D27" s="212"/>
      <c r="E27" s="213"/>
      <c r="F27" s="212"/>
      <c r="G27" s="212"/>
      <c r="H27" s="212"/>
      <c r="I27" s="213"/>
      <c r="J27" s="212"/>
      <c r="K27" s="215"/>
      <c r="L27" s="212"/>
      <c r="M27" s="213"/>
      <c r="N27" s="212"/>
      <c r="O27" s="213"/>
      <c r="P27" s="212"/>
      <c r="Q27" s="213"/>
      <c r="R27" s="212"/>
      <c r="S27" s="212"/>
      <c r="T27" s="212"/>
      <c r="U27" s="213"/>
      <c r="V27" s="213"/>
      <c r="W27" s="213"/>
      <c r="X27" s="212"/>
      <c r="Y27" s="213"/>
      <c r="Z27" s="212"/>
      <c r="AA27" s="213"/>
      <c r="AB27" s="212"/>
      <c r="AC27" s="213"/>
      <c r="AD27" s="28"/>
      <c r="AE27" s="213"/>
      <c r="AF27" s="212"/>
    </row>
    <row r="28" spans="1:32" ht="20.5">
      <c r="A28" s="202" t="s">
        <v>164</v>
      </c>
      <c r="B28" s="202"/>
      <c r="C28" s="202"/>
      <c r="D28" s="216">
        <f>D25</f>
        <v>249623383</v>
      </c>
      <c r="E28" s="217"/>
      <c r="F28" s="218">
        <f>F25</f>
        <v>252068801</v>
      </c>
      <c r="G28" s="217"/>
      <c r="H28" s="218">
        <f>H25</f>
        <v>39287081</v>
      </c>
      <c r="I28" s="217"/>
      <c r="J28" s="218">
        <f>J25</f>
        <v>33150374</v>
      </c>
      <c r="K28" s="218"/>
      <c r="L28" s="216">
        <f>L25</f>
        <v>585488077</v>
      </c>
      <c r="M28" s="217"/>
      <c r="N28" s="219">
        <f>N25</f>
        <v>0</v>
      </c>
      <c r="O28" s="217"/>
      <c r="P28" s="216">
        <f>P25</f>
        <v>18701199</v>
      </c>
      <c r="Q28" s="217"/>
      <c r="R28" s="217">
        <f>R25</f>
        <v>23291349</v>
      </c>
      <c r="S28" s="217"/>
      <c r="T28" s="216">
        <f>T25</f>
        <v>82824337</v>
      </c>
      <c r="U28" s="217"/>
      <c r="V28" s="217">
        <f t="shared" ref="V28" si="5">SUM(P28:T28)</f>
        <v>124816885</v>
      </c>
      <c r="W28" s="217"/>
      <c r="X28" s="216">
        <f>X25</f>
        <v>-11589319</v>
      </c>
      <c r="Y28" s="217"/>
      <c r="Z28" s="27">
        <f t="shared" ref="Z28" si="6">SUM(V28:X28)</f>
        <v>113227566</v>
      </c>
      <c r="AA28" s="27"/>
      <c r="AB28" s="27">
        <f>SUM(D28:N28,Z28)</f>
        <v>1272845282</v>
      </c>
      <c r="AC28" s="27"/>
      <c r="AD28" s="169">
        <f>AD25</f>
        <v>-2951608</v>
      </c>
      <c r="AE28" s="27"/>
      <c r="AF28" s="27">
        <f>SUM(AB28:AD28)</f>
        <v>1269893674</v>
      </c>
    </row>
    <row r="29" spans="1:32" ht="5" customHeight="1">
      <c r="A29" s="202"/>
      <c r="B29" s="202"/>
      <c r="C29" s="202"/>
      <c r="D29" s="220"/>
      <c r="E29" s="221"/>
      <c r="F29" s="36"/>
      <c r="G29" s="36"/>
      <c r="H29" s="36"/>
      <c r="I29" s="222"/>
      <c r="J29" s="36"/>
      <c r="K29" s="221"/>
      <c r="L29" s="220"/>
      <c r="M29" s="221"/>
      <c r="N29" s="220"/>
      <c r="O29" s="221"/>
      <c r="P29" s="220"/>
      <c r="Q29" s="221"/>
      <c r="R29" s="220"/>
      <c r="S29" s="220"/>
      <c r="T29" s="220"/>
      <c r="U29" s="221"/>
      <c r="V29" s="221"/>
      <c r="W29" s="221"/>
      <c r="X29" s="220"/>
      <c r="Y29" s="221"/>
      <c r="Z29" s="223"/>
      <c r="AA29" s="221"/>
      <c r="AB29" s="220"/>
      <c r="AC29" s="221"/>
      <c r="AD29" s="220"/>
      <c r="AE29" s="221"/>
      <c r="AF29" s="220"/>
    </row>
    <row r="30" spans="1:32" ht="20.5">
      <c r="A30" s="202" t="s">
        <v>156</v>
      </c>
      <c r="B30" s="202"/>
      <c r="C30" s="202"/>
      <c r="D30" s="219"/>
      <c r="E30" s="219"/>
      <c r="F30" s="219"/>
      <c r="G30" s="219"/>
      <c r="H30" s="219"/>
      <c r="I30" s="219"/>
      <c r="J30" s="219"/>
      <c r="K30" s="27"/>
      <c r="L30" s="27"/>
      <c r="M30" s="27"/>
      <c r="N30" s="220"/>
      <c r="O30" s="27"/>
      <c r="P30" s="27"/>
      <c r="Q30" s="27"/>
      <c r="R30" s="27"/>
      <c r="S30" s="220"/>
      <c r="T30" s="220"/>
      <c r="U30" s="221"/>
      <c r="V30" s="221"/>
      <c r="W30" s="221"/>
      <c r="X30" s="220"/>
      <c r="Y30" s="221"/>
      <c r="Z30" s="224"/>
      <c r="AA30" s="221"/>
      <c r="AB30" s="220"/>
      <c r="AC30" s="221"/>
      <c r="AD30" s="220"/>
      <c r="AE30" s="221"/>
      <c r="AF30" s="220"/>
    </row>
    <row r="31" spans="1:32" ht="20">
      <c r="A31" s="174" t="s">
        <v>165</v>
      </c>
      <c r="B31" s="68" t="s">
        <v>166</v>
      </c>
      <c r="C31" s="174"/>
      <c r="D31" s="219">
        <v>0</v>
      </c>
      <c r="E31" s="219"/>
      <c r="F31" s="219">
        <v>0</v>
      </c>
      <c r="G31" s="219"/>
      <c r="H31" s="219">
        <v>0</v>
      </c>
      <c r="I31" s="219"/>
      <c r="J31" s="219">
        <v>0</v>
      </c>
      <c r="K31" s="27"/>
      <c r="L31" s="219">
        <v>0</v>
      </c>
      <c r="M31" s="219"/>
      <c r="N31" s="219">
        <v>0</v>
      </c>
      <c r="O31" s="219"/>
      <c r="P31" s="225">
        <v>443491</v>
      </c>
      <c r="Q31" s="225"/>
      <c r="R31" s="225">
        <v>0</v>
      </c>
      <c r="S31" s="226"/>
      <c r="T31" s="225">
        <v>0</v>
      </c>
      <c r="U31" s="227"/>
      <c r="V31" s="225">
        <f>SUM(P31:T31)</f>
        <v>443491</v>
      </c>
      <c r="W31" s="227"/>
      <c r="X31" s="225">
        <v>0</v>
      </c>
      <c r="Y31" s="227"/>
      <c r="Z31" s="225">
        <f>SUM(V31:X31)</f>
        <v>443491</v>
      </c>
      <c r="AA31" s="227"/>
      <c r="AB31" s="225">
        <f>SUM(D31:N31,Z31)</f>
        <v>443491</v>
      </c>
      <c r="AC31" s="227"/>
      <c r="AD31" s="225">
        <v>-11722930</v>
      </c>
      <c r="AE31" s="227"/>
      <c r="AF31" s="225">
        <f>SUM(AB31:AD31)</f>
        <v>-11279439</v>
      </c>
    </row>
    <row r="32" spans="1:32" ht="20">
      <c r="A32" s="174" t="s">
        <v>158</v>
      </c>
      <c r="B32" s="68">
        <v>26</v>
      </c>
      <c r="C32" s="174"/>
      <c r="D32" s="219">
        <v>0</v>
      </c>
      <c r="E32" s="219"/>
      <c r="F32" s="219">
        <v>0</v>
      </c>
      <c r="G32" s="219"/>
      <c r="H32" s="219">
        <v>0</v>
      </c>
      <c r="I32" s="219"/>
      <c r="J32" s="225">
        <v>60834</v>
      </c>
      <c r="K32" s="225"/>
      <c r="L32" s="225">
        <f>-J32</f>
        <v>-60834</v>
      </c>
      <c r="M32" s="219"/>
      <c r="N32" s="219">
        <v>0</v>
      </c>
      <c r="O32" s="219"/>
      <c r="P32" s="219">
        <v>0</v>
      </c>
      <c r="Q32" s="219"/>
      <c r="R32" s="219">
        <v>0</v>
      </c>
      <c r="S32" s="228"/>
      <c r="T32" s="219">
        <v>0</v>
      </c>
      <c r="U32" s="229"/>
      <c r="V32" s="219">
        <f t="shared" ref="V32" si="7">SUM(P32:T32)</f>
        <v>0</v>
      </c>
      <c r="W32" s="229"/>
      <c r="X32" s="219">
        <v>0</v>
      </c>
      <c r="Y32" s="229"/>
      <c r="Z32" s="219">
        <f t="shared" ref="Z32" si="8">SUM(V32:X32)</f>
        <v>0</v>
      </c>
      <c r="AA32" s="229"/>
      <c r="AB32" s="219">
        <f t="shared" ref="AB32" si="9">SUM(D32:N32,Z32)</f>
        <v>0</v>
      </c>
      <c r="AC32" s="229"/>
      <c r="AD32" s="219">
        <v>0</v>
      </c>
      <c r="AE32" s="229"/>
      <c r="AF32" s="219">
        <f t="shared" ref="AF32" si="10">SUM(AB32:AD32)</f>
        <v>0</v>
      </c>
    </row>
    <row r="33" spans="1:32" ht="20">
      <c r="A33" s="174" t="s">
        <v>159</v>
      </c>
      <c r="B33" s="68">
        <v>33</v>
      </c>
      <c r="C33" s="174"/>
      <c r="D33" s="219">
        <v>0</v>
      </c>
      <c r="E33" s="219"/>
      <c r="F33" s="219">
        <v>0</v>
      </c>
      <c r="G33" s="219"/>
      <c r="H33" s="219">
        <v>0</v>
      </c>
      <c r="I33" s="219"/>
      <c r="J33" s="219">
        <v>0</v>
      </c>
      <c r="K33" s="27"/>
      <c r="L33" s="27">
        <v>-49923453</v>
      </c>
      <c r="M33" s="27"/>
      <c r="N33" s="219">
        <v>0</v>
      </c>
      <c r="O33" s="219"/>
      <c r="P33" s="219">
        <v>0</v>
      </c>
      <c r="Q33" s="219"/>
      <c r="R33" s="219">
        <v>0</v>
      </c>
      <c r="S33" s="228"/>
      <c r="T33" s="219">
        <v>0</v>
      </c>
      <c r="U33" s="229"/>
      <c r="V33" s="219">
        <f>SUM(P33:T33)</f>
        <v>0</v>
      </c>
      <c r="W33" s="229"/>
      <c r="X33" s="219">
        <v>0</v>
      </c>
      <c r="Y33" s="229"/>
      <c r="Z33" s="219">
        <f>SUM(V33:X33)</f>
        <v>0</v>
      </c>
      <c r="AA33" s="221"/>
      <c r="AB33" s="27">
        <f>SUM(D33:N33,Z33)</f>
        <v>-49923453</v>
      </c>
      <c r="AC33" s="221"/>
      <c r="AD33" s="219">
        <v>0</v>
      </c>
      <c r="AE33" s="221"/>
      <c r="AF33" s="27">
        <f>SUM(AB33:AD33)</f>
        <v>-49923453</v>
      </c>
    </row>
    <row r="34" spans="1:32" ht="20">
      <c r="A34" s="174" t="s">
        <v>162</v>
      </c>
      <c r="B34" s="174"/>
      <c r="C34" s="174"/>
      <c r="D34" s="230">
        <v>0</v>
      </c>
      <c r="E34" s="231"/>
      <c r="F34" s="230">
        <v>0</v>
      </c>
      <c r="G34" s="230"/>
      <c r="H34" s="230">
        <v>0</v>
      </c>
      <c r="I34" s="230"/>
      <c r="J34" s="230">
        <v>0</v>
      </c>
      <c r="K34" s="232"/>
      <c r="L34" s="233">
        <f>'TPL 11-12'!D54</f>
        <v>143018983</v>
      </c>
      <c r="M34" s="232"/>
      <c r="N34" s="230">
        <v>0</v>
      </c>
      <c r="O34" s="230"/>
      <c r="P34" s="234">
        <v>-2035085</v>
      </c>
      <c r="Q34" s="234"/>
      <c r="R34" s="234">
        <v>-2210745</v>
      </c>
      <c r="S34" s="234"/>
      <c r="T34" s="234">
        <v>9707384</v>
      </c>
      <c r="U34" s="235"/>
      <c r="V34" s="234">
        <f>SUM(P34:T34)</f>
        <v>5461554</v>
      </c>
      <c r="W34" s="235"/>
      <c r="X34" s="234">
        <v>0</v>
      </c>
      <c r="Y34" s="235"/>
      <c r="Z34" s="234">
        <f>SUM(V34:X34)</f>
        <v>5461554</v>
      </c>
      <c r="AA34" s="236"/>
      <c r="AB34" s="233">
        <f>SUM(D34:N34,Z34)</f>
        <v>148480537</v>
      </c>
      <c r="AC34" s="236"/>
      <c r="AD34" s="234">
        <v>-3803502</v>
      </c>
      <c r="AE34" s="236"/>
      <c r="AF34" s="233">
        <f>SUM(AB34:AD34)</f>
        <v>144677035</v>
      </c>
    </row>
    <row r="35" spans="1:32" ht="20">
      <c r="A35" s="174" t="s">
        <v>167</v>
      </c>
      <c r="B35" s="174"/>
      <c r="C35" s="174"/>
      <c r="D35" s="230"/>
      <c r="E35" s="231"/>
      <c r="F35" s="230"/>
      <c r="G35" s="230"/>
      <c r="H35" s="230"/>
      <c r="I35" s="230"/>
      <c r="J35" s="230"/>
      <c r="K35" s="232"/>
      <c r="L35" s="233"/>
      <c r="M35" s="232"/>
      <c r="N35" s="230"/>
      <c r="O35" s="230"/>
      <c r="P35" s="230"/>
      <c r="Q35" s="230"/>
      <c r="R35" s="230"/>
      <c r="S35" s="230"/>
      <c r="T35" s="230"/>
      <c r="U35" s="237"/>
      <c r="V35" s="230"/>
      <c r="W35" s="237"/>
      <c r="X35" s="230"/>
      <c r="Y35" s="237"/>
      <c r="Z35" s="230"/>
      <c r="AA35" s="236"/>
      <c r="AB35" s="233"/>
      <c r="AC35" s="236"/>
      <c r="AD35" s="233"/>
      <c r="AE35" s="236"/>
      <c r="AF35" s="233"/>
    </row>
    <row r="36" spans="1:32" s="159" customFormat="1" ht="20.5">
      <c r="A36" s="160" t="s">
        <v>168</v>
      </c>
      <c r="B36" s="170"/>
      <c r="D36" s="111">
        <v>0</v>
      </c>
      <c r="E36" s="232"/>
      <c r="F36" s="111">
        <v>0</v>
      </c>
      <c r="G36" s="232"/>
      <c r="H36" s="111">
        <v>0</v>
      </c>
      <c r="I36" s="232"/>
      <c r="J36" s="111">
        <v>0</v>
      </c>
      <c r="K36" s="106"/>
      <c r="L36" s="111">
        <v>75801152</v>
      </c>
      <c r="M36" s="106"/>
      <c r="N36" s="111">
        <v>0</v>
      </c>
      <c r="O36" s="106"/>
      <c r="P36" s="111">
        <v>0</v>
      </c>
      <c r="Q36" s="106"/>
      <c r="R36" s="111">
        <v>0</v>
      </c>
      <c r="S36" s="106"/>
      <c r="T36" s="111">
        <f>-L36</f>
        <v>-75801152</v>
      </c>
      <c r="U36" s="106"/>
      <c r="V36" s="111">
        <f>SUM(P36:T36)</f>
        <v>-75801152</v>
      </c>
      <c r="W36" s="106"/>
      <c r="X36" s="111">
        <v>0</v>
      </c>
      <c r="Y36" s="106"/>
      <c r="Z36" s="111">
        <f>SUM(V36:X36)</f>
        <v>-75801152</v>
      </c>
      <c r="AA36" s="106"/>
      <c r="AB36" s="111">
        <f>SUM(D36:N36,Z36)</f>
        <v>0</v>
      </c>
      <c r="AC36" s="106"/>
      <c r="AD36" s="111">
        <v>0</v>
      </c>
      <c r="AE36" s="106"/>
      <c r="AF36" s="111">
        <f>SUM(AB36:AD36)</f>
        <v>0</v>
      </c>
    </row>
    <row r="37" spans="1:32" s="159" customFormat="1" ht="6" customHeight="1"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38"/>
      <c r="AD37" s="224"/>
      <c r="AE37" s="238"/>
      <c r="AF37" s="224"/>
    </row>
    <row r="38" spans="1:32" s="159" customFormat="1" ht="21" thickBot="1">
      <c r="A38" s="202" t="s">
        <v>169</v>
      </c>
      <c r="B38" s="202"/>
      <c r="C38" s="202"/>
      <c r="D38" s="79">
        <f>SUM(D28:D37)</f>
        <v>249623383</v>
      </c>
      <c r="E38" s="239"/>
      <c r="F38" s="79">
        <f>SUM(F28:F37)</f>
        <v>252068801</v>
      </c>
      <c r="G38" s="240"/>
      <c r="H38" s="79">
        <f>SUM(H28:H37)</f>
        <v>39287081</v>
      </c>
      <c r="I38" s="240"/>
      <c r="J38" s="79">
        <f>SUM(J28:J37)</f>
        <v>33211208</v>
      </c>
      <c r="K38" s="241"/>
      <c r="L38" s="79">
        <f>SUM(L28:L37)</f>
        <v>754323925</v>
      </c>
      <c r="M38" s="241"/>
      <c r="N38" s="242">
        <f>SUM(N28:N37)</f>
        <v>0</v>
      </c>
      <c r="O38" s="241"/>
      <c r="P38" s="79">
        <f>SUM(P28:P37)</f>
        <v>17109605</v>
      </c>
      <c r="Q38" s="241"/>
      <c r="R38" s="79">
        <f>SUM(R28:R37)</f>
        <v>21080604</v>
      </c>
      <c r="S38" s="241"/>
      <c r="T38" s="79">
        <f>SUM(T28:T37)</f>
        <v>16730569</v>
      </c>
      <c r="U38" s="34">
        <f>SUM(U28:U37)</f>
        <v>0</v>
      </c>
      <c r="V38" s="79">
        <f>SUM(V28:V37)</f>
        <v>54920778</v>
      </c>
      <c r="W38" s="241"/>
      <c r="X38" s="79">
        <f>SUM(X28:X37)</f>
        <v>-11589319</v>
      </c>
      <c r="Y38" s="241"/>
      <c r="Z38" s="79">
        <f>SUM(Z28:Z37)</f>
        <v>43331459</v>
      </c>
      <c r="AA38" s="241"/>
      <c r="AB38" s="79">
        <f>SUM(AB28:AB37)</f>
        <v>1371845857</v>
      </c>
      <c r="AC38" s="241"/>
      <c r="AD38" s="79">
        <f>SUM(AD27:AD37)</f>
        <v>-18478040</v>
      </c>
      <c r="AE38" s="241"/>
      <c r="AF38" s="79">
        <f>SUM(AF28:AF37)</f>
        <v>1353367817</v>
      </c>
    </row>
    <row r="39" spans="1:32" ht="21" thickTop="1">
      <c r="A39" s="202"/>
      <c r="B39" s="202"/>
      <c r="C39" s="202"/>
      <c r="D39" s="243"/>
      <c r="E39" s="244"/>
      <c r="F39" s="243"/>
      <c r="G39" s="243"/>
      <c r="H39" s="243"/>
      <c r="I39" s="244"/>
      <c r="J39" s="243"/>
      <c r="K39" s="245"/>
      <c r="L39" s="243"/>
      <c r="M39" s="244"/>
      <c r="N39" s="244"/>
      <c r="O39" s="244"/>
      <c r="P39" s="243"/>
      <c r="Q39" s="244"/>
      <c r="R39" s="243"/>
      <c r="S39" s="243"/>
      <c r="T39" s="243"/>
      <c r="U39" s="244"/>
      <c r="V39" s="244"/>
      <c r="W39" s="244"/>
      <c r="X39" s="243"/>
      <c r="Y39" s="244"/>
      <c r="Z39" s="243"/>
      <c r="AA39" s="244"/>
      <c r="AB39" s="243"/>
      <c r="AC39" s="244"/>
      <c r="AD39" s="243"/>
      <c r="AE39" s="244"/>
      <c r="AF39" s="246"/>
    </row>
    <row r="40" spans="1:32" ht="20.5">
      <c r="A40" s="202"/>
      <c r="B40" s="202"/>
      <c r="C40" s="202"/>
      <c r="D40" s="247"/>
      <c r="E40" s="244"/>
      <c r="F40" s="247"/>
      <c r="G40" s="247"/>
      <c r="H40" s="247"/>
      <c r="I40" s="244"/>
      <c r="J40" s="247"/>
      <c r="K40" s="214"/>
      <c r="L40" s="247"/>
      <c r="M40" s="244"/>
      <c r="N40" s="244"/>
      <c r="O40" s="244"/>
      <c r="P40" s="247"/>
      <c r="Q40" s="244"/>
      <c r="R40" s="247"/>
      <c r="S40" s="247"/>
      <c r="T40" s="247"/>
      <c r="U40" s="244"/>
      <c r="V40" s="244"/>
      <c r="W40" s="244"/>
      <c r="X40" s="247"/>
      <c r="Y40" s="244"/>
      <c r="Z40" s="247"/>
      <c r="AA40" s="244"/>
      <c r="AB40" s="247"/>
      <c r="AC40" s="244"/>
      <c r="AD40" s="247"/>
      <c r="AE40" s="244"/>
      <c r="AF40" s="247"/>
    </row>
  </sheetData>
  <mergeCells count="8">
    <mergeCell ref="P9:V9"/>
    <mergeCell ref="J10:L10"/>
    <mergeCell ref="AD1:AF1"/>
    <mergeCell ref="AD2:AF2"/>
    <mergeCell ref="A3:AF3"/>
    <mergeCell ref="D6:AF6"/>
    <mergeCell ref="D7:AB7"/>
    <mergeCell ref="P8:Z8"/>
  </mergeCells>
  <pageMargins left="0.5" right="0.42" top="0.5" bottom="0.5" header="0.5" footer="0.5"/>
  <pageSetup paperSize="9" scale="52" firstPageNumber="13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New,Regular"หมายเหตุประกอบงบการเงินเป็นส่วนหนึ่งของงบการเงินรวมและงบการเงินเฉพาะกิจการนี้&amp;R&amp;"Angsana New,Regular"&amp;P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AA499-1A1B-4166-A3A8-8618940B73A8}">
  <sheetPr>
    <pageSetUpPr fitToPage="1"/>
  </sheetPr>
  <dimension ref="A1:V36"/>
  <sheetViews>
    <sheetView view="pageBreakPreview" zoomScale="70" zoomScaleNormal="85" zoomScaleSheetLayoutView="70" workbookViewId="0">
      <selection activeCell="K130" sqref="K130"/>
    </sheetView>
  </sheetViews>
  <sheetFormatPr defaultColWidth="7.90625" defaultRowHeight="20"/>
  <cols>
    <col min="1" max="1" width="40" style="160" customWidth="1"/>
    <col min="2" max="2" width="8.81640625" style="160" customWidth="1"/>
    <col min="3" max="3" width="0.54296875" style="160" customWidth="1"/>
    <col min="4" max="4" width="13.6328125" style="253" customWidth="1"/>
    <col min="5" max="5" width="0.54296875" style="160" customWidth="1"/>
    <col min="6" max="6" width="13.6328125" style="253" customWidth="1"/>
    <col min="7" max="7" width="0.54296875" style="160" customWidth="1"/>
    <col min="8" max="8" width="15.81640625" style="160" customWidth="1"/>
    <col min="9" max="9" width="0.54296875" style="160" customWidth="1"/>
    <col min="10" max="10" width="17.90625" style="253" customWidth="1"/>
    <col min="11" max="11" width="0.54296875" style="160" customWidth="1"/>
    <col min="12" max="12" width="13.6328125" style="253" customWidth="1"/>
    <col min="13" max="13" width="0.54296875" style="160" customWidth="1"/>
    <col min="14" max="14" width="16.36328125" style="253" customWidth="1"/>
    <col min="15" max="15" width="0.54296875" style="160" customWidth="1"/>
    <col min="16" max="16" width="16.36328125" style="253" customWidth="1"/>
    <col min="17" max="17" width="0.54296875" style="160" customWidth="1"/>
    <col min="18" max="18" width="19" style="253" bestFit="1" customWidth="1"/>
    <col min="19" max="19" width="0.54296875" style="160" customWidth="1"/>
    <col min="20" max="20" width="16.453125" style="253" customWidth="1"/>
    <col min="21" max="21" width="0.54296875" style="160" customWidth="1"/>
    <col min="22" max="22" width="14.6328125" style="253" customWidth="1"/>
    <col min="23" max="16384" width="7.90625" style="10"/>
  </cols>
  <sheetData>
    <row r="1" spans="1:22" ht="20.5">
      <c r="A1" s="159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3"/>
      <c r="U1" s="3"/>
      <c r="V1" s="3"/>
    </row>
    <row r="2" spans="1:22" ht="20.5">
      <c r="A2" s="159" t="s">
        <v>170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86"/>
      <c r="U2" s="86"/>
      <c r="V2" s="86"/>
    </row>
    <row r="3" spans="1:22" ht="20.5">
      <c r="A3" s="248" t="s">
        <v>74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</row>
    <row r="4" spans="1:22" ht="20.5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</row>
    <row r="5" spans="1:22" ht="20.5">
      <c r="A5" s="162"/>
      <c r="B5" s="162"/>
      <c r="C5" s="162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249" t="s">
        <v>3</v>
      </c>
    </row>
    <row r="6" spans="1:22" ht="20.5">
      <c r="A6" s="162"/>
      <c r="B6" s="162"/>
      <c r="C6" s="162"/>
      <c r="D6" s="166" t="s">
        <v>5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</row>
    <row r="7" spans="1:22" ht="20.5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6" t="s">
        <v>68</v>
      </c>
      <c r="Q7" s="166"/>
      <c r="R7" s="166"/>
      <c r="S7" s="166"/>
      <c r="T7" s="166"/>
      <c r="U7" s="162"/>
      <c r="V7" s="162"/>
    </row>
    <row r="8" spans="1:22" ht="20.5"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250" t="s">
        <v>117</v>
      </c>
      <c r="Q8" s="250"/>
      <c r="R8" s="250"/>
      <c r="S8" s="250"/>
      <c r="T8" s="250"/>
      <c r="U8" s="10"/>
      <c r="V8" s="10"/>
    </row>
    <row r="9" spans="1:22" ht="20.5"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87" t="s">
        <v>118</v>
      </c>
      <c r="Q9" s="187"/>
      <c r="R9" s="187" t="s">
        <v>119</v>
      </c>
      <c r="S9" s="187"/>
      <c r="T9" s="187"/>
      <c r="U9" s="14"/>
      <c r="V9" s="14"/>
    </row>
    <row r="10" spans="1:22" ht="20.5">
      <c r="C10" s="187"/>
      <c r="D10" s="187"/>
      <c r="E10" s="187"/>
      <c r="F10" s="187"/>
      <c r="G10" s="187"/>
      <c r="H10" s="187" t="s">
        <v>121</v>
      </c>
      <c r="I10" s="187"/>
      <c r="J10" s="181" t="s">
        <v>65</v>
      </c>
      <c r="K10" s="181"/>
      <c r="L10" s="181"/>
      <c r="M10" s="172"/>
      <c r="N10" s="193"/>
      <c r="O10" s="172"/>
      <c r="P10" s="193" t="s">
        <v>124</v>
      </c>
      <c r="Q10" s="172"/>
      <c r="R10" s="193" t="s">
        <v>125</v>
      </c>
      <c r="S10" s="172"/>
      <c r="T10" s="172"/>
      <c r="U10" s="187"/>
      <c r="V10" s="187"/>
    </row>
    <row r="11" spans="1:22" s="22" customFormat="1" ht="20.5">
      <c r="A11" s="159"/>
      <c r="B11" s="159"/>
      <c r="C11" s="180"/>
      <c r="D11" s="184" t="s">
        <v>129</v>
      </c>
      <c r="E11" s="191"/>
      <c r="F11" s="184" t="s">
        <v>130</v>
      </c>
      <c r="G11" s="191"/>
      <c r="H11" s="191" t="s">
        <v>131</v>
      </c>
      <c r="I11" s="191"/>
      <c r="J11" s="184" t="s">
        <v>122</v>
      </c>
      <c r="K11" s="251"/>
      <c r="L11" s="184"/>
      <c r="M11" s="251"/>
      <c r="N11" s="193"/>
      <c r="O11" s="251"/>
      <c r="P11" s="193" t="s">
        <v>134</v>
      </c>
      <c r="Q11" s="251"/>
      <c r="R11" s="185" t="s">
        <v>171</v>
      </c>
      <c r="S11" s="251"/>
      <c r="T11" s="185" t="s">
        <v>127</v>
      </c>
      <c r="U11" s="191"/>
      <c r="V11" s="184" t="s">
        <v>128</v>
      </c>
    </row>
    <row r="12" spans="1:22" s="22" customFormat="1" ht="20.5">
      <c r="A12" s="159"/>
      <c r="B12" s="195" t="s">
        <v>6</v>
      </c>
      <c r="C12" s="180"/>
      <c r="D12" s="195" t="s">
        <v>141</v>
      </c>
      <c r="E12" s="191"/>
      <c r="F12" s="195" t="s">
        <v>142</v>
      </c>
      <c r="G12" s="191"/>
      <c r="H12" s="200" t="s">
        <v>143</v>
      </c>
      <c r="I12" s="191"/>
      <c r="J12" s="195" t="s">
        <v>172</v>
      </c>
      <c r="K12" s="251"/>
      <c r="L12" s="195" t="s">
        <v>145</v>
      </c>
      <c r="M12" s="251"/>
      <c r="N12" s="197" t="s">
        <v>146</v>
      </c>
      <c r="O12" s="251"/>
      <c r="P12" s="197" t="s">
        <v>148</v>
      </c>
      <c r="Q12" s="251"/>
      <c r="R12" s="199" t="s">
        <v>173</v>
      </c>
      <c r="S12" s="251"/>
      <c r="T12" s="199" t="s">
        <v>174</v>
      </c>
      <c r="U12" s="191"/>
      <c r="V12" s="195" t="s">
        <v>152</v>
      </c>
    </row>
    <row r="13" spans="1:22" s="22" customFormat="1" ht="20.5">
      <c r="A13" s="159"/>
      <c r="B13" s="159"/>
      <c r="C13" s="180"/>
      <c r="D13" s="171"/>
      <c r="E13" s="180"/>
      <c r="F13" s="171"/>
      <c r="G13" s="180"/>
      <c r="H13" s="180"/>
      <c r="I13" s="180"/>
      <c r="J13" s="171"/>
      <c r="K13" s="201"/>
      <c r="L13" s="171"/>
      <c r="M13" s="201"/>
      <c r="N13" s="171"/>
      <c r="O13" s="201"/>
      <c r="P13" s="171"/>
      <c r="Q13" s="201"/>
      <c r="R13" s="171"/>
      <c r="S13" s="201"/>
      <c r="T13" s="171"/>
      <c r="U13" s="180"/>
      <c r="V13" s="171"/>
    </row>
    <row r="14" spans="1:22" ht="20.5">
      <c r="A14" s="202" t="s">
        <v>155</v>
      </c>
      <c r="B14" s="202"/>
      <c r="C14" s="244"/>
      <c r="D14" s="107">
        <v>253865809</v>
      </c>
      <c r="E14" s="112">
        <v>0</v>
      </c>
      <c r="F14" s="108">
        <v>242969354</v>
      </c>
      <c r="G14" s="108"/>
      <c r="H14" s="108">
        <v>39287081</v>
      </c>
      <c r="I14" s="107">
        <v>0</v>
      </c>
      <c r="J14" s="108">
        <v>25650374</v>
      </c>
      <c r="K14" s="112">
        <v>0</v>
      </c>
      <c r="L14" s="108">
        <v>353780770</v>
      </c>
      <c r="M14" s="112">
        <v>0</v>
      </c>
      <c r="N14" s="108">
        <v>0</v>
      </c>
      <c r="O14" s="112">
        <v>0</v>
      </c>
      <c r="P14" s="107">
        <v>5940756</v>
      </c>
      <c r="Q14" s="112">
        <v>0</v>
      </c>
      <c r="R14" s="108">
        <v>-144929750</v>
      </c>
      <c r="S14" s="112">
        <v>0</v>
      </c>
      <c r="T14" s="108">
        <f>SUM(P14:R14)</f>
        <v>-138988994</v>
      </c>
      <c r="U14" s="107">
        <v>0</v>
      </c>
      <c r="V14" s="107">
        <f>SUM(D14:N14,T14)</f>
        <v>776564394</v>
      </c>
    </row>
    <row r="15" spans="1:22" s="253" customFormat="1" ht="4" customHeight="1">
      <c r="A15" s="174"/>
      <c r="B15" s="160"/>
      <c r="C15" s="252"/>
      <c r="D15" s="107"/>
      <c r="E15" s="107"/>
      <c r="F15" s="107"/>
      <c r="G15" s="112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8"/>
      <c r="S15" s="107"/>
      <c r="T15" s="107"/>
      <c r="U15" s="107"/>
      <c r="V15" s="112"/>
    </row>
    <row r="16" spans="1:22" s="22" customFormat="1" ht="20.5">
      <c r="A16" s="202" t="s">
        <v>156</v>
      </c>
      <c r="B16" s="202"/>
      <c r="C16" s="254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12"/>
    </row>
    <row r="17" spans="1:22" s="22" customFormat="1" ht="20.5">
      <c r="A17" s="174" t="s">
        <v>157</v>
      </c>
      <c r="B17" s="255">
        <v>27</v>
      </c>
      <c r="C17" s="254"/>
      <c r="D17" s="108">
        <v>1516574</v>
      </c>
      <c r="E17" s="256"/>
      <c r="F17" s="108">
        <v>9099447</v>
      </c>
      <c r="G17" s="107"/>
      <c r="H17" s="108">
        <v>0</v>
      </c>
      <c r="I17" s="107"/>
      <c r="J17" s="108">
        <v>0</v>
      </c>
      <c r="K17" s="107"/>
      <c r="L17" s="108">
        <v>0</v>
      </c>
      <c r="M17" s="107"/>
      <c r="N17" s="108">
        <v>0</v>
      </c>
      <c r="O17" s="107"/>
      <c r="P17" s="108">
        <v>0</v>
      </c>
      <c r="Q17" s="107"/>
      <c r="R17" s="108">
        <v>0</v>
      </c>
      <c r="S17" s="107"/>
      <c r="T17" s="108">
        <f>SUM(P17:R17)</f>
        <v>0</v>
      </c>
      <c r="U17" s="107"/>
      <c r="V17" s="257">
        <f>SUM(D17:N17,T17)</f>
        <v>10616021</v>
      </c>
    </row>
    <row r="18" spans="1:22" s="22" customFormat="1" ht="20.5">
      <c r="A18" s="174" t="s">
        <v>160</v>
      </c>
      <c r="B18" s="255">
        <v>29</v>
      </c>
      <c r="C18" s="254"/>
      <c r="D18" s="108">
        <v>0</v>
      </c>
      <c r="E18" s="256"/>
      <c r="F18" s="108">
        <v>0</v>
      </c>
      <c r="G18" s="107"/>
      <c r="H18" s="108">
        <v>0</v>
      </c>
      <c r="I18" s="107"/>
      <c r="J18" s="108">
        <v>0</v>
      </c>
      <c r="K18" s="107"/>
      <c r="L18" s="108">
        <v>0</v>
      </c>
      <c r="M18" s="107"/>
      <c r="N18" s="108">
        <v>-93624725</v>
      </c>
      <c r="O18" s="107"/>
      <c r="P18" s="108">
        <v>0</v>
      </c>
      <c r="Q18" s="107"/>
      <c r="R18" s="108">
        <v>0</v>
      </c>
      <c r="S18" s="107"/>
      <c r="T18" s="108">
        <f>SUM(P18:R18)</f>
        <v>0</v>
      </c>
      <c r="U18" s="107"/>
      <c r="V18" s="257">
        <f>SUM(D18:N18,T18)</f>
        <v>-93624725</v>
      </c>
    </row>
    <row r="19" spans="1:22" s="22" customFormat="1" ht="20.5">
      <c r="A19" s="174" t="s">
        <v>175</v>
      </c>
      <c r="B19" s="68"/>
      <c r="C19" s="254"/>
      <c r="D19" s="108">
        <v>-5759000</v>
      </c>
      <c r="E19" s="256"/>
      <c r="F19" s="108">
        <v>0</v>
      </c>
      <c r="G19" s="107"/>
      <c r="H19" s="108">
        <v>0</v>
      </c>
      <c r="I19" s="107"/>
      <c r="J19" s="108">
        <v>0</v>
      </c>
      <c r="K19" s="107"/>
      <c r="L19" s="108">
        <v>-87865725</v>
      </c>
      <c r="M19" s="107"/>
      <c r="N19" s="108">
        <v>93624725</v>
      </c>
      <c r="O19" s="107"/>
      <c r="P19" s="108">
        <v>0</v>
      </c>
      <c r="Q19" s="107"/>
      <c r="R19" s="108">
        <v>0</v>
      </c>
      <c r="S19" s="107"/>
      <c r="T19" s="108">
        <f>SUM(P19:R19)</f>
        <v>0</v>
      </c>
      <c r="U19" s="107"/>
      <c r="V19" s="257">
        <f>SUM(D19:N19,T19)</f>
        <v>0</v>
      </c>
    </row>
    <row r="20" spans="1:22">
      <c r="A20" s="174" t="s">
        <v>105</v>
      </c>
      <c r="B20" s="174"/>
      <c r="C20" s="244"/>
      <c r="D20" s="111">
        <v>0</v>
      </c>
      <c r="E20" s="127"/>
      <c r="F20" s="111">
        <v>0</v>
      </c>
      <c r="G20" s="258"/>
      <c r="H20" s="111">
        <v>0</v>
      </c>
      <c r="I20" s="127"/>
      <c r="J20" s="111">
        <v>0</v>
      </c>
      <c r="K20" s="127"/>
      <c r="L20" s="111">
        <v>184661803</v>
      </c>
      <c r="M20" s="127"/>
      <c r="N20" s="111">
        <v>0</v>
      </c>
      <c r="O20" s="127"/>
      <c r="P20" s="111">
        <v>2710164</v>
      </c>
      <c r="Q20" s="127"/>
      <c r="R20" s="111">
        <v>227754087</v>
      </c>
      <c r="S20" s="127"/>
      <c r="T20" s="111">
        <f>SUM(P20:R20)</f>
        <v>230464251</v>
      </c>
      <c r="U20" s="127"/>
      <c r="V20" s="259">
        <f>SUM(D20:N20,T20)</f>
        <v>415126054</v>
      </c>
    </row>
    <row r="21" spans="1:22" s="253" customFormat="1" ht="4" customHeight="1">
      <c r="A21" s="174"/>
      <c r="B21" s="160"/>
      <c r="C21" s="252"/>
      <c r="D21" s="107"/>
      <c r="E21" s="107"/>
      <c r="F21" s="107"/>
      <c r="G21" s="112"/>
      <c r="H21" s="107"/>
      <c r="I21" s="107"/>
      <c r="J21" s="107"/>
      <c r="K21" s="107"/>
      <c r="L21" s="260"/>
      <c r="M21" s="107"/>
      <c r="N21" s="107"/>
      <c r="O21" s="107"/>
      <c r="P21" s="107"/>
      <c r="Q21" s="107"/>
      <c r="R21" s="108"/>
      <c r="S21" s="107"/>
      <c r="T21" s="107"/>
      <c r="U21" s="107"/>
      <c r="V21" s="112"/>
    </row>
    <row r="22" spans="1:22" s="22" customFormat="1" ht="21" thickBot="1">
      <c r="A22" s="261" t="s">
        <v>176</v>
      </c>
      <c r="B22" s="202"/>
      <c r="C22" s="262"/>
      <c r="D22" s="263">
        <f>SUM(D14:D21)</f>
        <v>249623383</v>
      </c>
      <c r="E22" s="264">
        <f>SUM(E14:E21)</f>
        <v>0</v>
      </c>
      <c r="F22" s="263">
        <f>SUM(F14:F21)</f>
        <v>252068801</v>
      </c>
      <c r="G22" s="264"/>
      <c r="H22" s="263">
        <f t="shared" ref="H22:V22" si="0">SUM(H14:H21)</f>
        <v>39287081</v>
      </c>
      <c r="I22" s="264">
        <f t="shared" si="0"/>
        <v>0</v>
      </c>
      <c r="J22" s="263">
        <f t="shared" si="0"/>
        <v>25650374</v>
      </c>
      <c r="K22" s="264">
        <f t="shared" si="0"/>
        <v>0</v>
      </c>
      <c r="L22" s="263">
        <f t="shared" si="0"/>
        <v>450576848</v>
      </c>
      <c r="M22" s="264">
        <f t="shared" si="0"/>
        <v>0</v>
      </c>
      <c r="N22" s="265">
        <f t="shared" si="0"/>
        <v>0</v>
      </c>
      <c r="O22" s="264">
        <f t="shared" si="0"/>
        <v>0</v>
      </c>
      <c r="P22" s="263">
        <f t="shared" si="0"/>
        <v>8650920</v>
      </c>
      <c r="Q22" s="264">
        <f t="shared" si="0"/>
        <v>0</v>
      </c>
      <c r="R22" s="263">
        <f t="shared" si="0"/>
        <v>82824337</v>
      </c>
      <c r="S22" s="266">
        <f t="shared" si="0"/>
        <v>0</v>
      </c>
      <c r="T22" s="263">
        <f t="shared" si="0"/>
        <v>91475257</v>
      </c>
      <c r="U22" s="264">
        <f t="shared" si="0"/>
        <v>0</v>
      </c>
      <c r="V22" s="263">
        <f t="shared" si="0"/>
        <v>1108681744</v>
      </c>
    </row>
    <row r="23" spans="1:22" ht="20.5" thickTop="1">
      <c r="D23" s="112"/>
      <c r="E23" s="267"/>
      <c r="F23" s="112"/>
      <c r="G23" s="268"/>
      <c r="H23" s="112"/>
      <c r="I23" s="267"/>
      <c r="J23" s="112"/>
      <c r="K23" s="107"/>
      <c r="L23" s="112"/>
      <c r="M23" s="107"/>
      <c r="N23" s="112"/>
      <c r="O23" s="107"/>
      <c r="P23" s="112"/>
      <c r="Q23" s="107"/>
      <c r="R23" s="112"/>
      <c r="S23" s="107"/>
      <c r="T23" s="112"/>
      <c r="U23" s="107"/>
      <c r="V23" s="112"/>
    </row>
    <row r="24" spans="1:22">
      <c r="D24" s="112"/>
      <c r="E24" s="107"/>
      <c r="F24" s="112"/>
      <c r="G24" s="112"/>
      <c r="H24" s="112"/>
      <c r="I24" s="107"/>
      <c r="J24" s="112"/>
      <c r="K24" s="107"/>
      <c r="L24" s="112"/>
      <c r="M24" s="107"/>
      <c r="N24" s="112"/>
      <c r="O24" s="107"/>
      <c r="P24" s="112"/>
      <c r="Q24" s="107"/>
      <c r="R24" s="112"/>
      <c r="S24" s="107"/>
      <c r="T24" s="112"/>
      <c r="U24" s="107"/>
      <c r="V24" s="112"/>
    </row>
    <row r="25" spans="1:22" ht="20.5">
      <c r="A25" s="202" t="s">
        <v>164</v>
      </c>
      <c r="B25" s="202"/>
      <c r="C25" s="252"/>
      <c r="D25" s="107">
        <f>D22</f>
        <v>249623383</v>
      </c>
      <c r="E25" s="112"/>
      <c r="F25" s="108">
        <f>F22</f>
        <v>252068801</v>
      </c>
      <c r="G25" s="108"/>
      <c r="H25" s="108">
        <f>H22</f>
        <v>39287081</v>
      </c>
      <c r="I25" s="107"/>
      <c r="J25" s="108">
        <f>J22</f>
        <v>25650374</v>
      </c>
      <c r="K25" s="112"/>
      <c r="L25" s="108">
        <f>L22</f>
        <v>450576848</v>
      </c>
      <c r="M25" s="112"/>
      <c r="N25" s="108">
        <f>N22</f>
        <v>0</v>
      </c>
      <c r="O25" s="112"/>
      <c r="P25" s="107">
        <f>P22</f>
        <v>8650920</v>
      </c>
      <c r="Q25" s="112"/>
      <c r="R25" s="108">
        <f>R22</f>
        <v>82824337</v>
      </c>
      <c r="S25" s="112"/>
      <c r="T25" s="108">
        <f>SUM(P25:R26)</f>
        <v>91475257</v>
      </c>
      <c r="U25" s="107"/>
      <c r="V25" s="107">
        <f>SUM(D25:L25,T25)</f>
        <v>1108681744</v>
      </c>
    </row>
    <row r="26" spans="1:22" s="253" customFormat="1" ht="4" customHeight="1">
      <c r="A26" s="174"/>
      <c r="B26" s="160"/>
      <c r="C26" s="252"/>
      <c r="D26" s="107"/>
      <c r="E26" s="107"/>
      <c r="F26" s="107"/>
      <c r="G26" s="112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07"/>
      <c r="T26" s="107"/>
      <c r="U26" s="107"/>
      <c r="V26" s="112"/>
    </row>
    <row r="27" spans="1:22" ht="20.5">
      <c r="A27" s="202" t="s">
        <v>156</v>
      </c>
      <c r="B27" s="202"/>
      <c r="C27" s="252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108"/>
      <c r="U27" s="256"/>
      <c r="V27" s="112"/>
    </row>
    <row r="28" spans="1:22">
      <c r="A28" s="174" t="s">
        <v>159</v>
      </c>
      <c r="B28" s="68">
        <v>33</v>
      </c>
      <c r="C28" s="252"/>
      <c r="D28" s="269">
        <v>0</v>
      </c>
      <c r="E28" s="269"/>
      <c r="F28" s="269">
        <v>0</v>
      </c>
      <c r="G28" s="269"/>
      <c r="H28" s="269">
        <v>0</v>
      </c>
      <c r="I28" s="269"/>
      <c r="J28" s="269">
        <v>0</v>
      </c>
      <c r="K28" s="269"/>
      <c r="L28" s="269">
        <v>-49923407</v>
      </c>
      <c r="M28" s="269"/>
      <c r="N28" s="269">
        <v>0</v>
      </c>
      <c r="O28" s="269"/>
      <c r="P28" s="269">
        <v>0</v>
      </c>
      <c r="Q28" s="269"/>
      <c r="R28" s="269">
        <v>0</v>
      </c>
      <c r="S28" s="269"/>
      <c r="T28" s="269">
        <f>SUM(P28:R28)</f>
        <v>0</v>
      </c>
      <c r="U28" s="269"/>
      <c r="V28" s="269">
        <f>SUM(D28:L28,T28)</f>
        <v>-49923407</v>
      </c>
    </row>
    <row r="29" spans="1:22">
      <c r="A29" s="174" t="s">
        <v>158</v>
      </c>
      <c r="B29" s="68">
        <v>26</v>
      </c>
      <c r="C29" s="252"/>
      <c r="D29" s="269">
        <v>0</v>
      </c>
      <c r="E29" s="269"/>
      <c r="F29" s="269">
        <v>0</v>
      </c>
      <c r="G29" s="269"/>
      <c r="H29" s="269">
        <v>0</v>
      </c>
      <c r="I29" s="269"/>
      <c r="J29" s="269">
        <v>60834</v>
      </c>
      <c r="K29" s="269"/>
      <c r="L29" s="269">
        <f>-J29</f>
        <v>-60834</v>
      </c>
      <c r="M29" s="269"/>
      <c r="N29" s="269">
        <v>0</v>
      </c>
      <c r="O29" s="269"/>
      <c r="P29" s="269">
        <v>0</v>
      </c>
      <c r="Q29" s="269"/>
      <c r="R29" s="269">
        <v>0</v>
      </c>
      <c r="S29" s="269"/>
      <c r="T29" s="269">
        <f>SUM(P29:R29)</f>
        <v>0</v>
      </c>
      <c r="U29" s="269"/>
      <c r="V29" s="269">
        <f>SUM(D29:L29,T29)</f>
        <v>0</v>
      </c>
    </row>
    <row r="30" spans="1:22" ht="20.5">
      <c r="A30" s="174" t="s">
        <v>105</v>
      </c>
      <c r="B30" s="202"/>
      <c r="C30" s="244"/>
      <c r="D30" s="270">
        <v>0</v>
      </c>
      <c r="E30" s="258"/>
      <c r="F30" s="270">
        <v>0</v>
      </c>
      <c r="G30" s="258"/>
      <c r="H30" s="270">
        <v>0</v>
      </c>
      <c r="I30" s="258"/>
      <c r="J30" s="270">
        <v>0</v>
      </c>
      <c r="K30" s="258"/>
      <c r="L30" s="258">
        <f>'TPL 11-12'!H22</f>
        <v>125339832</v>
      </c>
      <c r="M30" s="258"/>
      <c r="N30" s="270">
        <v>0</v>
      </c>
      <c r="O30" s="258"/>
      <c r="P30" s="270">
        <v>0</v>
      </c>
      <c r="Q30" s="258"/>
      <c r="R30" s="258">
        <v>9707384</v>
      </c>
      <c r="S30" s="258"/>
      <c r="T30" s="258">
        <f>SUM(P30:R30)</f>
        <v>9707384</v>
      </c>
      <c r="U30" s="258"/>
      <c r="V30" s="270">
        <f>SUM(D30:L30,T30)</f>
        <v>135047216</v>
      </c>
    </row>
    <row r="31" spans="1:22" ht="20.5">
      <c r="A31" s="174" t="s">
        <v>167</v>
      </c>
      <c r="B31" s="202"/>
      <c r="C31" s="244"/>
      <c r="D31" s="270"/>
      <c r="E31" s="258"/>
      <c r="F31" s="270"/>
      <c r="G31" s="258"/>
      <c r="H31" s="270"/>
      <c r="I31" s="258"/>
      <c r="J31" s="270"/>
      <c r="K31" s="258"/>
      <c r="L31" s="258"/>
      <c r="M31" s="258"/>
      <c r="N31" s="270"/>
      <c r="O31" s="258"/>
      <c r="P31" s="270"/>
      <c r="Q31" s="258"/>
      <c r="R31" s="258"/>
      <c r="S31" s="258"/>
      <c r="T31" s="258"/>
      <c r="U31" s="258"/>
      <c r="V31" s="270"/>
    </row>
    <row r="32" spans="1:22" ht="20.5">
      <c r="A32" s="174" t="s">
        <v>168</v>
      </c>
      <c r="B32" s="202"/>
      <c r="C32" s="244"/>
      <c r="D32" s="111">
        <v>0</v>
      </c>
      <c r="E32" s="206"/>
      <c r="F32" s="111">
        <v>0</v>
      </c>
      <c r="G32" s="206"/>
      <c r="H32" s="111">
        <v>0</v>
      </c>
      <c r="I32" s="206"/>
      <c r="J32" s="111">
        <v>0</v>
      </c>
      <c r="K32" s="206"/>
      <c r="L32" s="206">
        <f>-R32</f>
        <v>75801152</v>
      </c>
      <c r="M32" s="206"/>
      <c r="N32" s="111">
        <v>0</v>
      </c>
      <c r="O32" s="206"/>
      <c r="P32" s="111">
        <v>0</v>
      </c>
      <c r="Q32" s="206"/>
      <c r="R32" s="271">
        <v>-75801152</v>
      </c>
      <c r="S32" s="206"/>
      <c r="T32" s="271">
        <f>SUM(P32:R32)</f>
        <v>-75801152</v>
      </c>
      <c r="U32" s="206"/>
      <c r="V32" s="111">
        <f>SUM(D32:L32,T32)</f>
        <v>0</v>
      </c>
    </row>
    <row r="33" spans="1:22" s="253" customFormat="1" ht="4" customHeight="1">
      <c r="A33" s="174"/>
      <c r="B33" s="160"/>
      <c r="C33" s="252"/>
      <c r="D33" s="107"/>
      <c r="E33" s="107"/>
      <c r="F33" s="107"/>
      <c r="G33" s="112"/>
      <c r="H33" s="107"/>
      <c r="I33" s="107"/>
      <c r="J33" s="107"/>
      <c r="K33" s="107"/>
      <c r="L33" s="260"/>
      <c r="M33" s="107"/>
      <c r="N33" s="107"/>
      <c r="O33" s="107"/>
      <c r="P33" s="107"/>
      <c r="Q33" s="107"/>
      <c r="R33" s="108"/>
      <c r="S33" s="107"/>
      <c r="T33" s="107"/>
      <c r="U33" s="107"/>
      <c r="V33" s="112"/>
    </row>
    <row r="34" spans="1:22" s="273" customFormat="1" ht="21" thickBot="1">
      <c r="A34" s="261" t="s">
        <v>177</v>
      </c>
      <c r="B34" s="159"/>
      <c r="C34" s="272"/>
      <c r="D34" s="142">
        <f>SUM(D25:D33)</f>
        <v>249623383</v>
      </c>
      <c r="E34" s="210"/>
      <c r="F34" s="142">
        <f>SUM(F25:F33)</f>
        <v>252068801</v>
      </c>
      <c r="G34" s="211"/>
      <c r="H34" s="142">
        <f>SUM(H25:H33)</f>
        <v>39287081</v>
      </c>
      <c r="I34" s="211"/>
      <c r="J34" s="142">
        <f>SUM(J25:J33)</f>
        <v>25711208</v>
      </c>
      <c r="K34" s="210"/>
      <c r="L34" s="142">
        <f>SUM(L25:L33)</f>
        <v>601733591</v>
      </c>
      <c r="M34" s="210"/>
      <c r="N34" s="142">
        <f>SUM(N25:N33)</f>
        <v>0</v>
      </c>
      <c r="O34" s="210"/>
      <c r="P34" s="142">
        <f>SUM(P25:P33)</f>
        <v>8650920</v>
      </c>
      <c r="Q34" s="210"/>
      <c r="R34" s="142">
        <f>SUM(R25:R33)</f>
        <v>16730569</v>
      </c>
      <c r="S34" s="210"/>
      <c r="T34" s="142">
        <f>SUM(T25:T33)</f>
        <v>25381489</v>
      </c>
      <c r="U34" s="211"/>
      <c r="V34" s="142">
        <f>SUM(V25:V33)</f>
        <v>1193805553</v>
      </c>
    </row>
    <row r="35" spans="1:22" s="253" customFormat="1" ht="20.5" thickTop="1">
      <c r="A35" s="160"/>
      <c r="B35" s="160"/>
      <c r="C35" s="252"/>
      <c r="E35" s="252"/>
      <c r="G35" s="252"/>
      <c r="H35" s="252"/>
      <c r="I35" s="252"/>
      <c r="K35" s="252"/>
      <c r="M35" s="252"/>
      <c r="O35" s="252"/>
      <c r="Q35" s="252"/>
      <c r="S35" s="252"/>
      <c r="U35" s="252"/>
    </row>
    <row r="36" spans="1:22" s="253" customFormat="1">
      <c r="A36" s="160"/>
      <c r="B36" s="160"/>
      <c r="C36" s="252"/>
      <c r="E36" s="252"/>
      <c r="G36" s="252"/>
      <c r="H36" s="252"/>
      <c r="I36" s="252"/>
      <c r="K36" s="252"/>
      <c r="M36" s="252"/>
      <c r="O36" s="252"/>
      <c r="Q36" s="252"/>
      <c r="S36" s="252"/>
      <c r="U36" s="252"/>
    </row>
  </sheetData>
  <mergeCells count="6">
    <mergeCell ref="T1:V1"/>
    <mergeCell ref="T2:V2"/>
    <mergeCell ref="D6:V6"/>
    <mergeCell ref="P7:T7"/>
    <mergeCell ref="P8:T8"/>
    <mergeCell ref="J10:L10"/>
  </mergeCells>
  <pageMargins left="0.5" right="0.42" top="0.5" bottom="0.5" header="0.5" footer="0.5"/>
  <pageSetup paperSize="9" scale="64" firstPageNumber="14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New,Regular"หมายเหตุประกอบงบการเงินเป็นส่วนหนึ่งของงบการเงินรวมและงบการเงินเฉพาะกิจการนี้&amp;R&amp;"Angsana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A6B64-B5E1-4BB4-960C-495A10209E0C}">
  <sheetPr>
    <pageSetUpPr fitToPage="1"/>
  </sheetPr>
  <dimension ref="A1:J88"/>
  <sheetViews>
    <sheetView tabSelected="1" view="pageBreakPreview" zoomScale="70" zoomScaleNormal="98" zoomScaleSheetLayoutView="70" workbookViewId="0">
      <selection activeCell="T11" sqref="T11"/>
    </sheetView>
  </sheetViews>
  <sheetFormatPr defaultColWidth="7.90625" defaultRowHeight="19" customHeight="1"/>
  <cols>
    <col min="1" max="1" width="48.26953125" style="336" customWidth="1"/>
    <col min="2" max="2" width="7.7265625" style="326" customWidth="1"/>
    <col min="3" max="3" width="0.90625" style="336" customWidth="1"/>
    <col min="4" max="4" width="13.6328125" style="353" customWidth="1"/>
    <col min="5" max="5" width="0.90625" style="336" customWidth="1"/>
    <col min="6" max="6" width="13.6328125" style="353" customWidth="1"/>
    <col min="7" max="7" width="0.90625" style="336" customWidth="1"/>
    <col min="8" max="8" width="13.6328125" style="353" customWidth="1"/>
    <col min="9" max="9" width="0.90625" style="336" customWidth="1"/>
    <col min="10" max="10" width="13.6328125" style="353" customWidth="1"/>
    <col min="11" max="16384" width="7.90625" style="336"/>
  </cols>
  <sheetData>
    <row r="1" spans="1:10" s="124" customFormat="1" ht="20.5">
      <c r="A1" s="274" t="s">
        <v>0</v>
      </c>
      <c r="B1" s="275"/>
      <c r="D1" s="276"/>
      <c r="F1" s="276"/>
      <c r="H1" s="3"/>
      <c r="I1" s="3"/>
      <c r="J1" s="3"/>
    </row>
    <row r="2" spans="1:10" s="124" customFormat="1" ht="20.5">
      <c r="A2" s="277" t="s">
        <v>178</v>
      </c>
      <c r="B2" s="275"/>
      <c r="D2" s="276"/>
      <c r="F2" s="276"/>
      <c r="H2" s="86"/>
      <c r="I2" s="86"/>
      <c r="J2" s="86"/>
    </row>
    <row r="3" spans="1:10" s="124" customFormat="1" ht="20.5">
      <c r="A3" s="278" t="s">
        <v>74</v>
      </c>
      <c r="B3" s="279"/>
      <c r="C3" s="280"/>
      <c r="D3" s="281"/>
      <c r="E3" s="280"/>
      <c r="F3" s="281"/>
      <c r="G3" s="280"/>
      <c r="H3" s="276"/>
      <c r="J3" s="276"/>
    </row>
    <row r="4" spans="1:10" s="124" customFormat="1" ht="20.5">
      <c r="A4" s="277"/>
      <c r="B4" s="282"/>
      <c r="C4" s="283"/>
      <c r="D4" s="284"/>
      <c r="E4" s="285"/>
      <c r="F4" s="90"/>
      <c r="G4" s="92"/>
      <c r="H4" s="90"/>
      <c r="I4" s="285"/>
      <c r="J4" s="90"/>
    </row>
    <row r="5" spans="1:10" s="124" customFormat="1" ht="20.5">
      <c r="A5" s="277"/>
      <c r="B5" s="282"/>
      <c r="C5" s="283"/>
      <c r="D5" s="286"/>
      <c r="E5" s="287"/>
      <c r="F5" s="93"/>
      <c r="G5" s="95"/>
      <c r="H5" s="93"/>
      <c r="I5" s="287"/>
      <c r="J5" s="96" t="s">
        <v>179</v>
      </c>
    </row>
    <row r="6" spans="1:10" s="124" customFormat="1" ht="20.5">
      <c r="A6" s="288"/>
      <c r="B6" s="289"/>
      <c r="C6" s="289"/>
      <c r="D6" s="12" t="s">
        <v>4</v>
      </c>
      <c r="E6" s="12"/>
      <c r="F6" s="12"/>
      <c r="G6" s="13"/>
      <c r="H6" s="12" t="s">
        <v>5</v>
      </c>
      <c r="I6" s="12"/>
      <c r="J6" s="12"/>
    </row>
    <row r="7" spans="1:10" s="124" customFormat="1" ht="20.5">
      <c r="B7" s="98" t="s">
        <v>6</v>
      </c>
      <c r="C7" s="282"/>
      <c r="D7" s="99" t="s">
        <v>7</v>
      </c>
      <c r="E7" s="16"/>
      <c r="F7" s="99" t="s">
        <v>8</v>
      </c>
      <c r="G7" s="16"/>
      <c r="H7" s="99" t="s">
        <v>7</v>
      </c>
      <c r="I7" s="16"/>
      <c r="J7" s="99" t="s">
        <v>8</v>
      </c>
    </row>
    <row r="8" spans="1:10" s="124" customFormat="1" ht="20.5">
      <c r="B8" s="97"/>
      <c r="C8" s="282"/>
      <c r="D8" s="266"/>
      <c r="E8" s="290"/>
      <c r="F8" s="266"/>
      <c r="G8" s="143"/>
      <c r="H8" s="139"/>
      <c r="I8" s="143"/>
      <c r="J8" s="139"/>
    </row>
    <row r="9" spans="1:10" s="124" customFormat="1" ht="20.5">
      <c r="A9" s="291" t="s">
        <v>180</v>
      </c>
      <c r="B9" s="292"/>
      <c r="D9" s="293"/>
      <c r="E9" s="294"/>
      <c r="F9" s="293"/>
      <c r="G9" s="295"/>
      <c r="H9" s="120"/>
      <c r="I9" s="295"/>
      <c r="J9" s="120"/>
    </row>
    <row r="10" spans="1:10" s="124" customFormat="1" ht="20">
      <c r="A10" s="296" t="s">
        <v>181</v>
      </c>
      <c r="B10" s="297"/>
      <c r="D10" s="298">
        <f>'TPL 11-12'!D20</f>
        <v>173418222</v>
      </c>
      <c r="E10" s="294"/>
      <c r="F10" s="298">
        <f>'TPL 11-12'!F20</f>
        <v>226870127</v>
      </c>
      <c r="G10" s="295"/>
      <c r="H10" s="298">
        <f>ROUND('TPL 11-12'!H20,0)</f>
        <v>125300170</v>
      </c>
      <c r="I10" s="295"/>
      <c r="J10" s="299">
        <f>'TPL 11-12'!J20</f>
        <v>185091235</v>
      </c>
    </row>
    <row r="11" spans="1:10" s="124" customFormat="1" ht="20">
      <c r="A11" s="296" t="s">
        <v>182</v>
      </c>
      <c r="B11" s="297"/>
      <c r="D11" s="298"/>
      <c r="E11" s="294"/>
      <c r="F11" s="298"/>
      <c r="G11" s="295"/>
      <c r="H11" s="299"/>
      <c r="I11" s="295"/>
      <c r="J11" s="299"/>
    </row>
    <row r="12" spans="1:10" s="124" customFormat="1" ht="20">
      <c r="A12" s="300" t="s">
        <v>183</v>
      </c>
      <c r="B12" s="301" t="s">
        <v>184</v>
      </c>
      <c r="D12" s="298">
        <v>89641348</v>
      </c>
      <c r="E12" s="294"/>
      <c r="F12" s="298">
        <v>80356966</v>
      </c>
      <c r="G12" s="295"/>
      <c r="H12" s="298">
        <v>536924</v>
      </c>
      <c r="I12" s="294"/>
      <c r="J12" s="298">
        <v>864039</v>
      </c>
    </row>
    <row r="13" spans="1:10" s="124" customFormat="1" ht="20">
      <c r="A13" s="300" t="s">
        <v>185</v>
      </c>
      <c r="B13" s="301">
        <v>12</v>
      </c>
      <c r="D13" s="298">
        <v>17370616</v>
      </c>
      <c r="E13" s="294"/>
      <c r="F13" s="298">
        <v>6290500</v>
      </c>
      <c r="G13" s="295"/>
      <c r="H13" s="298">
        <v>0</v>
      </c>
      <c r="I13" s="294"/>
      <c r="J13" s="298">
        <v>0</v>
      </c>
    </row>
    <row r="14" spans="1:10" s="124" customFormat="1" ht="20">
      <c r="A14" s="300" t="s">
        <v>186</v>
      </c>
      <c r="B14" s="301">
        <v>12</v>
      </c>
      <c r="D14" s="298">
        <v>5641831</v>
      </c>
      <c r="E14" s="294"/>
      <c r="F14" s="298">
        <v>9616193</v>
      </c>
      <c r="G14" s="295"/>
      <c r="H14" s="298">
        <v>0</v>
      </c>
      <c r="I14" s="294"/>
      <c r="J14" s="298">
        <v>0</v>
      </c>
    </row>
    <row r="15" spans="1:10" s="124" customFormat="1" ht="20">
      <c r="A15" s="302" t="s">
        <v>187</v>
      </c>
      <c r="B15" s="301">
        <v>18</v>
      </c>
      <c r="D15" s="298">
        <v>-7497747</v>
      </c>
      <c r="E15" s="294"/>
      <c r="F15" s="298">
        <v>490823</v>
      </c>
      <c r="G15" s="295"/>
      <c r="H15" s="298">
        <v>0</v>
      </c>
      <c r="I15" s="294"/>
      <c r="J15" s="298">
        <v>0</v>
      </c>
    </row>
    <row r="16" spans="1:10" s="124" customFormat="1" ht="20">
      <c r="A16" s="302" t="s">
        <v>188</v>
      </c>
      <c r="B16" s="301">
        <v>18</v>
      </c>
      <c r="D16" s="298">
        <v>9782658</v>
      </c>
      <c r="E16" s="294"/>
      <c r="F16" s="298">
        <v>8720443</v>
      </c>
      <c r="G16" s="295"/>
      <c r="H16" s="298">
        <v>0</v>
      </c>
      <c r="I16" s="294"/>
      <c r="J16" s="298">
        <v>0</v>
      </c>
    </row>
    <row r="17" spans="1:10" s="124" customFormat="1" ht="20">
      <c r="A17" s="302" t="s">
        <v>189</v>
      </c>
      <c r="B17" s="301"/>
      <c r="D17" s="298"/>
      <c r="E17" s="294"/>
      <c r="F17" s="298"/>
      <c r="G17" s="295"/>
      <c r="H17" s="299"/>
      <c r="I17" s="295"/>
      <c r="J17" s="299"/>
    </row>
    <row r="18" spans="1:10" s="124" customFormat="1" ht="20">
      <c r="A18" s="303" t="s">
        <v>190</v>
      </c>
      <c r="B18" s="301">
        <v>11</v>
      </c>
      <c r="D18" s="298">
        <v>885570</v>
      </c>
      <c r="E18" s="294"/>
      <c r="F18" s="298">
        <v>-8978589</v>
      </c>
      <c r="G18" s="295"/>
      <c r="H18" s="298">
        <v>-2335436</v>
      </c>
      <c r="I18" s="295"/>
      <c r="J18" s="299">
        <v>-1104352</v>
      </c>
    </row>
    <row r="19" spans="1:10" s="124" customFormat="1" ht="20">
      <c r="A19" s="300" t="s">
        <v>191</v>
      </c>
      <c r="B19" s="301">
        <v>11</v>
      </c>
      <c r="D19" s="298">
        <v>-311500</v>
      </c>
      <c r="E19" s="294"/>
      <c r="F19" s="298">
        <v>-252865</v>
      </c>
      <c r="G19" s="295"/>
      <c r="H19" s="298">
        <v>0</v>
      </c>
      <c r="I19" s="295"/>
      <c r="J19" s="299">
        <v>-252865</v>
      </c>
    </row>
    <row r="20" spans="1:10" s="124" customFormat="1" ht="20">
      <c r="A20" s="300" t="s">
        <v>80</v>
      </c>
      <c r="B20" s="301"/>
      <c r="D20" s="298">
        <v>-12620620</v>
      </c>
      <c r="E20" s="294"/>
      <c r="F20" s="298">
        <v>0</v>
      </c>
      <c r="G20" s="295"/>
      <c r="H20" s="298">
        <v>-1287068</v>
      </c>
      <c r="I20" s="295"/>
      <c r="J20" s="299">
        <v>0</v>
      </c>
    </row>
    <row r="21" spans="1:10" s="124" customFormat="1" ht="20">
      <c r="A21" s="300" t="s">
        <v>192</v>
      </c>
      <c r="B21" s="304"/>
      <c r="D21" s="298">
        <v>-2124065</v>
      </c>
      <c r="E21" s="294"/>
      <c r="F21" s="298">
        <v>-376987</v>
      </c>
      <c r="G21" s="295"/>
      <c r="H21" s="298">
        <v>-3245643</v>
      </c>
      <c r="I21" s="295"/>
      <c r="J21" s="299">
        <v>-382463</v>
      </c>
    </row>
    <row r="22" spans="1:10" s="124" customFormat="1" ht="20">
      <c r="A22" s="300" t="s">
        <v>193</v>
      </c>
      <c r="B22" s="301"/>
      <c r="D22" s="298">
        <v>1033171</v>
      </c>
      <c r="E22" s="298"/>
      <c r="F22" s="298">
        <v>1087158</v>
      </c>
      <c r="G22" s="299"/>
      <c r="H22" s="298">
        <v>989469</v>
      </c>
      <c r="I22" s="299"/>
      <c r="J22" s="299">
        <v>104344</v>
      </c>
    </row>
    <row r="23" spans="1:10" s="124" customFormat="1" ht="20">
      <c r="A23" s="300" t="s">
        <v>194</v>
      </c>
      <c r="B23" s="305">
        <v>24</v>
      </c>
      <c r="D23" s="298">
        <v>2408443</v>
      </c>
      <c r="E23" s="294"/>
      <c r="F23" s="298">
        <v>2291511</v>
      </c>
      <c r="G23" s="295"/>
      <c r="H23" s="298">
        <v>198310</v>
      </c>
      <c r="I23" s="295"/>
      <c r="J23" s="299">
        <v>188263</v>
      </c>
    </row>
    <row r="24" spans="1:10" s="124" customFormat="1" ht="20">
      <c r="A24" s="306" t="s">
        <v>195</v>
      </c>
      <c r="B24" s="304"/>
      <c r="D24" s="298">
        <v>-3096861</v>
      </c>
      <c r="E24" s="298"/>
      <c r="F24" s="298">
        <v>-5055937</v>
      </c>
      <c r="G24" s="299"/>
      <c r="H24" s="298">
        <v>-134279203</v>
      </c>
      <c r="I24" s="299"/>
      <c r="J24" s="299">
        <v>-184230735</v>
      </c>
    </row>
    <row r="25" spans="1:10" s="124" customFormat="1" ht="20">
      <c r="A25" s="306" t="s">
        <v>196</v>
      </c>
      <c r="B25" s="304"/>
      <c r="D25" s="298">
        <v>-1688212</v>
      </c>
      <c r="E25" s="298"/>
      <c r="F25" s="298">
        <v>-2195327</v>
      </c>
      <c r="G25" s="299"/>
      <c r="H25" s="298">
        <v>-1494349</v>
      </c>
      <c r="I25" s="299"/>
      <c r="J25" s="299">
        <v>-2007706</v>
      </c>
    </row>
    <row r="26" spans="1:10" s="124" customFormat="1" ht="20">
      <c r="A26" s="300" t="s">
        <v>84</v>
      </c>
      <c r="B26" s="103" t="s">
        <v>25</v>
      </c>
      <c r="D26" s="298">
        <v>-604164</v>
      </c>
      <c r="E26" s="294"/>
      <c r="F26" s="298">
        <v>-2780884</v>
      </c>
      <c r="G26" s="295"/>
      <c r="H26" s="298">
        <v>0</v>
      </c>
      <c r="I26" s="295"/>
      <c r="J26" s="107">
        <v>0</v>
      </c>
    </row>
    <row r="27" spans="1:10" s="124" customFormat="1" ht="20">
      <c r="A27" s="300" t="s">
        <v>197</v>
      </c>
      <c r="B27" s="103" t="s">
        <v>27</v>
      </c>
      <c r="D27" s="298">
        <v>1763623</v>
      </c>
      <c r="E27" s="294"/>
      <c r="F27" s="127">
        <v>-751199</v>
      </c>
      <c r="G27" s="295"/>
      <c r="H27" s="298">
        <v>1763623</v>
      </c>
      <c r="I27" s="295"/>
      <c r="J27" s="107">
        <v>-751199</v>
      </c>
    </row>
    <row r="28" spans="1:10" s="124" customFormat="1" ht="20">
      <c r="A28" s="300" t="s">
        <v>83</v>
      </c>
      <c r="B28" s="297"/>
      <c r="D28" s="307">
        <v>4778717</v>
      </c>
      <c r="E28" s="294"/>
      <c r="F28" s="307">
        <v>14177551</v>
      </c>
      <c r="G28" s="295"/>
      <c r="H28" s="307">
        <v>3988033</v>
      </c>
      <c r="I28" s="295"/>
      <c r="J28" s="308">
        <v>13015614</v>
      </c>
    </row>
    <row r="29" spans="1:10" s="124" customFormat="1" ht="20">
      <c r="A29" s="85" t="s">
        <v>198</v>
      </c>
      <c r="B29" s="297"/>
      <c r="C29" s="309">
        <f>SUM(C10:C28)</f>
        <v>0</v>
      </c>
      <c r="D29" s="310">
        <f>SUM(D10:D28)</f>
        <v>278781030</v>
      </c>
      <c r="E29" s="298">
        <v>0</v>
      </c>
      <c r="F29" s="310">
        <f>SUM(F10:F28)</f>
        <v>329509484</v>
      </c>
      <c r="G29" s="299">
        <v>0</v>
      </c>
      <c r="H29" s="311">
        <f>SUM(H10:H28)</f>
        <v>-9865170</v>
      </c>
      <c r="I29" s="299"/>
      <c r="J29" s="299">
        <f>SUM(J10:J28)</f>
        <v>10534175</v>
      </c>
    </row>
    <row r="30" spans="1:10" s="124" customFormat="1" ht="20">
      <c r="A30" s="85" t="s">
        <v>199</v>
      </c>
      <c r="B30" s="297"/>
      <c r="D30" s="294"/>
      <c r="E30" s="298"/>
      <c r="F30" s="294"/>
      <c r="G30" s="299"/>
      <c r="H30" s="299"/>
      <c r="I30" s="299"/>
      <c r="J30" s="299"/>
    </row>
    <row r="31" spans="1:10" s="124" customFormat="1" ht="20">
      <c r="A31" s="300" t="s">
        <v>200</v>
      </c>
      <c r="B31" s="297"/>
      <c r="D31" s="298">
        <v>-7627005</v>
      </c>
      <c r="E31" s="298"/>
      <c r="F31" s="298">
        <v>29410021</v>
      </c>
      <c r="G31" s="299"/>
      <c r="H31" s="298">
        <v>18465922</v>
      </c>
      <c r="I31" s="299"/>
      <c r="J31" s="299">
        <v>-5623251</v>
      </c>
    </row>
    <row r="32" spans="1:10" s="124" customFormat="1" ht="20">
      <c r="A32" s="300" t="s">
        <v>201</v>
      </c>
      <c r="B32" s="103">
        <v>12</v>
      </c>
      <c r="D32" s="298">
        <v>-28596800</v>
      </c>
      <c r="E32" s="298"/>
      <c r="F32" s="298">
        <v>-25072311</v>
      </c>
      <c r="G32" s="299"/>
      <c r="H32" s="298">
        <v>0</v>
      </c>
      <c r="I32" s="295"/>
      <c r="J32" s="299">
        <v>0</v>
      </c>
    </row>
    <row r="33" spans="1:10" s="124" customFormat="1" ht="20">
      <c r="A33" s="300" t="s">
        <v>16</v>
      </c>
      <c r="B33" s="297"/>
      <c r="D33" s="298">
        <v>-302427</v>
      </c>
      <c r="E33" s="298"/>
      <c r="F33" s="298">
        <v>-220875</v>
      </c>
      <c r="G33" s="299"/>
      <c r="H33" s="298">
        <v>-119635</v>
      </c>
      <c r="I33" s="295"/>
      <c r="J33" s="299">
        <v>106304</v>
      </c>
    </row>
    <row r="34" spans="1:10" s="124" customFormat="1" ht="20">
      <c r="A34" s="300" t="s">
        <v>31</v>
      </c>
      <c r="B34" s="297"/>
      <c r="D34" s="298">
        <v>1377510</v>
      </c>
      <c r="E34" s="298"/>
      <c r="F34" s="298">
        <v>120457</v>
      </c>
      <c r="G34" s="299"/>
      <c r="H34" s="298">
        <v>0</v>
      </c>
      <c r="I34" s="295"/>
      <c r="J34" s="299">
        <v>0</v>
      </c>
    </row>
    <row r="35" spans="1:10" s="124" customFormat="1" ht="20">
      <c r="A35" s="300" t="s">
        <v>202</v>
      </c>
      <c r="B35" s="297"/>
      <c r="D35" s="298">
        <v>35453840</v>
      </c>
      <c r="E35" s="298"/>
      <c r="F35" s="298">
        <v>-63026476</v>
      </c>
      <c r="G35" s="299"/>
      <c r="H35" s="298">
        <v>-3544522</v>
      </c>
      <c r="I35" s="295"/>
      <c r="J35" s="299">
        <v>-1899805</v>
      </c>
    </row>
    <row r="36" spans="1:10" s="124" customFormat="1" ht="20">
      <c r="A36" s="300" t="s">
        <v>42</v>
      </c>
      <c r="B36" s="312"/>
      <c r="D36" s="307">
        <v>9832465</v>
      </c>
      <c r="E36" s="294"/>
      <c r="F36" s="313">
        <v>-13813918</v>
      </c>
      <c r="G36" s="295"/>
      <c r="H36" s="307">
        <v>0</v>
      </c>
      <c r="I36" s="295"/>
      <c r="J36" s="308">
        <v>0</v>
      </c>
    </row>
    <row r="37" spans="1:10" s="124" customFormat="1" ht="20">
      <c r="A37" s="314" t="s">
        <v>203</v>
      </c>
      <c r="B37" s="315"/>
      <c r="D37" s="298">
        <f>SUM(D29:D36)</f>
        <v>288918613</v>
      </c>
      <c r="E37" s="298">
        <v>0</v>
      </c>
      <c r="F37" s="298">
        <f>SUM(F29:F36)</f>
        <v>256906382</v>
      </c>
      <c r="G37" s="299">
        <v>0</v>
      </c>
      <c r="H37" s="299">
        <f>SUM(H29:H36)</f>
        <v>4936595</v>
      </c>
      <c r="I37" s="299"/>
      <c r="J37" s="299">
        <f>SUM(J29:J36)</f>
        <v>3117423</v>
      </c>
    </row>
    <row r="38" spans="1:10" s="124" customFormat="1" ht="20">
      <c r="A38" s="300" t="s">
        <v>196</v>
      </c>
      <c r="B38" s="297"/>
      <c r="D38" s="298">
        <v>572774</v>
      </c>
      <c r="E38" s="298"/>
      <c r="F38" s="298">
        <v>862524</v>
      </c>
      <c r="G38" s="299"/>
      <c r="H38" s="298">
        <v>378910</v>
      </c>
      <c r="I38" s="299"/>
      <c r="J38" s="299">
        <v>674903</v>
      </c>
    </row>
    <row r="39" spans="1:10" s="124" customFormat="1" ht="20">
      <c r="A39" s="300" t="s">
        <v>204</v>
      </c>
      <c r="B39" s="297"/>
      <c r="D39" s="298">
        <v>-770490</v>
      </c>
      <c r="E39" s="298"/>
      <c r="F39" s="298">
        <v>0</v>
      </c>
      <c r="G39" s="299"/>
      <c r="H39" s="298">
        <v>-58767</v>
      </c>
      <c r="I39" s="299"/>
      <c r="J39" s="299">
        <v>0</v>
      </c>
    </row>
    <row r="40" spans="1:10" s="124" customFormat="1" ht="20">
      <c r="A40" s="300" t="s">
        <v>205</v>
      </c>
      <c r="B40" s="315"/>
      <c r="D40" s="307">
        <v>-43378173</v>
      </c>
      <c r="E40" s="294"/>
      <c r="F40" s="313">
        <v>-57407235</v>
      </c>
      <c r="G40" s="295"/>
      <c r="H40" s="307">
        <v>694856</v>
      </c>
      <c r="I40" s="295"/>
      <c r="J40" s="308">
        <v>-156685</v>
      </c>
    </row>
    <row r="41" spans="1:10" s="124" customFormat="1" ht="20.5">
      <c r="A41" s="316" t="s">
        <v>206</v>
      </c>
      <c r="B41" s="315"/>
      <c r="D41" s="307">
        <f t="shared" ref="D41:J41" si="0">SUM(D37:D40)</f>
        <v>245342724</v>
      </c>
      <c r="E41" s="294">
        <f t="shared" si="0"/>
        <v>0</v>
      </c>
      <c r="F41" s="307">
        <f t="shared" si="0"/>
        <v>200361671</v>
      </c>
      <c r="G41" s="295">
        <f t="shared" si="0"/>
        <v>0</v>
      </c>
      <c r="H41" s="308">
        <f>SUM(H37:H40)</f>
        <v>5951594</v>
      </c>
      <c r="I41" s="295">
        <f t="shared" si="0"/>
        <v>0</v>
      </c>
      <c r="J41" s="308">
        <f t="shared" si="0"/>
        <v>3635641</v>
      </c>
    </row>
    <row r="42" spans="1:10" s="124" customFormat="1" ht="20.5">
      <c r="A42" s="317"/>
      <c r="B42" s="315"/>
      <c r="D42" s="293"/>
      <c r="E42" s="294"/>
      <c r="F42" s="293"/>
      <c r="G42" s="295"/>
      <c r="H42" s="120"/>
      <c r="I42" s="295"/>
      <c r="J42" s="120"/>
    </row>
    <row r="43" spans="1:10" s="124" customFormat="1" ht="20.5">
      <c r="A43" s="317"/>
      <c r="B43" s="315"/>
      <c r="D43" s="293"/>
      <c r="E43" s="294"/>
      <c r="F43" s="293"/>
      <c r="G43" s="295"/>
      <c r="H43" s="120"/>
      <c r="I43" s="295"/>
      <c r="J43" s="120"/>
    </row>
    <row r="44" spans="1:10" s="124" customFormat="1" ht="20.5">
      <c r="A44" s="274" t="s">
        <v>0</v>
      </c>
      <c r="B44" s="275"/>
      <c r="D44" s="293"/>
      <c r="E44" s="294"/>
      <c r="F44" s="293"/>
      <c r="G44" s="295"/>
      <c r="H44" s="3"/>
      <c r="I44" s="3"/>
      <c r="J44" s="3"/>
    </row>
    <row r="45" spans="1:10" s="124" customFormat="1" ht="20.5">
      <c r="A45" s="277" t="s">
        <v>207</v>
      </c>
      <c r="B45" s="275"/>
      <c r="D45" s="293"/>
      <c r="E45" s="294"/>
      <c r="F45" s="293"/>
      <c r="G45" s="295"/>
      <c r="H45" s="86"/>
      <c r="I45" s="86"/>
      <c r="J45" s="86"/>
    </row>
    <row r="46" spans="1:10" s="124" customFormat="1" ht="20.5">
      <c r="A46" s="278" t="s">
        <v>74</v>
      </c>
      <c r="B46" s="279"/>
      <c r="C46" s="280"/>
      <c r="D46" s="318"/>
      <c r="E46" s="313"/>
      <c r="F46" s="318"/>
      <c r="G46" s="319"/>
      <c r="H46" s="120"/>
      <c r="I46" s="295"/>
      <c r="J46" s="120"/>
    </row>
    <row r="47" spans="1:10" s="124" customFormat="1" ht="20.5">
      <c r="A47" s="277"/>
      <c r="B47" s="282"/>
      <c r="C47" s="283"/>
      <c r="D47" s="284"/>
      <c r="E47" s="320"/>
      <c r="F47" s="284"/>
      <c r="G47" s="92"/>
      <c r="H47" s="90"/>
      <c r="I47" s="285"/>
      <c r="J47" s="90"/>
    </row>
    <row r="48" spans="1:10" s="124" customFormat="1" ht="20.5">
      <c r="A48" s="277"/>
      <c r="B48" s="282"/>
      <c r="C48" s="283"/>
      <c r="D48" s="286"/>
      <c r="E48" s="321"/>
      <c r="F48" s="286"/>
      <c r="G48" s="95"/>
      <c r="H48" s="93"/>
      <c r="I48" s="287"/>
      <c r="J48" s="96" t="s">
        <v>3</v>
      </c>
    </row>
    <row r="49" spans="1:10" s="124" customFormat="1" ht="20.5">
      <c r="A49" s="288"/>
      <c r="B49" s="289"/>
      <c r="C49" s="289"/>
      <c r="D49" s="322" t="s">
        <v>4</v>
      </c>
      <c r="E49" s="322"/>
      <c r="F49" s="322"/>
      <c r="G49" s="13"/>
      <c r="H49" s="12" t="s">
        <v>5</v>
      </c>
      <c r="I49" s="12"/>
      <c r="J49" s="12"/>
    </row>
    <row r="50" spans="1:10" s="124" customFormat="1" ht="20.5">
      <c r="B50" s="282"/>
      <c r="C50" s="282"/>
      <c r="D50" s="99" t="s">
        <v>7</v>
      </c>
      <c r="E50" s="16"/>
      <c r="F50" s="99" t="s">
        <v>8</v>
      </c>
      <c r="G50" s="16"/>
      <c r="H50" s="99" t="s">
        <v>7</v>
      </c>
      <c r="I50" s="16"/>
      <c r="J50" s="99" t="s">
        <v>8</v>
      </c>
    </row>
    <row r="51" spans="1:10" s="124" customFormat="1" ht="20.5">
      <c r="B51" s="97"/>
      <c r="C51" s="282"/>
      <c r="D51" s="323"/>
      <c r="E51" s="324"/>
      <c r="F51" s="323"/>
      <c r="G51" s="13"/>
      <c r="H51" s="325"/>
      <c r="I51" s="13"/>
      <c r="J51" s="325"/>
    </row>
    <row r="52" spans="1:10" s="124" customFormat="1" ht="20.5">
      <c r="A52" s="128" t="s">
        <v>208</v>
      </c>
      <c r="B52" s="292"/>
      <c r="D52" s="293"/>
      <c r="E52" s="294"/>
      <c r="F52" s="293"/>
      <c r="G52" s="295"/>
      <c r="H52" s="120"/>
      <c r="I52" s="295"/>
      <c r="J52" s="120"/>
    </row>
    <row r="53" spans="1:10" s="124" customFormat="1" ht="20">
      <c r="A53" s="300" t="s">
        <v>209</v>
      </c>
      <c r="B53" s="326">
        <v>11</v>
      </c>
      <c r="D53" s="298">
        <v>51201175</v>
      </c>
      <c r="E53" s="294"/>
      <c r="F53" s="298">
        <v>29787961</v>
      </c>
      <c r="G53" s="295"/>
      <c r="H53" s="298">
        <v>0</v>
      </c>
      <c r="I53" s="295"/>
      <c r="J53" s="299">
        <v>19452319</v>
      </c>
    </row>
    <row r="54" spans="1:10" s="124" customFormat="1" ht="20">
      <c r="A54" s="300" t="s">
        <v>210</v>
      </c>
      <c r="B54" s="327"/>
      <c r="D54" s="298">
        <v>-11118843</v>
      </c>
      <c r="E54" s="294"/>
      <c r="F54" s="298">
        <v>-3005355</v>
      </c>
      <c r="G54" s="295"/>
      <c r="H54" s="298">
        <v>-910518</v>
      </c>
      <c r="I54" s="295"/>
      <c r="J54" s="299">
        <v>-5550</v>
      </c>
    </row>
    <row r="55" spans="1:10" s="124" customFormat="1" ht="20">
      <c r="A55" s="300" t="s">
        <v>211</v>
      </c>
      <c r="B55" s="327"/>
      <c r="D55" s="298">
        <v>-43085358</v>
      </c>
      <c r="E55" s="294"/>
      <c r="F55" s="298">
        <v>-88744097</v>
      </c>
      <c r="G55" s="295"/>
      <c r="H55" s="298">
        <v>0</v>
      </c>
      <c r="I55" s="295"/>
      <c r="J55" s="299">
        <v>0</v>
      </c>
    </row>
    <row r="56" spans="1:10" s="124" customFormat="1" ht="20">
      <c r="A56" s="300" t="s">
        <v>212</v>
      </c>
      <c r="B56" s="327"/>
      <c r="D56" s="298">
        <v>0</v>
      </c>
      <c r="E56" s="294"/>
      <c r="F56" s="298">
        <v>-15000000</v>
      </c>
      <c r="G56" s="295"/>
      <c r="H56" s="298">
        <v>0</v>
      </c>
      <c r="I56" s="295"/>
      <c r="J56" s="299">
        <v>-15000000</v>
      </c>
    </row>
    <row r="57" spans="1:10" s="124" customFormat="1" ht="20">
      <c r="A57" s="300" t="s">
        <v>213</v>
      </c>
      <c r="B57" s="327"/>
      <c r="D57" s="127"/>
      <c r="E57" s="294"/>
      <c r="F57" s="298"/>
      <c r="G57" s="295"/>
      <c r="I57" s="295"/>
      <c r="J57" s="299"/>
    </row>
    <row r="58" spans="1:10" s="124" customFormat="1" ht="20">
      <c r="A58" s="328" t="s">
        <v>214</v>
      </c>
      <c r="B58" s="327"/>
      <c r="D58" s="127">
        <f>57186312-15000000</f>
        <v>42186312</v>
      </c>
      <c r="E58" s="294"/>
      <c r="F58" s="298">
        <v>100763069</v>
      </c>
      <c r="G58" s="295"/>
      <c r="H58" s="298">
        <v>42186312</v>
      </c>
      <c r="I58" s="295"/>
      <c r="J58" s="299">
        <v>100763069</v>
      </c>
    </row>
    <row r="59" spans="1:10" s="124" customFormat="1" ht="20">
      <c r="A59" s="300" t="s">
        <v>215</v>
      </c>
      <c r="B59" s="327"/>
      <c r="D59" s="127">
        <v>0</v>
      </c>
      <c r="E59" s="294"/>
      <c r="F59" s="298">
        <v>-5000000</v>
      </c>
      <c r="G59" s="295"/>
      <c r="H59" s="298">
        <v>0</v>
      </c>
      <c r="I59" s="295"/>
      <c r="J59" s="299">
        <v>-5000000</v>
      </c>
    </row>
    <row r="60" spans="1:10" s="124" customFormat="1" ht="20">
      <c r="A60" s="300" t="s">
        <v>216</v>
      </c>
      <c r="B60" s="327"/>
      <c r="D60" s="298">
        <v>38321</v>
      </c>
      <c r="E60" s="294"/>
      <c r="F60" s="298">
        <v>0</v>
      </c>
      <c r="G60" s="295"/>
      <c r="H60" s="298">
        <v>3525908</v>
      </c>
      <c r="I60" s="295"/>
      <c r="J60" s="299">
        <v>0</v>
      </c>
    </row>
    <row r="61" spans="1:10" s="124" customFormat="1" ht="20">
      <c r="A61" s="300" t="s">
        <v>217</v>
      </c>
      <c r="B61" s="327"/>
      <c r="D61" s="298">
        <v>2124989</v>
      </c>
      <c r="E61" s="294"/>
      <c r="F61" s="298">
        <v>438172</v>
      </c>
      <c r="G61" s="295"/>
      <c r="H61" s="298">
        <v>3245724</v>
      </c>
      <c r="I61" s="295"/>
      <c r="J61" s="299">
        <v>382477</v>
      </c>
    </row>
    <row r="62" spans="1:10" s="124" customFormat="1" ht="20">
      <c r="A62" s="300" t="s">
        <v>218</v>
      </c>
      <c r="B62" s="297"/>
      <c r="D62" s="298">
        <v>594319</v>
      </c>
      <c r="E62" s="294"/>
      <c r="F62" s="298">
        <v>755950</v>
      </c>
      <c r="G62" s="295"/>
      <c r="H62" s="298">
        <v>594319</v>
      </c>
      <c r="I62" s="295"/>
      <c r="J62" s="299">
        <v>755950</v>
      </c>
    </row>
    <row r="63" spans="1:10" s="124" customFormat="1" ht="20">
      <c r="A63" s="300" t="s">
        <v>219</v>
      </c>
      <c r="B63" s="297"/>
      <c r="D63" s="298">
        <v>1400000</v>
      </c>
      <c r="E63" s="294"/>
      <c r="F63" s="298">
        <v>0</v>
      </c>
      <c r="G63" s="295"/>
      <c r="H63" s="298">
        <v>134279203</v>
      </c>
      <c r="I63" s="295"/>
      <c r="J63" s="299">
        <v>184230735</v>
      </c>
    </row>
    <row r="64" spans="1:10" s="124" customFormat="1" ht="20.5">
      <c r="A64" s="329" t="s">
        <v>220</v>
      </c>
      <c r="B64" s="297"/>
      <c r="D64" s="330">
        <f>SUM(D53:D63)</f>
        <v>43340915</v>
      </c>
      <c r="E64" s="294"/>
      <c r="F64" s="330">
        <f>SUM(F53:F63)</f>
        <v>19995700</v>
      </c>
      <c r="G64" s="295"/>
      <c r="H64" s="331">
        <f>SUM(H53:H63)</f>
        <v>182920948</v>
      </c>
      <c r="I64" s="295"/>
      <c r="J64" s="331">
        <f>SUM(J53:J63)</f>
        <v>285579000</v>
      </c>
    </row>
    <row r="65" spans="1:10" s="124" customFormat="1" ht="20.5">
      <c r="A65" s="329"/>
      <c r="B65" s="297"/>
      <c r="D65" s="332"/>
      <c r="E65" s="333"/>
      <c r="F65" s="332"/>
      <c r="G65" s="333"/>
      <c r="H65" s="334"/>
      <c r="I65" s="333"/>
      <c r="J65" s="333"/>
    </row>
    <row r="66" spans="1:10" s="124" customFormat="1" ht="20.5">
      <c r="A66" s="128" t="s">
        <v>221</v>
      </c>
      <c r="B66" s="297"/>
      <c r="D66" s="335"/>
      <c r="E66" s="333"/>
      <c r="F66" s="335"/>
      <c r="G66" s="333"/>
      <c r="H66" s="335"/>
      <c r="I66" s="333"/>
      <c r="J66" s="333"/>
    </row>
    <row r="67" spans="1:10" s="124" customFormat="1" ht="20">
      <c r="A67" s="306" t="s">
        <v>222</v>
      </c>
      <c r="B67" s="305"/>
      <c r="D67" s="293">
        <v>0</v>
      </c>
      <c r="E67" s="294"/>
      <c r="F67" s="293">
        <v>10616021</v>
      </c>
      <c r="G67" s="295"/>
      <c r="H67" s="293">
        <v>0</v>
      </c>
      <c r="I67" s="295"/>
      <c r="J67" s="295">
        <v>10616021</v>
      </c>
    </row>
    <row r="68" spans="1:10" s="124" customFormat="1" ht="20">
      <c r="A68" s="306" t="s">
        <v>223</v>
      </c>
      <c r="B68" s="305"/>
      <c r="D68" s="293">
        <v>0</v>
      </c>
      <c r="E68" s="294"/>
      <c r="F68" s="293">
        <v>-110000000</v>
      </c>
      <c r="G68" s="295"/>
      <c r="H68" s="293">
        <v>0</v>
      </c>
      <c r="I68" s="295"/>
      <c r="J68" s="295">
        <v>-110000000</v>
      </c>
    </row>
    <row r="69" spans="1:10" s="124" customFormat="1" ht="20">
      <c r="A69" s="306" t="s">
        <v>224</v>
      </c>
      <c r="B69" s="305">
        <v>19</v>
      </c>
      <c r="D69" s="293">
        <v>-80040000</v>
      </c>
      <c r="E69" s="294"/>
      <c r="F69" s="293">
        <v>-80040000</v>
      </c>
      <c r="G69" s="295"/>
      <c r="H69" s="293">
        <v>-80040000</v>
      </c>
      <c r="I69" s="295"/>
      <c r="J69" s="295">
        <v>-80040000</v>
      </c>
    </row>
    <row r="70" spans="1:10" s="124" customFormat="1" ht="20">
      <c r="A70" s="306" t="s">
        <v>225</v>
      </c>
      <c r="B70" s="305"/>
      <c r="D70" s="293">
        <v>0</v>
      </c>
      <c r="E70" s="294"/>
      <c r="F70" s="293">
        <v>-80000000</v>
      </c>
      <c r="G70" s="295"/>
      <c r="H70" s="293">
        <v>0</v>
      </c>
      <c r="I70" s="295"/>
      <c r="J70" s="295">
        <v>-80000000</v>
      </c>
    </row>
    <row r="71" spans="1:10" s="124" customFormat="1" ht="20">
      <c r="A71" s="306" t="s">
        <v>226</v>
      </c>
      <c r="B71" s="297"/>
      <c r="D71" s="293">
        <v>0</v>
      </c>
      <c r="E71" s="294"/>
      <c r="F71" s="293">
        <v>-93624726</v>
      </c>
      <c r="G71" s="295"/>
      <c r="H71" s="293">
        <v>0</v>
      </c>
      <c r="I71" s="295"/>
      <c r="J71" s="295">
        <v>-93624726</v>
      </c>
    </row>
    <row r="72" spans="1:10" s="124" customFormat="1" ht="20">
      <c r="A72" s="306" t="s">
        <v>159</v>
      </c>
      <c r="B72" s="297"/>
      <c r="D72" s="293">
        <v>-49930208</v>
      </c>
      <c r="E72" s="294"/>
      <c r="F72" s="293">
        <v>-842</v>
      </c>
      <c r="G72" s="295"/>
      <c r="H72" s="293">
        <v>-49930162</v>
      </c>
      <c r="I72" s="295"/>
      <c r="J72" s="295">
        <v>-808</v>
      </c>
    </row>
    <row r="73" spans="1:10" s="124" customFormat="1" ht="20">
      <c r="A73" s="300" t="s">
        <v>227</v>
      </c>
      <c r="B73" s="297"/>
      <c r="D73" s="298">
        <v>-4381176</v>
      </c>
      <c r="E73" s="298"/>
      <c r="F73" s="298">
        <v>-17355836</v>
      </c>
      <c r="G73" s="299"/>
      <c r="H73" s="298">
        <v>-4284124</v>
      </c>
      <c r="I73" s="299"/>
      <c r="J73" s="299">
        <v>-17017992</v>
      </c>
    </row>
    <row r="74" spans="1:10" s="124" customFormat="1" ht="20">
      <c r="A74" s="306" t="s">
        <v>228</v>
      </c>
      <c r="B74" s="326"/>
      <c r="C74" s="336"/>
      <c r="D74" s="307">
        <v>-8891883</v>
      </c>
      <c r="E74" s="269"/>
      <c r="F74" s="307">
        <v>-9778916</v>
      </c>
      <c r="G74" s="256"/>
      <c r="H74" s="307">
        <v>-337233</v>
      </c>
      <c r="I74" s="295"/>
      <c r="J74" s="308">
        <v>-296679</v>
      </c>
    </row>
    <row r="75" spans="1:10" ht="20.5">
      <c r="A75" s="329" t="s">
        <v>229</v>
      </c>
      <c r="B75" s="297"/>
      <c r="C75" s="124"/>
      <c r="D75" s="307">
        <f>SUM(D67:D74)</f>
        <v>-143243267</v>
      </c>
      <c r="E75" s="294"/>
      <c r="F75" s="307">
        <f>SUM(F67:F74)</f>
        <v>-380184299</v>
      </c>
      <c r="G75" s="295"/>
      <c r="H75" s="308">
        <f>SUM(H67:H74)</f>
        <v>-134591519</v>
      </c>
      <c r="I75" s="295"/>
      <c r="J75" s="308">
        <f>SUM(J67:J74)</f>
        <v>-370364184</v>
      </c>
    </row>
    <row r="76" spans="1:10" s="124" customFormat="1" ht="20">
      <c r="A76" s="85"/>
      <c r="B76" s="297"/>
      <c r="D76" s="293"/>
      <c r="E76" s="294"/>
      <c r="F76" s="293"/>
      <c r="G76" s="295"/>
      <c r="H76" s="120"/>
      <c r="I76" s="295"/>
      <c r="J76" s="108"/>
    </row>
    <row r="77" spans="1:10" s="124" customFormat="1" ht="20.5">
      <c r="A77" s="337" t="s">
        <v>230</v>
      </c>
      <c r="B77" s="297"/>
      <c r="D77" s="307">
        <v>1803828</v>
      </c>
      <c r="E77" s="294"/>
      <c r="F77" s="307">
        <v>997533</v>
      </c>
      <c r="G77" s="295"/>
      <c r="H77" s="307">
        <v>0</v>
      </c>
      <c r="I77" s="295"/>
      <c r="J77" s="113">
        <v>0</v>
      </c>
    </row>
    <row r="78" spans="1:10" s="124" customFormat="1" ht="20.5">
      <c r="A78" s="337"/>
      <c r="B78" s="297"/>
      <c r="D78" s="293"/>
      <c r="E78" s="294"/>
      <c r="F78" s="293"/>
      <c r="G78" s="295"/>
      <c r="H78" s="120"/>
      <c r="I78" s="295"/>
      <c r="J78" s="295"/>
    </row>
    <row r="79" spans="1:10" s="124" customFormat="1" ht="20.5">
      <c r="A79" s="128" t="s">
        <v>231</v>
      </c>
      <c r="B79" s="297"/>
      <c r="D79" s="298">
        <f>D41+D64+D75+D77</f>
        <v>147244200</v>
      </c>
      <c r="E79" s="294"/>
      <c r="F79" s="298">
        <v>-158829395</v>
      </c>
      <c r="G79" s="295"/>
      <c r="H79" s="298">
        <f>ROUND(H41+H64+H75+H77,0)</f>
        <v>54281023</v>
      </c>
      <c r="I79" s="295"/>
      <c r="J79" s="299">
        <v>-81149543</v>
      </c>
    </row>
    <row r="80" spans="1:10" s="124" customFormat="1" ht="20">
      <c r="A80" s="300" t="s">
        <v>232</v>
      </c>
      <c r="B80" s="305"/>
      <c r="D80" s="298">
        <v>185622696</v>
      </c>
      <c r="E80" s="294"/>
      <c r="F80" s="298">
        <v>344546347</v>
      </c>
      <c r="G80" s="295"/>
      <c r="H80" s="298">
        <v>27247394</v>
      </c>
      <c r="I80" s="295"/>
      <c r="J80" s="299">
        <v>108486693</v>
      </c>
    </row>
    <row r="81" spans="1:10" s="124" customFormat="1" ht="20">
      <c r="A81" s="300" t="s">
        <v>193</v>
      </c>
      <c r="B81" s="305"/>
      <c r="D81" s="298"/>
      <c r="E81" s="294"/>
      <c r="F81" s="298"/>
      <c r="G81" s="295"/>
      <c r="H81" s="298"/>
      <c r="I81" s="295"/>
      <c r="J81" s="299"/>
    </row>
    <row r="82" spans="1:10" s="124" customFormat="1" ht="20">
      <c r="A82" s="338" t="s">
        <v>233</v>
      </c>
      <c r="B82" s="297"/>
      <c r="D82" s="339">
        <v>-1728705</v>
      </c>
      <c r="E82" s="340"/>
      <c r="F82" s="339">
        <v>-94256</v>
      </c>
      <c r="G82" s="341"/>
      <c r="H82" s="339">
        <v>-709024</v>
      </c>
      <c r="I82" s="341"/>
      <c r="J82" s="342">
        <v>-89756</v>
      </c>
    </row>
    <row r="83" spans="1:10" s="124" customFormat="1" ht="21" thickBot="1">
      <c r="A83" s="128" t="s">
        <v>234</v>
      </c>
      <c r="B83" s="305"/>
      <c r="D83" s="343">
        <f>SUM(D79:D82)</f>
        <v>331138191</v>
      </c>
      <c r="E83" s="294"/>
      <c r="F83" s="343">
        <f>SUM(F79:F82)</f>
        <v>185622696</v>
      </c>
      <c r="G83" s="295"/>
      <c r="H83" s="344">
        <f>SUM(H79:H82)</f>
        <v>80819393</v>
      </c>
      <c r="I83" s="295"/>
      <c r="J83" s="344">
        <f>SUM(J79:J82)</f>
        <v>27247394</v>
      </c>
    </row>
    <row r="84" spans="1:10" s="124" customFormat="1" ht="20.5" thickTop="1">
      <c r="B84" s="297"/>
      <c r="D84" s="345"/>
      <c r="E84" s="333"/>
      <c r="F84" s="345"/>
      <c r="G84" s="333"/>
      <c r="H84" s="335"/>
      <c r="I84" s="333"/>
      <c r="J84" s="333"/>
    </row>
    <row r="85" spans="1:10" s="124" customFormat="1" ht="20.5">
      <c r="A85" s="128" t="s">
        <v>235</v>
      </c>
      <c r="B85" s="292"/>
      <c r="D85" s="335"/>
      <c r="E85" s="333"/>
      <c r="F85" s="335"/>
      <c r="G85" s="333"/>
      <c r="H85" s="335"/>
      <c r="I85" s="333"/>
      <c r="J85" s="333"/>
    </row>
    <row r="86" spans="1:10" s="124" customFormat="1" ht="20">
      <c r="A86" s="346" t="s">
        <v>236</v>
      </c>
      <c r="B86" s="292"/>
      <c r="D86" s="127">
        <v>1179144</v>
      </c>
      <c r="E86" s="347"/>
      <c r="F86" s="298">
        <v>16314750</v>
      </c>
      <c r="G86" s="348"/>
      <c r="H86" s="127">
        <v>1179144</v>
      </c>
      <c r="I86" s="348"/>
      <c r="J86" s="299">
        <v>0</v>
      </c>
    </row>
    <row r="87" spans="1:10" ht="20">
      <c r="A87" s="346" t="s">
        <v>237</v>
      </c>
      <c r="D87" s="127">
        <v>40196480</v>
      </c>
      <c r="E87" s="348"/>
      <c r="F87" s="299">
        <v>0</v>
      </c>
      <c r="G87" s="348"/>
      <c r="H87" s="127">
        <v>0</v>
      </c>
      <c r="I87" s="348"/>
      <c r="J87" s="299">
        <v>0</v>
      </c>
    </row>
    <row r="88" spans="1:10" ht="20">
      <c r="A88" s="349"/>
      <c r="D88" s="350"/>
      <c r="E88" s="351"/>
      <c r="F88" s="352"/>
      <c r="G88" s="351"/>
      <c r="H88" s="350"/>
      <c r="I88" s="351"/>
      <c r="J88" s="352"/>
    </row>
  </sheetData>
  <mergeCells count="8">
    <mergeCell ref="D49:F49"/>
    <mergeCell ref="H49:J49"/>
    <mergeCell ref="H1:J1"/>
    <mergeCell ref="H2:J2"/>
    <mergeCell ref="D6:F6"/>
    <mergeCell ref="H6:J6"/>
    <mergeCell ref="H44:J44"/>
    <mergeCell ref="H45:J45"/>
  </mergeCells>
  <pageMargins left="0.75" right="0.42" top="0.5" bottom="0.25" header="0.5" footer="0.39"/>
  <pageSetup paperSize="9" scale="79" firstPageNumber="15" fitToHeight="0" orientation="portrait" useFirstPageNumber="1" r:id="rId1"/>
  <headerFooter>
    <oddFooter>&amp;L&amp;"Angsana New,Regular"หมายเหตุประกอบงบการเงินเป็นส่วนหนึ่งของงบการเงินรวมและงบการเงินเฉพาะกิจการนี้&amp;R&amp;"Angsana New,Regular"&amp;P</oddFooter>
  </headerFooter>
  <rowBreaks count="1" manualBreakCount="1">
    <brk id="43" max="9" man="1"/>
  </rowBreaks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TBS 8-10</vt:lpstr>
      <vt:lpstr>TPL 11-12</vt:lpstr>
      <vt:lpstr>TEQ 13 (Conso)</vt:lpstr>
      <vt:lpstr>TEQ 14 (Company)</vt:lpstr>
      <vt:lpstr>TCF 15-16</vt:lpstr>
      <vt:lpstr>'TBS 8-10'!Print_Area</vt:lpstr>
      <vt:lpstr>'TCF 15-16'!Print_Area</vt:lpstr>
      <vt:lpstr>'TEQ 13 (Conso)'!Print_Area</vt:lpstr>
      <vt:lpstr>'TEQ 14 (Company)'!Print_Area</vt:lpstr>
      <vt:lpstr>'TPL 11-12'!Print_Area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Rasika Vangyibkang</dc:creator>
  <cp:lastModifiedBy>Rasika Vangyibkang</cp:lastModifiedBy>
  <dcterms:created xsi:type="dcterms:W3CDTF">2026-02-25T14:31:16Z</dcterms:created>
  <dcterms:modified xsi:type="dcterms:W3CDTF">2026-02-25T14:35:51Z</dcterms:modified>
</cp:coreProperties>
</file>