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G:\L\L_AP (Thailand)\2024\Q3'2024\AP\"/>
    </mc:Choice>
  </mc:AlternateContent>
  <xr:revisionPtr revIDLastSave="0" documentId="8_{B0075A3A-DF1E-441A-9C93-CFE0AD790DDB}" xr6:coauthVersionLast="47" xr6:coauthVersionMax="47" xr10:uidLastSave="{00000000-0000-0000-0000-000000000000}"/>
  <bookViews>
    <workbookView xWindow="-120" yWindow="-120" windowWidth="29040" windowHeight="15720" tabRatio="688" xr2:uid="{00000000-000D-0000-FFFF-FFFF00000000}"/>
  </bookViews>
  <sheets>
    <sheet name="BS" sheetId="1" r:id="rId1"/>
    <sheet name="PL" sheetId="4" r:id="rId2"/>
    <sheet name="Conso" sheetId="3" r:id="rId3"/>
    <sheet name="The Company only" sheetId="2" r:id="rId4"/>
    <sheet name="CF" sheetId="5" r:id="rId5"/>
  </sheets>
  <definedNames>
    <definedName name="_xlnm._FilterDatabase" localSheetId="0" hidden="1">BS!$F$54:$F$61</definedName>
    <definedName name="_xlnm.Print_Area" localSheetId="0">BS!$A$1:$M$105</definedName>
    <definedName name="_xlnm.Print_Area" localSheetId="4">CF!$A$1:$L$89</definedName>
    <definedName name="_xlnm.Print_Area" localSheetId="2">Conso!$A$1:$Q$26</definedName>
    <definedName name="_xlnm.Print_Area" localSheetId="1">PL!$A$1:$L$129</definedName>
    <definedName name="_xlnm.Print_Area" localSheetId="3">'The Company only'!$A$1:$N$25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8" i="4" l="1"/>
  <c r="I85" i="4"/>
  <c r="F21" i="1"/>
  <c r="I78" i="5" l="1"/>
  <c r="E66" i="5" l="1"/>
  <c r="G66" i="5"/>
  <c r="I66" i="5"/>
  <c r="K66" i="5"/>
  <c r="E99" i="4" l="1"/>
  <c r="I16" i="4" l="1"/>
  <c r="I99" i="4"/>
  <c r="G78" i="5" l="1"/>
  <c r="K78" i="5"/>
  <c r="M22" i="2"/>
  <c r="M15" i="2"/>
  <c r="L23" i="3"/>
  <c r="P23" i="3" s="1"/>
  <c r="L16" i="3"/>
  <c r="P16" i="3" s="1"/>
  <c r="L12" i="3"/>
  <c r="P12" i="3" s="1"/>
  <c r="K23" i="4" l="1"/>
  <c r="I23" i="4"/>
  <c r="G23" i="4"/>
  <c r="E23" i="4"/>
  <c r="K16" i="4"/>
  <c r="G16" i="4"/>
  <c r="E16" i="4"/>
  <c r="J61" i="1"/>
  <c r="G24" i="4" l="1"/>
  <c r="G26" i="4" s="1"/>
  <c r="G28" i="4" s="1"/>
  <c r="G30" i="4" s="1"/>
  <c r="G35" i="4" s="1"/>
  <c r="G53" i="4" s="1"/>
  <c r="G51" i="4" s="1"/>
  <c r="E24" i="4"/>
  <c r="E26" i="4" s="1"/>
  <c r="E28" i="4" s="1"/>
  <c r="E30" i="4" s="1"/>
  <c r="K24" i="4"/>
  <c r="K26" i="4" s="1"/>
  <c r="K28" i="4" s="1"/>
  <c r="K30" i="4" s="1"/>
  <c r="I24" i="4"/>
  <c r="I26" i="4" s="1"/>
  <c r="I28" i="4" s="1"/>
  <c r="F61" i="1"/>
  <c r="K99" i="4"/>
  <c r="K100" i="4" s="1"/>
  <c r="K13" i="2" s="1"/>
  <c r="M13" i="2" s="1"/>
  <c r="I100" i="4"/>
  <c r="K20" i="2" s="1"/>
  <c r="M20" i="2" s="1"/>
  <c r="G99" i="4"/>
  <c r="G100" i="4" s="1"/>
  <c r="J14" i="3" s="1"/>
  <c r="L14" i="3" s="1"/>
  <c r="P14" i="3" s="1"/>
  <c r="E100" i="4"/>
  <c r="J21" i="3" s="1"/>
  <c r="L21" i="3" s="1"/>
  <c r="P21" i="3" s="1"/>
  <c r="H70" i="1"/>
  <c r="J70" i="1"/>
  <c r="J71" i="1" s="1"/>
  <c r="L70" i="1"/>
  <c r="E78" i="5"/>
  <c r="J21" i="1"/>
  <c r="K85" i="4"/>
  <c r="G85" i="4"/>
  <c r="K78" i="4"/>
  <c r="G78" i="4"/>
  <c r="N13" i="3"/>
  <c r="N15" i="3" s="1"/>
  <c r="N17" i="3" s="1"/>
  <c r="L21" i="1"/>
  <c r="Q21" i="3"/>
  <c r="H61" i="1"/>
  <c r="H71" i="1" s="1"/>
  <c r="L61" i="1"/>
  <c r="E78" i="4"/>
  <c r="N20" i="3"/>
  <c r="N22" i="3" s="1"/>
  <c r="E85" i="4"/>
  <c r="F70" i="1"/>
  <c r="L93" i="1"/>
  <c r="L92" i="1"/>
  <c r="L90" i="1"/>
  <c r="L89" i="1"/>
  <c r="H95" i="1"/>
  <c r="H93" i="1"/>
  <c r="H92" i="1"/>
  <c r="H90" i="1"/>
  <c r="H89" i="1"/>
  <c r="F33" i="1"/>
  <c r="J33" i="1"/>
  <c r="I14" i="2"/>
  <c r="I16" i="2" s="1"/>
  <c r="G14" i="2"/>
  <c r="G16" i="2" s="1"/>
  <c r="E14" i="2"/>
  <c r="E16" i="2" s="1"/>
  <c r="I21" i="2"/>
  <c r="I23" i="2" s="1"/>
  <c r="J92" i="1" s="1"/>
  <c r="G21" i="2"/>
  <c r="E21" i="2"/>
  <c r="H22" i="3"/>
  <c r="F22" i="3"/>
  <c r="D22" i="3"/>
  <c r="H15" i="3"/>
  <c r="H17" i="3" s="1"/>
  <c r="F15" i="3"/>
  <c r="F17" i="3" s="1"/>
  <c r="D15" i="3"/>
  <c r="D17" i="3" s="1"/>
  <c r="L19" i="3"/>
  <c r="P19" i="3" s="1"/>
  <c r="M18" i="2"/>
  <c r="M11" i="2"/>
  <c r="L33" i="1"/>
  <c r="H21" i="1"/>
  <c r="H33" i="1"/>
  <c r="G48" i="4" l="1"/>
  <c r="G46" i="4" s="1"/>
  <c r="G57" i="4" s="1"/>
  <c r="H24" i="3"/>
  <c r="F92" i="1" s="1"/>
  <c r="G23" i="2"/>
  <c r="J90" i="1" s="1"/>
  <c r="F24" i="3"/>
  <c r="F90" i="1" s="1"/>
  <c r="E23" i="2"/>
  <c r="J89" i="1" s="1"/>
  <c r="D24" i="3"/>
  <c r="F89" i="1" s="1"/>
  <c r="K46" i="4"/>
  <c r="K57" i="4" s="1"/>
  <c r="K35" i="4"/>
  <c r="K51" i="4" s="1"/>
  <c r="E48" i="4"/>
  <c r="E46" i="4" s="1"/>
  <c r="E35" i="4"/>
  <c r="E53" i="4" s="1"/>
  <c r="E51" i="4" s="1"/>
  <c r="G86" i="4"/>
  <c r="G88" i="4" s="1"/>
  <c r="G90" i="4" s="1"/>
  <c r="G92" i="4" s="1"/>
  <c r="K86" i="4"/>
  <c r="K88" i="4" s="1"/>
  <c r="K90" i="4" s="1"/>
  <c r="K92" i="4" s="1"/>
  <c r="I30" i="4"/>
  <c r="I35" i="4" s="1"/>
  <c r="H34" i="1"/>
  <c r="N24" i="3"/>
  <c r="F95" i="1" s="1"/>
  <c r="J34" i="1"/>
  <c r="I86" i="4"/>
  <c r="I88" i="4" s="1"/>
  <c r="I90" i="4" s="1"/>
  <c r="I92" i="4" s="1"/>
  <c r="F34" i="1"/>
  <c r="E86" i="4"/>
  <c r="E88" i="4" s="1"/>
  <c r="E90" i="4" s="1"/>
  <c r="E10" i="5" s="1"/>
  <c r="E29" i="5" s="1"/>
  <c r="E39" i="5" s="1"/>
  <c r="E43" i="5" s="1"/>
  <c r="E79" i="5" s="1"/>
  <c r="F71" i="1"/>
  <c r="L34" i="1"/>
  <c r="L71" i="1"/>
  <c r="H94" i="1"/>
  <c r="H96" i="1" s="1"/>
  <c r="H97" i="1" s="1"/>
  <c r="L94" i="1"/>
  <c r="L96" i="1" s="1"/>
  <c r="E81" i="5" l="1"/>
  <c r="G10" i="5"/>
  <c r="G29" i="5" s="1"/>
  <c r="G39" i="5" s="1"/>
  <c r="G43" i="5" s="1"/>
  <c r="G79" i="5" s="1"/>
  <c r="G81" i="5" s="1"/>
  <c r="E57" i="4"/>
  <c r="K10" i="5"/>
  <c r="K29" i="5" s="1"/>
  <c r="K39" i="5" s="1"/>
  <c r="K43" i="5" s="1"/>
  <c r="K79" i="5" s="1"/>
  <c r="K81" i="5" s="1"/>
  <c r="I46" i="4"/>
  <c r="I57" i="4" s="1"/>
  <c r="I51" i="4"/>
  <c r="I10" i="5"/>
  <c r="I29" i="5" s="1"/>
  <c r="I39" i="5" s="1"/>
  <c r="I43" i="5" s="1"/>
  <c r="I79" i="5" s="1"/>
  <c r="I81" i="5" s="1"/>
  <c r="E92" i="4"/>
  <c r="E115" i="4" s="1"/>
  <c r="E113" i="4" s="1"/>
  <c r="L97" i="1"/>
  <c r="K19" i="2"/>
  <c r="I102" i="4"/>
  <c r="I118" i="4" s="1"/>
  <c r="I113" i="4"/>
  <c r="I124" i="4" s="1"/>
  <c r="G115" i="4"/>
  <c r="G113" i="4" s="1"/>
  <c r="G102" i="4"/>
  <c r="G120" i="4" s="1"/>
  <c r="G118" i="4" s="1"/>
  <c r="K12" i="2"/>
  <c r="K113" i="4"/>
  <c r="K124" i="4" s="1"/>
  <c r="K102" i="4"/>
  <c r="K118" i="4" s="1"/>
  <c r="E102" i="4" l="1"/>
  <c r="K14" i="2"/>
  <c r="K16" i="2" s="1"/>
  <c r="M12" i="2"/>
  <c r="M14" i="2" s="1"/>
  <c r="M16" i="2" s="1"/>
  <c r="J13" i="3"/>
  <c r="G124" i="4"/>
  <c r="E124" i="4"/>
  <c r="J20" i="3"/>
  <c r="M19" i="2"/>
  <c r="M21" i="2" s="1"/>
  <c r="M23" i="2" s="1"/>
  <c r="K21" i="2"/>
  <c r="E120" i="4" l="1"/>
  <c r="E118" i="4" s="1"/>
  <c r="K23" i="2"/>
  <c r="J93" i="1" s="1"/>
  <c r="J94" i="1" s="1"/>
  <c r="J96" i="1" s="1"/>
  <c r="L20" i="3"/>
  <c r="J22" i="3"/>
  <c r="J24" i="3" s="1"/>
  <c r="J15" i="3"/>
  <c r="J17" i="3" s="1"/>
  <c r="L13" i="3"/>
  <c r="F93" i="1" l="1"/>
  <c r="F94" i="1" s="1"/>
  <c r="F96" i="1" s="1"/>
  <c r="F97" i="1" s="1"/>
  <c r="J97" i="1"/>
  <c r="N23" i="2"/>
  <c r="L15" i="3"/>
  <c r="L17" i="3" s="1"/>
  <c r="P13" i="3"/>
  <c r="P15" i="3" s="1"/>
  <c r="P17" i="3" s="1"/>
  <c r="L22" i="3"/>
  <c r="L24" i="3" s="1"/>
  <c r="P20" i="3"/>
  <c r="P22" i="3" l="1"/>
  <c r="P24" i="3" l="1"/>
  <c r="Q24" i="3" s="1"/>
</calcChain>
</file>

<file path=xl/sharedStrings.xml><?xml version="1.0" encoding="utf-8"?>
<sst xmlns="http://schemas.openxmlformats.org/spreadsheetml/2006/main" count="415" uniqueCount="225">
  <si>
    <t>บริษัท เอพี (ไทยแลนด์) จำกัด (มหาชน) และบริษัทย่อย</t>
  </si>
  <si>
    <t>งบฐานะการเงิน</t>
  </si>
  <si>
    <t>ณ วันที่ 30 กันยายน 2567</t>
  </si>
  <si>
    <t>(หน่วย: พันบาท)</t>
  </si>
  <si>
    <t>งบการเงินรวม</t>
  </si>
  <si>
    <t>งบการเงินเฉพาะกิจการ</t>
  </si>
  <si>
    <t>หมายเหตุ</t>
  </si>
  <si>
    <t>30 กันยายน 2567</t>
  </si>
  <si>
    <t>31 ธันวาคม 2566</t>
  </si>
  <si>
    <t>(ยังไม่ได้ตรวจสอบ</t>
  </si>
  <si>
    <t>(ตรวจสอบแล้ว)</t>
  </si>
  <si>
    <t>แต่สอบทานแล้ว)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</si>
  <si>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</si>
  <si>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</si>
  <si>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</si>
  <si>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</si>
  <si>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 xml:space="preserve">สินค้าคงเหลือ </t>
  </si>
  <si>
    <t>ดอกเบี้ยค้างรับ - กิจการที่เกี่ยวข้องกัน</t>
  </si>
  <si>
    <t>เงินให้กู้ยืมระยะสั้นแก่กิจการที่เกี่ยวข้องกัน</t>
  </si>
  <si>
    <t>เงินมัดจำค่าวัสดุก่อสร้าง</t>
  </si>
  <si>
    <t>เงินมัดจำค่าที่ดิน</t>
  </si>
  <si>
    <t>สินทรัพย์ที่รับรู้จากต้นทุนในการได้มาซึ่ง</t>
  </si>
  <si>
    <t xml:space="preserve">  สัญญาที่ทำกับลูกค้า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</si>
  <si>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</si>
  <si>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</si>
  <si>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</si>
  <si>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 xml:space="preserve">เงินลงทุนในบริษัทย่อย </t>
  </si>
  <si>
    <t>เงินลงทุนในการร่วมค้า</t>
  </si>
  <si>
    <t xml:space="preserve">ที่ดินและต้นทุนโครงการรอการพัฒนา </t>
  </si>
  <si>
    <t>อสังหาริมทรัพย์เพื่อการลงทุน</t>
  </si>
  <si>
    <t xml:space="preserve">ที่ดิน อาคารและอุปกรณ์ </t>
  </si>
  <si>
    <t xml:space="preserve">สินทรัพย์สิทธิการใช้ </t>
  </si>
  <si>
    <t xml:space="preserve">ค่าความนิยม </t>
  </si>
  <si>
    <t>สินทรัพย์ไม่มีตัวตน</t>
  </si>
  <si>
    <t>สินทรัพย์ภาษีเงินได้รอการตัดบัญชี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</si>
  <si>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</si>
  <si>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</si>
  <si>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</si>
  <si>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</si>
  <si>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 xml:space="preserve">งบฐานะการเงิน (ต่อ) </t>
  </si>
  <si>
    <t>หนี้สินและส่วนของผู้ถือหุ้น</t>
  </si>
  <si>
    <t>หนี้สินหมุนเวียน</t>
  </si>
  <si>
    <t>เงินกู้ยืมระยะสั้น</t>
  </si>
  <si>
    <t>เจ้าหนี้การค้าและเจ้าหนี้อื่น</t>
  </si>
  <si>
    <t>ดอกเบี้ยค้างจ่าย - กิจการที่เกี่ยวข้องกัน</t>
  </si>
  <si>
    <t xml:space="preserve">ดอกเบี้ยค้างจ่าย </t>
  </si>
  <si>
    <t>เงินกู้ยืมระยะสั้นจากกิจการที่เกี่ยวข้องกัน</t>
  </si>
  <si>
    <t>ส่วนของหนี้สินตามสัญญาเช่าที่ถึงกำหนดชำระ</t>
  </si>
  <si>
    <t xml:space="preserve">   ภายในหนึ่งปี</t>
  </si>
  <si>
    <t>ส่วนของเงินกู้ยืมระยะยาวที่ถึงกำหนดชำระภายในหนึ่งปี</t>
  </si>
  <si>
    <t>ส่วนของหุ้นกู้ที่ถึงกำหนดชำระภายในหนึ่งปี</t>
  </si>
  <si>
    <t>รายได้รับล่วงหน้า</t>
  </si>
  <si>
    <t>ค่าใช้จ่ายเกี่ยวกับโครงการค้างจ่าย</t>
  </si>
  <si>
    <t>ค่าใช้จ่ายค้างจ่าย</t>
  </si>
  <si>
    <t>ภาษีเงินได้ค้างจ่าย</t>
  </si>
  <si>
    <t>รวมหนี้สินหมุนเวียน</t>
  </si>
  <si>
    <t>หนี้สินไม่หมุนเวียน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</si>
  <si>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</si>
  <si>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</si>
  <si>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เงินกู้ยืมระยะยาว - สุทธิจากส่วนที่</t>
  </si>
  <si>
    <t>หุ้นกู้  - สุทธิจากส่วนที่ถึงกำหนดชำระภายในหนึ่งปี</t>
  </si>
  <si>
    <t>เจ้าหนี้เงินประกันผลงาน</t>
  </si>
  <si>
    <t>สำรองผลประโยชน์ระยะยาวของพนักงาน</t>
  </si>
  <si>
    <t>รวมหนี้สินไม่หมุนเวียน</t>
  </si>
  <si>
    <t>รวมหนี้สิน</t>
  </si>
  <si>
    <t>หนี้สินและส่วนของผู้ถือหุ้น(ต่อ)</t>
  </si>
  <si>
    <t>ส่วนของผู้ถือหุ้น</t>
  </si>
  <si>
    <t xml:space="preserve">ทุนเรือนหุ้น </t>
  </si>
  <si>
    <t xml:space="preserve">   ทุนจดทะเบียน</t>
  </si>
  <si>
    <t xml:space="preserve">      หุ้นสามัญ 3,145,912,151 หุ้น  มูลค่าหุ้นละ 1 บาท</t>
  </si>
  <si>
    <t xml:space="preserve">   ทุนออกจำหน่ายและชำระเต็มมูลค่าแล้ว </t>
  </si>
  <si>
    <t xml:space="preserve">      หุ้นสามัญ 3,145,899,495 หุ้น  มูลค่าหุ้นละ 1 บาท</t>
  </si>
  <si>
    <t>ส่วนเกินมูลค่าหุ้นสามัญ</t>
  </si>
  <si>
    <t>กำไรสะสม</t>
  </si>
  <si>
    <t xml:space="preserve">   จัดสรรแล้ว - สำรองตามกฎหมาย</t>
  </si>
  <si>
    <t xml:space="preserve">   ยังไม่ได้จัดสรร </t>
  </si>
  <si>
    <t>รวมส่วนของผู้ถือหุ้นของบริษัทฯ</t>
  </si>
  <si>
    <t>ส่วนของผู้มีส่วนได้เสียที่ไม่มีอำนาจควบคุมของบริษัทย่อย</t>
  </si>
  <si>
    <t>รวมส่วนของผู้ถือหุ้น</t>
  </si>
  <si>
    <t>รวมหนี้สินและส่วนของผู้ถือหุ้น</t>
  </si>
  <si>
    <t>กรรมการ</t>
  </si>
  <si>
    <t>(ยังไม่ได้ตรวจสอบ แต่สอบทานแล้ว)</t>
  </si>
  <si>
    <t>งบกำไรขาดทุนเบ็ดเสร็จ</t>
  </si>
  <si>
    <t>สำหรับงวดสามเดือนสิ้นสุดวันที่ 30 กันยายน 2567</t>
  </si>
  <si>
    <t>(หน่วย: พันบาท ยกเว้นกำไรต่อหุ้นแสดงเป็นบาท)</t>
  </si>
  <si>
    <t>2567</t>
  </si>
  <si>
    <t>2566</t>
  </si>
  <si>
    <t>กำไรขาดทุน</t>
  </si>
  <si>
    <t>รายได้</t>
  </si>
  <si>
    <t>รายได้จากการขายอสังหาริมทรัพย์</t>
  </si>
  <si>
    <t>รายได้ค่าบริการ</t>
  </si>
  <si>
    <t>รายได้ค่าบริหารจัดการ</t>
  </si>
  <si>
    <t>รายได้ดอกเบี้ย</t>
  </si>
  <si>
    <t>เงินปันผลรับ</t>
  </si>
  <si>
    <t>รายได้อื่น</t>
  </si>
  <si>
    <t>รวมรายได้</t>
  </si>
  <si>
    <t>ค่าใช้จ่าย</t>
  </si>
  <si>
    <t>ต้นทุนขาย</t>
  </si>
  <si>
    <t>ต้นทุนบริการ</t>
  </si>
  <si>
    <t>ค่าใช้จ่ายในการขาย</t>
  </si>
  <si>
    <t xml:space="preserve">ค่าใช้จ่ายในการบริหาร </t>
  </si>
  <si>
    <t>ค่าใช้จ่ายอื่น</t>
  </si>
  <si>
    <t>รวมค่าใช้จ่าย</t>
  </si>
  <si>
    <t>กำไรจากการดำเนินงาน</t>
  </si>
  <si>
    <t xml:space="preserve">ส่วนแบ่งกำไรจากเงินลงทุนในการร่วมค้า </t>
  </si>
  <si>
    <t>กำไรก่อนต้นทุนทางการเงินและค่าใช้จ่ายภาษีเงินได้</t>
  </si>
  <si>
    <t>ต้นทุนทางการเงิน</t>
  </si>
  <si>
    <t>กำไรก่อนค่าใช้จ่ายภาษีเงินได้</t>
  </si>
  <si>
    <t>ค่าใช้จ่ายภาษีเงินได้</t>
  </si>
  <si>
    <t>กำไรสำหรับงวด</t>
  </si>
  <si>
    <t>กำไรขาดทุนเบ็ดเสร็จอื่น</t>
  </si>
  <si>
    <t>กำไรขาดทุนเบ็ดเสร็จอื่นสำหรับงวด</t>
  </si>
  <si>
    <t>กำไรขาดทุนเบ็ดเสร็จรวมสำหรับงวด</t>
  </si>
  <si>
    <t>งบกำไรขาดทุนเบ็ดเสร็จ (ต่อ)</t>
  </si>
  <si>
    <t>การแบ่งปันกำไรขาดทุน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</si>
  <si>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</si>
  <si>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</si>
  <si>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รวม </t>
  </si>
  <si>
    <t>การแบ่งปันกำไรขาดทุนเบ็ดเสร็จรวม</t>
  </si>
  <si>
    <t>กำไรต่อหุ้น</t>
  </si>
  <si>
    <t>กำไรต่อหุ้นขั้นพื้นฐาน</t>
  </si>
  <si>
    <t xml:space="preserve">   กำไรส่วนที่เป็นของผู้ถือหุ้นของบริษัทฯ (บาท)</t>
  </si>
  <si>
    <t xml:space="preserve">   จำนวนหุ้นสามัญถัวเฉลี่ยถ่วงน้ำหนัก (พันหุ้น)</t>
  </si>
  <si>
    <t>สำหรับงวดเก้าเดือนสิ้นสุดวันที่ 30 กันยายน 2567</t>
  </si>
  <si>
    <t>2, 5, 6</t>
  </si>
  <si>
    <t>รายการที่จะไม่ถูกบันทึกในส่วนของกำไรหรือขาดทุนในภายหลัง</t>
  </si>
  <si>
    <t>ผลกำไรจากการประมาณการตามหลักคณิตศาสตร์ประกันภัย</t>
  </si>
  <si>
    <t>หัก: ผลกระทบของภาษีเงินได้</t>
  </si>
  <si>
    <t xml:space="preserve">   - สุทธิจากภาษีเงินได้</t>
  </si>
  <si>
    <t>งบการเปลี่ยนแปลงส่วนของผู้ถือหุ้น</t>
  </si>
  <si>
    <t>ส่วนของผู้ถือหุ้นของบริษัทฯ</t>
  </si>
  <si>
    <t xml:space="preserve">กำไรสะสม </t>
  </si>
  <si>
    <t>ส่วนของผู้มี</t>
  </si>
  <si>
    <t>จัดสรรแล้ว -</t>
  </si>
  <si>
    <t>รวมส่วนของ</t>
  </si>
  <si>
    <t>ส่วนได้เสียที่ไม่มี</t>
  </si>
  <si>
    <t>ทุนเรือนหุ้นที่ออก</t>
  </si>
  <si>
    <t>ส่วนเกิน</t>
  </si>
  <si>
    <t>สำรอง</t>
  </si>
  <si>
    <t>ผู้ถือหุ้น</t>
  </si>
  <si>
    <t>อำนาจควบคุม</t>
  </si>
  <si>
    <t>และชำระแล้ว</t>
  </si>
  <si>
    <t>มูลค่าหุ้นสามัญ</t>
  </si>
  <si>
    <t>ตามกฎหมาย</t>
  </si>
  <si>
    <t xml:space="preserve">ยังไม่ได้จัดสรร </t>
  </si>
  <si>
    <t>ของบริษัทฯ</t>
  </si>
  <si>
    <t>ของบริษัทย่อย</t>
  </si>
  <si>
    <t xml:space="preserve">ยอดคงเหลือ ณ วันที่ 1 มกราคม 2566 </t>
  </si>
  <si>
    <t xml:space="preserve">กำไรขาดทุนเบ็ดเสร็จอื่นสำหรับงวด </t>
  </si>
  <si>
    <t xml:space="preserve">กำไรขาดทุนเบ็ดเสร็จรวมสำหรับงวด </t>
  </si>
  <si>
    <t>เงินปันผลจ่าย</t>
  </si>
  <si>
    <t>ยอดคงเหลือ ณ วันที่ 30 กันยายน 2566</t>
  </si>
  <si>
    <t xml:space="preserve">ยอดคงเหลือ ณ วันที่ 1 มกราคม 2567 </t>
  </si>
  <si>
    <t>ยอดคงเหลือ ณ วันที่ 30 กันยายน 2567</t>
  </si>
  <si>
    <t>งบการเปลี่ยนแปลงส่วนของผู้ถือหุ้น (ต่อ)</t>
  </si>
  <si>
    <t>ยังไม่ได้จัดสรร</t>
  </si>
  <si>
    <t>งบกระแสเงินสด</t>
  </si>
  <si>
    <t>กระแสเงินสดจากกิจกรรมดำเนินงาน</t>
  </si>
  <si>
    <t>กำไรก่อนภาษี</t>
  </si>
  <si>
    <t xml:space="preserve">ปรับกระทบกำไรก่อนภาษีเป็นเงินสดรับ (จ่าย) </t>
  </si>
  <si>
    <t xml:space="preserve">   จากกิจกรรมดำเนินงาน</t>
  </si>
  <si>
    <t xml:space="preserve">   ค่าเสื่อมราคา</t>
  </si>
  <si>
    <t xml:space="preserve">   ค่าตัดจำหน่าย</t>
  </si>
  <si>
    <t xml:space="preserve">   ผลขาดทุนด้านเครดิตที่คาดว่าจะเกิดขึ้น (โอนกลับ)</t>
  </si>
  <si>
    <t xml:space="preserve">   ขาดทุนจากการจำหน่ายที่ดินรอการพัฒนา</t>
  </si>
  <si>
    <t xml:space="preserve">   ขาดทุน (กำไร) จากการจำหน่าย/ตัดจำหน่ายสินทรัพย์</t>
  </si>
  <si>
    <t xml:space="preserve">   ส่วนแบ่งกำไรจากเงินลงทุนในการร่วมค้า</t>
  </si>
  <si>
    <t xml:space="preserve">   กำไรจากการจำหน่ายเงินลงทุนในบริษัทย่อย</t>
  </si>
  <si>
    <t xml:space="preserve">   ขาดทุน (กำไร) จากการซื้อเงินลงทุนในบริษัทย่อย</t>
  </si>
  <si>
    <t xml:space="preserve">   รายได้เงินปันผล</t>
  </si>
  <si>
    <t xml:space="preserve">   สำรองผลประโยชน์ระยะยาวของพนักงาน</t>
  </si>
  <si>
    <t xml:space="preserve">   รายได้ทางการเงิน</t>
  </si>
  <si>
    <t xml:space="preserve">   ต้นทุนทางการเงิน</t>
  </si>
  <si>
    <t xml:space="preserve">   สินทรัพย์และหนี้สินดำเนินงาน</t>
  </si>
  <si>
    <t>สินทรัพย์ดำเนินงาน (เพิ่มขึ้น) ลดลง</t>
  </si>
  <si>
    <t xml:space="preserve">   ลูกหนี้การค้าและลูกหนี้อื่น</t>
  </si>
  <si>
    <t xml:space="preserve">   สินค้าคงเหลือ</t>
  </si>
  <si>
    <t xml:space="preserve">   สินทรัพย์หมุนเวียนอื่น</t>
  </si>
  <si>
    <t xml:space="preserve">   สินทรัพย์ไม่หมุนเวียนอื่น</t>
  </si>
  <si>
    <t xml:space="preserve">หนี้สินดำเนินงานเพิ่มขึ้น (ลดลง) </t>
  </si>
  <si>
    <t xml:space="preserve">   เจ้าหนี้การค้าและเจ้าหนี้อื่น และค่าใช้จ่ายค้างจ่าย</t>
  </si>
  <si>
    <t xml:space="preserve">   รายได้รับล่วงหน้า</t>
  </si>
  <si>
    <t xml:space="preserve">   เจ้าหนี้เงินประกันผลงาน</t>
  </si>
  <si>
    <t>เงินสดจาก (ใช้ไปใน) กิจกรรมดำเนินงาน</t>
  </si>
  <si>
    <t xml:space="preserve">   จ่ายผลประโยชน์ระยะยาวของพนักงาน</t>
  </si>
  <si>
    <t xml:space="preserve">   จ่ายดอกเบี้ย</t>
  </si>
  <si>
    <t xml:space="preserve">   จ่ายภาษีเงินได้</t>
  </si>
  <si>
    <t>งบกระแสเงินสด (ต่อ)</t>
  </si>
  <si>
    <t xml:space="preserve">กระแสเงินสดจากกิจกรรมลงทุน </t>
  </si>
  <si>
    <t>เงินฝากธนาคารที่มีข้อจำกัดในการใช้ลดลง</t>
  </si>
  <si>
    <t>เงินสดรับคืนจากเงินให้กู้ยืมระยะสั้นแก่กิจการที่เกี่ยวข้องกัน</t>
  </si>
  <si>
    <t>เงินสดจ่ายเพื่อให้กู้ยืมระยะสั้นแก่กิจการที่เกี่ยวข้องกัน</t>
  </si>
  <si>
    <t>เงินสดรับจากการจำหน่ายที่ดินรอการพัฒนา</t>
  </si>
  <si>
    <t>เงินสดรับ (จ่าย) จากการจำหน่ายเงินลงทุนในบริษัทย่อย</t>
  </si>
  <si>
    <t>เงินสดจ่ายเพื่อลงทุนในบริษัทย่อย</t>
  </si>
  <si>
    <t>เงินสดรับจากการจำหน่ายสินทรัพย์</t>
  </si>
  <si>
    <t>เงินสดจ่ายเพื่อซื้ออุปกรณ์</t>
  </si>
  <si>
    <t>เงินสดจ่ายเพื่อซื้อสินทรัพย์ไม่มีตัวตน</t>
  </si>
  <si>
    <t>เงินสดรับจากดอกเบี้ย</t>
  </si>
  <si>
    <t>เงินสดสุทธิจาก (ใช้ไปใน) กิจกรรมลงทุน</t>
  </si>
  <si>
    <t>กระแสเงินสดจากกิจกรรมจัดหาเงิน</t>
  </si>
  <si>
    <t>เงินสดรับจากเงินกู้ยืมระยะสั้น</t>
  </si>
  <si>
    <t>เงินสดจ่ายคืนเงินกู้ยืมระยะสั้น</t>
  </si>
  <si>
    <t>เงินสดรับจากเงินกู้ยืมระยะสั้นจากกิจการที่เกี่ยวข้องกัน</t>
  </si>
  <si>
    <t>เงินสดจ่ายคืนเงินกู้ยืมระยะสั้นจากกิจการที่เกี่ยวข้องกัน</t>
  </si>
  <si>
    <t>จ่ายชำระหนี้สินตามสัญญาเช่า</t>
  </si>
  <si>
    <t>เงินสดรับจากเงินกู้ยืมระยะยาว</t>
  </si>
  <si>
    <t>เงินสดจ่ายคืนเงินกู้ยืมระยะยาว</t>
  </si>
  <si>
    <t>เงินสดรับจากการออกหุ้นกู้</t>
  </si>
  <si>
    <t>เงินสดจ่ายคืนหุ้นกู้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</si>
  <si>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</si>
  <si>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วันต้นงวด</t>
  </si>
  <si>
    <t xml:space="preserve">เงินสดและรายการเทียบเท่าเงินสด ณ วันสิ้นงวด </t>
  </si>
  <si>
    <t>ข้อมูลกระแสเงินสดเปิดเผยเพิ่มเติม</t>
  </si>
  <si>
    <t>รายการที่ไม่ใช่เงินสดจากกิจกรรมลงทุน</t>
  </si>
  <si>
    <t xml:space="preserve">   โอนสินค้าคงเหลือเป็นอสังหาริมทรัพย์เพื่อการลงทุน</t>
  </si>
  <si>
    <t xml:space="preserve">   โอนสินค้าคงเหลือเป็นที่ดินและต้นทุนรอการพัฒนา</t>
  </si>
  <si>
    <t xml:space="preserve">    สินทรัพย์สิทธิการใช้เพิ่มขึ้นจากสัญญาเช่า</t>
  </si>
  <si>
    <t xml:space="preserve">   ค่าเผื่อการลดลงของมูลค่าที่ดินและต้นทุนโครงการรอการพัฒนา</t>
  </si>
  <si>
    <t xml:space="preserve">   ค่าเผื่อการด้อยค่าของสินทรัพย์ไม่มีตัวตน</t>
  </si>
  <si>
    <t>กำไรจากการดำเนินงานก่อนการเปลี่ยนแปลงใน</t>
  </si>
  <si>
    <t>เงินสดสุทธิจาก (ใช้ไปใน) กิจกรรมดำเนินงาน</t>
  </si>
  <si>
    <t>เงินสดสุทธิจาก (ใช้ไปใน) กิจกรรมจัดหาเงิน</t>
  </si>
  <si>
    <t>เงินสดรับจากการรับคืนเงินลงทุนในบริษัทย่อยที่เลิกกิจการ</t>
  </si>
  <si>
    <t xml:space="preserve">   กำไรจากการรับคืนทุน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</si>
</sst>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([$€-2]\ * #,##0.00_);_([$€-2]\ * \(#,##0.00\);_([$€-2]\ * &quot;-&quot;??_);_(@_)"/>
    <numFmt numFmtId="167" formatCode="_(* #,##0.000_);_(* \(#,##0.000\);_(* &quot;-&quot;_);_(@_)"/>
    <numFmt numFmtId="168" formatCode="_(* #,##0.00_);_(* \(#,##0.00\);_(* &quot;-&quot;_);_(@_)"/>
    <numFmt numFmtId="169" formatCode="0.0%"/>
    <numFmt numFmtId="170" formatCode="0.00_)"/>
    <numFmt numFmtId="171" formatCode="dd\-mmm\-yy_)"/>
    <numFmt numFmtId="172" formatCode="#,##0.00\ &quot;F&quot;;\-#,##0.00\ &quot;F&quot;"/>
    <numFmt numFmtId="173" formatCode="_(* #,##0.0_);_(* \(#,##0.0\);_(* &quot;-&quot;??_);_(@_)"/>
  </numFmts>
  <fonts count="7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4"/>
      <name val="CordiaUPC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color theme="1"/>
      <name val="Calibri"/>
      <family val="2"/>
      <scheme val="minor"/>
    </font>
    <font>
      <b/>
      <sz val="16"/>
      <color theme="1"/>
      <name val="Angsana New"/>
      <family val="1"/>
    </font>
    <font>
      <sz val="16"/>
      <color theme="1"/>
      <name val="Angsana New"/>
      <family val="1"/>
    </font>
    <font>
      <sz val="16"/>
      <color rgb="FFFF0000"/>
      <name val="Angsana New"/>
      <family val="1"/>
    </font>
    <font>
      <sz val="16"/>
      <color rgb="FFFFFF00"/>
      <name val="Angsana New"/>
      <family val="1"/>
    </font>
    <font>
      <i/>
      <sz val="16"/>
      <color theme="1"/>
      <name val="Angsana New"/>
      <family val="1"/>
    </font>
    <font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b/>
      <sz val="18"/>
      <color theme="3"/>
      <name val="Calibri Light"/>
      <family val="2"/>
      <charset val="222"/>
      <scheme val="major"/>
    </font>
    <font>
      <sz val="14"/>
      <name val="CordiaUPC"/>
      <family val="2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2"/>
      <name val="Tms Rmn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sz val="6"/>
      <name val="Palatino"/>
      <family val="1"/>
    </font>
    <font>
      <sz val="6"/>
      <name val="Palatino"/>
      <family val="1"/>
      <charset val="222"/>
    </font>
    <font>
      <sz val="10"/>
      <name val="Helvetica-Black"/>
    </font>
    <font>
      <sz val="28"/>
      <name val="Helvetica-Black"/>
    </font>
    <font>
      <sz val="10"/>
      <name val="Palatino"/>
    </font>
    <font>
      <sz val="18"/>
      <name val="Palatino"/>
      <family val="1"/>
    </font>
    <font>
      <i/>
      <sz val="14"/>
      <name val="Palatino"/>
      <family val="1"/>
    </font>
    <font>
      <sz val="10"/>
      <name val="Palatino"/>
      <family val="1"/>
    </font>
    <font>
      <sz val="12"/>
      <name val="Helvetica-Black"/>
    </font>
    <font>
      <b/>
      <sz val="10"/>
      <name val="Palatino"/>
      <family val="1"/>
    </font>
    <font>
      <sz val="12"/>
      <name val="Palatino"/>
      <family val="1"/>
    </font>
    <font>
      <sz val="11"/>
      <name val="Helvetica-Black"/>
    </font>
    <font>
      <u/>
      <sz val="14"/>
      <color indexed="12"/>
      <name val="CordiaUPC"/>
      <family val="2"/>
      <charset val="222"/>
    </font>
    <font>
      <u/>
      <sz val="14"/>
      <color indexed="36"/>
      <name val="CordiaUPC"/>
      <family val="2"/>
      <charset val="222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Helv"/>
      <charset val="222"/>
    </font>
    <font>
      <sz val="7"/>
      <color rgb="FF444444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</borders>
  <cellStyleXfs count="170">
    <xf numFmtId="0" fontId="0" fillId="0" borderId="0"/>
    <xf numFmtId="43" fontId="13" fillId="0" borderId="0" applyFont="0" applyFill="0" applyBorder="0" applyAlignment="0" applyProtection="0"/>
    <xf numFmtId="40" fontId="7" fillId="0" borderId="0" applyFont="0" applyFill="0" applyBorder="0" applyAlignment="0" applyProtection="0"/>
    <xf numFmtId="172" fontId="9" fillId="0" borderId="0"/>
    <xf numFmtId="171" fontId="9" fillId="0" borderId="0"/>
    <xf numFmtId="169" fontId="9" fillId="0" borderId="0"/>
    <xf numFmtId="38" fontId="10" fillId="2" borderId="0" applyNumberFormat="0" applyBorder="0" applyAlignment="0" applyProtection="0"/>
    <xf numFmtId="10" fontId="10" fillId="3" borderId="1" applyNumberFormat="0" applyBorder="0" applyAlignment="0" applyProtection="0"/>
    <xf numFmtId="37" fontId="11" fillId="0" borderId="0"/>
    <xf numFmtId="170" fontId="12" fillId="0" borderId="0"/>
    <xf numFmtId="39" fontId="6" fillId="0" borderId="0"/>
    <xf numFmtId="10" fontId="8" fillId="0" borderId="0" applyFont="0" applyFill="0" applyBorder="0" applyAlignment="0" applyProtection="0"/>
    <xf numFmtId="1" fontId="8" fillId="0" borderId="2" applyNumberFormat="0" applyFill="0" applyAlignment="0" applyProtection="0">
      <alignment horizontal="center" vertical="center"/>
    </xf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5" borderId="0" applyNumberFormat="0" applyBorder="0" applyAlignment="0" applyProtection="0"/>
    <xf numFmtId="0" fontId="25" fillId="7" borderId="14" applyNumberFormat="0" applyAlignment="0" applyProtection="0"/>
    <xf numFmtId="0" fontId="26" fillId="8" borderId="15" applyNumberFormat="0" applyAlignment="0" applyProtection="0"/>
    <xf numFmtId="0" fontId="27" fillId="8" borderId="14" applyNumberFormat="0" applyAlignment="0" applyProtection="0"/>
    <xf numFmtId="0" fontId="28" fillId="0" borderId="16" applyNumberFormat="0" applyFill="0" applyAlignment="0" applyProtection="0"/>
    <xf numFmtId="0" fontId="29" fillId="9" borderId="17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3" fillId="0" borderId="0"/>
    <xf numFmtId="0" fontId="8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4" fillId="6" borderId="0" applyNumberFormat="0" applyBorder="0" applyAlignment="0" applyProtection="0"/>
    <xf numFmtId="164" fontId="13" fillId="0" borderId="0" applyFont="0" applyFill="0" applyBorder="0" applyAlignment="0" applyProtection="0"/>
    <xf numFmtId="0" fontId="33" fillId="14" borderId="0" applyNumberFormat="0" applyBorder="0" applyAlignment="0" applyProtection="0"/>
    <xf numFmtId="0" fontId="33" fillId="18" borderId="0" applyNumberFormat="0" applyBorder="0" applyAlignment="0" applyProtection="0"/>
    <xf numFmtId="0" fontId="33" fillId="22" borderId="0" applyNumberFormat="0" applyBorder="0" applyAlignment="0" applyProtection="0"/>
    <xf numFmtId="0" fontId="33" fillId="26" borderId="0" applyNumberFormat="0" applyBorder="0" applyAlignment="0" applyProtection="0"/>
    <xf numFmtId="0" fontId="33" fillId="30" borderId="0" applyNumberFormat="0" applyBorder="0" applyAlignment="0" applyProtection="0"/>
    <xf numFmtId="0" fontId="33" fillId="34" borderId="0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1" fillId="10" borderId="18" applyNumberFormat="0" applyFont="0" applyAlignment="0" applyProtection="0"/>
    <xf numFmtId="0" fontId="8" fillId="0" borderId="0"/>
    <xf numFmtId="0" fontId="36" fillId="0" borderId="0"/>
    <xf numFmtId="164" fontId="36" fillId="0" borderId="0" applyFont="0" applyFill="0" applyBorder="0" applyAlignment="0" applyProtection="0"/>
    <xf numFmtId="0" fontId="37" fillId="0" borderId="0">
      <alignment horizontal="left"/>
    </xf>
    <xf numFmtId="0" fontId="38" fillId="0" borderId="0"/>
    <xf numFmtId="0" fontId="39" fillId="0" borderId="0">
      <alignment horizontal="left"/>
    </xf>
    <xf numFmtId="0" fontId="40" fillId="0" borderId="0" applyNumberFormat="0" applyFill="0" applyBorder="0" applyAlignment="0" applyProtection="0"/>
    <xf numFmtId="0" fontId="41" fillId="0" borderId="0">
      <alignment horizontal="left"/>
    </xf>
    <xf numFmtId="0" fontId="42" fillId="0" borderId="0">
      <alignment horizontal="left"/>
    </xf>
    <xf numFmtId="0" fontId="43" fillId="0" borderId="0">
      <alignment horizontal="left"/>
    </xf>
    <xf numFmtId="0" fontId="43" fillId="0" borderId="0">
      <alignment horizontal="left"/>
    </xf>
    <xf numFmtId="0" fontId="44" fillId="0" borderId="0">
      <alignment horizontal="left"/>
    </xf>
    <xf numFmtId="0" fontId="45" fillId="0" borderId="0">
      <alignment horizontal="left"/>
    </xf>
    <xf numFmtId="0" fontId="45" fillId="0" borderId="0">
      <alignment horizontal="left"/>
    </xf>
    <xf numFmtId="0" fontId="46" fillId="0" borderId="0">
      <alignment horizontal="left"/>
    </xf>
    <xf numFmtId="0" fontId="47" fillId="0" borderId="0">
      <alignment horizontal="left"/>
    </xf>
    <xf numFmtId="0" fontId="48" fillId="0" borderId="20">
      <alignment horizontal="left" vertical="top"/>
    </xf>
    <xf numFmtId="0" fontId="49" fillId="0" borderId="0">
      <alignment horizontal="left"/>
    </xf>
    <xf numFmtId="0" fontId="50" fillId="0" borderId="20">
      <alignment horizontal="left" vertical="top"/>
    </xf>
    <xf numFmtId="0" fontId="51" fillId="0" borderId="0">
      <alignment horizontal="left"/>
    </xf>
    <xf numFmtId="0" fontId="52" fillId="0" borderId="0"/>
    <xf numFmtId="0" fontId="53" fillId="0" borderId="0">
      <alignment horizontal="left"/>
    </xf>
    <xf numFmtId="0" fontId="42" fillId="0" borderId="21">
      <alignment vertical="center"/>
    </xf>
    <xf numFmtId="0" fontId="54" fillId="0" borderId="0">
      <alignment horizontal="left"/>
    </xf>
    <xf numFmtId="0" fontId="43" fillId="0" borderId="0">
      <alignment horizontal="left"/>
    </xf>
    <xf numFmtId="0" fontId="49" fillId="0" borderId="0"/>
    <xf numFmtId="0" fontId="47" fillId="0" borderId="0"/>
    <xf numFmtId="0" fontId="43" fillId="0" borderId="0"/>
    <xf numFmtId="0" fontId="55" fillId="0" borderId="0"/>
    <xf numFmtId="0" fontId="55" fillId="0" borderId="0"/>
    <xf numFmtId="0" fontId="56" fillId="0" borderId="0"/>
    <xf numFmtId="0" fontId="56" fillId="0" borderId="0"/>
    <xf numFmtId="0" fontId="55" fillId="0" borderId="0"/>
    <xf numFmtId="0" fontId="55" fillId="0" borderId="0"/>
    <xf numFmtId="0" fontId="56" fillId="0" borderId="0"/>
    <xf numFmtId="0" fontId="55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8" fillId="0" borderId="0"/>
    <xf numFmtId="0" fontId="59" fillId="0" borderId="0" applyNumberFormat="0" applyFill="0" applyBorder="0" applyAlignment="0" applyProtection="0"/>
    <xf numFmtId="0" fontId="60" fillId="0" borderId="11" applyNumberFormat="0" applyFill="0" applyAlignment="0" applyProtection="0"/>
    <xf numFmtId="0" fontId="61" fillId="0" borderId="12" applyNumberFormat="0" applyFill="0" applyAlignment="0" applyProtection="0"/>
    <xf numFmtId="0" fontId="62" fillId="0" borderId="13" applyNumberFormat="0" applyFill="0" applyAlignment="0" applyProtection="0"/>
    <xf numFmtId="0" fontId="62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5" borderId="0" applyNumberFormat="0" applyBorder="0" applyAlignment="0" applyProtection="0"/>
    <xf numFmtId="0" fontId="65" fillId="6" borderId="0" applyNumberFormat="0" applyBorder="0" applyAlignment="0" applyProtection="0"/>
    <xf numFmtId="0" fontId="66" fillId="7" borderId="14" applyNumberFormat="0" applyAlignment="0" applyProtection="0"/>
    <xf numFmtId="0" fontId="67" fillId="8" borderId="15" applyNumberFormat="0" applyAlignment="0" applyProtection="0"/>
    <xf numFmtId="0" fontId="68" fillId="8" borderId="14" applyNumberFormat="0" applyAlignment="0" applyProtection="0"/>
    <xf numFmtId="0" fontId="69" fillId="0" borderId="16" applyNumberFormat="0" applyFill="0" applyAlignment="0" applyProtection="0"/>
    <xf numFmtId="0" fontId="70" fillId="9" borderId="17" applyNumberFormat="0" applyAlignment="0" applyProtection="0"/>
    <xf numFmtId="0" fontId="71" fillId="0" borderId="0" applyNumberFormat="0" applyFill="0" applyBorder="0" applyAlignment="0" applyProtection="0"/>
    <xf numFmtId="0" fontId="13" fillId="10" borderId="18" applyNumberFormat="0" applyFont="0" applyAlignment="0" applyProtection="0"/>
    <xf numFmtId="0" fontId="72" fillId="0" borderId="0" applyNumberFormat="0" applyFill="0" applyBorder="0" applyAlignment="0" applyProtection="0"/>
    <xf numFmtId="0" fontId="73" fillId="0" borderId="19" applyNumberFormat="0" applyFill="0" applyAlignment="0" applyProtection="0"/>
    <xf numFmtId="0" fontId="74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74" fillId="14" borderId="0" applyNumberFormat="0" applyBorder="0" applyAlignment="0" applyProtection="0"/>
    <xf numFmtId="0" fontId="74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74" fillId="18" borderId="0" applyNumberFormat="0" applyBorder="0" applyAlignment="0" applyProtection="0"/>
    <xf numFmtId="0" fontId="74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74" fillId="22" borderId="0" applyNumberFormat="0" applyBorder="0" applyAlignment="0" applyProtection="0"/>
    <xf numFmtId="0" fontId="74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74" fillId="26" borderId="0" applyNumberFormat="0" applyBorder="0" applyAlignment="0" applyProtection="0"/>
    <xf numFmtId="0" fontId="74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74" fillId="30" borderId="0" applyNumberFormat="0" applyBorder="0" applyAlignment="0" applyProtection="0"/>
    <xf numFmtId="0" fontId="74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74" fillId="34" borderId="0" applyNumberFormat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19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 applyNumberForma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39" fontId="75" fillId="0" borderId="0"/>
  </cellStyleXfs>
  <cellXfs count="170">
    <xf numFmtId="0" fontId="0" fillId="0" borderId="0" xfId="0"/>
    <xf numFmtId="43" fontId="2" fillId="0" borderId="0" xfId="1" quotePrefix="1" applyFont="1" applyFill="1" applyAlignment="1" applyProtection="1"/>
    <xf numFmtId="43" fontId="2" fillId="0" borderId="0" xfId="1" applyFont="1" applyFill="1" applyAlignment="1" applyProtection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right"/>
    </xf>
    <xf numFmtId="0" fontId="3" fillId="0" borderId="0" xfId="0" quotePrefix="1" applyFont="1" applyAlignment="1">
      <alignment horizontal="center"/>
    </xf>
    <xf numFmtId="41" fontId="3" fillId="0" borderId="0" xfId="0" applyNumberFormat="1" applyFont="1" applyAlignment="1">
      <alignment horizontal="center"/>
    </xf>
    <xf numFmtId="165" fontId="3" fillId="0" borderId="0" xfId="0" applyNumberFormat="1" applyFont="1"/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right"/>
    </xf>
    <xf numFmtId="37" fontId="3" fillId="0" borderId="0" xfId="0" quotePrefix="1" applyNumberFormat="1" applyFont="1" applyAlignment="1">
      <alignment horizontal="center"/>
    </xf>
    <xf numFmtId="38" fontId="3" fillId="0" borderId="0" xfId="1" quotePrefix="1" applyNumberFormat="1" applyFont="1" applyFill="1" applyAlignment="1" applyProtection="1">
      <alignment horizontal="center"/>
    </xf>
    <xf numFmtId="1" fontId="3" fillId="0" borderId="0" xfId="0" quotePrefix="1" applyNumberFormat="1" applyFont="1" applyAlignment="1">
      <alignment horizontal="center"/>
    </xf>
    <xf numFmtId="0" fontId="2" fillId="0" borderId="0" xfId="0" applyFont="1"/>
    <xf numFmtId="41" fontId="3" fillId="0" borderId="0" xfId="0" applyNumberFormat="1" applyFont="1" applyAlignment="1">
      <alignment horizontal="right"/>
    </xf>
    <xf numFmtId="41" fontId="3" fillId="0" borderId="0" xfId="0" applyNumberFormat="1" applyFont="1" applyAlignment="1">
      <alignment horizontal="left"/>
    </xf>
    <xf numFmtId="37" fontId="5" fillId="0" borderId="0" xfId="0" quotePrefix="1" applyNumberFormat="1" applyFont="1" applyAlignment="1">
      <alignment horizontal="center"/>
    </xf>
    <xf numFmtId="37" fontId="5" fillId="0" borderId="0" xfId="0" quotePrefix="1" applyNumberFormat="1" applyFont="1" applyAlignment="1">
      <alignment horizontal="left"/>
    </xf>
    <xf numFmtId="41" fontId="5" fillId="0" borderId="0" xfId="0" quotePrefix="1" applyNumberFormat="1" applyFont="1" applyAlignment="1">
      <alignment horizontal="center"/>
    </xf>
    <xf numFmtId="41" fontId="3" fillId="0" borderId="0" xfId="1" applyNumberFormat="1" applyFont="1" applyFill="1" applyBorder="1" applyAlignment="1">
      <alignment horizontal="center"/>
    </xf>
    <xf numFmtId="41" fontId="3" fillId="0" borderId="0" xfId="1" applyNumberFormat="1" applyFont="1" applyFill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1" fontId="3" fillId="0" borderId="4" xfId="1" applyNumberFormat="1" applyFont="1" applyFill="1" applyBorder="1" applyAlignment="1">
      <alignment horizontal="center"/>
    </xf>
    <xf numFmtId="41" fontId="3" fillId="0" borderId="0" xfId="1" applyNumberFormat="1" applyFont="1" applyFill="1" applyBorder="1" applyAlignment="1"/>
    <xf numFmtId="41" fontId="5" fillId="0" borderId="0" xfId="0" quotePrefix="1" applyNumberFormat="1" applyFont="1"/>
    <xf numFmtId="0" fontId="3" fillId="0" borderId="0" xfId="0" quotePrefix="1" applyFont="1" applyAlignment="1">
      <alignment horizontal="left"/>
    </xf>
    <xf numFmtId="41" fontId="3" fillId="0" borderId="0" xfId="0" applyNumberFormat="1" applyFont="1"/>
    <xf numFmtId="37" fontId="5" fillId="0" borderId="0" xfId="0" applyNumberFormat="1" applyFont="1" applyAlignment="1">
      <alignment horizontal="center"/>
    </xf>
    <xf numFmtId="41" fontId="5" fillId="0" borderId="0" xfId="0" applyNumberFormat="1" applyFont="1" applyAlignment="1">
      <alignment horizontal="center"/>
    </xf>
    <xf numFmtId="41" fontId="5" fillId="0" borderId="0" xfId="0" quotePrefix="1" applyNumberFormat="1" applyFont="1" applyAlignment="1">
      <alignment horizontal="left"/>
    </xf>
    <xf numFmtId="41" fontId="3" fillId="0" borderId="5" xfId="1" applyNumberFormat="1" applyFont="1" applyFill="1" applyBorder="1" applyAlignment="1">
      <alignment horizontal="center"/>
    </xf>
    <xf numFmtId="37" fontId="3" fillId="0" borderId="0" xfId="0" applyNumberFormat="1" applyFont="1" applyAlignment="1">
      <alignment horizontal="left"/>
    </xf>
    <xf numFmtId="37" fontId="5" fillId="0" borderId="0" xfId="0" applyNumberFormat="1" applyFont="1" applyAlignment="1">
      <alignment horizontal="left"/>
    </xf>
    <xf numFmtId="37" fontId="3" fillId="0" borderId="6" xfId="0" applyNumberFormat="1" applyFont="1" applyBorder="1" applyAlignment="1">
      <alignment horizontal="left"/>
    </xf>
    <xf numFmtId="0" fontId="3" fillId="0" borderId="0" xfId="0" applyFont="1"/>
    <xf numFmtId="43" fontId="2" fillId="0" borderId="0" xfId="1" quotePrefix="1" applyFont="1" applyFill="1" applyAlignment="1" applyProtection="1">
      <alignment horizontal="left"/>
    </xf>
    <xf numFmtId="37" fontId="3" fillId="0" borderId="0" xfId="0" applyNumberFormat="1" applyFont="1"/>
    <xf numFmtId="41" fontId="3" fillId="0" borderId="3" xfId="1" applyNumberFormat="1" applyFont="1" applyFill="1" applyBorder="1" applyAlignment="1">
      <alignment horizontal="center"/>
    </xf>
    <xf numFmtId="41" fontId="3" fillId="0" borderId="7" xfId="1" applyNumberFormat="1" applyFont="1" applyFill="1" applyBorder="1" applyAlignment="1">
      <alignment horizontal="center"/>
    </xf>
    <xf numFmtId="41" fontId="3" fillId="0" borderId="0" xfId="1" applyNumberFormat="1" applyFont="1" applyFill="1" applyBorder="1" applyAlignment="1" applyProtection="1"/>
    <xf numFmtId="167" fontId="3" fillId="0" borderId="7" xfId="1" applyNumberFormat="1" applyFont="1" applyFill="1" applyBorder="1" applyAlignment="1" applyProtection="1"/>
    <xf numFmtId="168" fontId="5" fillId="0" borderId="0" xfId="1" applyNumberFormat="1" applyFont="1" applyFill="1" applyBorder="1" applyAlignment="1" applyProtection="1">
      <alignment horizontal="center"/>
    </xf>
    <xf numFmtId="168" fontId="3" fillId="0" borderId="0" xfId="1" applyNumberFormat="1" applyFont="1" applyFill="1" applyBorder="1" applyAlignment="1" applyProtection="1"/>
    <xf numFmtId="168" fontId="3" fillId="0" borderId="0" xfId="1" applyNumberFormat="1" applyFont="1" applyFill="1" applyBorder="1" applyAlignment="1" applyProtection="1">
      <alignment horizontal="center"/>
    </xf>
    <xf numFmtId="168" fontId="3" fillId="0" borderId="0" xfId="1" quotePrefix="1" applyNumberFormat="1" applyFont="1" applyFill="1" applyBorder="1" applyAlignment="1" applyProtection="1">
      <alignment horizontal="center"/>
    </xf>
    <xf numFmtId="168" fontId="3" fillId="0" borderId="0" xfId="1" applyNumberFormat="1" applyFont="1" applyFill="1" applyBorder="1" applyAlignment="1" applyProtection="1">
      <alignment horizontal="left"/>
    </xf>
    <xf numFmtId="41" fontId="4" fillId="0" borderId="0" xfId="1" quotePrefix="1" applyNumberFormat="1" applyFont="1" applyFill="1" applyAlignment="1" applyProtection="1">
      <alignment horizontal="center"/>
    </xf>
    <xf numFmtId="165" fontId="3" fillId="0" borderId="0" xfId="1" applyNumberFormat="1" applyFont="1" applyFill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41" fontId="3" fillId="0" borderId="0" xfId="1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37" fontId="2" fillId="0" borderId="0" xfId="0" applyNumberFormat="1" applyFont="1" applyAlignment="1">
      <alignment horizontal="left"/>
    </xf>
    <xf numFmtId="38" fontId="3" fillId="0" borderId="0" xfId="0" applyNumberFormat="1" applyFont="1" applyAlignment="1">
      <alignment horizontal="right"/>
    </xf>
    <xf numFmtId="38" fontId="3" fillId="0" borderId="0" xfId="0" applyNumberFormat="1" applyFont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2" fillId="0" borderId="0" xfId="0" applyFont="1" applyAlignment="1">
      <alignment vertical="top"/>
    </xf>
    <xf numFmtId="41" fontId="3" fillId="0" borderId="0" xfId="0" applyNumberFormat="1" applyFont="1" applyAlignment="1">
      <alignment horizontal="center" vertical="top"/>
    </xf>
    <xf numFmtId="41" fontId="3" fillId="0" borderId="7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7" fontId="2" fillId="0" borderId="0" xfId="0" applyNumberFormat="1" applyFont="1" applyAlignment="1">
      <alignment vertical="top"/>
    </xf>
    <xf numFmtId="38" fontId="3" fillId="0" borderId="0" xfId="0" applyNumberFormat="1" applyFont="1"/>
    <xf numFmtId="165" fontId="3" fillId="0" borderId="0" xfId="0" applyNumberFormat="1" applyFont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41" fontId="3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vertical="top"/>
    </xf>
    <xf numFmtId="41" fontId="3" fillId="0" borderId="7" xfId="0" applyNumberFormat="1" applyFont="1" applyBorder="1" applyAlignment="1">
      <alignment horizontal="right"/>
    </xf>
    <xf numFmtId="0" fontId="15" fillId="0" borderId="0" xfId="0" applyFont="1"/>
    <xf numFmtId="38" fontId="3" fillId="0" borderId="0" xfId="2" applyNumberFormat="1" applyFont="1" applyFill="1" applyAlignment="1">
      <alignment horizontal="right"/>
    </xf>
    <xf numFmtId="38" fontId="3" fillId="0" borderId="0" xfId="2" applyNumberFormat="1" applyFont="1" applyFill="1" applyAlignment="1" applyProtection="1">
      <alignment horizontal="right"/>
    </xf>
    <xf numFmtId="41" fontId="3" fillId="0" borderId="0" xfId="2" applyNumberFormat="1" applyFont="1" applyFill="1" applyAlignment="1"/>
    <xf numFmtId="41" fontId="3" fillId="0" borderId="0" xfId="2" applyNumberFormat="1" applyFont="1" applyFill="1" applyAlignment="1">
      <alignment horizontal="right"/>
    </xf>
    <xf numFmtId="41" fontId="3" fillId="0" borderId="0" xfId="2" applyNumberFormat="1" applyFont="1" applyFill="1" applyBorder="1" applyAlignment="1">
      <alignment horizontal="center"/>
    </xf>
    <xf numFmtId="38" fontId="3" fillId="0" borderId="0" xfId="2" applyNumberFormat="1" applyFont="1" applyFill="1" applyBorder="1" applyAlignment="1">
      <alignment horizontal="right"/>
    </xf>
    <xf numFmtId="41" fontId="3" fillId="0" borderId="4" xfId="2" applyNumberFormat="1" applyFont="1" applyFill="1" applyBorder="1" applyAlignment="1">
      <alignment horizontal="center"/>
    </xf>
    <xf numFmtId="41" fontId="3" fillId="0" borderId="0" xfId="2" applyNumberFormat="1" applyFont="1" applyFill="1" applyBorder="1" applyAlignment="1"/>
    <xf numFmtId="41" fontId="3" fillId="0" borderId="0" xfId="2" applyNumberFormat="1" applyFont="1" applyFill="1" applyAlignment="1">
      <alignment horizontal="center"/>
    </xf>
    <xf numFmtId="41" fontId="3" fillId="0" borderId="4" xfId="2" applyNumberFormat="1" applyFont="1" applyFill="1" applyBorder="1" applyAlignment="1"/>
    <xf numFmtId="41" fontId="3" fillId="0" borderId="5" xfId="2" applyNumberFormat="1" applyFont="1" applyFill="1" applyBorder="1" applyAlignment="1"/>
    <xf numFmtId="40" fontId="2" fillId="0" borderId="0" xfId="2" quotePrefix="1" applyFont="1" applyFill="1" applyAlignment="1" applyProtection="1"/>
    <xf numFmtId="38" fontId="2" fillId="0" borderId="0" xfId="2" quotePrefix="1" applyNumberFormat="1" applyFont="1" applyFill="1" applyAlignment="1" applyProtection="1">
      <alignment horizontal="right"/>
    </xf>
    <xf numFmtId="38" fontId="3" fillId="0" borderId="0" xfId="2" quotePrefix="1" applyNumberFormat="1" applyFont="1" applyFill="1" applyAlignment="1" applyProtection="1">
      <alignment horizontal="right"/>
    </xf>
    <xf numFmtId="41" fontId="3" fillId="0" borderId="7" xfId="2" applyNumberFormat="1" applyFont="1" applyFill="1" applyBorder="1" applyAlignment="1" applyProtection="1">
      <alignment horizontal="right"/>
    </xf>
    <xf numFmtId="41" fontId="3" fillId="0" borderId="8" xfId="2" applyNumberFormat="1" applyFont="1" applyFill="1" applyBorder="1" applyAlignment="1">
      <alignment horizontal="center"/>
    </xf>
    <xf numFmtId="41" fontId="3" fillId="0" borderId="5" xfId="2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43" fontId="3" fillId="0" borderId="0" xfId="1" applyFont="1" applyFill="1" applyAlignment="1"/>
    <xf numFmtId="0" fontId="3" fillId="0" borderId="0" xfId="0" quotePrefix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41" fontId="3" fillId="0" borderId="7" xfId="1" applyNumberFormat="1" applyFont="1" applyFill="1" applyBorder="1" applyAlignment="1" applyProtection="1"/>
    <xf numFmtId="41" fontId="3" fillId="0" borderId="0" xfId="2" applyNumberFormat="1" applyFont="1" applyFill="1" applyBorder="1" applyAlignment="1">
      <alignment horizontal="right"/>
    </xf>
    <xf numFmtId="41" fontId="3" fillId="0" borderId="4" xfId="2" applyNumberFormat="1" applyFont="1" applyFill="1" applyBorder="1" applyAlignment="1">
      <alignment horizontal="right"/>
    </xf>
    <xf numFmtId="41" fontId="3" fillId="0" borderId="5" xfId="2" applyNumberFormat="1" applyFont="1" applyFill="1" applyBorder="1" applyAlignment="1">
      <alignment horizontal="right"/>
    </xf>
    <xf numFmtId="41" fontId="16" fillId="0" borderId="0" xfId="0" applyNumberFormat="1" applyFont="1" applyAlignment="1">
      <alignment horizontal="left"/>
    </xf>
    <xf numFmtId="41" fontId="17" fillId="0" borderId="0" xfId="0" applyNumberFormat="1" applyFont="1" applyAlignment="1">
      <alignment horizontal="left"/>
    </xf>
    <xf numFmtId="0" fontId="3" fillId="0" borderId="0" xfId="0" applyFont="1" applyAlignment="1">
      <alignment vertical="top"/>
    </xf>
    <xf numFmtId="43" fontId="2" fillId="0" borderId="0" xfId="1" quotePrefix="1" applyFont="1" applyFill="1" applyBorder="1" applyAlignment="1" applyProtection="1"/>
    <xf numFmtId="43" fontId="2" fillId="0" borderId="0" xfId="1" applyFont="1" applyFill="1" applyBorder="1" applyAlignment="1" applyProtection="1"/>
    <xf numFmtId="40" fontId="2" fillId="0" borderId="0" xfId="2" quotePrefix="1" applyFont="1" applyFill="1" applyBorder="1" applyAlignment="1" applyProtection="1"/>
    <xf numFmtId="41" fontId="15" fillId="0" borderId="0" xfId="1" applyNumberFormat="1" applyFont="1" applyFill="1" applyAlignment="1"/>
    <xf numFmtId="41" fontId="3" fillId="0" borderId="0" xfId="1" applyNumberFormat="1" applyFont="1" applyFill="1" applyAlignment="1"/>
    <xf numFmtId="173" fontId="3" fillId="0" borderId="0" xfId="1" applyNumberFormat="1" applyFont="1" applyFill="1" applyAlignment="1"/>
    <xf numFmtId="41" fontId="3" fillId="0" borderId="8" xfId="2" applyNumberFormat="1" applyFont="1" applyFill="1" applyBorder="1" applyAlignment="1">
      <alignment horizontal="right"/>
    </xf>
    <xf numFmtId="43" fontId="3" fillId="0" borderId="0" xfId="1" applyFont="1" applyFill="1" applyAlignment="1">
      <alignment horizontal="left"/>
    </xf>
    <xf numFmtId="43" fontId="3" fillId="0" borderId="0" xfId="1" applyFont="1" applyFill="1" applyBorder="1" applyAlignment="1">
      <alignment horizontal="left"/>
    </xf>
    <xf numFmtId="4" fontId="3" fillId="0" borderId="0" xfId="0" applyNumberFormat="1" applyFont="1"/>
    <xf numFmtId="3" fontId="15" fillId="0" borderId="0" xfId="0" applyNumberFormat="1" applyFont="1"/>
    <xf numFmtId="3" fontId="3" fillId="0" borderId="0" xfId="0" applyNumberFormat="1" applyFont="1" applyAlignment="1">
      <alignment horizontal="left"/>
    </xf>
    <xf numFmtId="41" fontId="3" fillId="0" borderId="9" xfId="0" applyNumberFormat="1" applyFont="1" applyBorder="1" applyAlignment="1">
      <alignment horizontal="right"/>
    </xf>
    <xf numFmtId="41" fontId="3" fillId="0" borderId="10" xfId="0" applyNumberFormat="1" applyFont="1" applyBorder="1" applyAlignment="1">
      <alignment horizontal="right"/>
    </xf>
    <xf numFmtId="41" fontId="3" fillId="0" borderId="9" xfId="0" applyNumberFormat="1" applyFont="1" applyBorder="1" applyAlignment="1">
      <alignment horizontal="center"/>
    </xf>
    <xf numFmtId="41" fontId="3" fillId="0" borderId="10" xfId="0" applyNumberFormat="1" applyFont="1" applyBorder="1" applyAlignment="1">
      <alignment horizontal="center"/>
    </xf>
    <xf numFmtId="41" fontId="3" fillId="0" borderId="9" xfId="0" applyNumberFormat="1" applyFont="1" applyBorder="1" applyAlignment="1">
      <alignment horizontal="center" vertical="top"/>
    </xf>
    <xf numFmtId="41" fontId="3" fillId="0" borderId="10" xfId="0" applyNumberFormat="1" applyFont="1" applyBorder="1" applyAlignment="1">
      <alignment horizontal="center" vertical="top"/>
    </xf>
    <xf numFmtId="41" fontId="3" fillId="0" borderId="3" xfId="0" applyNumberFormat="1" applyFont="1" applyBorder="1"/>
    <xf numFmtId="43" fontId="3" fillId="0" borderId="0" xfId="1" applyFont="1" applyFill="1" applyBorder="1" applyAlignment="1"/>
    <xf numFmtId="164" fontId="3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center"/>
    </xf>
    <xf numFmtId="165" fontId="4" fillId="0" borderId="0" xfId="2" applyNumberFormat="1" applyFont="1" applyFill="1" applyAlignment="1">
      <alignment horizontal="center"/>
    </xf>
    <xf numFmtId="0" fontId="3" fillId="0" borderId="0" xfId="2" quotePrefix="1" applyNumberFormat="1" applyFont="1" applyFill="1" applyBorder="1" applyAlignment="1">
      <alignment horizontal="center"/>
    </xf>
    <xf numFmtId="38" fontId="14" fillId="0" borderId="0" xfId="2" applyNumberFormat="1" applyFont="1" applyFill="1" applyAlignment="1">
      <alignment horizontal="right"/>
    </xf>
    <xf numFmtId="41" fontId="15" fillId="0" borderId="0" xfId="2" applyNumberFormat="1" applyFont="1" applyFill="1" applyBorder="1" applyAlignment="1">
      <alignment horizontal="right"/>
    </xf>
    <xf numFmtId="41" fontId="3" fillId="0" borderId="3" xfId="0" applyNumberFormat="1" applyFont="1" applyBorder="1" applyAlignment="1">
      <alignment horizontal="center"/>
    </xf>
    <xf numFmtId="41" fontId="3" fillId="0" borderId="8" xfId="0" applyNumberFormat="1" applyFont="1" applyBorder="1" applyAlignment="1">
      <alignment horizontal="center"/>
    </xf>
    <xf numFmtId="41" fontId="3" fillId="0" borderId="3" xfId="0" applyNumberFormat="1" applyFont="1" applyBorder="1" applyAlignment="1">
      <alignment horizontal="center" vertical="top"/>
    </xf>
    <xf numFmtId="41" fontId="3" fillId="0" borderId="8" xfId="0" applyNumberFormat="1" applyFont="1" applyBorder="1" applyAlignment="1">
      <alignment horizontal="right"/>
    </xf>
    <xf numFmtId="41" fontId="3" fillId="0" borderId="3" xfId="0" applyNumberFormat="1" applyFont="1" applyBorder="1" applyAlignment="1">
      <alignment horizontal="right"/>
    </xf>
    <xf numFmtId="41" fontId="3" fillId="0" borderId="3" xfId="0" applyNumberFormat="1" applyFont="1" applyBorder="1" applyAlignment="1">
      <alignment horizontal="right" vertical="top"/>
    </xf>
    <xf numFmtId="0" fontId="16" fillId="0" borderId="0" xfId="0" applyFont="1"/>
    <xf numFmtId="37" fontId="2" fillId="0" borderId="0" xfId="0" applyNumberFormat="1" applyFont="1"/>
    <xf numFmtId="0" fontId="2" fillId="0" borderId="0" xfId="0" quotePrefix="1" applyFont="1" applyAlignment="1">
      <alignment horizontal="left"/>
    </xf>
    <xf numFmtId="43" fontId="15" fillId="0" borderId="0" xfId="1" applyFont="1"/>
    <xf numFmtId="43" fontId="3" fillId="0" borderId="0" xfId="1" applyFont="1" applyAlignment="1">
      <alignment horizontal="left"/>
    </xf>
    <xf numFmtId="43" fontId="15" fillId="0" borderId="0" xfId="0" applyNumberFormat="1" applyFont="1"/>
    <xf numFmtId="41" fontId="3" fillId="0" borderId="0" xfId="1" applyNumberFormat="1" applyFont="1" applyFill="1" applyAlignment="1">
      <alignment horizontal="left"/>
    </xf>
    <xf numFmtId="41" fontId="3" fillId="0" borderId="0" xfId="0" quotePrefix="1" applyNumberFormat="1" applyFont="1" applyAlignment="1">
      <alignment horizontal="right"/>
    </xf>
    <xf numFmtId="41" fontId="3" fillId="0" borderId="0" xfId="0" quotePrefix="1" applyNumberFormat="1" applyFont="1" applyAlignment="1">
      <alignment horizontal="center"/>
    </xf>
    <xf numFmtId="0" fontId="4" fillId="0" borderId="0" xfId="0" quotePrefix="1" applyFont="1" applyAlignment="1">
      <alignment horizontal="center"/>
    </xf>
    <xf numFmtId="41" fontId="4" fillId="0" borderId="0" xfId="0" quotePrefix="1" applyNumberFormat="1" applyFont="1" applyAlignment="1">
      <alignment horizontal="center"/>
    </xf>
    <xf numFmtId="41" fontId="4" fillId="0" borderId="0" xfId="0" applyNumberFormat="1" applyFont="1" applyAlignment="1">
      <alignment horizontal="center"/>
    </xf>
    <xf numFmtId="41" fontId="15" fillId="0" borderId="0" xfId="0" applyNumberFormat="1" applyFont="1" applyAlignment="1">
      <alignment horizontal="center"/>
    </xf>
    <xf numFmtId="41" fontId="3" fillId="0" borderId="0" xfId="0" quotePrefix="1" applyNumberFormat="1" applyFont="1" applyAlignment="1">
      <alignment horizontal="left"/>
    </xf>
    <xf numFmtId="10" fontId="3" fillId="0" borderId="0" xfId="0" applyNumberFormat="1" applyFont="1"/>
    <xf numFmtId="37" fontId="3" fillId="0" borderId="0" xfId="0" applyNumberFormat="1" applyFont="1" applyAlignment="1">
      <alignment horizontal="right" vertical="top"/>
    </xf>
    <xf numFmtId="0" fontId="3" fillId="0" borderId="3" xfId="0" quotePrefix="1" applyFont="1" applyBorder="1" applyAlignment="1">
      <alignment horizontal="center" vertical="top"/>
    </xf>
    <xf numFmtId="1" fontId="4" fillId="0" borderId="0" xfId="0" applyNumberFormat="1" applyFont="1" applyAlignment="1">
      <alignment horizontal="center" vertical="top"/>
    </xf>
    <xf numFmtId="41" fontId="5" fillId="0" borderId="0" xfId="0" applyNumberFormat="1" applyFont="1" applyAlignment="1">
      <alignment horizontal="left"/>
    </xf>
    <xf numFmtId="0" fontId="5" fillId="0" borderId="0" xfId="0" quotePrefix="1" applyFont="1" applyAlignment="1">
      <alignment horizontal="center"/>
    </xf>
    <xf numFmtId="0" fontId="76" fillId="0" borderId="0" xfId="0" applyFont="1"/>
    <xf numFmtId="164" fontId="3" fillId="0" borderId="0" xfId="0" applyNumberFormat="1" applyFont="1"/>
    <xf numFmtId="3" fontId="3" fillId="0" borderId="0" xfId="0" applyNumberFormat="1" applyFont="1" applyAlignment="1">
      <alignment horizontal="center"/>
    </xf>
    <xf numFmtId="49" fontId="14" fillId="0" borderId="0" xfId="0" applyNumberFormat="1" applyFont="1"/>
    <xf numFmtId="41" fontId="15" fillId="0" borderId="3" xfId="0" applyNumberFormat="1" applyFont="1" applyBorder="1" applyAlignment="1">
      <alignment horizontal="right"/>
    </xf>
    <xf numFmtId="41" fontId="15" fillId="0" borderId="0" xfId="0" applyNumberFormat="1" applyFont="1" applyAlignment="1">
      <alignment horizontal="right"/>
    </xf>
    <xf numFmtId="41" fontId="15" fillId="0" borderId="7" xfId="0" applyNumberFormat="1" applyFont="1" applyBorder="1" applyAlignment="1">
      <alignment horizontal="right"/>
    </xf>
    <xf numFmtId="41" fontId="14" fillId="0" borderId="0" xfId="0" applyNumberFormat="1" applyFont="1"/>
    <xf numFmtId="166" fontId="14" fillId="0" borderId="0" xfId="0" applyNumberFormat="1" applyFont="1" applyAlignment="1">
      <alignment horizontal="right"/>
    </xf>
    <xf numFmtId="166" fontId="14" fillId="0" borderId="0" xfId="0" applyNumberFormat="1" applyFont="1"/>
    <xf numFmtId="49" fontId="18" fillId="0" borderId="0" xfId="0" applyNumberFormat="1" applyFont="1"/>
    <xf numFmtId="49" fontId="15" fillId="0" borderId="0" xfId="0" applyNumberFormat="1" applyFont="1"/>
    <xf numFmtId="41" fontId="15" fillId="0" borderId="3" xfId="0" applyNumberFormat="1" applyFont="1" applyBorder="1"/>
    <xf numFmtId="41" fontId="14" fillId="0" borderId="0" xfId="0" applyNumberFormat="1" applyFont="1" applyAlignment="1">
      <alignment horizontal="right"/>
    </xf>
    <xf numFmtId="41" fontId="15" fillId="0" borderId="0" xfId="0" applyNumberFormat="1" applyFont="1"/>
    <xf numFmtId="41" fontId="3" fillId="0" borderId="3" xfId="0" applyNumberFormat="1" applyFont="1" applyBorder="1" applyAlignment="1">
      <alignment horizontal="center"/>
    </xf>
    <xf numFmtId="41" fontId="3" fillId="0" borderId="3" xfId="0" quotePrefix="1" applyNumberFormat="1" applyFont="1" applyBorder="1" applyAlignment="1">
      <alignment horizontal="center"/>
    </xf>
    <xf numFmtId="38" fontId="3" fillId="0" borderId="3" xfId="0" applyNumberFormat="1" applyFont="1" applyBorder="1" applyAlignment="1">
      <alignment horizontal="center"/>
    </xf>
    <xf numFmtId="38" fontId="3" fillId="0" borderId="4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 vertical="top"/>
    </xf>
    <xf numFmtId="0" fontId="3" fillId="0" borderId="0" xfId="0" quotePrefix="1" applyFont="1" applyAlignment="1">
      <alignment horizontal="right"/>
    </xf>
  </cellXfs>
  <cellStyles count="170">
    <cellStyle name="20% - Accent1" xfId="28" builtinId="30" customBuiltin="1"/>
    <cellStyle name="20% - Accent1 2" xfId="122" xr:uid="{00000000-0005-0000-0000-000001000000}"/>
    <cellStyle name="20% - Accent2" xfId="31" builtinId="34" customBuiltin="1"/>
    <cellStyle name="20% - Accent2 2" xfId="126" xr:uid="{00000000-0005-0000-0000-000003000000}"/>
    <cellStyle name="20% - Accent3" xfId="34" builtinId="38" customBuiltin="1"/>
    <cellStyle name="20% - Accent3 2" xfId="130" xr:uid="{00000000-0005-0000-0000-000005000000}"/>
    <cellStyle name="20% - Accent4" xfId="37" builtinId="42" customBuiltin="1"/>
    <cellStyle name="20% - Accent4 2" xfId="134" xr:uid="{00000000-0005-0000-0000-000007000000}"/>
    <cellStyle name="20% - Accent5" xfId="40" builtinId="46" customBuiltin="1"/>
    <cellStyle name="20% - Accent5 2" xfId="138" xr:uid="{00000000-0005-0000-0000-000009000000}"/>
    <cellStyle name="20% - Accent6" xfId="43" builtinId="50" customBuiltin="1"/>
    <cellStyle name="20% - Accent6 2" xfId="142" xr:uid="{00000000-0005-0000-0000-00000B000000}"/>
    <cellStyle name="40% - Accent1" xfId="29" builtinId="31" customBuiltin="1"/>
    <cellStyle name="40% - Accent1 2" xfId="123" xr:uid="{00000000-0005-0000-0000-00000D000000}"/>
    <cellStyle name="40% - Accent2" xfId="32" builtinId="35" customBuiltin="1"/>
    <cellStyle name="40% - Accent2 2" xfId="127" xr:uid="{00000000-0005-0000-0000-00000F000000}"/>
    <cellStyle name="40% - Accent3" xfId="35" builtinId="39" customBuiltin="1"/>
    <cellStyle name="40% - Accent3 2" xfId="131" xr:uid="{00000000-0005-0000-0000-000011000000}"/>
    <cellStyle name="40% - Accent4" xfId="38" builtinId="43" customBuiltin="1"/>
    <cellStyle name="40% - Accent4 2" xfId="135" xr:uid="{00000000-0005-0000-0000-000013000000}"/>
    <cellStyle name="40% - Accent5" xfId="41" builtinId="47" customBuiltin="1"/>
    <cellStyle name="40% - Accent5 2" xfId="139" xr:uid="{00000000-0005-0000-0000-000015000000}"/>
    <cellStyle name="40% - Accent6" xfId="44" builtinId="51" customBuiltin="1"/>
    <cellStyle name="40% - Accent6 2" xfId="143" xr:uid="{00000000-0005-0000-0000-000017000000}"/>
    <cellStyle name="60% - Accent1 2" xfId="124" xr:uid="{00000000-0005-0000-0000-000018000000}"/>
    <cellStyle name="60% - Accent1 3" xfId="53" xr:uid="{00000000-0005-0000-0000-000019000000}"/>
    <cellStyle name="60% - Accent2 2" xfId="128" xr:uid="{00000000-0005-0000-0000-00001A000000}"/>
    <cellStyle name="60% - Accent2 3" xfId="54" xr:uid="{00000000-0005-0000-0000-00001B000000}"/>
    <cellStyle name="60% - Accent3 2" xfId="132" xr:uid="{00000000-0005-0000-0000-00001C000000}"/>
    <cellStyle name="60% - Accent3 3" xfId="55" xr:uid="{00000000-0005-0000-0000-00001D000000}"/>
    <cellStyle name="60% - Accent4 2" xfId="136" xr:uid="{00000000-0005-0000-0000-00001E000000}"/>
    <cellStyle name="60% - Accent4 3" xfId="56" xr:uid="{00000000-0005-0000-0000-00001F000000}"/>
    <cellStyle name="60% - Accent5 2" xfId="140" xr:uid="{00000000-0005-0000-0000-000020000000}"/>
    <cellStyle name="60% - Accent5 3" xfId="57" xr:uid="{00000000-0005-0000-0000-000021000000}"/>
    <cellStyle name="60% - Accent6 2" xfId="144" xr:uid="{00000000-0005-0000-0000-000022000000}"/>
    <cellStyle name="60% - Accent6 3" xfId="58" xr:uid="{00000000-0005-0000-0000-000023000000}"/>
    <cellStyle name="Accent1" xfId="27" builtinId="29" customBuiltin="1"/>
    <cellStyle name="Accent1 2" xfId="121" xr:uid="{00000000-0005-0000-0000-000025000000}"/>
    <cellStyle name="Accent2" xfId="30" builtinId="33" customBuiltin="1"/>
    <cellStyle name="Accent2 2" xfId="125" xr:uid="{00000000-0005-0000-0000-000027000000}"/>
    <cellStyle name="Accent3" xfId="33" builtinId="37" customBuiltin="1"/>
    <cellStyle name="Accent3 2" xfId="129" xr:uid="{00000000-0005-0000-0000-000029000000}"/>
    <cellStyle name="Accent4" xfId="36" builtinId="41" customBuiltin="1"/>
    <cellStyle name="Accent4 2" xfId="133" xr:uid="{00000000-0005-0000-0000-00002B000000}"/>
    <cellStyle name="Accent5" xfId="39" builtinId="45" customBuiltin="1"/>
    <cellStyle name="Accent5 2" xfId="137" xr:uid="{00000000-0005-0000-0000-00002D000000}"/>
    <cellStyle name="Accent6" xfId="42" builtinId="49" customBuiltin="1"/>
    <cellStyle name="Accent6 2" xfId="141" xr:uid="{00000000-0005-0000-0000-00002F000000}"/>
    <cellStyle name="Bad" xfId="18" builtinId="27" customBuiltin="1"/>
    <cellStyle name="Bad 2" xfId="110" xr:uid="{00000000-0005-0000-0000-000031000000}"/>
    <cellStyle name="Calculation" xfId="21" builtinId="22" customBuiltin="1"/>
    <cellStyle name="Calculation 2" xfId="114" xr:uid="{00000000-0005-0000-0000-000033000000}"/>
    <cellStyle name="Check Cell" xfId="23" builtinId="23" customBuiltin="1"/>
    <cellStyle name="Check Cell 2" xfId="116" xr:uid="{00000000-0005-0000-0000-000035000000}"/>
    <cellStyle name="Comma" xfId="1" builtinId="3"/>
    <cellStyle name="Comma 2" xfId="2" xr:uid="{00000000-0005-0000-0000-000037000000}"/>
    <cellStyle name="Comma 2 2" xfId="66" xr:uid="{00000000-0005-0000-0000-000038000000}"/>
    <cellStyle name="Comma 2 3" xfId="50" xr:uid="{00000000-0005-0000-0000-000039000000}"/>
    <cellStyle name="Comma 3" xfId="49" xr:uid="{00000000-0005-0000-0000-00003A000000}"/>
    <cellStyle name="Comma 3 2" xfId="146" xr:uid="{00000000-0005-0000-0000-00003B000000}"/>
    <cellStyle name="Comma 4" xfId="148" xr:uid="{00000000-0005-0000-0000-00003C000000}"/>
    <cellStyle name="Comma 5" xfId="166" xr:uid="{00000000-0005-0000-0000-00003D000000}"/>
    <cellStyle name="Comma 6" xfId="60" xr:uid="{00000000-0005-0000-0000-00003E000000}"/>
    <cellStyle name="Comma 7" xfId="46" xr:uid="{00000000-0005-0000-0000-00003F000000}"/>
    <cellStyle name="Comma 8" xfId="52" xr:uid="{00000000-0005-0000-0000-000040000000}"/>
    <cellStyle name="comma zerodec" xfId="3" xr:uid="{00000000-0005-0000-0000-000041000000}"/>
    <cellStyle name="Cover Date" xfId="67" xr:uid="{00000000-0005-0000-0000-000042000000}"/>
    <cellStyle name="Cover Subtitle" xfId="68" xr:uid="{00000000-0005-0000-0000-000043000000}"/>
    <cellStyle name="Cover Title" xfId="69" xr:uid="{00000000-0005-0000-0000-000044000000}"/>
    <cellStyle name="Currency1" xfId="4" xr:uid="{00000000-0005-0000-0000-000045000000}"/>
    <cellStyle name="Dollar (zero dec)" xfId="5" xr:uid="{00000000-0005-0000-0000-000046000000}"/>
    <cellStyle name="E&amp;Y House" xfId="70" xr:uid="{00000000-0005-0000-0000-000047000000}"/>
    <cellStyle name="Explanatory Text" xfId="25" builtinId="53" customBuiltin="1"/>
    <cellStyle name="Explanatory Text 2" xfId="119" xr:uid="{00000000-0005-0000-0000-000049000000}"/>
    <cellStyle name="Footer SBILogo1" xfId="71" xr:uid="{00000000-0005-0000-0000-00004A000000}"/>
    <cellStyle name="Footer SBILogo2" xfId="72" xr:uid="{00000000-0005-0000-0000-00004B000000}"/>
    <cellStyle name="Footnote" xfId="73" xr:uid="{00000000-0005-0000-0000-00004C000000}"/>
    <cellStyle name="Footnote Reference" xfId="74" xr:uid="{00000000-0005-0000-0000-00004D000000}"/>
    <cellStyle name="Footnote_Becl-W.PaperYE" xfId="75" xr:uid="{00000000-0005-0000-0000-00004E000000}"/>
    <cellStyle name="Good" xfId="17" builtinId="26" customBuiltin="1"/>
    <cellStyle name="Good 2" xfId="109" xr:uid="{00000000-0005-0000-0000-000050000000}"/>
    <cellStyle name="Grey" xfId="6" xr:uid="{00000000-0005-0000-0000-000051000000}"/>
    <cellStyle name="Header" xfId="76" xr:uid="{00000000-0005-0000-0000-000052000000}"/>
    <cellStyle name="Header Draft Stamp" xfId="77" xr:uid="{00000000-0005-0000-0000-000053000000}"/>
    <cellStyle name="Header_Becl-W.PaperYE" xfId="78" xr:uid="{00000000-0005-0000-0000-000054000000}"/>
    <cellStyle name="Heading 1" xfId="13" builtinId="16" customBuiltin="1"/>
    <cellStyle name="Heading 1 2" xfId="105" xr:uid="{00000000-0005-0000-0000-000056000000}"/>
    <cellStyle name="Heading 1 Above" xfId="79" xr:uid="{00000000-0005-0000-0000-000057000000}"/>
    <cellStyle name="Heading 1+" xfId="80" xr:uid="{00000000-0005-0000-0000-000058000000}"/>
    <cellStyle name="Heading 2" xfId="14" builtinId="17" customBuiltin="1"/>
    <cellStyle name="Heading 2 2" xfId="106" xr:uid="{00000000-0005-0000-0000-00005A000000}"/>
    <cellStyle name="Heading 2 Below" xfId="81" xr:uid="{00000000-0005-0000-0000-00005B000000}"/>
    <cellStyle name="Heading 2+" xfId="82" xr:uid="{00000000-0005-0000-0000-00005C000000}"/>
    <cellStyle name="Heading 3" xfId="15" builtinId="18" customBuiltin="1"/>
    <cellStyle name="Heading 3 2" xfId="107" xr:uid="{00000000-0005-0000-0000-00005E000000}"/>
    <cellStyle name="Heading 3+" xfId="83" xr:uid="{00000000-0005-0000-0000-00005F000000}"/>
    <cellStyle name="Heading 4" xfId="16" builtinId="19" customBuiltin="1"/>
    <cellStyle name="Heading 4 2" xfId="108" xr:uid="{00000000-0005-0000-0000-000061000000}"/>
    <cellStyle name="Input" xfId="19" builtinId="20" customBuiltin="1"/>
    <cellStyle name="Input [yellow]" xfId="7" xr:uid="{00000000-0005-0000-0000-000063000000}"/>
    <cellStyle name="Input 2" xfId="112" xr:uid="{00000000-0005-0000-0000-000064000000}"/>
    <cellStyle name="Linked Cell" xfId="22" builtinId="24" customBuiltin="1"/>
    <cellStyle name="Linked Cell 2" xfId="115" xr:uid="{00000000-0005-0000-0000-000066000000}"/>
    <cellStyle name="Neutral 2" xfId="111" xr:uid="{00000000-0005-0000-0000-000067000000}"/>
    <cellStyle name="Neutral 3" xfId="51" xr:uid="{00000000-0005-0000-0000-000068000000}"/>
    <cellStyle name="no dec" xfId="8" xr:uid="{00000000-0005-0000-0000-000069000000}"/>
    <cellStyle name="Normal" xfId="0" builtinId="0"/>
    <cellStyle name="Normal - Style1" xfId="9" xr:uid="{00000000-0005-0000-0000-00006B000000}"/>
    <cellStyle name="Normal 10" xfId="150" xr:uid="{00000000-0005-0000-0000-00006C000000}"/>
    <cellStyle name="Normal 11" xfId="152" xr:uid="{00000000-0005-0000-0000-00006D000000}"/>
    <cellStyle name="Normal 12" xfId="154" xr:uid="{00000000-0005-0000-0000-00006E000000}"/>
    <cellStyle name="Normal 13" xfId="153" xr:uid="{00000000-0005-0000-0000-00006F000000}"/>
    <cellStyle name="Normal 14" xfId="155" xr:uid="{00000000-0005-0000-0000-000070000000}"/>
    <cellStyle name="Normal 15" xfId="156" xr:uid="{00000000-0005-0000-0000-000071000000}"/>
    <cellStyle name="Normal 16" xfId="157" xr:uid="{00000000-0005-0000-0000-000072000000}"/>
    <cellStyle name="Normal 17" xfId="158" xr:uid="{00000000-0005-0000-0000-000073000000}"/>
    <cellStyle name="Normal 18" xfId="159" xr:uid="{00000000-0005-0000-0000-000074000000}"/>
    <cellStyle name="Normal 19" xfId="161" xr:uid="{00000000-0005-0000-0000-000075000000}"/>
    <cellStyle name="Normal 2" xfId="10" xr:uid="{00000000-0005-0000-0000-000076000000}"/>
    <cellStyle name="Normal 2 2" xfId="47" xr:uid="{00000000-0005-0000-0000-000077000000}"/>
    <cellStyle name="Normal 20" xfId="160" xr:uid="{00000000-0005-0000-0000-000078000000}"/>
    <cellStyle name="Normal 21" xfId="162" xr:uid="{00000000-0005-0000-0000-000079000000}"/>
    <cellStyle name="Normal 22" xfId="165" xr:uid="{00000000-0005-0000-0000-00007A000000}"/>
    <cellStyle name="Normal 23" xfId="59" xr:uid="{00000000-0005-0000-0000-00007B000000}"/>
    <cellStyle name="Normal 24" xfId="167" xr:uid="{00000000-0005-0000-0000-00007C000000}"/>
    <cellStyle name="Normal 25" xfId="45" xr:uid="{00000000-0005-0000-0000-00007D000000}"/>
    <cellStyle name="Normal 3" xfId="48" xr:uid="{00000000-0005-0000-0000-00007E000000}"/>
    <cellStyle name="Normal 3 2" xfId="64" xr:uid="{00000000-0005-0000-0000-00007F000000}"/>
    <cellStyle name="Normal 4" xfId="65" xr:uid="{00000000-0005-0000-0000-000080000000}"/>
    <cellStyle name="Normal 5" xfId="102" xr:uid="{00000000-0005-0000-0000-000081000000}"/>
    <cellStyle name="Normal 6" xfId="103" xr:uid="{00000000-0005-0000-0000-000082000000}"/>
    <cellStyle name="Normal 7" xfId="145" xr:uid="{00000000-0005-0000-0000-000083000000}"/>
    <cellStyle name="Normal 8" xfId="147" xr:uid="{00000000-0005-0000-0000-000084000000}"/>
    <cellStyle name="Normal 9" xfId="149" xr:uid="{00000000-0005-0000-0000-000085000000}"/>
    <cellStyle name="NormalGB" xfId="84" xr:uid="{00000000-0005-0000-0000-000086000000}"/>
    <cellStyle name="Note 2" xfId="118" xr:uid="{00000000-0005-0000-0000-000087000000}"/>
    <cellStyle name="Note 3" xfId="63" xr:uid="{00000000-0005-0000-0000-000088000000}"/>
    <cellStyle name="Output" xfId="20" builtinId="21" customBuiltin="1"/>
    <cellStyle name="Output 2" xfId="113" xr:uid="{00000000-0005-0000-0000-00008A000000}"/>
    <cellStyle name="Page Number" xfId="85" xr:uid="{00000000-0005-0000-0000-00008B000000}"/>
    <cellStyle name="Percent [2]" xfId="11" xr:uid="{00000000-0005-0000-0000-00008C000000}"/>
    <cellStyle name="Percent 2" xfId="61" xr:uid="{00000000-0005-0000-0000-00008D000000}"/>
    <cellStyle name="Percent 3" xfId="168" xr:uid="{00000000-0005-0000-0000-00008E000000}"/>
    <cellStyle name="Quantity" xfId="12" xr:uid="{00000000-0005-0000-0000-00008F000000}"/>
    <cellStyle name="Salomon Logo" xfId="86" xr:uid="{00000000-0005-0000-0000-000090000000}"/>
    <cellStyle name="Table Head" xfId="87" xr:uid="{00000000-0005-0000-0000-000091000000}"/>
    <cellStyle name="Table Source" xfId="88" xr:uid="{00000000-0005-0000-0000-000092000000}"/>
    <cellStyle name="Table Text" xfId="89" xr:uid="{00000000-0005-0000-0000-000093000000}"/>
    <cellStyle name="Table Title" xfId="90" xr:uid="{00000000-0005-0000-0000-000094000000}"/>
    <cellStyle name="Table Units" xfId="91" xr:uid="{00000000-0005-0000-0000-000095000000}"/>
    <cellStyle name="Text 1" xfId="92" xr:uid="{00000000-0005-0000-0000-000096000000}"/>
    <cellStyle name="Text 2" xfId="93" xr:uid="{00000000-0005-0000-0000-000097000000}"/>
    <cellStyle name="Text Head 1" xfId="94" xr:uid="{00000000-0005-0000-0000-000098000000}"/>
    <cellStyle name="Text Head 2" xfId="95" xr:uid="{00000000-0005-0000-0000-000099000000}"/>
    <cellStyle name="Text Indent 1" xfId="96" xr:uid="{00000000-0005-0000-0000-00009A000000}"/>
    <cellStyle name="Text Indent 2" xfId="97" xr:uid="{00000000-0005-0000-0000-00009B000000}"/>
    <cellStyle name="Title 2" xfId="104" xr:uid="{00000000-0005-0000-0000-00009C000000}"/>
    <cellStyle name="Title 3" xfId="151" xr:uid="{00000000-0005-0000-0000-00009D000000}"/>
    <cellStyle name="Title 4" xfId="62" xr:uid="{00000000-0005-0000-0000-00009E000000}"/>
    <cellStyle name="TOC 1" xfId="98" xr:uid="{00000000-0005-0000-0000-00009F000000}"/>
    <cellStyle name="TOC 2" xfId="99" xr:uid="{00000000-0005-0000-0000-0000A0000000}"/>
    <cellStyle name="Total" xfId="26" builtinId="25" customBuiltin="1"/>
    <cellStyle name="Total 2" xfId="120" xr:uid="{00000000-0005-0000-0000-0000A2000000}"/>
    <cellStyle name="Warning Text" xfId="24" builtinId="11" customBuiltin="1"/>
    <cellStyle name="Warning Text 2" xfId="117" xr:uid="{00000000-0005-0000-0000-0000A4000000}"/>
    <cellStyle name="เชื่อมโยงหลายมิติ" xfId="100" xr:uid="{00000000-0005-0000-0000-0000A6000000}"/>
    <cellStyle name="ชื่อเรื่อง 2" xfId="164" xr:uid="{00000000-0005-0000-0000-0000A5000000}"/>
    <cellStyle name="ตามการเชื่อมโยงหลายมิติ" xfId="101" xr:uid="{00000000-0005-0000-0000-0000A7000000}"/>
    <cellStyle name="ปกติ 2" xfId="163" xr:uid="{00000000-0005-0000-0000-0000A8000000}"/>
    <cellStyle name="ปกติ_Sheet1" xfId="169" xr:uid="{00000000-0005-0000-0000-0000A9000000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4"/>
  <sheetViews>
    <sheetView showGridLines="0" tabSelected="1" view="pageBreakPreview" zoomScale="96" zoomScaleNormal="100" zoomScaleSheetLayoutView="96" workbookViewId="0">
      <selection activeCell="J2" sqref="J2"/>
    </sheetView>
  </sheetViews>
  <sheetFormatPr defaultColWidth="9.42578125" defaultRowHeight="24" customHeight="1"/>
  <cols>
    <col min="1" max="2" width="15.5703125" style="67" customWidth="1"/>
    <col min="3" max="3" width="15.28515625" style="67" customWidth="1"/>
    <col min="4" max="4" width="8.5703125" style="67" customWidth="1"/>
    <col min="5" max="5" width="1.5703125" style="67" customWidth="1"/>
    <col min="6" max="6" width="14.5703125" style="67" customWidth="1"/>
    <col min="7" max="7" width="1.5703125" style="67" customWidth="1"/>
    <col min="8" max="8" width="14.5703125" style="67" customWidth="1"/>
    <col min="9" max="9" width="1.5703125" style="67" customWidth="1"/>
    <col min="10" max="10" width="14.5703125" style="67" customWidth="1"/>
    <col min="11" max="11" width="1.5703125" style="67" customWidth="1"/>
    <col min="12" max="12" width="14.5703125" style="67" customWidth="1"/>
    <col min="13" max="13" width="1.5703125" style="67" customWidth="1"/>
    <col min="14" max="14" width="14.5703125" style="67" bestFit="1" customWidth="1"/>
    <col min="15" max="15" width="12.7109375" style="67" bestFit="1" customWidth="1"/>
    <col min="16" max="16" width="13.85546875" style="67" bestFit="1" customWidth="1"/>
    <col min="17" max="17" width="12.7109375" style="67" bestFit="1" customWidth="1"/>
    <col min="18" max="19" width="11.140625" style="67" bestFit="1" customWidth="1"/>
    <col min="20" max="20" width="9.85546875" style="67" bestFit="1" customWidth="1"/>
    <col min="21" max="21" width="12" style="67" bestFit="1" customWidth="1"/>
    <col min="22" max="16384" width="9.42578125" style="67"/>
  </cols>
  <sheetData>
    <row r="1" spans="1:17" ht="24" customHeight="1">
      <c r="A1" s="13" t="s">
        <v>0</v>
      </c>
      <c r="B1" s="1"/>
      <c r="C1" s="1"/>
      <c r="D1" s="1"/>
      <c r="E1" s="1"/>
      <c r="F1" s="1"/>
      <c r="G1" s="1"/>
      <c r="H1" s="1"/>
      <c r="I1" s="96"/>
      <c r="J1" s="1"/>
      <c r="K1" s="1"/>
      <c r="L1" s="1"/>
      <c r="M1" s="1"/>
    </row>
    <row r="2" spans="1:17" ht="24" customHeight="1">
      <c r="A2" s="13" t="s">
        <v>1</v>
      </c>
      <c r="B2" s="1"/>
      <c r="C2" s="1"/>
      <c r="D2" s="1"/>
      <c r="E2" s="1"/>
      <c r="F2" s="1"/>
      <c r="G2" s="1"/>
      <c r="H2" s="1"/>
      <c r="I2" s="96"/>
      <c r="J2" s="1"/>
      <c r="K2" s="1"/>
      <c r="L2" s="1"/>
      <c r="M2" s="1"/>
    </row>
    <row r="3" spans="1:17" ht="24" customHeight="1">
      <c r="A3" s="13" t="s">
        <v>2</v>
      </c>
      <c r="B3" s="2"/>
      <c r="C3" s="2"/>
      <c r="D3" s="2"/>
      <c r="E3" s="2"/>
      <c r="F3" s="2"/>
      <c r="G3" s="2"/>
      <c r="H3" s="2"/>
      <c r="I3" s="97"/>
      <c r="J3" s="2"/>
      <c r="K3" s="2"/>
      <c r="L3" s="2"/>
      <c r="M3" s="2"/>
      <c r="P3" s="131"/>
      <c r="Q3" s="133"/>
    </row>
    <row r="4" spans="1:17" ht="24" customHeigh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143" t="s">
        <v>3</v>
      </c>
      <c r="M4" s="4"/>
      <c r="P4" s="131"/>
    </row>
    <row r="5" spans="1:17" ht="24" customHeight="1">
      <c r="A5" s="5"/>
      <c r="B5" s="5"/>
      <c r="C5" s="5"/>
      <c r="D5" s="5"/>
      <c r="E5" s="5"/>
      <c r="F5" s="163" t="s">
        <v>4</v>
      </c>
      <c r="G5" s="163"/>
      <c r="H5" s="163"/>
      <c r="I5" s="27"/>
      <c r="J5" s="163" t="s">
        <v>5</v>
      </c>
      <c r="K5" s="163"/>
      <c r="L5" s="163"/>
      <c r="M5" s="27"/>
      <c r="P5" s="131"/>
    </row>
    <row r="6" spans="1:17" ht="24" customHeight="1">
      <c r="A6" s="5"/>
      <c r="B6" s="5"/>
      <c r="C6" s="7"/>
      <c r="D6" s="8" t="s">
        <v>6</v>
      </c>
      <c r="E6" s="9"/>
      <c r="F6" s="144" t="s">
        <v>7</v>
      </c>
      <c r="G6" s="145"/>
      <c r="H6" s="144" t="s">
        <v>8</v>
      </c>
      <c r="I6" s="6"/>
      <c r="J6" s="144" t="s">
        <v>7</v>
      </c>
      <c r="K6" s="145"/>
      <c r="L6" s="144" t="s">
        <v>8</v>
      </c>
      <c r="M6" s="6"/>
      <c r="P6" s="131"/>
    </row>
    <row r="7" spans="1:17" ht="24" customHeight="1">
      <c r="A7" s="5"/>
      <c r="B7" s="5"/>
      <c r="C7" s="7"/>
      <c r="D7" s="8"/>
      <c r="E7" s="9"/>
      <c r="F7" s="5" t="s">
        <v>9</v>
      </c>
      <c r="G7" s="8"/>
      <c r="H7" s="10" t="s">
        <v>10</v>
      </c>
      <c r="I7" s="136"/>
      <c r="J7" s="5" t="s">
        <v>9</v>
      </c>
      <c r="K7" s="8"/>
      <c r="L7" s="10" t="s">
        <v>10</v>
      </c>
      <c r="M7" s="10"/>
      <c r="P7" s="131"/>
    </row>
    <row r="8" spans="1:17" ht="24" customHeight="1">
      <c r="A8" s="5"/>
      <c r="B8" s="5"/>
      <c r="C8" s="7"/>
      <c r="D8" s="8"/>
      <c r="E8" s="9"/>
      <c r="F8" s="11" t="s">
        <v>11</v>
      </c>
      <c r="G8" s="8"/>
      <c r="H8" s="12"/>
      <c r="I8" s="136"/>
      <c r="J8" s="11" t="s">
        <v>11</v>
      </c>
      <c r="K8" s="8"/>
      <c r="L8" s="12"/>
      <c r="M8" s="12"/>
      <c r="P8" s="131"/>
    </row>
    <row r="9" spans="1:17" s="3" customFormat="1" ht="24" customHeight="1">
      <c r="A9" s="13" t="s">
        <v>12</v>
      </c>
      <c r="B9" s="13"/>
      <c r="D9" s="117"/>
      <c r="E9" s="118"/>
      <c r="F9" s="119"/>
      <c r="G9" s="118"/>
      <c r="J9" s="68"/>
      <c r="M9" s="118"/>
      <c r="P9" s="132"/>
    </row>
    <row r="10" spans="1:17" s="3" customFormat="1" ht="24" customHeight="1">
      <c r="A10" s="13" t="s">
        <v>13</v>
      </c>
      <c r="B10" s="13"/>
      <c r="F10" s="14"/>
      <c r="G10" s="15"/>
      <c r="H10" s="14"/>
      <c r="I10" s="14"/>
      <c r="J10" s="69"/>
      <c r="K10" s="14"/>
      <c r="L10" s="14"/>
      <c r="P10" s="132"/>
    </row>
    <row r="11" spans="1:17" s="3" customFormat="1" ht="24" customHeight="1">
      <c r="A11" s="3" t="s">
        <v>14</v>
      </c>
      <c r="D11" s="16"/>
      <c r="E11" s="17"/>
      <c r="F11" s="70">
        <v>2373816</v>
      </c>
      <c r="G11" s="18"/>
      <c r="H11" s="70">
        <v>2040725</v>
      </c>
      <c r="I11" s="18"/>
      <c r="J11" s="71">
        <v>330656</v>
      </c>
      <c r="K11" s="18"/>
      <c r="L11" s="71">
        <v>252272</v>
      </c>
      <c r="M11" s="18"/>
      <c r="N11" s="15"/>
      <c r="O11" s="15"/>
      <c r="P11" s="132"/>
    </row>
    <row r="12" spans="1:17" s="3" customFormat="1" ht="24" customHeight="1">
      <c r="A12" s="3" t="s">
        <v>15</v>
      </c>
      <c r="D12" s="16">
        <v>3</v>
      </c>
      <c r="E12" s="16"/>
      <c r="F12" s="70">
        <v>179465</v>
      </c>
      <c r="G12" s="18"/>
      <c r="H12" s="70">
        <v>145162</v>
      </c>
      <c r="I12" s="18"/>
      <c r="J12" s="71">
        <v>51936</v>
      </c>
      <c r="K12" s="18"/>
      <c r="L12" s="71">
        <v>25324</v>
      </c>
      <c r="M12" s="18"/>
      <c r="N12" s="94"/>
      <c r="O12" s="93"/>
      <c r="P12" s="132"/>
    </row>
    <row r="13" spans="1:17" s="3" customFormat="1" ht="24" customHeight="1">
      <c r="A13" s="3" t="s">
        <v>16</v>
      </c>
      <c r="D13" s="16">
        <v>4</v>
      </c>
      <c r="E13" s="16"/>
      <c r="F13" s="70">
        <v>70437599</v>
      </c>
      <c r="G13" s="18"/>
      <c r="H13" s="70">
        <v>71704986</v>
      </c>
      <c r="I13" s="18"/>
      <c r="J13" s="71">
        <v>184003</v>
      </c>
      <c r="K13" s="18"/>
      <c r="L13" s="71">
        <v>264153</v>
      </c>
      <c r="M13" s="18"/>
      <c r="N13" s="15"/>
      <c r="O13" s="15"/>
      <c r="P13" s="132"/>
    </row>
    <row r="14" spans="1:17" s="3" customFormat="1" ht="24" customHeight="1">
      <c r="A14" s="3" t="s">
        <v>17</v>
      </c>
      <c r="D14" s="16">
        <v>2</v>
      </c>
      <c r="E14" s="16"/>
      <c r="F14" s="71">
        <v>0</v>
      </c>
      <c r="G14" s="18"/>
      <c r="H14" s="71">
        <v>0</v>
      </c>
      <c r="I14" s="18"/>
      <c r="J14" s="71">
        <v>1853628</v>
      </c>
      <c r="K14" s="18"/>
      <c r="L14" s="71">
        <v>697321</v>
      </c>
      <c r="M14" s="18"/>
      <c r="N14" s="15"/>
      <c r="O14" s="15"/>
      <c r="P14" s="132"/>
    </row>
    <row r="15" spans="1:17" s="3" customFormat="1" ht="24" customHeight="1">
      <c r="A15" s="3" t="s">
        <v>18</v>
      </c>
      <c r="D15" s="16">
        <v>2</v>
      </c>
      <c r="E15" s="16"/>
      <c r="F15" s="71">
        <v>0</v>
      </c>
      <c r="G15" s="18"/>
      <c r="H15" s="71">
        <v>0</v>
      </c>
      <c r="I15" s="18"/>
      <c r="J15" s="71">
        <v>39167800</v>
      </c>
      <c r="K15" s="18"/>
      <c r="L15" s="71">
        <v>42632600</v>
      </c>
      <c r="M15" s="18"/>
      <c r="N15" s="15"/>
      <c r="O15" s="15"/>
      <c r="P15" s="132"/>
    </row>
    <row r="16" spans="1:17" s="3" customFormat="1" ht="24" customHeight="1">
      <c r="A16" s="3" t="s">
        <v>19</v>
      </c>
      <c r="D16" s="16"/>
      <c r="E16" s="16"/>
      <c r="F16" s="72">
        <v>107513</v>
      </c>
      <c r="G16" s="18"/>
      <c r="H16" s="72">
        <v>87791</v>
      </c>
      <c r="I16" s="18"/>
      <c r="J16" s="90">
        <v>0</v>
      </c>
      <c r="K16" s="18"/>
      <c r="L16" s="90">
        <v>0</v>
      </c>
      <c r="M16" s="18"/>
      <c r="N16" s="94"/>
      <c r="O16" s="15"/>
      <c r="P16" s="132"/>
    </row>
    <row r="17" spans="1:21" s="3" customFormat="1" ht="24" customHeight="1">
      <c r="A17" s="3" t="s">
        <v>20</v>
      </c>
      <c r="D17" s="16"/>
      <c r="E17" s="16"/>
      <c r="F17" s="72">
        <v>827213</v>
      </c>
      <c r="G17" s="18"/>
      <c r="H17" s="72">
        <v>462887</v>
      </c>
      <c r="I17" s="18"/>
      <c r="J17" s="72">
        <v>0</v>
      </c>
      <c r="K17" s="18"/>
      <c r="L17" s="72">
        <v>0</v>
      </c>
      <c r="M17" s="18"/>
      <c r="N17" s="94"/>
      <c r="O17" s="15"/>
      <c r="P17" s="104"/>
      <c r="Q17" s="104"/>
      <c r="U17" s="103"/>
    </row>
    <row r="18" spans="1:21" s="3" customFormat="1" ht="24" customHeight="1">
      <c r="A18" s="3" t="s">
        <v>21</v>
      </c>
      <c r="D18" s="16"/>
      <c r="E18" s="16"/>
      <c r="F18" s="72"/>
      <c r="G18" s="18"/>
      <c r="H18" s="72"/>
      <c r="I18" s="18"/>
      <c r="J18" s="72"/>
      <c r="K18" s="18"/>
      <c r="L18" s="72"/>
      <c r="M18" s="18"/>
      <c r="N18" s="94"/>
      <c r="O18" s="15"/>
      <c r="P18" s="104"/>
      <c r="Q18" s="104"/>
      <c r="U18" s="103"/>
    </row>
    <row r="19" spans="1:21" s="3" customFormat="1" ht="24" customHeight="1">
      <c r="A19" s="3" t="s">
        <v>22</v>
      </c>
      <c r="D19" s="16"/>
      <c r="E19" s="16"/>
      <c r="F19" s="72">
        <v>57305</v>
      </c>
      <c r="G19" s="18"/>
      <c r="H19" s="72">
        <v>4949</v>
      </c>
      <c r="I19" s="18"/>
      <c r="J19" s="72">
        <v>0</v>
      </c>
      <c r="K19" s="18"/>
      <c r="L19" s="72">
        <v>0</v>
      </c>
      <c r="M19" s="18"/>
      <c r="O19" s="15"/>
      <c r="P19" s="132"/>
      <c r="Q19" s="15"/>
      <c r="U19" s="104"/>
    </row>
    <row r="20" spans="1:21" s="3" customFormat="1" ht="24" customHeight="1">
      <c r="A20" s="3" t="s">
        <v>23</v>
      </c>
      <c r="D20" s="16"/>
      <c r="E20" s="16"/>
      <c r="F20" s="72">
        <v>131687</v>
      </c>
      <c r="G20" s="18"/>
      <c r="H20" s="72">
        <v>125613</v>
      </c>
      <c r="I20" s="18"/>
      <c r="J20" s="72">
        <v>7121</v>
      </c>
      <c r="K20" s="18"/>
      <c r="L20" s="72">
        <v>7167</v>
      </c>
      <c r="M20" s="18"/>
      <c r="O20" s="15"/>
      <c r="P20" s="104"/>
      <c r="Q20" s="104"/>
      <c r="R20" s="104"/>
      <c r="S20" s="104"/>
      <c r="T20" s="104"/>
      <c r="U20" s="103"/>
    </row>
    <row r="21" spans="1:21" s="3" customFormat="1" ht="24" customHeight="1">
      <c r="A21" s="21" t="s">
        <v>24</v>
      </c>
      <c r="B21" s="21"/>
      <c r="D21" s="22"/>
      <c r="E21" s="22"/>
      <c r="F21" s="74">
        <f>SUM(F11:F20)</f>
        <v>74114598</v>
      </c>
      <c r="G21" s="6"/>
      <c r="H21" s="74">
        <f>SUM(H11:H20)</f>
        <v>74572113</v>
      </c>
      <c r="I21" s="6"/>
      <c r="J21" s="74">
        <f>SUM(J11:J20)</f>
        <v>41595144</v>
      </c>
      <c r="K21" s="6"/>
      <c r="L21" s="74">
        <f>SUM(L11:L20)</f>
        <v>43878837</v>
      </c>
      <c r="M21" s="6"/>
      <c r="N21" s="15"/>
      <c r="O21" s="15"/>
      <c r="P21" s="103"/>
      <c r="Q21" s="103"/>
      <c r="R21" s="103"/>
      <c r="S21" s="103"/>
      <c r="T21" s="103"/>
      <c r="U21" s="103"/>
    </row>
    <row r="22" spans="1:21" s="3" customFormat="1" ht="24" customHeight="1">
      <c r="A22" s="21" t="s">
        <v>25</v>
      </c>
      <c r="B22" s="21"/>
      <c r="D22" s="22"/>
      <c r="E22" s="22"/>
      <c r="F22" s="72"/>
      <c r="G22" s="6"/>
      <c r="H22" s="72"/>
      <c r="I22" s="6"/>
      <c r="J22" s="90"/>
      <c r="K22" s="6"/>
      <c r="L22" s="90"/>
      <c r="M22" s="6"/>
      <c r="N22" s="15"/>
      <c r="O22" s="15"/>
      <c r="P22" s="132"/>
    </row>
    <row r="23" spans="1:21" s="3" customFormat="1" ht="24" customHeight="1">
      <c r="A23" s="3" t="s">
        <v>26</v>
      </c>
      <c r="D23" s="16">
        <v>5</v>
      </c>
      <c r="E23" s="16"/>
      <c r="F23" s="76">
        <v>0</v>
      </c>
      <c r="G23" s="25"/>
      <c r="H23" s="76">
        <v>0</v>
      </c>
      <c r="I23" s="25"/>
      <c r="J23" s="71">
        <v>7396867</v>
      </c>
      <c r="K23" s="25"/>
      <c r="L23" s="71">
        <v>7398177</v>
      </c>
      <c r="M23" s="25"/>
      <c r="N23" s="116"/>
      <c r="O23" s="15"/>
      <c r="P23" s="132"/>
      <c r="R23" s="107"/>
      <c r="U23" s="116"/>
    </row>
    <row r="24" spans="1:21" s="3" customFormat="1" ht="24" customHeight="1">
      <c r="A24" s="3" t="s">
        <v>27</v>
      </c>
      <c r="D24" s="16">
        <v>6</v>
      </c>
      <c r="E24" s="16"/>
      <c r="F24" s="70">
        <v>7328499</v>
      </c>
      <c r="G24" s="25"/>
      <c r="H24" s="70">
        <v>6702403</v>
      </c>
      <c r="I24" s="25"/>
      <c r="J24" s="71">
        <v>6233785</v>
      </c>
      <c r="K24" s="25"/>
      <c r="L24" s="71">
        <v>6233785</v>
      </c>
      <c r="M24" s="25"/>
      <c r="N24" s="15"/>
      <c r="O24" s="15"/>
      <c r="P24" s="132"/>
      <c r="R24" s="107"/>
      <c r="U24" s="116"/>
    </row>
    <row r="25" spans="1:21" s="3" customFormat="1" ht="24" customHeight="1">
      <c r="A25" s="26" t="s">
        <v>28</v>
      </c>
      <c r="B25" s="26"/>
      <c r="D25" s="16"/>
      <c r="E25" s="16"/>
      <c r="F25" s="27">
        <v>949368</v>
      </c>
      <c r="G25" s="25"/>
      <c r="H25" s="27">
        <v>990713</v>
      </c>
      <c r="I25" s="25"/>
      <c r="J25" s="71">
        <v>242643</v>
      </c>
      <c r="K25" s="25"/>
      <c r="L25" s="71">
        <v>242643</v>
      </c>
      <c r="M25" s="25"/>
      <c r="N25" s="15"/>
      <c r="O25" s="15"/>
      <c r="P25" s="132"/>
    </row>
    <row r="26" spans="1:21" s="3" customFormat="1" ht="24" customHeight="1">
      <c r="A26" s="26" t="s">
        <v>29</v>
      </c>
      <c r="B26" s="26"/>
      <c r="D26" s="16"/>
      <c r="E26" s="16"/>
      <c r="F26" s="27">
        <v>82569</v>
      </c>
      <c r="G26" s="25"/>
      <c r="H26" s="27">
        <v>78304</v>
      </c>
      <c r="I26" s="25"/>
      <c r="J26" s="90">
        <v>29094</v>
      </c>
      <c r="K26" s="25"/>
      <c r="L26" s="71">
        <v>31580</v>
      </c>
      <c r="M26" s="25"/>
      <c r="O26" s="15"/>
    </row>
    <row r="27" spans="1:21" s="3" customFormat="1" ht="24" customHeight="1">
      <c r="A27" s="26" t="s">
        <v>30</v>
      </c>
      <c r="B27" s="26"/>
      <c r="C27" s="15"/>
      <c r="D27" s="16">
        <v>7</v>
      </c>
      <c r="E27" s="16"/>
      <c r="F27" s="75">
        <v>265529</v>
      </c>
      <c r="G27" s="25"/>
      <c r="H27" s="75">
        <v>311873</v>
      </c>
      <c r="I27" s="25"/>
      <c r="J27" s="90">
        <v>102364</v>
      </c>
      <c r="K27" s="25"/>
      <c r="L27" s="90">
        <v>119209</v>
      </c>
      <c r="M27" s="25"/>
      <c r="O27" s="15"/>
    </row>
    <row r="28" spans="1:21" s="3" customFormat="1" ht="24" customHeight="1">
      <c r="A28" s="26" t="s">
        <v>31</v>
      </c>
      <c r="B28" s="26"/>
      <c r="C28" s="15"/>
      <c r="D28" s="16">
        <v>8</v>
      </c>
      <c r="E28" s="16"/>
      <c r="F28" s="75">
        <v>211900</v>
      </c>
      <c r="G28" s="25"/>
      <c r="H28" s="72">
        <v>292698</v>
      </c>
      <c r="I28" s="25"/>
      <c r="J28" s="90">
        <v>30827</v>
      </c>
      <c r="K28" s="25"/>
      <c r="L28" s="72">
        <v>57822</v>
      </c>
      <c r="M28" s="25"/>
      <c r="N28" s="15"/>
      <c r="O28" s="15"/>
    </row>
    <row r="29" spans="1:21" s="3" customFormat="1" ht="24" customHeight="1">
      <c r="A29" s="3" t="s">
        <v>32</v>
      </c>
      <c r="C29" s="15"/>
      <c r="D29" s="16"/>
      <c r="E29" s="16"/>
      <c r="F29" s="75">
        <v>100063</v>
      </c>
      <c r="G29" s="25"/>
      <c r="H29" s="75">
        <v>100063</v>
      </c>
      <c r="I29" s="25"/>
      <c r="J29" s="72">
        <v>0</v>
      </c>
      <c r="K29" s="25"/>
      <c r="L29" s="72">
        <v>0</v>
      </c>
      <c r="M29" s="25"/>
      <c r="N29" s="15"/>
      <c r="O29" s="15"/>
    </row>
    <row r="30" spans="1:21" s="3" customFormat="1" ht="24" customHeight="1">
      <c r="A30" s="3" t="s">
        <v>33</v>
      </c>
      <c r="C30" s="15"/>
      <c r="D30" s="16"/>
      <c r="E30" s="16"/>
      <c r="F30" s="72">
        <v>20638</v>
      </c>
      <c r="G30" s="25"/>
      <c r="H30" s="72">
        <v>92162</v>
      </c>
      <c r="I30" s="72"/>
      <c r="J30" s="72">
        <v>2327</v>
      </c>
      <c r="K30" s="25"/>
      <c r="L30" s="90">
        <v>5155</v>
      </c>
      <c r="M30" s="25"/>
      <c r="N30" s="15"/>
      <c r="O30" s="15"/>
    </row>
    <row r="31" spans="1:21" s="3" customFormat="1" ht="24" customHeight="1">
      <c r="A31" s="3" t="s">
        <v>34</v>
      </c>
      <c r="D31" s="16"/>
      <c r="E31" s="16"/>
      <c r="F31" s="75">
        <v>666806</v>
      </c>
      <c r="G31" s="25"/>
      <c r="H31" s="72">
        <v>704952</v>
      </c>
      <c r="I31" s="72"/>
      <c r="J31" s="72">
        <v>51688</v>
      </c>
      <c r="K31" s="25"/>
      <c r="L31" s="90">
        <v>63245</v>
      </c>
      <c r="M31" s="25"/>
      <c r="N31" s="15"/>
      <c r="O31" s="15"/>
    </row>
    <row r="32" spans="1:21" s="3" customFormat="1" ht="24" customHeight="1">
      <c r="A32" s="26" t="s">
        <v>35</v>
      </c>
      <c r="B32" s="26"/>
      <c r="D32" s="17"/>
      <c r="E32" s="17"/>
      <c r="F32" s="75">
        <v>97249</v>
      </c>
      <c r="G32" s="25"/>
      <c r="H32" s="75">
        <v>98395</v>
      </c>
      <c r="I32" s="25"/>
      <c r="J32" s="90">
        <v>16196</v>
      </c>
      <c r="K32" s="25"/>
      <c r="L32" s="90">
        <v>14335</v>
      </c>
      <c r="M32" s="25"/>
      <c r="N32" s="15"/>
      <c r="O32" s="93"/>
    </row>
    <row r="33" spans="1:15" s="3" customFormat="1" ht="24" customHeight="1">
      <c r="A33" s="21" t="s">
        <v>36</v>
      </c>
      <c r="B33" s="21"/>
      <c r="D33" s="17"/>
      <c r="E33" s="17"/>
      <c r="F33" s="77">
        <f>SUM(F23:F32)</f>
        <v>9722621</v>
      </c>
      <c r="G33" s="25"/>
      <c r="H33" s="77">
        <f>SUM(H23:H32)</f>
        <v>9371563</v>
      </c>
      <c r="I33" s="75"/>
      <c r="J33" s="91">
        <f>SUM(J23:J32)</f>
        <v>14105791</v>
      </c>
      <c r="K33" s="27"/>
      <c r="L33" s="77">
        <f>SUM(L23:L32)</f>
        <v>14165951</v>
      </c>
      <c r="N33" s="15"/>
      <c r="O33" s="15"/>
    </row>
    <row r="34" spans="1:15" s="3" customFormat="1" ht="24" customHeight="1" thickBot="1">
      <c r="A34" s="21" t="s">
        <v>37</v>
      </c>
      <c r="B34" s="21"/>
      <c r="F34" s="78">
        <f>SUM(F21,F33)</f>
        <v>83837219</v>
      </c>
      <c r="G34" s="27"/>
      <c r="H34" s="78">
        <f>SUM(H21,H33)</f>
        <v>83943676</v>
      </c>
      <c r="I34" s="75"/>
      <c r="J34" s="92">
        <f>SUM(J21,J33)</f>
        <v>55700935</v>
      </c>
      <c r="K34" s="27"/>
      <c r="L34" s="78">
        <f>SUM(L21,L33)</f>
        <v>58044788</v>
      </c>
      <c r="N34" s="15"/>
      <c r="O34" s="15"/>
    </row>
    <row r="35" spans="1:15" s="3" customFormat="1" ht="24" customHeight="1" thickTop="1">
      <c r="F35" s="14"/>
      <c r="G35" s="15"/>
      <c r="H35" s="14"/>
      <c r="I35" s="14"/>
      <c r="J35" s="69"/>
      <c r="K35" s="14"/>
      <c r="L35" s="14"/>
      <c r="N35" s="15"/>
      <c r="O35" s="15"/>
    </row>
    <row r="36" spans="1:15" s="3" customFormat="1" ht="24" customHeight="1">
      <c r="A36" s="3" t="s">
        <v>38</v>
      </c>
      <c r="F36" s="14"/>
      <c r="G36" s="15"/>
      <c r="H36" s="14"/>
      <c r="I36" s="14"/>
      <c r="J36" s="69"/>
      <c r="K36" s="14"/>
      <c r="L36" s="14"/>
      <c r="N36" s="15"/>
      <c r="O36" s="15"/>
    </row>
    <row r="37" spans="1:15" s="3" customFormat="1" ht="24" customHeight="1">
      <c r="F37" s="14"/>
      <c r="G37" s="15"/>
      <c r="H37" s="14"/>
      <c r="I37" s="14"/>
      <c r="J37" s="69"/>
      <c r="K37" s="14"/>
      <c r="L37" s="14"/>
      <c r="N37" s="15"/>
      <c r="O37" s="15"/>
    </row>
    <row r="38" spans="1:15" s="3" customFormat="1" ht="24" customHeight="1">
      <c r="A38" s="79" t="s">
        <v>0</v>
      </c>
      <c r="B38" s="79"/>
      <c r="C38" s="79"/>
      <c r="D38" s="79"/>
      <c r="E38" s="79"/>
      <c r="F38" s="79"/>
      <c r="G38" s="79"/>
      <c r="H38" s="79"/>
      <c r="I38" s="98"/>
      <c r="J38" s="80"/>
      <c r="K38" s="79"/>
      <c r="L38" s="79"/>
      <c r="N38" s="15"/>
      <c r="O38" s="15"/>
    </row>
    <row r="39" spans="1:15" s="3" customFormat="1" ht="24" customHeight="1">
      <c r="A39" s="79" t="s">
        <v>39</v>
      </c>
      <c r="B39" s="79"/>
      <c r="C39" s="79"/>
      <c r="D39" s="79"/>
      <c r="E39" s="79"/>
      <c r="F39" s="79"/>
      <c r="G39" s="79"/>
      <c r="H39" s="79"/>
      <c r="I39" s="98"/>
      <c r="J39" s="80"/>
      <c r="K39" s="79"/>
      <c r="L39" s="79"/>
      <c r="N39" s="15"/>
      <c r="O39" s="15"/>
    </row>
    <row r="40" spans="1:15" ht="24" customHeight="1">
      <c r="A40" s="13" t="s">
        <v>2</v>
      </c>
      <c r="B40" s="2"/>
      <c r="C40" s="2"/>
      <c r="D40" s="2"/>
      <c r="E40" s="2"/>
      <c r="F40" s="2"/>
      <c r="G40" s="2"/>
      <c r="H40" s="2"/>
      <c r="I40" s="97"/>
      <c r="J40" s="2"/>
      <c r="K40" s="2"/>
      <c r="L40" s="2"/>
      <c r="M40" s="2"/>
      <c r="N40" s="15"/>
      <c r="O40" s="15"/>
    </row>
    <row r="41" spans="1:15" ht="24" customHeight="1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143" t="s">
        <v>3</v>
      </c>
      <c r="M41" s="4"/>
      <c r="N41" s="15"/>
      <c r="O41" s="15"/>
    </row>
    <row r="42" spans="1:15" ht="24" customHeight="1">
      <c r="A42" s="5"/>
      <c r="B42" s="5"/>
      <c r="C42" s="5"/>
      <c r="D42" s="5"/>
      <c r="E42" s="5"/>
      <c r="F42" s="163" t="s">
        <v>4</v>
      </c>
      <c r="G42" s="163"/>
      <c r="H42" s="163"/>
      <c r="I42" s="27"/>
      <c r="J42" s="163" t="s">
        <v>5</v>
      </c>
      <c r="K42" s="163"/>
      <c r="L42" s="163"/>
      <c r="M42" s="114"/>
      <c r="N42" s="15"/>
      <c r="O42" s="15"/>
    </row>
    <row r="43" spans="1:15" ht="24" customHeight="1">
      <c r="A43" s="5"/>
      <c r="B43" s="5"/>
      <c r="C43" s="7"/>
      <c r="D43" s="8" t="s">
        <v>6</v>
      </c>
      <c r="E43" s="9"/>
      <c r="F43" s="144" t="s">
        <v>7</v>
      </c>
      <c r="G43" s="145"/>
      <c r="H43" s="144" t="s">
        <v>8</v>
      </c>
      <c r="I43" s="6"/>
      <c r="J43" s="144" t="s">
        <v>7</v>
      </c>
      <c r="K43" s="145"/>
      <c r="L43" s="144" t="s">
        <v>8</v>
      </c>
      <c r="M43" s="6"/>
      <c r="N43" s="15"/>
      <c r="O43" s="15"/>
    </row>
    <row r="44" spans="1:15" ht="24" customHeight="1">
      <c r="A44" s="5"/>
      <c r="B44" s="5"/>
      <c r="C44" s="7"/>
      <c r="D44" s="8"/>
      <c r="E44" s="9"/>
      <c r="F44" s="5" t="s">
        <v>9</v>
      </c>
      <c r="G44" s="8"/>
      <c r="H44" s="10" t="s">
        <v>10</v>
      </c>
      <c r="I44" s="136"/>
      <c r="J44" s="5" t="s">
        <v>9</v>
      </c>
      <c r="K44" s="8"/>
      <c r="L44" s="10" t="s">
        <v>10</v>
      </c>
      <c r="M44" s="10"/>
      <c r="N44" s="15"/>
      <c r="O44" s="15"/>
    </row>
    <row r="45" spans="1:15" ht="24" customHeight="1">
      <c r="A45" s="5"/>
      <c r="B45" s="5"/>
      <c r="C45" s="7"/>
      <c r="D45" s="8"/>
      <c r="E45" s="9"/>
      <c r="F45" s="11" t="s">
        <v>11</v>
      </c>
      <c r="G45" s="8"/>
      <c r="H45" s="12"/>
      <c r="I45" s="136"/>
      <c r="J45" s="11" t="s">
        <v>11</v>
      </c>
      <c r="K45" s="8"/>
      <c r="L45" s="12"/>
      <c r="M45" s="12"/>
      <c r="N45" s="15"/>
      <c r="O45" s="15"/>
    </row>
    <row r="46" spans="1:15" s="3" customFormat="1" ht="24" customHeight="1">
      <c r="A46" s="21" t="s">
        <v>40</v>
      </c>
      <c r="B46" s="21"/>
      <c r="F46" s="14"/>
      <c r="G46" s="15"/>
      <c r="H46" s="14"/>
      <c r="I46" s="14"/>
      <c r="J46" s="69"/>
      <c r="K46" s="14"/>
      <c r="L46" s="14"/>
      <c r="N46" s="15"/>
      <c r="O46" s="15"/>
    </row>
    <row r="47" spans="1:15" s="3" customFormat="1" ht="24" customHeight="1">
      <c r="A47" s="21" t="s">
        <v>41</v>
      </c>
      <c r="B47" s="21"/>
      <c r="F47" s="14"/>
      <c r="G47" s="15"/>
      <c r="H47" s="14"/>
      <c r="I47" s="14"/>
      <c r="J47" s="69"/>
      <c r="K47" s="14"/>
      <c r="L47" s="14"/>
      <c r="N47" s="15"/>
      <c r="O47" s="15"/>
    </row>
    <row r="48" spans="1:15" s="3" customFormat="1" ht="24" customHeight="1">
      <c r="A48" s="3" t="s">
        <v>42</v>
      </c>
      <c r="D48" s="28">
        <v>9</v>
      </c>
      <c r="E48" s="28"/>
      <c r="F48" s="71">
        <v>4471221</v>
      </c>
      <c r="G48" s="29"/>
      <c r="H48" s="71">
        <v>8037086</v>
      </c>
      <c r="I48" s="29"/>
      <c r="J48" s="71">
        <v>4471221</v>
      </c>
      <c r="K48" s="29"/>
      <c r="L48" s="71">
        <v>6749186</v>
      </c>
      <c r="M48" s="29"/>
      <c r="N48" s="15"/>
      <c r="O48" s="15"/>
    </row>
    <row r="49" spans="1:15" s="3" customFormat="1" ht="24" customHeight="1">
      <c r="A49" s="3" t="s">
        <v>43</v>
      </c>
      <c r="D49" s="16">
        <v>2</v>
      </c>
      <c r="E49" s="17"/>
      <c r="F49" s="90">
        <v>2778654</v>
      </c>
      <c r="G49" s="30"/>
      <c r="H49" s="76">
        <v>3033410</v>
      </c>
      <c r="I49" s="30"/>
      <c r="J49" s="90">
        <v>255135</v>
      </c>
      <c r="K49" s="30"/>
      <c r="L49" s="71">
        <v>328153</v>
      </c>
      <c r="M49" s="30"/>
      <c r="N49" s="94"/>
      <c r="O49" s="94"/>
    </row>
    <row r="50" spans="1:15" s="3" customFormat="1" ht="24" customHeight="1">
      <c r="A50" s="3" t="s">
        <v>44</v>
      </c>
      <c r="D50" s="28">
        <v>2</v>
      </c>
      <c r="F50" s="71">
        <v>0</v>
      </c>
      <c r="G50" s="15"/>
      <c r="H50" s="71">
        <v>0</v>
      </c>
      <c r="I50" s="15"/>
      <c r="J50" s="90">
        <v>176700</v>
      </c>
      <c r="K50" s="15"/>
      <c r="L50" s="71">
        <v>185110</v>
      </c>
      <c r="M50" s="15"/>
      <c r="N50" s="15"/>
      <c r="O50" s="15"/>
    </row>
    <row r="51" spans="1:15" s="3" customFormat="1" ht="24" customHeight="1">
      <c r="A51" s="3" t="s">
        <v>45</v>
      </c>
      <c r="D51" s="28"/>
      <c r="E51" s="16"/>
      <c r="F51" s="72">
        <v>121804</v>
      </c>
      <c r="G51" s="18"/>
      <c r="H51" s="72">
        <v>237210</v>
      </c>
      <c r="I51" s="18"/>
      <c r="J51" s="72">
        <v>120846</v>
      </c>
      <c r="K51" s="18"/>
      <c r="L51" s="90">
        <v>234561</v>
      </c>
      <c r="M51" s="18"/>
      <c r="N51" s="15"/>
      <c r="O51" s="15"/>
    </row>
    <row r="52" spans="1:15" s="3" customFormat="1" ht="24" customHeight="1">
      <c r="A52" s="3" t="s">
        <v>46</v>
      </c>
      <c r="D52" s="28">
        <v>2</v>
      </c>
      <c r="F52" s="71">
        <v>0</v>
      </c>
      <c r="G52" s="15"/>
      <c r="H52" s="71">
        <v>0</v>
      </c>
      <c r="I52" s="15"/>
      <c r="J52" s="71">
        <v>3662500</v>
      </c>
      <c r="K52" s="15"/>
      <c r="L52" s="71">
        <v>3650500</v>
      </c>
      <c r="M52" s="15"/>
      <c r="N52" s="15"/>
      <c r="O52" s="15"/>
    </row>
    <row r="53" spans="1:15" s="3" customFormat="1" ht="24" customHeight="1">
      <c r="A53" s="87" t="s">
        <v>47</v>
      </c>
      <c r="D53" s="28"/>
      <c r="E53" s="16"/>
      <c r="F53" s="76"/>
      <c r="G53" s="18"/>
      <c r="H53" s="76"/>
      <c r="I53" s="18"/>
      <c r="J53" s="71"/>
      <c r="K53" s="18"/>
      <c r="L53" s="71"/>
      <c r="M53" s="18"/>
      <c r="N53" s="15"/>
      <c r="O53" s="15"/>
    </row>
    <row r="54" spans="1:15" s="3" customFormat="1" ht="24" customHeight="1">
      <c r="A54" s="88" t="s">
        <v>48</v>
      </c>
      <c r="D54" s="28">
        <v>10</v>
      </c>
      <c r="E54" s="16"/>
      <c r="F54" s="76">
        <v>126111</v>
      </c>
      <c r="G54" s="18"/>
      <c r="H54" s="76">
        <v>128011</v>
      </c>
      <c r="I54" s="18"/>
      <c r="J54" s="72">
        <v>9462</v>
      </c>
      <c r="K54" s="18"/>
      <c r="L54" s="72">
        <v>8982</v>
      </c>
      <c r="M54" s="18"/>
      <c r="N54" s="15"/>
      <c r="O54" s="15"/>
    </row>
    <row r="55" spans="1:15" s="3" customFormat="1" ht="24" customHeight="1">
      <c r="A55" s="3" t="s">
        <v>49</v>
      </c>
      <c r="D55" s="16">
        <v>11</v>
      </c>
      <c r="E55" s="16"/>
      <c r="F55" s="71">
        <v>961000</v>
      </c>
      <c r="G55" s="18"/>
      <c r="H55" s="71">
        <v>0</v>
      </c>
      <c r="I55" s="18"/>
      <c r="J55" s="71">
        <v>0</v>
      </c>
      <c r="K55" s="18"/>
      <c r="L55" s="71">
        <v>0</v>
      </c>
      <c r="M55" s="18"/>
      <c r="N55" s="15"/>
      <c r="O55" s="15"/>
    </row>
    <row r="56" spans="1:15" s="3" customFormat="1" ht="24" customHeight="1">
      <c r="A56" s="3" t="s">
        <v>50</v>
      </c>
      <c r="D56" s="28">
        <v>12</v>
      </c>
      <c r="E56" s="16"/>
      <c r="F56" s="72">
        <v>5850000</v>
      </c>
      <c r="G56" s="18"/>
      <c r="H56" s="76">
        <v>5262428</v>
      </c>
      <c r="I56" s="18"/>
      <c r="J56" s="72">
        <v>5850000</v>
      </c>
      <c r="K56" s="18"/>
      <c r="L56" s="71">
        <v>5262428</v>
      </c>
      <c r="M56" s="18"/>
      <c r="N56" s="15"/>
      <c r="O56" s="15"/>
    </row>
    <row r="57" spans="1:15" s="3" customFormat="1" ht="24" customHeight="1">
      <c r="A57" s="26" t="s">
        <v>51</v>
      </c>
      <c r="B57" s="26"/>
      <c r="D57" s="28"/>
      <c r="E57" s="16"/>
      <c r="F57" s="76">
        <v>380315</v>
      </c>
      <c r="G57" s="18"/>
      <c r="H57" s="76">
        <v>280321</v>
      </c>
      <c r="I57" s="18"/>
      <c r="J57" s="71">
        <v>423</v>
      </c>
      <c r="K57" s="18"/>
      <c r="L57" s="71">
        <v>99</v>
      </c>
      <c r="M57" s="18"/>
      <c r="N57" s="94"/>
      <c r="O57" s="93"/>
    </row>
    <row r="58" spans="1:15" s="3" customFormat="1" ht="24" customHeight="1">
      <c r="A58" s="3" t="s">
        <v>52</v>
      </c>
      <c r="B58" s="26"/>
      <c r="C58" s="103"/>
      <c r="D58" s="28"/>
      <c r="E58" s="16"/>
      <c r="F58" s="76">
        <v>1531526</v>
      </c>
      <c r="G58" s="18"/>
      <c r="H58" s="76">
        <v>1401796</v>
      </c>
      <c r="I58" s="18"/>
      <c r="J58" s="90">
        <v>71110</v>
      </c>
      <c r="K58" s="18"/>
      <c r="L58" s="71">
        <v>109725</v>
      </c>
      <c r="M58" s="18"/>
      <c r="O58" s="94"/>
    </row>
    <row r="59" spans="1:15" s="3" customFormat="1" ht="24" customHeight="1">
      <c r="A59" s="3" t="s">
        <v>53</v>
      </c>
      <c r="C59" s="104"/>
      <c r="D59" s="28"/>
      <c r="E59" s="16"/>
      <c r="F59" s="72">
        <v>2097308</v>
      </c>
      <c r="G59" s="18"/>
      <c r="H59" s="72">
        <v>2471671</v>
      </c>
      <c r="I59" s="18"/>
      <c r="J59" s="71">
        <v>215753</v>
      </c>
      <c r="K59" s="18"/>
      <c r="L59" s="90">
        <v>298416</v>
      </c>
      <c r="M59" s="18"/>
    </row>
    <row r="60" spans="1:15" s="3" customFormat="1" ht="24" customHeight="1">
      <c r="A60" s="3" t="s">
        <v>54</v>
      </c>
      <c r="C60" s="104"/>
      <c r="D60" s="28"/>
      <c r="E60" s="16"/>
      <c r="F60" s="76">
        <v>191261</v>
      </c>
      <c r="G60" s="18"/>
      <c r="H60" s="72">
        <v>477201</v>
      </c>
      <c r="I60" s="18"/>
      <c r="J60" s="90">
        <v>50776</v>
      </c>
      <c r="K60" s="18"/>
      <c r="L60" s="90">
        <v>87674</v>
      </c>
      <c r="M60" s="18"/>
      <c r="N60" s="15"/>
      <c r="O60" s="15"/>
    </row>
    <row r="61" spans="1:15" s="3" customFormat="1" ht="24" customHeight="1">
      <c r="A61" s="21" t="s">
        <v>55</v>
      </c>
      <c r="B61" s="21"/>
      <c r="C61" s="103"/>
      <c r="D61" s="28"/>
      <c r="E61" s="16"/>
      <c r="F61" s="74">
        <f>SUM(F48:F60)</f>
        <v>18509200</v>
      </c>
      <c r="G61" s="18"/>
      <c r="H61" s="74">
        <f>SUM(H48:H60)</f>
        <v>21329134</v>
      </c>
      <c r="I61" s="18"/>
      <c r="J61" s="91">
        <f>SUM(J48:J60)</f>
        <v>14883926</v>
      </c>
      <c r="K61" s="18"/>
      <c r="L61" s="91">
        <f>SUM(L48:L60)</f>
        <v>16914834</v>
      </c>
      <c r="M61" s="18"/>
      <c r="N61" s="15"/>
      <c r="O61" s="15"/>
    </row>
    <row r="62" spans="1:15" s="3" customFormat="1" ht="24" customHeight="1">
      <c r="A62" s="21" t="s">
        <v>56</v>
      </c>
      <c r="B62" s="21"/>
      <c r="D62" s="16"/>
      <c r="E62" s="16"/>
      <c r="F62" s="72"/>
      <c r="G62" s="18"/>
      <c r="H62" s="72"/>
      <c r="I62" s="18"/>
      <c r="J62" s="73"/>
      <c r="K62" s="18"/>
      <c r="L62" s="73"/>
      <c r="M62" s="18"/>
      <c r="N62" s="15"/>
      <c r="O62" s="15"/>
    </row>
    <row r="63" spans="1:15" s="3" customFormat="1" ht="24" customHeight="1">
      <c r="A63" s="95" t="s">
        <v>57</v>
      </c>
      <c r="D63" s="16"/>
      <c r="E63" s="16"/>
      <c r="F63" s="72"/>
      <c r="G63" s="18"/>
      <c r="H63" s="72"/>
      <c r="I63" s="18"/>
      <c r="J63" s="72"/>
      <c r="K63" s="18"/>
      <c r="L63" s="90"/>
      <c r="M63" s="18"/>
      <c r="N63" s="15"/>
      <c r="O63" s="15"/>
    </row>
    <row r="64" spans="1:15" s="3" customFormat="1" ht="24" customHeight="1">
      <c r="A64" s="95" t="s">
        <v>58</v>
      </c>
      <c r="D64" s="16">
        <v>10</v>
      </c>
      <c r="E64" s="16"/>
      <c r="F64" s="72">
        <v>98494</v>
      </c>
      <c r="G64" s="18"/>
      <c r="H64" s="72">
        <v>179778</v>
      </c>
      <c r="I64" s="18"/>
      <c r="J64" s="72">
        <v>22683</v>
      </c>
      <c r="K64" s="18"/>
      <c r="L64" s="72">
        <v>51688</v>
      </c>
      <c r="M64" s="18"/>
      <c r="N64" s="15"/>
      <c r="O64" s="15"/>
    </row>
    <row r="65" spans="1:15" s="3" customFormat="1" ht="24" customHeight="1">
      <c r="A65" s="95" t="s">
        <v>59</v>
      </c>
      <c r="D65" s="16"/>
      <c r="E65" s="16"/>
      <c r="F65" s="72"/>
      <c r="G65" s="18"/>
      <c r="H65" s="72"/>
      <c r="I65" s="18"/>
      <c r="J65" s="72"/>
      <c r="K65" s="18"/>
      <c r="L65" s="72"/>
      <c r="M65" s="18"/>
      <c r="N65" s="15"/>
      <c r="O65" s="15"/>
    </row>
    <row r="66" spans="1:15" s="3" customFormat="1" ht="24" customHeight="1">
      <c r="A66" s="95" t="s">
        <v>58</v>
      </c>
      <c r="B66" s="95"/>
      <c r="C66" s="22"/>
      <c r="D66" s="16">
        <v>11</v>
      </c>
      <c r="E66" s="16"/>
      <c r="F66" s="72">
        <v>6086950</v>
      </c>
      <c r="G66" s="18"/>
      <c r="H66" s="72">
        <v>5934370</v>
      </c>
      <c r="I66" s="18"/>
      <c r="J66" s="90">
        <v>0</v>
      </c>
      <c r="K66" s="18"/>
      <c r="L66" s="90">
        <v>0</v>
      </c>
      <c r="M66" s="18"/>
      <c r="N66" s="15"/>
      <c r="O66" s="15"/>
    </row>
    <row r="67" spans="1:15" s="3" customFormat="1" ht="24" customHeight="1">
      <c r="A67" s="3" t="s">
        <v>60</v>
      </c>
      <c r="D67" s="16">
        <v>12</v>
      </c>
      <c r="E67" s="16"/>
      <c r="F67" s="72">
        <v>16000000</v>
      </c>
      <c r="G67" s="18"/>
      <c r="H67" s="72">
        <v>14850000</v>
      </c>
      <c r="I67" s="18"/>
      <c r="J67" s="72">
        <v>16000000</v>
      </c>
      <c r="K67" s="18"/>
      <c r="L67" s="90">
        <v>14850000</v>
      </c>
      <c r="M67" s="18"/>
      <c r="N67" s="15"/>
      <c r="O67" s="15"/>
    </row>
    <row r="68" spans="1:15" s="3" customFormat="1" ht="24" customHeight="1">
      <c r="A68" s="3" t="s">
        <v>61</v>
      </c>
      <c r="D68" s="16"/>
      <c r="E68" s="16"/>
      <c r="F68" s="72">
        <v>477818</v>
      </c>
      <c r="G68" s="18"/>
      <c r="H68" s="72">
        <v>509970</v>
      </c>
      <c r="I68" s="18"/>
      <c r="J68" s="90">
        <v>3140</v>
      </c>
      <c r="K68" s="18"/>
      <c r="L68" s="90">
        <v>5284</v>
      </c>
      <c r="M68" s="18"/>
      <c r="N68" s="15"/>
      <c r="O68" s="93"/>
    </row>
    <row r="69" spans="1:15" s="3" customFormat="1" ht="24" customHeight="1">
      <c r="A69" s="3" t="s">
        <v>62</v>
      </c>
      <c r="D69" s="16"/>
      <c r="E69" s="16"/>
      <c r="F69" s="72">
        <v>313030</v>
      </c>
      <c r="G69" s="18"/>
      <c r="H69" s="72">
        <v>403238</v>
      </c>
      <c r="I69" s="18"/>
      <c r="J69" s="90">
        <v>105024</v>
      </c>
      <c r="K69" s="18"/>
      <c r="L69" s="90">
        <v>122582</v>
      </c>
      <c r="M69" s="18"/>
      <c r="N69" s="15"/>
      <c r="O69" s="15"/>
    </row>
    <row r="70" spans="1:15" s="3" customFormat="1" ht="24" customHeight="1">
      <c r="A70" s="21" t="s">
        <v>63</v>
      </c>
      <c r="B70" s="21"/>
      <c r="D70" s="16"/>
      <c r="E70" s="16"/>
      <c r="F70" s="74">
        <f>SUM(F64:F69)</f>
        <v>22976292</v>
      </c>
      <c r="G70" s="18"/>
      <c r="H70" s="74">
        <f>SUM(H64:H69)</f>
        <v>21877356</v>
      </c>
      <c r="I70" s="72"/>
      <c r="J70" s="74">
        <f>SUM(J64:J69)</f>
        <v>16130847</v>
      </c>
      <c r="K70" s="6"/>
      <c r="L70" s="74">
        <f>SUM(L64:L69)</f>
        <v>15029554</v>
      </c>
      <c r="N70" s="15"/>
      <c r="O70" s="15"/>
    </row>
    <row r="71" spans="1:15" s="3" customFormat="1" ht="24" customHeight="1">
      <c r="A71" s="21" t="s">
        <v>64</v>
      </c>
      <c r="B71" s="21"/>
      <c r="D71" s="22"/>
      <c r="E71" s="22"/>
      <c r="F71" s="74">
        <f>SUM(F61,F70)</f>
        <v>41485492</v>
      </c>
      <c r="G71" s="6"/>
      <c r="H71" s="74">
        <f>SUM(H61,H70)</f>
        <v>43206490</v>
      </c>
      <c r="I71" s="72"/>
      <c r="J71" s="91">
        <f>SUM(J61,J70)</f>
        <v>31014773</v>
      </c>
      <c r="K71" s="6"/>
      <c r="L71" s="74">
        <f>SUM(L61,L70)</f>
        <v>31944388</v>
      </c>
      <c r="N71" s="15"/>
      <c r="O71" s="15"/>
    </row>
    <row r="72" spans="1:15" s="3" customFormat="1" ht="24" customHeight="1">
      <c r="D72" s="22"/>
      <c r="E72" s="22"/>
      <c r="F72" s="72"/>
      <c r="G72" s="6"/>
      <c r="H72" s="72"/>
      <c r="I72" s="72"/>
      <c r="J72" s="73"/>
      <c r="K72" s="6"/>
      <c r="L72" s="72"/>
    </row>
    <row r="73" spans="1:15" s="3" customFormat="1" ht="24" customHeight="1">
      <c r="A73" s="3" t="s">
        <v>38</v>
      </c>
      <c r="F73" s="14"/>
      <c r="G73" s="15"/>
      <c r="H73" s="14"/>
      <c r="I73" s="14"/>
      <c r="J73" s="69"/>
      <c r="K73" s="14"/>
      <c r="L73" s="14"/>
    </row>
    <row r="74" spans="1:15" s="3" customFormat="1" ht="24" customHeight="1">
      <c r="F74" s="14"/>
      <c r="G74" s="15"/>
      <c r="H74" s="14"/>
      <c r="I74" s="14"/>
      <c r="J74" s="69"/>
      <c r="K74" s="14"/>
      <c r="L74" s="14"/>
    </row>
    <row r="75" spans="1:15" s="3" customFormat="1" ht="24" customHeight="1">
      <c r="A75" s="79" t="s">
        <v>0</v>
      </c>
      <c r="B75" s="79"/>
      <c r="C75" s="79"/>
      <c r="D75" s="79"/>
      <c r="E75" s="79"/>
      <c r="F75" s="79"/>
      <c r="G75" s="79"/>
      <c r="H75" s="79"/>
      <c r="I75" s="98"/>
      <c r="J75" s="80"/>
      <c r="K75" s="79"/>
      <c r="L75" s="79"/>
    </row>
    <row r="76" spans="1:15" s="3" customFormat="1" ht="24" customHeight="1">
      <c r="A76" s="79" t="s">
        <v>39</v>
      </c>
      <c r="B76" s="79"/>
      <c r="C76" s="79"/>
      <c r="D76" s="79"/>
      <c r="E76" s="79"/>
      <c r="F76" s="79"/>
      <c r="G76" s="79"/>
      <c r="H76" s="79"/>
      <c r="I76" s="98"/>
      <c r="J76" s="80"/>
      <c r="K76" s="79"/>
      <c r="L76" s="79"/>
    </row>
    <row r="77" spans="1:15" ht="24" customHeight="1">
      <c r="A77" s="13" t="s">
        <v>2</v>
      </c>
      <c r="B77" s="2"/>
      <c r="C77" s="2"/>
      <c r="D77" s="2"/>
      <c r="E77" s="2"/>
      <c r="F77" s="2"/>
      <c r="G77" s="2"/>
      <c r="H77" s="2"/>
      <c r="I77" s="97"/>
      <c r="J77" s="2"/>
      <c r="K77" s="2"/>
      <c r="L77" s="2"/>
      <c r="M77" s="2"/>
      <c r="O77" s="106"/>
    </row>
    <row r="78" spans="1:15" ht="24" customHeight="1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143" t="s">
        <v>3</v>
      </c>
      <c r="M78" s="4"/>
      <c r="O78" s="106"/>
    </row>
    <row r="79" spans="1:15" ht="24" customHeight="1">
      <c r="A79" s="5"/>
      <c r="B79" s="5"/>
      <c r="C79" s="5"/>
      <c r="D79" s="5"/>
      <c r="E79" s="5"/>
      <c r="F79" s="163" t="s">
        <v>4</v>
      </c>
      <c r="G79" s="163"/>
      <c r="H79" s="163"/>
      <c r="I79" s="27"/>
      <c r="J79" s="163" t="s">
        <v>5</v>
      </c>
      <c r="K79" s="163"/>
      <c r="L79" s="163"/>
      <c r="M79" s="114"/>
      <c r="O79" s="106"/>
    </row>
    <row r="80" spans="1:15" ht="24" customHeight="1">
      <c r="A80" s="5"/>
      <c r="B80" s="5"/>
      <c r="C80" s="7"/>
      <c r="D80" s="8"/>
      <c r="E80" s="9"/>
      <c r="F80" s="144" t="s">
        <v>7</v>
      </c>
      <c r="G80" s="145"/>
      <c r="H80" s="144" t="s">
        <v>8</v>
      </c>
      <c r="I80" s="6"/>
      <c r="J80" s="144" t="s">
        <v>7</v>
      </c>
      <c r="K80" s="145"/>
      <c r="L80" s="144" t="s">
        <v>8</v>
      </c>
      <c r="M80" s="6"/>
      <c r="O80" s="106"/>
    </row>
    <row r="81" spans="1:15" ht="24" customHeight="1">
      <c r="A81" s="5"/>
      <c r="B81" s="5"/>
      <c r="C81" s="7"/>
      <c r="D81" s="8"/>
      <c r="E81" s="9"/>
      <c r="F81" s="5" t="s">
        <v>9</v>
      </c>
      <c r="G81" s="8"/>
      <c r="H81" s="10" t="s">
        <v>10</v>
      </c>
      <c r="I81" s="136"/>
      <c r="J81" s="5" t="s">
        <v>9</v>
      </c>
      <c r="K81" s="8"/>
      <c r="L81" s="10" t="s">
        <v>10</v>
      </c>
      <c r="M81" s="10"/>
      <c r="O81" s="106"/>
    </row>
    <row r="82" spans="1:15" ht="24" customHeight="1">
      <c r="A82" s="5"/>
      <c r="B82" s="5"/>
      <c r="C82" s="7"/>
      <c r="D82" s="8"/>
      <c r="E82" s="9"/>
      <c r="F82" s="11" t="s">
        <v>11</v>
      </c>
      <c r="G82" s="8"/>
      <c r="H82" s="12"/>
      <c r="I82" s="136"/>
      <c r="J82" s="11" t="s">
        <v>11</v>
      </c>
      <c r="K82" s="8"/>
      <c r="L82" s="10"/>
      <c r="M82" s="10"/>
      <c r="O82" s="106"/>
    </row>
    <row r="83" spans="1:15" ht="24" customHeight="1">
      <c r="A83" s="21" t="s">
        <v>65</v>
      </c>
      <c r="B83" s="5"/>
      <c r="C83" s="7"/>
      <c r="D83" s="8"/>
      <c r="E83" s="9"/>
      <c r="F83" s="11"/>
      <c r="G83" s="8"/>
      <c r="H83" s="12"/>
      <c r="I83" s="136"/>
      <c r="J83" s="11"/>
      <c r="K83" s="8"/>
      <c r="L83" s="12"/>
      <c r="M83" s="12"/>
    </row>
    <row r="84" spans="1:15" s="3" customFormat="1" ht="24" customHeight="1">
      <c r="A84" s="21" t="s">
        <v>66</v>
      </c>
      <c r="B84" s="21"/>
      <c r="D84" s="5"/>
      <c r="E84" s="5"/>
      <c r="F84" s="136"/>
      <c r="G84" s="136"/>
      <c r="H84" s="136"/>
      <c r="I84" s="136"/>
      <c r="J84" s="81"/>
      <c r="K84" s="136"/>
      <c r="L84" s="136"/>
    </row>
    <row r="85" spans="1:15" s="3" customFormat="1" ht="24" customHeight="1">
      <c r="A85" s="3" t="s">
        <v>67</v>
      </c>
      <c r="B85" s="21"/>
      <c r="D85" s="16"/>
      <c r="E85" s="16"/>
      <c r="F85" s="6"/>
      <c r="G85" s="18"/>
      <c r="H85" s="6"/>
      <c r="I85" s="6"/>
      <c r="J85" s="69"/>
      <c r="K85" s="6"/>
      <c r="L85" s="6"/>
      <c r="O85" s="107"/>
    </row>
    <row r="86" spans="1:15" s="3" customFormat="1" ht="24" customHeight="1">
      <c r="A86" s="3" t="s">
        <v>68</v>
      </c>
      <c r="D86" s="22"/>
      <c r="E86" s="22"/>
      <c r="F86" s="6"/>
      <c r="G86" s="6"/>
      <c r="H86" s="6"/>
      <c r="I86" s="6"/>
      <c r="J86" s="69"/>
      <c r="K86" s="6"/>
      <c r="L86" s="6"/>
    </row>
    <row r="87" spans="1:15" s="3" customFormat="1" ht="24" customHeight="1" thickBot="1">
      <c r="A87" s="3" t="s">
        <v>69</v>
      </c>
      <c r="D87" s="22"/>
      <c r="E87" s="22"/>
      <c r="F87" s="82">
        <v>3145912</v>
      </c>
      <c r="G87" s="15"/>
      <c r="H87" s="82">
        <v>3145912</v>
      </c>
      <c r="I87" s="15"/>
      <c r="J87" s="82">
        <v>3145912</v>
      </c>
      <c r="K87" s="27"/>
      <c r="L87" s="82">
        <v>3145912</v>
      </c>
      <c r="M87" s="27"/>
    </row>
    <row r="88" spans="1:15" s="3" customFormat="1" ht="24" customHeight="1" thickTop="1">
      <c r="A88" s="3" t="s">
        <v>70</v>
      </c>
      <c r="D88" s="16"/>
      <c r="E88" s="16"/>
      <c r="F88" s="76"/>
      <c r="G88" s="15"/>
      <c r="H88" s="76"/>
      <c r="I88" s="15"/>
      <c r="J88" s="71"/>
      <c r="K88" s="14"/>
      <c r="L88" s="71"/>
      <c r="M88" s="14"/>
    </row>
    <row r="89" spans="1:15" s="3" customFormat="1" ht="24" customHeight="1">
      <c r="A89" s="3" t="s">
        <v>71</v>
      </c>
      <c r="D89" s="16"/>
      <c r="E89" s="16"/>
      <c r="F89" s="76">
        <f>Conso!D24</f>
        <v>3145899</v>
      </c>
      <c r="G89" s="15"/>
      <c r="H89" s="76">
        <f>Conso!D19</f>
        <v>3145899</v>
      </c>
      <c r="I89" s="15"/>
      <c r="J89" s="71">
        <f>'The Company only'!E23</f>
        <v>3145899</v>
      </c>
      <c r="K89" s="71"/>
      <c r="L89" s="71">
        <f>'The Company only'!E18</f>
        <v>3145899</v>
      </c>
      <c r="M89" s="71"/>
    </row>
    <row r="90" spans="1:15" s="3" customFormat="1" ht="24" customHeight="1">
      <c r="A90" s="3" t="s">
        <v>72</v>
      </c>
      <c r="D90" s="16"/>
      <c r="E90" s="16"/>
      <c r="F90" s="76">
        <f>Conso!F24</f>
        <v>89416</v>
      </c>
      <c r="G90" s="15"/>
      <c r="H90" s="76">
        <f>Conso!F19</f>
        <v>89416</v>
      </c>
      <c r="I90" s="15"/>
      <c r="J90" s="71">
        <f>'The Company only'!G23</f>
        <v>89416</v>
      </c>
      <c r="K90" s="14"/>
      <c r="L90" s="71">
        <f>'The Company only'!G18</f>
        <v>89416</v>
      </c>
      <c r="M90" s="14"/>
    </row>
    <row r="91" spans="1:15" s="3" customFormat="1" ht="24" customHeight="1">
      <c r="A91" s="3" t="s">
        <v>73</v>
      </c>
      <c r="D91" s="16"/>
      <c r="E91" s="16"/>
      <c r="F91" s="76"/>
      <c r="G91" s="15"/>
      <c r="H91" s="76"/>
      <c r="I91" s="15"/>
      <c r="J91" s="71"/>
      <c r="K91" s="14"/>
      <c r="L91" s="71"/>
      <c r="M91" s="14"/>
    </row>
    <row r="92" spans="1:15" s="3" customFormat="1" ht="24" customHeight="1">
      <c r="A92" s="3" t="s">
        <v>74</v>
      </c>
      <c r="D92" s="16"/>
      <c r="E92" s="16"/>
      <c r="F92" s="76">
        <f>Conso!H24</f>
        <v>314591</v>
      </c>
      <c r="G92" s="15"/>
      <c r="H92" s="76">
        <f>Conso!H19</f>
        <v>314591</v>
      </c>
      <c r="I92" s="15"/>
      <c r="J92" s="71">
        <f>'The Company only'!I23</f>
        <v>314591</v>
      </c>
      <c r="K92" s="14"/>
      <c r="L92" s="71">
        <f>'The Company only'!I18</f>
        <v>314591</v>
      </c>
      <c r="M92" s="14"/>
    </row>
    <row r="93" spans="1:15" s="3" customFormat="1" ht="24" customHeight="1">
      <c r="A93" s="3" t="s">
        <v>75</v>
      </c>
      <c r="D93" s="16"/>
      <c r="E93" s="16"/>
      <c r="F93" s="76">
        <f>Conso!J24</f>
        <v>38821341</v>
      </c>
      <c r="G93" s="15"/>
      <c r="H93" s="76">
        <f>Conso!J19</f>
        <v>37206953</v>
      </c>
      <c r="I93" s="15"/>
      <c r="J93" s="71">
        <f>'The Company only'!K23</f>
        <v>21136256</v>
      </c>
      <c r="K93" s="14"/>
      <c r="L93" s="71">
        <f>'The Company only'!K18</f>
        <v>22550494</v>
      </c>
      <c r="M93" s="14"/>
    </row>
    <row r="94" spans="1:15" s="3" customFormat="1" ht="24" customHeight="1">
      <c r="A94" s="21" t="s">
        <v>76</v>
      </c>
      <c r="B94" s="21"/>
      <c r="D94" s="22"/>
      <c r="E94" s="22"/>
      <c r="F94" s="83">
        <f>SUM(F89:F93)</f>
        <v>42371247</v>
      </c>
      <c r="G94" s="15"/>
      <c r="H94" s="83">
        <f>SUM(H89:H93)</f>
        <v>40756859</v>
      </c>
      <c r="I94" s="15"/>
      <c r="J94" s="102">
        <f>SUM(J89:J93)</f>
        <v>24686162</v>
      </c>
      <c r="K94" s="14"/>
      <c r="L94" s="102">
        <f>SUM(L89:L93)</f>
        <v>26100400</v>
      </c>
      <c r="M94" s="14"/>
    </row>
    <row r="95" spans="1:15" s="3" customFormat="1" ht="24" customHeight="1">
      <c r="A95" s="3" t="s">
        <v>77</v>
      </c>
      <c r="D95" s="22"/>
      <c r="E95" s="22"/>
      <c r="F95" s="72">
        <f>Conso!N24</f>
        <v>-19520</v>
      </c>
      <c r="G95" s="15"/>
      <c r="H95" s="72">
        <f>Conso!N19</f>
        <v>-19673</v>
      </c>
      <c r="I95" s="15"/>
      <c r="J95" s="72">
        <v>0</v>
      </c>
      <c r="K95" s="14"/>
      <c r="L95" s="72">
        <v>0</v>
      </c>
      <c r="M95" s="14"/>
    </row>
    <row r="96" spans="1:15" s="3" customFormat="1" ht="24" customHeight="1">
      <c r="A96" s="21" t="s">
        <v>78</v>
      </c>
      <c r="B96" s="21"/>
      <c r="D96" s="22"/>
      <c r="E96" s="22"/>
      <c r="F96" s="74">
        <f>SUM(F94:F95)</f>
        <v>42351727</v>
      </c>
      <c r="G96" s="15"/>
      <c r="H96" s="74">
        <f>SUM(H94:H95)</f>
        <v>40737186</v>
      </c>
      <c r="I96" s="72"/>
      <c r="J96" s="91">
        <f>SUM(J94:J95)</f>
        <v>24686162</v>
      </c>
      <c r="K96" s="6"/>
      <c r="L96" s="74">
        <f>SUM(L94:L95)</f>
        <v>26100400</v>
      </c>
    </row>
    <row r="97" spans="1:13" s="3" customFormat="1" ht="24" customHeight="1" thickBot="1">
      <c r="A97" s="21" t="s">
        <v>79</v>
      </c>
      <c r="B97" s="21"/>
      <c r="D97" s="22"/>
      <c r="E97" s="22"/>
      <c r="F97" s="84">
        <f>F96+F71</f>
        <v>83837219</v>
      </c>
      <c r="G97" s="15"/>
      <c r="H97" s="84">
        <f>H96+H71</f>
        <v>83943676</v>
      </c>
      <c r="I97" s="72"/>
      <c r="J97" s="92">
        <f>J96+J71</f>
        <v>55700935</v>
      </c>
      <c r="K97" s="6"/>
      <c r="L97" s="84">
        <f>L96+L71</f>
        <v>58044788</v>
      </c>
    </row>
    <row r="98" spans="1:13" ht="24" customHeight="1" thickTop="1">
      <c r="A98" s="3"/>
      <c r="B98" s="3"/>
      <c r="C98" s="3"/>
      <c r="D98" s="3"/>
      <c r="E98" s="3"/>
      <c r="F98" s="14"/>
      <c r="G98" s="14"/>
      <c r="H98" s="14"/>
      <c r="I98" s="14"/>
      <c r="J98" s="14"/>
      <c r="K98" s="14"/>
      <c r="L98" s="14"/>
      <c r="M98" s="14"/>
    </row>
    <row r="99" spans="1:13" ht="24" customHeight="1">
      <c r="A99" s="32" t="s">
        <v>38</v>
      </c>
      <c r="B99" s="32"/>
      <c r="C99" s="3"/>
      <c r="D99" s="33"/>
      <c r="E99" s="33"/>
      <c r="F99" s="15"/>
      <c r="G99" s="15"/>
      <c r="H99" s="15"/>
      <c r="I99" s="15"/>
      <c r="J99" s="15"/>
      <c r="K99" s="15"/>
      <c r="L99" s="15"/>
      <c r="M99" s="15"/>
    </row>
    <row r="100" spans="1:13" ht="24" customHeight="1">
      <c r="A100" s="32"/>
      <c r="B100" s="32"/>
      <c r="C100" s="3"/>
      <c r="D100" s="33"/>
      <c r="E100" s="33"/>
      <c r="F100" s="14"/>
      <c r="G100" s="14"/>
      <c r="H100" s="14"/>
      <c r="I100" s="14"/>
      <c r="J100" s="14"/>
      <c r="K100" s="14"/>
      <c r="L100" s="14"/>
      <c r="M100" s="14"/>
    </row>
    <row r="101" spans="1:13" ht="24" customHeight="1">
      <c r="A101" s="34"/>
      <c r="B101" s="34"/>
      <c r="C101" s="34"/>
      <c r="D101" s="34"/>
      <c r="E101" s="33"/>
      <c r="F101" s="15"/>
      <c r="G101" s="146"/>
      <c r="H101" s="15"/>
      <c r="I101" s="146"/>
      <c r="J101" s="15"/>
      <c r="K101" s="15"/>
      <c r="L101" s="15"/>
      <c r="M101" s="15"/>
    </row>
    <row r="102" spans="1:13" ht="24" customHeight="1">
      <c r="A102" s="32"/>
      <c r="B102" s="32"/>
      <c r="C102" s="32"/>
      <c r="D102" s="32"/>
      <c r="E102" s="33"/>
      <c r="F102" s="15"/>
      <c r="G102" s="146"/>
      <c r="H102" s="15"/>
      <c r="I102" s="146"/>
      <c r="J102" s="15"/>
      <c r="K102" s="15"/>
      <c r="L102" s="15"/>
      <c r="M102" s="15"/>
    </row>
    <row r="103" spans="1:13" ht="24" customHeight="1">
      <c r="A103" s="32"/>
      <c r="B103" s="32"/>
      <c r="C103" s="32"/>
      <c r="D103" s="32"/>
      <c r="E103" s="33"/>
      <c r="F103" s="15" t="s">
        <v>80</v>
      </c>
      <c r="G103" s="146"/>
      <c r="H103" s="14"/>
      <c r="I103" s="146"/>
      <c r="J103" s="14"/>
      <c r="K103" s="14"/>
      <c r="L103" s="14"/>
      <c r="M103" s="14"/>
    </row>
    <row r="104" spans="1:13" ht="24" customHeight="1">
      <c r="A104" s="34"/>
      <c r="B104" s="34"/>
      <c r="C104" s="34"/>
      <c r="D104" s="34"/>
      <c r="E104" s="33"/>
      <c r="F104" s="15"/>
      <c r="G104" s="146"/>
      <c r="H104" s="15"/>
      <c r="I104" s="146"/>
      <c r="J104" s="15"/>
      <c r="K104" s="15"/>
      <c r="L104" s="15"/>
      <c r="M104" s="15"/>
    </row>
  </sheetData>
  <mergeCells count="6">
    <mergeCell ref="F5:H5"/>
    <mergeCell ref="F42:H42"/>
    <mergeCell ref="F79:H79"/>
    <mergeCell ref="J5:L5"/>
    <mergeCell ref="J42:L42"/>
    <mergeCell ref="J79:L79"/>
  </mergeCells>
  <printOptions horizontalCentered="1"/>
  <pageMargins left="0.59055118110236204" right="0" top="0.78740157480314998" bottom="0" header="0.196850393700787" footer="0.196850393700787"/>
  <pageSetup paperSize="9" scale="79" fitToHeight="0" orientation="portrait" r:id="rId1"/>
  <rowBreaks count="2" manualBreakCount="2">
    <brk id="37" max="12" man="1"/>
    <brk id="7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48"/>
  <sheetViews>
    <sheetView showGridLines="0" view="pageBreakPreview" topLeftCell="A115" zoomScale="85" zoomScaleNormal="100" zoomScaleSheetLayoutView="85" workbookViewId="0">
      <selection activeCell="G119" sqref="G119"/>
    </sheetView>
  </sheetViews>
  <sheetFormatPr defaultColWidth="9.5703125" defaultRowHeight="24" customHeight="1"/>
  <cols>
    <col min="1" max="1" width="43.5703125" style="35" customWidth="1"/>
    <col min="2" max="2" width="1.5703125" style="35" customWidth="1"/>
    <col min="3" max="3" width="8.5703125" style="35" customWidth="1"/>
    <col min="4" max="4" width="1.5703125" style="35" customWidth="1"/>
    <col min="5" max="5" width="14.5703125" style="27" customWidth="1"/>
    <col min="6" max="6" width="1.5703125" style="27" customWidth="1"/>
    <col min="7" max="7" width="14.5703125" style="27" customWidth="1"/>
    <col min="8" max="8" width="1.5703125" style="27" customWidth="1"/>
    <col min="9" max="9" width="14.5703125" style="27" customWidth="1"/>
    <col min="10" max="10" width="1.5703125" style="27" customWidth="1"/>
    <col min="11" max="11" width="14.5703125" style="27" customWidth="1"/>
    <col min="12" max="12" width="1.5703125" style="35" customWidth="1"/>
    <col min="13" max="13" width="42.5703125" style="35" bestFit="1" customWidth="1"/>
    <col min="14" max="14" width="12.42578125" style="35" bestFit="1" customWidth="1"/>
    <col min="15" max="15" width="10.140625" style="35" bestFit="1" customWidth="1"/>
    <col min="16" max="16" width="14.42578125" style="35" customWidth="1"/>
    <col min="17" max="17" width="9.5703125" style="35"/>
    <col min="18" max="18" width="10.42578125" style="35" bestFit="1" customWidth="1"/>
    <col min="19" max="16384" width="9.5703125" style="35"/>
  </cols>
  <sheetData>
    <row r="1" spans="1:16" ht="24" customHeight="1">
      <c r="K1" s="135" t="s">
        <v>81</v>
      </c>
    </row>
    <row r="2" spans="1:16" s="3" customFormat="1" ht="24" customHeight="1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6" ht="24" customHeight="1">
      <c r="A3" s="21" t="s">
        <v>82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6" ht="24" customHeight="1">
      <c r="A4" s="21" t="s">
        <v>83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6" ht="24" customHeight="1">
      <c r="B5" s="4"/>
      <c r="C5" s="4"/>
      <c r="D5" s="4"/>
      <c r="E5" s="4"/>
      <c r="F5" s="4"/>
      <c r="G5" s="4"/>
      <c r="H5" s="4"/>
      <c r="I5" s="4"/>
      <c r="J5" s="35"/>
      <c r="K5" s="4" t="s">
        <v>84</v>
      </c>
    </row>
    <row r="6" spans="1:16" s="3" customFormat="1" ht="24" customHeight="1">
      <c r="A6" s="5"/>
      <c r="B6" s="5"/>
      <c r="C6" s="5"/>
      <c r="D6" s="5"/>
      <c r="E6" s="163" t="s">
        <v>4</v>
      </c>
      <c r="F6" s="163"/>
      <c r="G6" s="163"/>
      <c r="H6" s="136"/>
      <c r="I6" s="163" t="s">
        <v>5</v>
      </c>
      <c r="J6" s="164"/>
      <c r="K6" s="164"/>
    </row>
    <row r="7" spans="1:16" ht="24" customHeight="1">
      <c r="A7" s="22"/>
      <c r="B7" s="22"/>
      <c r="C7" s="8" t="s">
        <v>6</v>
      </c>
      <c r="D7" s="22"/>
      <c r="E7" s="138" t="s">
        <v>85</v>
      </c>
      <c r="F7" s="139"/>
      <c r="G7" s="138" t="s">
        <v>86</v>
      </c>
      <c r="H7" s="136"/>
      <c r="I7" s="138" t="s">
        <v>85</v>
      </c>
      <c r="J7" s="139"/>
      <c r="K7" s="138" t="s">
        <v>86</v>
      </c>
    </row>
    <row r="8" spans="1:16" ht="24" customHeight="1">
      <c r="A8" s="21" t="s">
        <v>87</v>
      </c>
      <c r="B8" s="22"/>
      <c r="C8" s="8"/>
      <c r="D8" s="22"/>
      <c r="E8" s="138"/>
      <c r="F8" s="139"/>
      <c r="G8" s="138"/>
      <c r="H8" s="136"/>
      <c r="I8" s="138"/>
      <c r="J8" s="139"/>
      <c r="K8" s="138"/>
    </row>
    <row r="9" spans="1:16" ht="24" customHeight="1">
      <c r="A9" s="21" t="s">
        <v>88</v>
      </c>
      <c r="B9" s="3"/>
      <c r="C9" s="3"/>
      <c r="D9" s="3"/>
      <c r="E9" s="15"/>
      <c r="F9" s="15"/>
      <c r="G9" s="15"/>
      <c r="H9" s="15"/>
      <c r="I9" s="15"/>
      <c r="J9" s="15"/>
      <c r="K9" s="15"/>
    </row>
    <row r="10" spans="1:16" ht="24" customHeight="1">
      <c r="A10" s="37" t="s">
        <v>89</v>
      </c>
      <c r="B10" s="16"/>
      <c r="C10" s="16"/>
      <c r="D10" s="16"/>
      <c r="E10" s="6">
        <v>9620479</v>
      </c>
      <c r="F10" s="29"/>
      <c r="G10" s="6">
        <v>9765235</v>
      </c>
      <c r="H10" s="29"/>
      <c r="I10" s="6">
        <v>17558</v>
      </c>
      <c r="J10" s="29"/>
      <c r="K10" s="6">
        <v>37605</v>
      </c>
      <c r="L10" s="105"/>
      <c r="M10" s="27"/>
      <c r="P10" s="27"/>
    </row>
    <row r="11" spans="1:16" ht="24" customHeight="1">
      <c r="A11" s="37" t="s">
        <v>90</v>
      </c>
      <c r="B11" s="16"/>
      <c r="C11" s="16"/>
      <c r="D11" s="16"/>
      <c r="E11" s="6">
        <v>195279</v>
      </c>
      <c r="F11" s="29"/>
      <c r="G11" s="6">
        <v>191576</v>
      </c>
      <c r="H11" s="29"/>
      <c r="I11" s="6">
        <v>0</v>
      </c>
      <c r="J11" s="29"/>
      <c r="K11" s="6">
        <v>0</v>
      </c>
      <c r="L11" s="115"/>
      <c r="M11" s="27"/>
      <c r="P11" s="27"/>
    </row>
    <row r="12" spans="1:16" ht="24" customHeight="1">
      <c r="A12" s="37" t="s">
        <v>91</v>
      </c>
      <c r="B12" s="16"/>
      <c r="C12" s="16">
        <v>2</v>
      </c>
      <c r="D12" s="16"/>
      <c r="E12" s="6">
        <v>132448</v>
      </c>
      <c r="F12" s="29"/>
      <c r="G12" s="6">
        <v>110863</v>
      </c>
      <c r="H12" s="29"/>
      <c r="I12" s="6">
        <v>132448</v>
      </c>
      <c r="J12" s="29"/>
      <c r="K12" s="6">
        <v>110863</v>
      </c>
      <c r="L12" s="105"/>
      <c r="M12" s="27"/>
      <c r="P12" s="27"/>
    </row>
    <row r="13" spans="1:16" ht="24" customHeight="1">
      <c r="A13" s="35" t="s">
        <v>92</v>
      </c>
      <c r="B13" s="16"/>
      <c r="C13" s="16">
        <v>2</v>
      </c>
      <c r="D13" s="16"/>
      <c r="E13" s="6">
        <v>0</v>
      </c>
      <c r="F13" s="29"/>
      <c r="G13" s="6">
        <v>0</v>
      </c>
      <c r="H13" s="29"/>
      <c r="I13" s="6">
        <v>445415</v>
      </c>
      <c r="J13" s="29"/>
      <c r="K13" s="6">
        <v>417641</v>
      </c>
      <c r="M13" s="27"/>
      <c r="P13" s="27"/>
    </row>
    <row r="14" spans="1:16" ht="24" customHeight="1">
      <c r="A14" s="3" t="s">
        <v>93</v>
      </c>
      <c r="B14" s="16"/>
      <c r="C14" s="147" t="s">
        <v>124</v>
      </c>
      <c r="D14" s="16"/>
      <c r="E14" s="6">
        <v>0</v>
      </c>
      <c r="F14" s="29"/>
      <c r="G14" s="6">
        <v>0</v>
      </c>
      <c r="H14" s="29"/>
      <c r="I14" s="6">
        <v>110522</v>
      </c>
      <c r="J14" s="29"/>
      <c r="K14" s="6">
        <v>211948</v>
      </c>
      <c r="M14" s="27"/>
      <c r="P14" s="27"/>
    </row>
    <row r="15" spans="1:16" ht="24" customHeight="1">
      <c r="A15" s="3" t="s">
        <v>94</v>
      </c>
      <c r="B15" s="16"/>
      <c r="C15" s="16"/>
      <c r="D15" s="16"/>
      <c r="E15" s="20">
        <v>254934</v>
      </c>
      <c r="F15" s="29"/>
      <c r="G15" s="20">
        <v>22169</v>
      </c>
      <c r="H15" s="29"/>
      <c r="I15" s="6">
        <v>90707</v>
      </c>
      <c r="J15" s="29"/>
      <c r="K15" s="6">
        <v>35651</v>
      </c>
      <c r="L15" s="27"/>
      <c r="M15" s="148"/>
      <c r="N15" s="27"/>
      <c r="P15" s="27"/>
    </row>
    <row r="16" spans="1:16" ht="24" customHeight="1">
      <c r="A16" s="21" t="s">
        <v>95</v>
      </c>
      <c r="B16" s="16"/>
      <c r="C16" s="16"/>
      <c r="D16" s="16"/>
      <c r="E16" s="23">
        <f>SUM(E10:E15)</f>
        <v>10203140</v>
      </c>
      <c r="F16" s="29"/>
      <c r="G16" s="23">
        <f>SUM(G10:G15)</f>
        <v>10089843</v>
      </c>
      <c r="H16" s="29"/>
      <c r="I16" s="23">
        <f>SUM(I10:I15)</f>
        <v>796650</v>
      </c>
      <c r="J16" s="29"/>
      <c r="K16" s="23">
        <f>SUM(K10:K15)</f>
        <v>813708</v>
      </c>
      <c r="L16" s="149"/>
      <c r="M16" s="27"/>
      <c r="P16" s="27"/>
    </row>
    <row r="17" spans="1:16" ht="24" customHeight="1">
      <c r="A17" s="21" t="s">
        <v>96</v>
      </c>
      <c r="B17" s="16"/>
      <c r="C17" s="16"/>
      <c r="D17" s="16"/>
      <c r="E17" s="19"/>
      <c r="F17" s="29"/>
      <c r="G17" s="19"/>
      <c r="H17" s="29"/>
      <c r="I17" s="19"/>
      <c r="J17" s="29"/>
      <c r="K17" s="19"/>
      <c r="M17" s="27"/>
      <c r="P17" s="27"/>
    </row>
    <row r="18" spans="1:16" ht="24" customHeight="1">
      <c r="A18" s="3" t="s">
        <v>97</v>
      </c>
      <c r="B18" s="16"/>
      <c r="C18" s="16"/>
      <c r="D18" s="16"/>
      <c r="E18" s="20">
        <v>6600626</v>
      </c>
      <c r="F18" s="29"/>
      <c r="G18" s="20">
        <v>6429079</v>
      </c>
      <c r="H18" s="29"/>
      <c r="I18" s="6">
        <v>12843</v>
      </c>
      <c r="J18" s="29"/>
      <c r="K18" s="6">
        <v>26544</v>
      </c>
      <c r="L18" s="27"/>
      <c r="M18" s="150"/>
      <c r="N18" s="27"/>
      <c r="P18" s="27"/>
    </row>
    <row r="19" spans="1:16" ht="24" customHeight="1">
      <c r="A19" s="3" t="s">
        <v>98</v>
      </c>
      <c r="B19" s="16"/>
      <c r="C19" s="16"/>
      <c r="D19" s="16"/>
      <c r="E19" s="20">
        <v>46140</v>
      </c>
      <c r="F19" s="29"/>
      <c r="G19" s="20">
        <v>66120</v>
      </c>
      <c r="H19" s="29"/>
      <c r="I19" s="6">
        <v>0</v>
      </c>
      <c r="J19" s="29"/>
      <c r="K19" s="6">
        <v>0</v>
      </c>
      <c r="M19" s="150"/>
      <c r="N19" s="27"/>
      <c r="P19" s="27"/>
    </row>
    <row r="20" spans="1:16" ht="24" customHeight="1">
      <c r="A20" s="3" t="s">
        <v>99</v>
      </c>
      <c r="B20" s="16"/>
      <c r="C20" s="16"/>
      <c r="D20" s="16"/>
      <c r="E20" s="20">
        <v>823433</v>
      </c>
      <c r="F20" s="18"/>
      <c r="G20" s="20">
        <v>738331</v>
      </c>
      <c r="H20" s="18"/>
      <c r="I20" s="6">
        <v>27495</v>
      </c>
      <c r="J20" s="18"/>
      <c r="K20" s="6">
        <v>26680</v>
      </c>
      <c r="M20" s="27"/>
      <c r="P20" s="27"/>
    </row>
    <row r="21" spans="1:16" ht="24" customHeight="1">
      <c r="A21" s="3" t="s">
        <v>100</v>
      </c>
      <c r="B21" s="16"/>
      <c r="C21" s="16"/>
      <c r="D21" s="16"/>
      <c r="E21" s="20">
        <v>1041984</v>
      </c>
      <c r="F21" s="18"/>
      <c r="G21" s="20">
        <v>1079404</v>
      </c>
      <c r="H21" s="18"/>
      <c r="I21" s="6">
        <v>98901</v>
      </c>
      <c r="J21" s="18"/>
      <c r="K21" s="6">
        <v>91087</v>
      </c>
      <c r="M21" s="27"/>
      <c r="P21" s="27"/>
    </row>
    <row r="22" spans="1:16" ht="24" customHeight="1">
      <c r="A22" s="3" t="s">
        <v>101</v>
      </c>
      <c r="B22" s="16"/>
      <c r="C22" s="16"/>
      <c r="D22" s="16"/>
      <c r="E22" s="20">
        <v>43010</v>
      </c>
      <c r="F22" s="18"/>
      <c r="G22" s="20">
        <v>10891</v>
      </c>
      <c r="H22" s="18"/>
      <c r="I22" s="6">
        <v>0</v>
      </c>
      <c r="J22" s="18"/>
      <c r="K22" s="6">
        <v>0</v>
      </c>
      <c r="L22" s="27"/>
      <c r="M22" s="27"/>
      <c r="N22" s="105"/>
      <c r="P22" s="27"/>
    </row>
    <row r="23" spans="1:16" ht="24" customHeight="1">
      <c r="A23" s="21" t="s">
        <v>102</v>
      </c>
      <c r="B23" s="16"/>
      <c r="C23" s="16"/>
      <c r="D23" s="16"/>
      <c r="E23" s="23">
        <f>SUM(E18:E22)</f>
        <v>8555193</v>
      </c>
      <c r="F23" s="18"/>
      <c r="G23" s="23">
        <f>SUM(G18:G22)</f>
        <v>8323825</v>
      </c>
      <c r="H23" s="18"/>
      <c r="I23" s="23">
        <f>SUM(I18:I22)</f>
        <v>139239</v>
      </c>
      <c r="J23" s="18"/>
      <c r="K23" s="23">
        <f>SUM(K18:K22)</f>
        <v>144311</v>
      </c>
      <c r="L23" s="149"/>
      <c r="M23" s="27"/>
      <c r="N23" s="27"/>
      <c r="P23" s="27"/>
    </row>
    <row r="24" spans="1:16" ht="24" customHeight="1">
      <c r="A24" s="21" t="s">
        <v>103</v>
      </c>
      <c r="B24" s="16"/>
      <c r="C24" s="16"/>
      <c r="D24" s="16"/>
      <c r="E24" s="19">
        <f>SUM(E16-E23)</f>
        <v>1647947</v>
      </c>
      <c r="F24" s="18"/>
      <c r="G24" s="19">
        <f>SUM(G16-G23)</f>
        <v>1766018</v>
      </c>
      <c r="H24" s="18"/>
      <c r="I24" s="19">
        <f>SUM(I16-I23)</f>
        <v>657411</v>
      </c>
      <c r="J24" s="18"/>
      <c r="K24" s="19">
        <f>SUM(K16-K23)</f>
        <v>669397</v>
      </c>
      <c r="M24" s="27"/>
      <c r="P24" s="27"/>
    </row>
    <row r="25" spans="1:16" ht="24" customHeight="1">
      <c r="A25" s="3" t="s">
        <v>104</v>
      </c>
      <c r="B25" s="16"/>
      <c r="C25" s="16">
        <v>6</v>
      </c>
      <c r="D25" s="16"/>
      <c r="E25" s="38">
        <v>340743</v>
      </c>
      <c r="F25" s="18"/>
      <c r="G25" s="38">
        <v>317029</v>
      </c>
      <c r="H25" s="18"/>
      <c r="I25" s="38">
        <v>0</v>
      </c>
      <c r="J25" s="18"/>
      <c r="K25" s="38">
        <v>0</v>
      </c>
      <c r="L25" s="6"/>
      <c r="M25" s="27"/>
      <c r="N25" s="6"/>
      <c r="P25" s="27"/>
    </row>
    <row r="26" spans="1:16" ht="24" customHeight="1">
      <c r="A26" s="21" t="s">
        <v>105</v>
      </c>
      <c r="B26" s="16"/>
      <c r="C26" s="16"/>
      <c r="D26" s="16"/>
      <c r="E26" s="19">
        <f>SUM(E24:E25)</f>
        <v>1988690</v>
      </c>
      <c r="F26" s="18"/>
      <c r="G26" s="19">
        <f>SUM(G24:G25)</f>
        <v>2083047</v>
      </c>
      <c r="H26" s="18"/>
      <c r="I26" s="19">
        <f>SUM(I24:I25)</f>
        <v>657411</v>
      </c>
      <c r="J26" s="18"/>
      <c r="K26" s="19">
        <f>SUM(K24:K25)</f>
        <v>669397</v>
      </c>
      <c r="M26" s="27"/>
      <c r="P26" s="27"/>
    </row>
    <row r="27" spans="1:16" ht="24" customHeight="1">
      <c r="A27" s="3" t="s">
        <v>106</v>
      </c>
      <c r="B27" s="16"/>
      <c r="C27" s="16"/>
      <c r="D27" s="16"/>
      <c r="E27" s="38">
        <v>-209608</v>
      </c>
      <c r="F27" s="18"/>
      <c r="G27" s="38">
        <v>-48651</v>
      </c>
      <c r="H27" s="18"/>
      <c r="I27" s="38">
        <v>-261161</v>
      </c>
      <c r="J27" s="18"/>
      <c r="K27" s="38">
        <v>-231201</v>
      </c>
      <c r="M27" s="27"/>
      <c r="P27" s="27"/>
    </row>
    <row r="28" spans="1:16" ht="24" customHeight="1">
      <c r="A28" s="21" t="s">
        <v>107</v>
      </c>
      <c r="B28" s="16"/>
      <c r="C28" s="16"/>
      <c r="D28" s="16"/>
      <c r="E28" s="20">
        <f>SUM(E26:E27)</f>
        <v>1779082</v>
      </c>
      <c r="F28" s="29"/>
      <c r="G28" s="20">
        <f>SUM(G26:G27)</f>
        <v>2034396</v>
      </c>
      <c r="H28" s="29"/>
      <c r="I28" s="20">
        <f>SUM(I26:I27)</f>
        <v>396250</v>
      </c>
      <c r="J28" s="29"/>
      <c r="K28" s="20">
        <f>SUM(K26:K27)</f>
        <v>438196</v>
      </c>
      <c r="M28" s="27"/>
      <c r="P28" s="27"/>
    </row>
    <row r="29" spans="1:16" ht="24" customHeight="1">
      <c r="A29" s="3" t="s">
        <v>108</v>
      </c>
      <c r="B29" s="16"/>
      <c r="C29" s="16">
        <v>13</v>
      </c>
      <c r="D29" s="16"/>
      <c r="E29" s="38">
        <v>-328768</v>
      </c>
      <c r="F29" s="18"/>
      <c r="G29" s="38">
        <v>-337853</v>
      </c>
      <c r="H29" s="18"/>
      <c r="I29" s="38">
        <v>-57535</v>
      </c>
      <c r="J29" s="18"/>
      <c r="K29" s="38">
        <v>-45749</v>
      </c>
      <c r="M29" s="27"/>
      <c r="P29" s="27"/>
    </row>
    <row r="30" spans="1:16" ht="24" customHeight="1">
      <c r="A30" s="21" t="s">
        <v>109</v>
      </c>
      <c r="B30" s="16"/>
      <c r="C30" s="16"/>
      <c r="D30" s="16"/>
      <c r="E30" s="23">
        <f>SUM(E28:E29)</f>
        <v>1450314</v>
      </c>
      <c r="F30" s="18"/>
      <c r="G30" s="23">
        <f>SUM(G28:G29)</f>
        <v>1696543</v>
      </c>
      <c r="H30" s="18"/>
      <c r="I30" s="23">
        <f>SUM(I28:I29)</f>
        <v>338715</v>
      </c>
      <c r="J30" s="18"/>
      <c r="K30" s="23">
        <f>SUM(K28:K29)</f>
        <v>392447</v>
      </c>
      <c r="M30" s="27"/>
      <c r="N30" s="27"/>
      <c r="P30" s="27"/>
    </row>
    <row r="31" spans="1:16" ht="24" customHeight="1">
      <c r="A31" s="3"/>
      <c r="B31" s="16"/>
      <c r="C31" s="16"/>
      <c r="D31" s="16"/>
      <c r="E31" s="24"/>
      <c r="F31" s="29"/>
      <c r="G31" s="24"/>
      <c r="H31" s="29"/>
      <c r="I31" s="24"/>
      <c r="J31" s="29"/>
      <c r="K31" s="24"/>
    </row>
    <row r="32" spans="1:16" ht="24" customHeight="1">
      <c r="A32" s="151" t="s">
        <v>110</v>
      </c>
      <c r="B32" s="16"/>
      <c r="C32" s="16"/>
      <c r="D32" s="16"/>
      <c r="E32" s="24"/>
      <c r="F32" s="29"/>
      <c r="G32" s="24"/>
      <c r="H32" s="29"/>
      <c r="I32" s="24"/>
      <c r="J32" s="29"/>
      <c r="K32" s="24"/>
    </row>
    <row r="33" spans="1:11" ht="24" customHeight="1">
      <c r="A33" s="151" t="s">
        <v>111</v>
      </c>
      <c r="B33" s="16"/>
      <c r="C33" s="16"/>
      <c r="E33" s="152">
        <v>0</v>
      </c>
      <c r="F33" s="153"/>
      <c r="G33" s="152">
        <v>0</v>
      </c>
      <c r="H33" s="153"/>
      <c r="I33" s="152">
        <v>0</v>
      </c>
      <c r="J33" s="153"/>
      <c r="K33" s="152">
        <v>0</v>
      </c>
    </row>
    <row r="34" spans="1:11" ht="24" customHeight="1">
      <c r="A34" s="3"/>
      <c r="B34" s="16"/>
      <c r="C34" s="16"/>
      <c r="D34" s="16"/>
      <c r="E34" s="24"/>
      <c r="F34" s="29"/>
      <c r="G34" s="24"/>
      <c r="H34" s="29"/>
      <c r="I34" s="24"/>
      <c r="J34" s="29"/>
      <c r="K34" s="24"/>
    </row>
    <row r="35" spans="1:11" ht="24" customHeight="1" thickBot="1">
      <c r="A35" s="151" t="s">
        <v>112</v>
      </c>
      <c r="B35" s="16"/>
      <c r="C35" s="16"/>
      <c r="D35" s="16"/>
      <c r="E35" s="154">
        <f>SUM(E30+E33)</f>
        <v>1450314</v>
      </c>
      <c r="F35" s="153"/>
      <c r="G35" s="154">
        <f>SUM(G30+G33)</f>
        <v>1696543</v>
      </c>
      <c r="H35" s="153"/>
      <c r="I35" s="154">
        <f>SUM(I30+I33)</f>
        <v>338715</v>
      </c>
      <c r="J35" s="153"/>
      <c r="K35" s="154">
        <f>SUM(K30+K33)</f>
        <v>392447</v>
      </c>
    </row>
    <row r="36" spans="1:11" ht="24" customHeight="1" thickTop="1">
      <c r="A36" s="3"/>
      <c r="B36" s="16"/>
      <c r="C36" s="16"/>
      <c r="D36" s="16"/>
      <c r="E36" s="24"/>
      <c r="F36" s="29"/>
      <c r="G36" s="24"/>
      <c r="H36" s="29"/>
      <c r="I36" s="24"/>
      <c r="J36" s="29"/>
      <c r="K36" s="24"/>
    </row>
    <row r="37" spans="1:11" ht="24" customHeight="1">
      <c r="A37" s="37" t="s">
        <v>38</v>
      </c>
      <c r="B37" s="16"/>
      <c r="C37" s="16"/>
      <c r="D37" s="19"/>
      <c r="E37" s="18"/>
      <c r="F37" s="19"/>
      <c r="G37" s="19"/>
      <c r="H37" s="19"/>
      <c r="I37" s="6"/>
      <c r="J37" s="19"/>
      <c r="K37" s="35"/>
    </row>
    <row r="38" spans="1:11" ht="24" customHeight="1">
      <c r="K38" s="135" t="s">
        <v>81</v>
      </c>
    </row>
    <row r="39" spans="1:11" s="3" customFormat="1" ht="24" customHeight="1">
      <c r="A39" s="21" t="s">
        <v>0</v>
      </c>
      <c r="B39" s="16"/>
      <c r="C39" s="16"/>
      <c r="D39" s="19"/>
      <c r="E39" s="18"/>
      <c r="F39" s="19"/>
      <c r="G39" s="19"/>
      <c r="H39" s="19"/>
      <c r="I39" s="6"/>
      <c r="J39" s="19"/>
      <c r="K39" s="35"/>
    </row>
    <row r="40" spans="1:11" ht="24" customHeight="1">
      <c r="A40" s="21" t="s">
        <v>113</v>
      </c>
      <c r="B40" s="36"/>
      <c r="C40" s="36"/>
      <c r="D40" s="36"/>
      <c r="E40" s="36"/>
      <c r="F40" s="36"/>
      <c r="G40" s="36"/>
      <c r="H40" s="36"/>
      <c r="I40" s="36"/>
      <c r="J40" s="36"/>
      <c r="K40" s="35"/>
    </row>
    <row r="41" spans="1:11" ht="24" customHeight="1">
      <c r="A41" s="21" t="s">
        <v>83</v>
      </c>
      <c r="B41" s="16"/>
      <c r="C41" s="16"/>
      <c r="D41" s="19"/>
      <c r="E41" s="18"/>
      <c r="F41" s="19"/>
      <c r="G41" s="19"/>
      <c r="H41" s="19"/>
      <c r="I41" s="6"/>
      <c r="J41" s="19"/>
      <c r="K41" s="35"/>
    </row>
    <row r="42" spans="1:11" ht="24" customHeight="1">
      <c r="B42" s="4"/>
      <c r="C42" s="4"/>
      <c r="D42" s="4"/>
      <c r="E42" s="4"/>
      <c r="F42" s="4"/>
      <c r="G42" s="4"/>
      <c r="H42" s="4"/>
      <c r="I42" s="4"/>
      <c r="J42" s="35"/>
      <c r="K42" s="4" t="s">
        <v>84</v>
      </c>
    </row>
    <row r="43" spans="1:11" s="3" customFormat="1" ht="24" customHeight="1">
      <c r="A43" s="5"/>
      <c r="B43" s="5"/>
      <c r="C43" s="5"/>
      <c r="D43" s="5"/>
      <c r="E43" s="163" t="s">
        <v>4</v>
      </c>
      <c r="F43" s="163"/>
      <c r="G43" s="163"/>
      <c r="H43" s="136"/>
      <c r="I43" s="163" t="s">
        <v>5</v>
      </c>
      <c r="J43" s="163"/>
      <c r="K43" s="163"/>
    </row>
    <row r="44" spans="1:11" ht="24" customHeight="1">
      <c r="A44" s="22"/>
      <c r="B44" s="22"/>
      <c r="C44" s="8" t="s">
        <v>6</v>
      </c>
      <c r="D44" s="22"/>
      <c r="E44" s="138" t="s">
        <v>85</v>
      </c>
      <c r="F44" s="139"/>
      <c r="G44" s="138" t="s">
        <v>86</v>
      </c>
      <c r="H44" s="136"/>
      <c r="I44" s="138" t="s">
        <v>85</v>
      </c>
      <c r="J44" s="139"/>
      <c r="K44" s="138" t="s">
        <v>86</v>
      </c>
    </row>
    <row r="45" spans="1:11" ht="24" customHeight="1">
      <c r="A45" s="21" t="s">
        <v>114</v>
      </c>
      <c r="B45" s="16"/>
      <c r="C45" s="16"/>
      <c r="D45" s="16"/>
      <c r="E45" s="19"/>
      <c r="F45" s="18"/>
      <c r="G45" s="19"/>
      <c r="H45" s="19"/>
      <c r="I45" s="19"/>
      <c r="J45" s="6"/>
      <c r="K45" s="19"/>
    </row>
    <row r="46" spans="1:11" ht="24" customHeight="1" thickBot="1">
      <c r="A46" s="3" t="s">
        <v>115</v>
      </c>
      <c r="B46" s="16"/>
      <c r="C46" s="16"/>
      <c r="D46" s="16"/>
      <c r="E46" s="19">
        <f>SUM(E48-E47)</f>
        <v>1449844</v>
      </c>
      <c r="F46" s="18"/>
      <c r="G46" s="19">
        <f>SUM(G48-G47)</f>
        <v>1696499</v>
      </c>
      <c r="H46" s="19"/>
      <c r="I46" s="39">
        <f>SUM(I30)</f>
        <v>338715</v>
      </c>
      <c r="J46" s="6"/>
      <c r="K46" s="39">
        <f>SUM(K30)</f>
        <v>392447</v>
      </c>
    </row>
    <row r="47" spans="1:11" ht="24" customHeight="1" thickTop="1">
      <c r="A47" s="3" t="s">
        <v>116</v>
      </c>
      <c r="B47" s="16"/>
      <c r="C47" s="16"/>
      <c r="D47" s="16"/>
      <c r="E47" s="38">
        <v>470</v>
      </c>
      <c r="F47" s="18"/>
      <c r="G47" s="38">
        <v>44</v>
      </c>
      <c r="H47" s="19"/>
      <c r="I47" s="19"/>
      <c r="J47" s="6"/>
      <c r="K47" s="19"/>
    </row>
    <row r="48" spans="1:11" ht="24" customHeight="1" thickBot="1">
      <c r="A48" s="3" t="s">
        <v>117</v>
      </c>
      <c r="B48" s="16"/>
      <c r="C48" s="16"/>
      <c r="D48" s="16"/>
      <c r="E48" s="39">
        <f>SUM(E30)</f>
        <v>1450314</v>
      </c>
      <c r="F48" s="18"/>
      <c r="G48" s="39">
        <f>SUM(G30)</f>
        <v>1696543</v>
      </c>
      <c r="H48" s="19"/>
      <c r="I48" s="19"/>
      <c r="J48" s="6"/>
      <c r="K48" s="19"/>
    </row>
    <row r="49" spans="1:11" ht="24" customHeight="1" thickTop="1">
      <c r="A49" s="3"/>
      <c r="B49" s="16"/>
      <c r="C49" s="16"/>
      <c r="D49" s="16"/>
      <c r="E49" s="24"/>
      <c r="F49" s="29"/>
      <c r="G49" s="24"/>
      <c r="H49" s="24"/>
      <c r="I49" s="24"/>
      <c r="J49" s="6"/>
      <c r="K49" s="24"/>
    </row>
    <row r="50" spans="1:11" ht="24" customHeight="1">
      <c r="A50" s="21" t="s">
        <v>118</v>
      </c>
      <c r="B50" s="16"/>
      <c r="C50" s="16"/>
      <c r="D50" s="16"/>
      <c r="E50" s="19"/>
      <c r="F50" s="18"/>
      <c r="G50" s="19"/>
      <c r="H50" s="19"/>
      <c r="I50" s="19"/>
      <c r="J50" s="6"/>
      <c r="K50" s="19"/>
    </row>
    <row r="51" spans="1:11" ht="24" customHeight="1" thickBot="1">
      <c r="A51" s="3" t="s">
        <v>115</v>
      </c>
      <c r="B51" s="16"/>
      <c r="C51" s="16"/>
      <c r="D51" s="16"/>
      <c r="E51" s="19">
        <f>SUM(E53-E52)</f>
        <v>1449844</v>
      </c>
      <c r="F51" s="18"/>
      <c r="G51" s="19">
        <f>SUM(G53-G52)</f>
        <v>1696499</v>
      </c>
      <c r="H51" s="19"/>
      <c r="I51" s="39">
        <f>SUM(I35)</f>
        <v>338715</v>
      </c>
      <c r="J51" s="6"/>
      <c r="K51" s="39">
        <f>SUM(K35)</f>
        <v>392447</v>
      </c>
    </row>
    <row r="52" spans="1:11" ht="24" customHeight="1" thickTop="1">
      <c r="A52" s="3" t="s">
        <v>116</v>
      </c>
      <c r="B52" s="16"/>
      <c r="C52" s="16"/>
      <c r="D52" s="16"/>
      <c r="E52" s="38">
        <v>470</v>
      </c>
      <c r="F52" s="18"/>
      <c r="G52" s="38">
        <v>44</v>
      </c>
      <c r="H52" s="19"/>
      <c r="I52" s="19"/>
      <c r="J52" s="6"/>
      <c r="K52" s="19"/>
    </row>
    <row r="53" spans="1:11" ht="24" customHeight="1" thickBot="1">
      <c r="A53" s="3" t="s">
        <v>117</v>
      </c>
      <c r="B53" s="16"/>
      <c r="C53" s="16"/>
      <c r="D53" s="16"/>
      <c r="E53" s="39">
        <f>SUM(E35)</f>
        <v>1450314</v>
      </c>
      <c r="F53" s="18"/>
      <c r="G53" s="39">
        <f>SUM(G35)</f>
        <v>1696543</v>
      </c>
      <c r="H53" s="19"/>
      <c r="I53" s="19"/>
      <c r="J53" s="6"/>
      <c r="K53" s="19"/>
    </row>
    <row r="54" spans="1:11" ht="24" customHeight="1" thickTop="1">
      <c r="A54" s="3"/>
      <c r="B54" s="16"/>
      <c r="C54" s="16"/>
      <c r="D54" s="16"/>
      <c r="E54" s="24"/>
      <c r="F54" s="29"/>
      <c r="G54" s="24"/>
      <c r="H54" s="24"/>
      <c r="I54" s="24"/>
      <c r="J54" s="6"/>
      <c r="K54" s="24"/>
    </row>
    <row r="55" spans="1:11" ht="24" customHeight="1">
      <c r="A55" s="21" t="s">
        <v>119</v>
      </c>
      <c r="B55" s="16"/>
      <c r="C55" s="16">
        <v>14</v>
      </c>
      <c r="D55" s="16"/>
      <c r="E55" s="24"/>
      <c r="F55" s="29"/>
      <c r="G55" s="24"/>
      <c r="H55" s="24"/>
      <c r="I55" s="24"/>
      <c r="J55" s="6"/>
      <c r="K55" s="24"/>
    </row>
    <row r="56" spans="1:11" ht="24" customHeight="1">
      <c r="A56" s="3" t="s">
        <v>120</v>
      </c>
      <c r="B56" s="16"/>
      <c r="C56" s="16"/>
      <c r="D56" s="16"/>
      <c r="E56" s="40"/>
      <c r="F56" s="18"/>
      <c r="G56" s="40"/>
      <c r="H56" s="40"/>
      <c r="I56" s="40"/>
      <c r="J56" s="6"/>
      <c r="K56" s="40"/>
    </row>
    <row r="57" spans="1:11" ht="24" customHeight="1" thickBot="1">
      <c r="A57" s="3" t="s">
        <v>121</v>
      </c>
      <c r="B57" s="16"/>
      <c r="C57" s="16"/>
      <c r="D57" s="16"/>
      <c r="E57" s="41">
        <f>E46/E59</f>
        <v>0.46086794267711712</v>
      </c>
      <c r="F57" s="42"/>
      <c r="G57" s="41">
        <f>G46/G59</f>
        <v>0.53927319344963076</v>
      </c>
      <c r="H57" s="43"/>
      <c r="I57" s="41">
        <f>I46/I59</f>
        <v>0.10766874588154292</v>
      </c>
      <c r="J57" s="44"/>
      <c r="K57" s="41">
        <f>K46/K59</f>
        <v>0.12474876021131003</v>
      </c>
    </row>
    <row r="58" spans="1:11" ht="24" customHeight="1" thickTop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</row>
    <row r="59" spans="1:11" ht="24" customHeight="1" thickBot="1">
      <c r="A59" s="3" t="s">
        <v>122</v>
      </c>
      <c r="B59" s="16"/>
      <c r="C59" s="16"/>
      <c r="D59" s="16"/>
      <c r="E59" s="89">
        <v>3145899</v>
      </c>
      <c r="F59" s="42"/>
      <c r="G59" s="89">
        <v>3145899</v>
      </c>
      <c r="H59" s="42"/>
      <c r="I59" s="89">
        <v>3145899</v>
      </c>
      <c r="J59" s="42"/>
      <c r="K59" s="89">
        <v>3145899</v>
      </c>
    </row>
    <row r="60" spans="1:11" ht="24" customHeight="1" thickTop="1">
      <c r="A60" s="3"/>
      <c r="B60" s="16"/>
      <c r="C60" s="16"/>
      <c r="D60" s="16"/>
      <c r="E60" s="45"/>
      <c r="F60" s="42"/>
      <c r="G60" s="45"/>
      <c r="H60" s="45"/>
      <c r="I60" s="45"/>
      <c r="J60" s="46"/>
      <c r="K60" s="45"/>
    </row>
    <row r="61" spans="1:11" ht="24" customHeight="1">
      <c r="A61" s="37" t="s">
        <v>38</v>
      </c>
    </row>
    <row r="62" spans="1:11" ht="24" customHeight="1">
      <c r="A62" s="37"/>
    </row>
    <row r="63" spans="1:11" ht="24" customHeight="1">
      <c r="K63" s="135" t="s">
        <v>81</v>
      </c>
    </row>
    <row r="64" spans="1:11" s="3" customFormat="1" ht="24" customHeight="1">
      <c r="A64" s="21" t="s">
        <v>0</v>
      </c>
      <c r="B64" s="21"/>
      <c r="C64" s="21"/>
      <c r="D64" s="21"/>
      <c r="E64" s="21"/>
      <c r="F64" s="21"/>
      <c r="G64" s="21"/>
      <c r="H64" s="21"/>
      <c r="I64" s="21"/>
      <c r="J64" s="21"/>
      <c r="K64" s="21"/>
    </row>
    <row r="65" spans="1:16" ht="24" customHeight="1">
      <c r="A65" s="21" t="s">
        <v>82</v>
      </c>
      <c r="B65" s="21"/>
      <c r="C65" s="21"/>
      <c r="D65" s="21"/>
      <c r="E65" s="21"/>
      <c r="F65" s="21"/>
      <c r="G65" s="21"/>
      <c r="H65" s="21"/>
      <c r="I65" s="21"/>
      <c r="J65" s="21"/>
      <c r="K65" s="21"/>
    </row>
    <row r="66" spans="1:16" ht="24" customHeight="1">
      <c r="A66" s="21" t="s">
        <v>123</v>
      </c>
      <c r="B66" s="21"/>
      <c r="C66" s="21"/>
      <c r="D66" s="21"/>
      <c r="E66" s="21"/>
      <c r="F66" s="21"/>
      <c r="G66" s="21"/>
      <c r="H66" s="21"/>
      <c r="I66" s="21"/>
      <c r="J66" s="21"/>
      <c r="K66" s="21"/>
    </row>
    <row r="67" spans="1:16" ht="24" customHeight="1">
      <c r="B67" s="4"/>
      <c r="C67" s="4"/>
      <c r="D67" s="4"/>
      <c r="E67" s="4"/>
      <c r="F67" s="4"/>
      <c r="G67" s="4"/>
      <c r="H67" s="4"/>
      <c r="I67" s="4"/>
      <c r="J67" s="35"/>
      <c r="K67" s="4" t="s">
        <v>84</v>
      </c>
    </row>
    <row r="68" spans="1:16" s="3" customFormat="1" ht="24" customHeight="1">
      <c r="A68" s="5"/>
      <c r="B68" s="5"/>
      <c r="C68" s="5"/>
      <c r="D68" s="5"/>
      <c r="E68" s="163" t="s">
        <v>4</v>
      </c>
      <c r="F68" s="163"/>
      <c r="G68" s="163"/>
      <c r="H68" s="136"/>
      <c r="I68" s="163" t="s">
        <v>5</v>
      </c>
      <c r="J68" s="164"/>
      <c r="K68" s="164"/>
    </row>
    <row r="69" spans="1:16" ht="24" customHeight="1">
      <c r="A69" s="22"/>
      <c r="B69" s="22"/>
      <c r="C69" s="8" t="s">
        <v>6</v>
      </c>
      <c r="D69" s="22"/>
      <c r="E69" s="138" t="s">
        <v>85</v>
      </c>
      <c r="F69" s="139"/>
      <c r="G69" s="138" t="s">
        <v>86</v>
      </c>
      <c r="H69" s="136"/>
      <c r="I69" s="138" t="s">
        <v>85</v>
      </c>
      <c r="J69" s="139"/>
      <c r="K69" s="138" t="s">
        <v>86</v>
      </c>
    </row>
    <row r="70" spans="1:16" ht="24" customHeight="1">
      <c r="A70" s="21" t="s">
        <v>87</v>
      </c>
      <c r="B70" s="22"/>
      <c r="C70" s="8"/>
      <c r="D70" s="22"/>
      <c r="E70" s="138"/>
      <c r="F70" s="139"/>
      <c r="G70" s="138"/>
      <c r="H70" s="136"/>
      <c r="I70" s="138"/>
      <c r="J70" s="139"/>
      <c r="K70" s="138"/>
    </row>
    <row r="71" spans="1:16" ht="24" customHeight="1">
      <c r="A71" s="21" t="s">
        <v>88</v>
      </c>
      <c r="B71" s="3"/>
      <c r="C71" s="3"/>
      <c r="D71" s="3"/>
      <c r="E71" s="15"/>
      <c r="F71" s="15"/>
      <c r="G71" s="15"/>
      <c r="H71" s="15"/>
      <c r="I71" s="15"/>
      <c r="J71" s="15"/>
      <c r="K71" s="15"/>
    </row>
    <row r="72" spans="1:16" ht="24" customHeight="1">
      <c r="A72" s="37" t="s">
        <v>89</v>
      </c>
      <c r="B72" s="16"/>
      <c r="C72" s="16"/>
      <c r="D72" s="16"/>
      <c r="E72" s="6">
        <v>26670781</v>
      </c>
      <c r="F72" s="29"/>
      <c r="G72" s="6">
        <v>27918515</v>
      </c>
      <c r="H72" s="29"/>
      <c r="I72" s="6">
        <v>117325</v>
      </c>
      <c r="J72" s="29"/>
      <c r="K72" s="6">
        <v>159482</v>
      </c>
      <c r="L72" s="105"/>
      <c r="M72" s="27"/>
      <c r="N72" s="27"/>
      <c r="P72" s="27"/>
    </row>
    <row r="73" spans="1:16" ht="24" customHeight="1">
      <c r="A73" s="37" t="s">
        <v>90</v>
      </c>
      <c r="B73" s="16"/>
      <c r="C73" s="16"/>
      <c r="D73" s="16"/>
      <c r="E73" s="6">
        <v>630250</v>
      </c>
      <c r="F73" s="29"/>
      <c r="G73" s="6">
        <v>550682</v>
      </c>
      <c r="H73" s="29"/>
      <c r="I73" s="6">
        <v>0</v>
      </c>
      <c r="J73" s="29"/>
      <c r="K73" s="6">
        <v>0</v>
      </c>
      <c r="L73" s="115"/>
      <c r="M73" s="27"/>
      <c r="P73" s="27"/>
    </row>
    <row r="74" spans="1:16" ht="24" customHeight="1">
      <c r="A74" s="37" t="s">
        <v>91</v>
      </c>
      <c r="B74" s="16"/>
      <c r="C74" s="16">
        <v>2</v>
      </c>
      <c r="D74" s="16"/>
      <c r="E74" s="6">
        <v>374982</v>
      </c>
      <c r="F74" s="29"/>
      <c r="G74" s="6">
        <v>289377</v>
      </c>
      <c r="H74" s="29"/>
      <c r="I74" s="6">
        <v>374982</v>
      </c>
      <c r="J74" s="29"/>
      <c r="K74" s="6">
        <v>289377</v>
      </c>
      <c r="L74" s="105"/>
      <c r="M74" s="27"/>
      <c r="P74" s="27"/>
    </row>
    <row r="75" spans="1:16" ht="24" customHeight="1">
      <c r="A75" s="35" t="s">
        <v>92</v>
      </c>
      <c r="B75" s="16"/>
      <c r="C75" s="16">
        <v>2</v>
      </c>
      <c r="D75" s="16"/>
      <c r="E75" s="6">
        <v>14006</v>
      </c>
      <c r="F75" s="29"/>
      <c r="G75" s="6">
        <v>5247</v>
      </c>
      <c r="H75" s="29"/>
      <c r="I75" s="6">
        <v>1364157</v>
      </c>
      <c r="J75" s="29"/>
      <c r="K75" s="6">
        <v>1106463</v>
      </c>
      <c r="M75" s="27"/>
      <c r="P75" s="27"/>
    </row>
    <row r="76" spans="1:16" ht="24" customHeight="1">
      <c r="A76" s="3" t="s">
        <v>93</v>
      </c>
      <c r="B76" s="16"/>
      <c r="C76" s="147" t="s">
        <v>124</v>
      </c>
      <c r="D76" s="16"/>
      <c r="E76" s="6">
        <v>0</v>
      </c>
      <c r="F76" s="29"/>
      <c r="G76" s="6">
        <v>0</v>
      </c>
      <c r="H76" s="29"/>
      <c r="I76" s="6">
        <v>110522</v>
      </c>
      <c r="J76" s="29"/>
      <c r="K76" s="6">
        <v>434442</v>
      </c>
      <c r="M76" s="27"/>
      <c r="P76" s="27"/>
    </row>
    <row r="77" spans="1:16" ht="24" customHeight="1">
      <c r="A77" s="3" t="s">
        <v>94</v>
      </c>
      <c r="B77" s="16"/>
      <c r="C77" s="16"/>
      <c r="D77" s="16"/>
      <c r="E77" s="20">
        <v>358803</v>
      </c>
      <c r="F77" s="29"/>
      <c r="G77" s="20">
        <v>157310</v>
      </c>
      <c r="H77" s="29"/>
      <c r="I77" s="6">
        <v>216901</v>
      </c>
      <c r="J77" s="29"/>
      <c r="K77" s="6">
        <v>156825</v>
      </c>
      <c r="L77" s="27"/>
      <c r="M77" s="27"/>
      <c r="N77" s="27"/>
      <c r="O77" s="27"/>
      <c r="P77" s="27"/>
    </row>
    <row r="78" spans="1:16" ht="24" customHeight="1">
      <c r="A78" s="21" t="s">
        <v>95</v>
      </c>
      <c r="B78" s="16"/>
      <c r="C78" s="16"/>
      <c r="D78" s="16"/>
      <c r="E78" s="23">
        <f>SUM(E72:E77)</f>
        <v>28048822</v>
      </c>
      <c r="F78" s="29"/>
      <c r="G78" s="23">
        <f>SUM(G72:G77)</f>
        <v>28921131</v>
      </c>
      <c r="H78" s="29"/>
      <c r="I78" s="23">
        <f>SUM(I72:I77)</f>
        <v>2183887</v>
      </c>
      <c r="J78" s="29"/>
      <c r="K78" s="23">
        <f>SUM(K72:K77)</f>
        <v>2146589</v>
      </c>
      <c r="L78" s="149"/>
      <c r="M78" s="27"/>
      <c r="P78" s="27"/>
    </row>
    <row r="79" spans="1:16" ht="24" customHeight="1">
      <c r="A79" s="21" t="s">
        <v>96</v>
      </c>
      <c r="B79" s="16"/>
      <c r="C79" s="16"/>
      <c r="D79" s="16"/>
      <c r="E79" s="19"/>
      <c r="F79" s="29"/>
      <c r="G79" s="19"/>
      <c r="H79" s="29"/>
      <c r="I79" s="19"/>
      <c r="J79" s="29"/>
      <c r="K79" s="19"/>
      <c r="M79" s="27"/>
      <c r="P79" s="27"/>
    </row>
    <row r="80" spans="1:16" ht="24" customHeight="1">
      <c r="A80" s="3" t="s">
        <v>97</v>
      </c>
      <c r="B80" s="16"/>
      <c r="C80" s="16"/>
      <c r="D80" s="16"/>
      <c r="E80" s="20">
        <v>17960330</v>
      </c>
      <c r="F80" s="29"/>
      <c r="G80" s="20">
        <v>18067392</v>
      </c>
      <c r="H80" s="29"/>
      <c r="I80" s="20">
        <v>84939</v>
      </c>
      <c r="J80" s="29"/>
      <c r="K80" s="6">
        <v>112644</v>
      </c>
      <c r="L80" s="27"/>
      <c r="M80" s="134"/>
      <c r="N80" s="27"/>
      <c r="O80" s="27"/>
      <c r="P80" s="27"/>
    </row>
    <row r="81" spans="1:16" ht="24" customHeight="1">
      <c r="A81" s="3" t="s">
        <v>98</v>
      </c>
      <c r="B81" s="16"/>
      <c r="C81" s="16"/>
      <c r="D81" s="16"/>
      <c r="E81" s="20">
        <v>162076</v>
      </c>
      <c r="F81" s="29"/>
      <c r="G81" s="20">
        <v>187905</v>
      </c>
      <c r="H81" s="29"/>
      <c r="I81" s="6">
        <v>0</v>
      </c>
      <c r="J81" s="29"/>
      <c r="K81" s="6">
        <v>0</v>
      </c>
      <c r="M81" s="134"/>
      <c r="N81" s="27"/>
      <c r="O81" s="27"/>
      <c r="P81" s="27"/>
    </row>
    <row r="82" spans="1:16" ht="24" customHeight="1">
      <c r="A82" s="3" t="s">
        <v>99</v>
      </c>
      <c r="B82" s="16"/>
      <c r="C82" s="16"/>
      <c r="D82" s="16"/>
      <c r="E82" s="20">
        <v>2327972</v>
      </c>
      <c r="F82" s="18"/>
      <c r="G82" s="20">
        <v>2188667</v>
      </c>
      <c r="H82" s="18"/>
      <c r="I82" s="20">
        <v>87491</v>
      </c>
      <c r="J82" s="18"/>
      <c r="K82" s="6">
        <v>69632</v>
      </c>
      <c r="M82" s="27"/>
      <c r="P82" s="27"/>
    </row>
    <row r="83" spans="1:16" ht="24" customHeight="1">
      <c r="A83" s="3" t="s">
        <v>100</v>
      </c>
      <c r="B83" s="16"/>
      <c r="C83" s="16"/>
      <c r="D83" s="16"/>
      <c r="E83" s="20">
        <v>3045719</v>
      </c>
      <c r="F83" s="18"/>
      <c r="G83" s="20">
        <v>3206460</v>
      </c>
      <c r="H83" s="18"/>
      <c r="I83" s="20">
        <v>310005</v>
      </c>
      <c r="J83" s="18"/>
      <c r="K83" s="6">
        <v>416081</v>
      </c>
      <c r="M83" s="27"/>
      <c r="P83" s="27"/>
    </row>
    <row r="84" spans="1:16" ht="24" customHeight="1">
      <c r="A84" s="3" t="s">
        <v>101</v>
      </c>
      <c r="B84" s="16"/>
      <c r="C84" s="16"/>
      <c r="D84" s="16"/>
      <c r="E84" s="20">
        <v>43619</v>
      </c>
      <c r="F84" s="18"/>
      <c r="G84" s="20">
        <v>191606</v>
      </c>
      <c r="H84" s="18"/>
      <c r="I84" s="6">
        <v>45</v>
      </c>
      <c r="J84" s="18"/>
      <c r="K84" s="6">
        <v>0</v>
      </c>
      <c r="L84" s="27"/>
      <c r="M84" s="27"/>
      <c r="N84" s="27"/>
      <c r="O84" s="27"/>
      <c r="P84" s="27"/>
    </row>
    <row r="85" spans="1:16" ht="24" customHeight="1">
      <c r="A85" s="21" t="s">
        <v>102</v>
      </c>
      <c r="B85" s="16"/>
      <c r="C85" s="16"/>
      <c r="D85" s="16"/>
      <c r="E85" s="23">
        <f>SUM(E80:E84)</f>
        <v>23539716</v>
      </c>
      <c r="F85" s="18"/>
      <c r="G85" s="23">
        <f>SUM(G80:G84)</f>
        <v>23842030</v>
      </c>
      <c r="H85" s="18"/>
      <c r="I85" s="23">
        <f>SUM(I80:I84)</f>
        <v>482480</v>
      </c>
      <c r="J85" s="18"/>
      <c r="K85" s="23">
        <f>SUM(K80:K84)</f>
        <v>598357</v>
      </c>
      <c r="L85" s="149"/>
      <c r="M85" s="27"/>
      <c r="N85" s="27"/>
      <c r="P85" s="27"/>
    </row>
    <row r="86" spans="1:16" ht="24" customHeight="1">
      <c r="A86" s="21" t="s">
        <v>103</v>
      </c>
      <c r="B86" s="16"/>
      <c r="C86" s="16"/>
      <c r="D86" s="16"/>
      <c r="E86" s="19">
        <f>SUM(E78-E85)</f>
        <v>4509106</v>
      </c>
      <c r="F86" s="18"/>
      <c r="G86" s="19">
        <f>SUM(G78-G85)</f>
        <v>5079101</v>
      </c>
      <c r="H86" s="18"/>
      <c r="I86" s="19">
        <f>SUM(I78-I85)</f>
        <v>1701407</v>
      </c>
      <c r="J86" s="18"/>
      <c r="K86" s="19">
        <f>SUM(K78-K85)</f>
        <v>1548232</v>
      </c>
      <c r="M86" s="27"/>
      <c r="P86" s="27"/>
    </row>
    <row r="87" spans="1:16" ht="24" customHeight="1">
      <c r="A87" s="3" t="s">
        <v>104</v>
      </c>
      <c r="B87" s="16"/>
      <c r="C87" s="16">
        <v>6</v>
      </c>
      <c r="D87" s="16"/>
      <c r="E87" s="38">
        <v>631152</v>
      </c>
      <c r="F87" s="18"/>
      <c r="G87" s="38">
        <v>844076</v>
      </c>
      <c r="H87" s="18"/>
      <c r="I87" s="38">
        <v>0</v>
      </c>
      <c r="J87" s="18"/>
      <c r="K87" s="38">
        <v>0</v>
      </c>
      <c r="L87" s="6"/>
      <c r="M87" s="27"/>
      <c r="N87" s="6"/>
      <c r="P87" s="27"/>
    </row>
    <row r="88" spans="1:16" ht="24" customHeight="1">
      <c r="A88" s="21" t="s">
        <v>105</v>
      </c>
      <c r="B88" s="16"/>
      <c r="C88" s="16"/>
      <c r="D88" s="16"/>
      <c r="E88" s="19">
        <f>SUM(E86:E87)</f>
        <v>5140258</v>
      </c>
      <c r="F88" s="18"/>
      <c r="G88" s="19">
        <f>SUM(G86:G87)</f>
        <v>5923177</v>
      </c>
      <c r="H88" s="18"/>
      <c r="I88" s="19">
        <f>SUM(I86:I87)</f>
        <v>1701407</v>
      </c>
      <c r="J88" s="18"/>
      <c r="K88" s="19">
        <f>SUM(K86:K87)</f>
        <v>1548232</v>
      </c>
      <c r="M88" s="27"/>
      <c r="P88" s="27"/>
    </row>
    <row r="89" spans="1:16" ht="24" customHeight="1">
      <c r="A89" s="3" t="s">
        <v>106</v>
      </c>
      <c r="B89" s="16"/>
      <c r="C89" s="16"/>
      <c r="D89" s="16"/>
      <c r="E89" s="38">
        <v>-505391</v>
      </c>
      <c r="F89" s="18"/>
      <c r="G89" s="38">
        <v>-204987</v>
      </c>
      <c r="H89" s="18"/>
      <c r="I89" s="38">
        <v>-769432</v>
      </c>
      <c r="J89" s="18"/>
      <c r="K89" s="38">
        <v>-578634</v>
      </c>
      <c r="M89" s="27"/>
      <c r="P89" s="27"/>
    </row>
    <row r="90" spans="1:16" ht="24" customHeight="1">
      <c r="A90" s="21" t="s">
        <v>107</v>
      </c>
      <c r="B90" s="16"/>
      <c r="C90" s="16"/>
      <c r="D90" s="16"/>
      <c r="E90" s="20">
        <f>SUM(E88:E89)</f>
        <v>4634867</v>
      </c>
      <c r="F90" s="29"/>
      <c r="G90" s="20">
        <f>SUM(G88:G89)</f>
        <v>5718190</v>
      </c>
      <c r="H90" s="29"/>
      <c r="I90" s="20">
        <f>SUM(I88:I89)</f>
        <v>931975</v>
      </c>
      <c r="J90" s="29"/>
      <c r="K90" s="20">
        <f>SUM(K88:K89)</f>
        <v>969598</v>
      </c>
      <c r="M90" s="27"/>
      <c r="P90" s="27"/>
    </row>
    <row r="91" spans="1:16" ht="24" customHeight="1">
      <c r="A91" s="3" t="s">
        <v>108</v>
      </c>
      <c r="B91" s="16"/>
      <c r="C91" s="16">
        <v>13</v>
      </c>
      <c r="D91" s="16"/>
      <c r="E91" s="38">
        <v>-907741</v>
      </c>
      <c r="F91" s="18"/>
      <c r="G91" s="38">
        <v>-999023</v>
      </c>
      <c r="H91" s="18"/>
      <c r="I91" s="38">
        <v>-165335</v>
      </c>
      <c r="J91" s="18"/>
      <c r="K91" s="38">
        <v>-108443</v>
      </c>
      <c r="M91" s="27"/>
      <c r="P91" s="27"/>
    </row>
    <row r="92" spans="1:16" ht="24" customHeight="1">
      <c r="A92" s="21" t="s">
        <v>109</v>
      </c>
      <c r="B92" s="16"/>
      <c r="C92" s="16"/>
      <c r="D92" s="16"/>
      <c r="E92" s="23">
        <f>SUM(E90:E91)</f>
        <v>3727126</v>
      </c>
      <c r="F92" s="18"/>
      <c r="G92" s="23">
        <f>SUM(G90:G91)</f>
        <v>4719167</v>
      </c>
      <c r="H92" s="18"/>
      <c r="I92" s="23">
        <f>SUM(I90:I91)</f>
        <v>766640</v>
      </c>
      <c r="J92" s="18"/>
      <c r="K92" s="23">
        <f>SUM(K90:K91)</f>
        <v>861155</v>
      </c>
      <c r="M92" s="27"/>
      <c r="N92" s="27"/>
      <c r="P92" s="27"/>
    </row>
    <row r="93" spans="1:16" ht="24" customHeight="1">
      <c r="A93" s="3"/>
      <c r="B93" s="16"/>
      <c r="C93" s="16"/>
      <c r="D93" s="16"/>
      <c r="E93" s="24"/>
      <c r="F93" s="29"/>
      <c r="G93" s="24"/>
      <c r="H93" s="29"/>
      <c r="I93" s="24"/>
      <c r="J93" s="29"/>
      <c r="K93" s="24"/>
    </row>
    <row r="94" spans="1:16" ht="24" customHeight="1">
      <c r="A94" s="151" t="s">
        <v>110</v>
      </c>
      <c r="B94" s="16"/>
      <c r="C94" s="16"/>
      <c r="E94" s="155"/>
      <c r="F94" s="156"/>
      <c r="G94" s="157"/>
      <c r="H94" s="156"/>
      <c r="I94" s="120"/>
      <c r="J94" s="156"/>
      <c r="K94" s="157"/>
    </row>
    <row r="95" spans="1:16" ht="24" customHeight="1">
      <c r="A95" s="158" t="s">
        <v>125</v>
      </c>
      <c r="B95" s="16"/>
      <c r="C95" s="16"/>
      <c r="E95" s="157"/>
      <c r="F95" s="156"/>
      <c r="G95" s="157"/>
      <c r="H95" s="156"/>
      <c r="I95" s="157"/>
      <c r="J95" s="156"/>
      <c r="K95" s="157"/>
    </row>
    <row r="96" spans="1:16" ht="24" customHeight="1">
      <c r="A96" s="159" t="s">
        <v>126</v>
      </c>
      <c r="B96" s="16"/>
      <c r="C96" s="16"/>
      <c r="E96" s="72">
        <v>103285</v>
      </c>
      <c r="F96" s="156"/>
      <c r="G96" s="72">
        <v>0</v>
      </c>
      <c r="H96" s="29"/>
      <c r="I96" s="72">
        <v>23754</v>
      </c>
      <c r="J96" s="29"/>
      <c r="K96" s="72">
        <v>0</v>
      </c>
      <c r="M96" s="105"/>
    </row>
    <row r="97" spans="1:13" ht="24" customHeight="1">
      <c r="A97" s="159" t="s">
        <v>127</v>
      </c>
      <c r="B97" s="16"/>
      <c r="C97" s="16">
        <v>13</v>
      </c>
      <c r="E97" s="160">
        <v>-15989</v>
      </c>
      <c r="F97" s="161"/>
      <c r="G97" s="160">
        <v>0</v>
      </c>
      <c r="H97" s="161"/>
      <c r="I97" s="160">
        <v>-4751</v>
      </c>
      <c r="J97" s="161"/>
      <c r="K97" s="160">
        <v>0</v>
      </c>
      <c r="M97" s="105"/>
    </row>
    <row r="98" spans="1:13" ht="24" customHeight="1">
      <c r="A98" s="159" t="s">
        <v>125</v>
      </c>
      <c r="B98" s="16"/>
      <c r="C98" s="16"/>
      <c r="E98" s="162"/>
      <c r="F98" s="153"/>
      <c r="G98" s="162"/>
      <c r="H98" s="153"/>
      <c r="I98" s="162"/>
      <c r="J98" s="153"/>
      <c r="K98" s="162"/>
      <c r="M98" s="149"/>
    </row>
    <row r="99" spans="1:13" ht="24" customHeight="1">
      <c r="A99" s="159" t="s">
        <v>128</v>
      </c>
      <c r="B99" s="16"/>
      <c r="C99" s="16"/>
      <c r="E99" s="160">
        <f>SUM(E96:E97)</f>
        <v>87296</v>
      </c>
      <c r="F99" s="153"/>
      <c r="G99" s="160">
        <f>SUM(G96:G97)</f>
        <v>0</v>
      </c>
      <c r="H99" s="153"/>
      <c r="I99" s="160">
        <f>SUM(I96:I97)</f>
        <v>19003</v>
      </c>
      <c r="J99" s="153"/>
      <c r="K99" s="160">
        <f>SUM(K96:K97)</f>
        <v>0</v>
      </c>
    </row>
    <row r="100" spans="1:13" ht="24" customHeight="1">
      <c r="A100" s="151" t="s">
        <v>111</v>
      </c>
      <c r="B100" s="16"/>
      <c r="C100" s="16"/>
      <c r="E100" s="152">
        <f>E99</f>
        <v>87296</v>
      </c>
      <c r="F100" s="153"/>
      <c r="G100" s="152">
        <f>G99</f>
        <v>0</v>
      </c>
      <c r="H100" s="153"/>
      <c r="I100" s="152">
        <f>I99</f>
        <v>19003</v>
      </c>
      <c r="J100" s="153"/>
      <c r="K100" s="152">
        <f>K99</f>
        <v>0</v>
      </c>
    </row>
    <row r="101" spans="1:13" ht="24" customHeight="1">
      <c r="A101" s="151"/>
      <c r="B101" s="16"/>
      <c r="C101" s="16"/>
      <c r="E101" s="153"/>
      <c r="F101" s="153"/>
      <c r="G101" s="153"/>
      <c r="H101" s="153"/>
      <c r="I101" s="121"/>
      <c r="J101" s="153"/>
      <c r="K101" s="153"/>
    </row>
    <row r="102" spans="1:13" ht="24" customHeight="1" thickBot="1">
      <c r="A102" s="151" t="s">
        <v>112</v>
      </c>
      <c r="B102" s="16"/>
      <c r="C102" s="16"/>
      <c r="E102" s="154">
        <f>SUM(E92+E100)</f>
        <v>3814422</v>
      </c>
      <c r="F102" s="153"/>
      <c r="G102" s="154">
        <f>SUM(G92+G100)</f>
        <v>4719167</v>
      </c>
      <c r="H102" s="153"/>
      <c r="I102" s="154">
        <f>SUM(I92+I100)</f>
        <v>785643</v>
      </c>
      <c r="J102" s="153"/>
      <c r="K102" s="154">
        <f>SUM(K92+K100)</f>
        <v>861155</v>
      </c>
    </row>
    <row r="103" spans="1:13" ht="24" customHeight="1" thickTop="1">
      <c r="A103" s="151"/>
      <c r="B103" s="16"/>
      <c r="C103" s="16"/>
      <c r="E103" s="153"/>
      <c r="F103" s="153"/>
      <c r="G103" s="153"/>
      <c r="H103" s="153"/>
      <c r="I103" s="153"/>
      <c r="J103" s="153"/>
      <c r="K103" s="153"/>
    </row>
    <row r="104" spans="1:13" ht="24" customHeight="1">
      <c r="A104" s="37" t="s">
        <v>38</v>
      </c>
      <c r="B104" s="16"/>
      <c r="C104" s="16"/>
      <c r="D104" s="19"/>
      <c r="E104" s="18"/>
      <c r="F104" s="19"/>
      <c r="G104" s="19"/>
      <c r="H104" s="19"/>
      <c r="I104" s="6"/>
      <c r="J104" s="19"/>
      <c r="K104" s="35"/>
    </row>
    <row r="105" spans="1:13" ht="24" customHeight="1">
      <c r="K105" s="135" t="s">
        <v>81</v>
      </c>
    </row>
    <row r="106" spans="1:13" s="3" customFormat="1" ht="24" customHeight="1">
      <c r="A106" s="21" t="s">
        <v>0</v>
      </c>
      <c r="B106" s="16"/>
      <c r="C106" s="16"/>
      <c r="D106" s="19"/>
      <c r="E106" s="18"/>
      <c r="F106" s="19"/>
      <c r="G106" s="19"/>
      <c r="H106" s="19"/>
      <c r="I106" s="6"/>
      <c r="J106" s="19"/>
      <c r="K106" s="35"/>
    </row>
    <row r="107" spans="1:13" ht="24" customHeight="1">
      <c r="A107" s="21" t="s">
        <v>113</v>
      </c>
      <c r="B107" s="36"/>
      <c r="C107" s="36"/>
      <c r="D107" s="36"/>
      <c r="E107" s="36"/>
      <c r="F107" s="36"/>
      <c r="G107" s="36"/>
      <c r="H107" s="36"/>
      <c r="I107" s="36"/>
      <c r="J107" s="36"/>
      <c r="K107" s="35"/>
    </row>
    <row r="108" spans="1:13" ht="24" customHeight="1">
      <c r="A108" s="21" t="s">
        <v>123</v>
      </c>
      <c r="B108" s="16"/>
      <c r="C108" s="16"/>
      <c r="D108" s="19"/>
      <c r="E108" s="18"/>
      <c r="F108" s="19"/>
      <c r="G108" s="19"/>
      <c r="H108" s="19"/>
      <c r="I108" s="6"/>
      <c r="J108" s="19"/>
      <c r="K108" s="35"/>
    </row>
    <row r="109" spans="1:13" ht="24" customHeight="1">
      <c r="B109" s="4"/>
      <c r="C109" s="4"/>
      <c r="D109" s="4"/>
      <c r="E109" s="4"/>
      <c r="F109" s="4"/>
      <c r="G109" s="4"/>
      <c r="H109" s="4"/>
      <c r="I109" s="4"/>
      <c r="J109" s="35"/>
      <c r="K109" s="4" t="s">
        <v>84</v>
      </c>
    </row>
    <row r="110" spans="1:13" s="3" customFormat="1" ht="24" customHeight="1">
      <c r="A110" s="5"/>
      <c r="B110" s="5"/>
      <c r="C110" s="5"/>
      <c r="D110" s="5"/>
      <c r="E110" s="163" t="s">
        <v>4</v>
      </c>
      <c r="F110" s="163"/>
      <c r="G110" s="163"/>
      <c r="H110" s="136"/>
      <c r="I110" s="163" t="s">
        <v>5</v>
      </c>
      <c r="J110" s="163"/>
      <c r="K110" s="163"/>
    </row>
    <row r="111" spans="1:13" ht="24" customHeight="1">
      <c r="A111" s="22"/>
      <c r="B111" s="22"/>
      <c r="C111" s="8" t="s">
        <v>6</v>
      </c>
      <c r="D111" s="22"/>
      <c r="E111" s="138" t="s">
        <v>85</v>
      </c>
      <c r="F111" s="139"/>
      <c r="G111" s="138" t="s">
        <v>86</v>
      </c>
      <c r="H111" s="136"/>
      <c r="I111" s="138" t="s">
        <v>85</v>
      </c>
      <c r="J111" s="139"/>
      <c r="K111" s="138" t="s">
        <v>86</v>
      </c>
    </row>
    <row r="112" spans="1:13" ht="24" customHeight="1">
      <c r="A112" s="21" t="s">
        <v>114</v>
      </c>
      <c r="B112" s="16"/>
      <c r="C112" s="16"/>
      <c r="D112" s="16"/>
      <c r="E112" s="19"/>
      <c r="F112" s="18"/>
      <c r="G112" s="19"/>
      <c r="H112" s="19"/>
      <c r="I112" s="19"/>
      <c r="J112" s="6"/>
      <c r="K112" s="19"/>
    </row>
    <row r="113" spans="1:11" ht="24" customHeight="1" thickBot="1">
      <c r="A113" s="3" t="s">
        <v>115</v>
      </c>
      <c r="B113" s="16"/>
      <c r="C113" s="16"/>
      <c r="D113" s="16"/>
      <c r="E113" s="19">
        <f>SUM(E115-E114)</f>
        <v>3726973</v>
      </c>
      <c r="F113" s="18"/>
      <c r="G113" s="19">
        <f>SUM(G115-G114)</f>
        <v>4719359</v>
      </c>
      <c r="H113" s="19"/>
      <c r="I113" s="39">
        <f>SUM(I92)</f>
        <v>766640</v>
      </c>
      <c r="J113" s="6"/>
      <c r="K113" s="39">
        <f>SUM(K92)</f>
        <v>861155</v>
      </c>
    </row>
    <row r="114" spans="1:11" ht="24" customHeight="1" thickTop="1">
      <c r="A114" s="3" t="s">
        <v>116</v>
      </c>
      <c r="B114" s="16"/>
      <c r="C114" s="16"/>
      <c r="D114" s="16"/>
      <c r="E114" s="38">
        <v>153</v>
      </c>
      <c r="F114" s="18"/>
      <c r="G114" s="38">
        <v>-192</v>
      </c>
      <c r="H114" s="19"/>
      <c r="I114" s="19"/>
      <c r="J114" s="6"/>
      <c r="K114" s="19"/>
    </row>
    <row r="115" spans="1:11" ht="24" customHeight="1" thickBot="1">
      <c r="A115" s="3" t="s">
        <v>117</v>
      </c>
      <c r="B115" s="16"/>
      <c r="C115" s="16"/>
      <c r="D115" s="16"/>
      <c r="E115" s="39">
        <f>SUM(E92)</f>
        <v>3727126</v>
      </c>
      <c r="F115" s="18"/>
      <c r="G115" s="39">
        <f>SUM(G92)</f>
        <v>4719167</v>
      </c>
      <c r="H115" s="19"/>
      <c r="I115" s="19"/>
      <c r="J115" s="6"/>
      <c r="K115" s="19"/>
    </row>
    <row r="116" spans="1:11" ht="24" customHeight="1" thickTop="1">
      <c r="A116" s="3"/>
      <c r="B116" s="16"/>
      <c r="C116" s="16"/>
      <c r="D116" s="16"/>
      <c r="E116" s="24"/>
      <c r="F116" s="29"/>
      <c r="G116" s="24"/>
      <c r="H116" s="24"/>
      <c r="I116" s="24"/>
      <c r="J116" s="6"/>
      <c r="K116" s="24"/>
    </row>
    <row r="117" spans="1:11" ht="24" customHeight="1">
      <c r="A117" s="21" t="s">
        <v>118</v>
      </c>
      <c r="B117" s="16"/>
      <c r="C117" s="16"/>
      <c r="D117" s="16"/>
      <c r="E117" s="19"/>
      <c r="F117" s="18"/>
      <c r="G117" s="19"/>
      <c r="H117" s="19"/>
      <c r="I117" s="19"/>
      <c r="J117" s="6"/>
      <c r="K117" s="19"/>
    </row>
    <row r="118" spans="1:11" ht="24" customHeight="1" thickBot="1">
      <c r="A118" s="3" t="s">
        <v>115</v>
      </c>
      <c r="B118" s="16"/>
      <c r="C118" s="16"/>
      <c r="D118" s="16"/>
      <c r="E118" s="19">
        <f>SUM(E120-E119)</f>
        <v>3814269</v>
      </c>
      <c r="F118" s="18"/>
      <c r="G118" s="19">
        <f>SUM(G120-G119)</f>
        <v>4719359</v>
      </c>
      <c r="H118" s="19"/>
      <c r="I118" s="39">
        <f>SUM(I102)</f>
        <v>785643</v>
      </c>
      <c r="J118" s="6"/>
      <c r="K118" s="39">
        <f>SUM(K102)</f>
        <v>861155</v>
      </c>
    </row>
    <row r="119" spans="1:11" ht="24" customHeight="1" thickTop="1">
      <c r="A119" s="3" t="s">
        <v>116</v>
      </c>
      <c r="B119" s="16"/>
      <c r="C119" s="16"/>
      <c r="D119" s="16"/>
      <c r="E119" s="38">
        <v>153</v>
      </c>
      <c r="F119" s="18"/>
      <c r="G119" s="38">
        <v>-192</v>
      </c>
      <c r="H119" s="19"/>
      <c r="I119" s="19"/>
      <c r="J119" s="6"/>
      <c r="K119" s="19"/>
    </row>
    <row r="120" spans="1:11" ht="24" customHeight="1" thickBot="1">
      <c r="A120" s="3" t="s">
        <v>117</v>
      </c>
      <c r="B120" s="16"/>
      <c r="C120" s="16"/>
      <c r="D120" s="16"/>
      <c r="E120" s="39">
        <f>SUM(E102)</f>
        <v>3814422</v>
      </c>
      <c r="F120" s="18"/>
      <c r="G120" s="39">
        <f>SUM(G102)</f>
        <v>4719167</v>
      </c>
      <c r="H120" s="19"/>
      <c r="I120" s="19"/>
      <c r="J120" s="6"/>
      <c r="K120" s="19"/>
    </row>
    <row r="121" spans="1:11" ht="24" customHeight="1" thickTop="1">
      <c r="A121" s="3"/>
      <c r="B121" s="16"/>
      <c r="C121" s="16"/>
      <c r="D121" s="16"/>
      <c r="E121" s="24"/>
      <c r="F121" s="29"/>
      <c r="G121" s="24"/>
      <c r="H121" s="24"/>
      <c r="I121" s="24"/>
      <c r="J121" s="6"/>
      <c r="K121" s="24"/>
    </row>
    <row r="122" spans="1:11" ht="24" customHeight="1">
      <c r="A122" s="21" t="s">
        <v>119</v>
      </c>
      <c r="B122" s="16"/>
      <c r="C122" s="16">
        <v>14</v>
      </c>
      <c r="D122" s="16"/>
      <c r="E122" s="24"/>
      <c r="F122" s="29"/>
      <c r="G122" s="24"/>
      <c r="H122" s="24"/>
      <c r="I122" s="24"/>
      <c r="J122" s="6"/>
      <c r="K122" s="24"/>
    </row>
    <row r="123" spans="1:11" ht="24" customHeight="1">
      <c r="A123" s="3" t="s">
        <v>120</v>
      </c>
      <c r="B123" s="16"/>
      <c r="C123" s="16"/>
      <c r="D123" s="16"/>
      <c r="E123" s="40"/>
      <c r="F123" s="18"/>
      <c r="G123" s="40"/>
      <c r="H123" s="40"/>
      <c r="I123" s="40"/>
      <c r="J123" s="6"/>
      <c r="K123" s="40"/>
    </row>
    <row r="124" spans="1:11" ht="24" customHeight="1" thickBot="1">
      <c r="A124" s="3" t="s">
        <v>121</v>
      </c>
      <c r="B124" s="16"/>
      <c r="C124" s="16"/>
      <c r="D124" s="16"/>
      <c r="E124" s="41">
        <f>E113/E126</f>
        <v>1.1847084092655231</v>
      </c>
      <c r="F124" s="42"/>
      <c r="G124" s="41">
        <f>G113/G126</f>
        <v>1.5001622747583441</v>
      </c>
      <c r="H124" s="43"/>
      <c r="I124" s="41">
        <f>I113/I126</f>
        <v>0.24369504551799026</v>
      </c>
      <c r="J124" s="44"/>
      <c r="K124" s="41">
        <f>K113/K126</f>
        <v>0.27373892168820424</v>
      </c>
    </row>
    <row r="125" spans="1:11" ht="24" customHeight="1" thickTop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ht="24" customHeight="1" thickBot="1">
      <c r="A126" s="3" t="s">
        <v>122</v>
      </c>
      <c r="B126" s="16"/>
      <c r="C126" s="16"/>
      <c r="D126" s="16"/>
      <c r="E126" s="89">
        <v>3145899</v>
      </c>
      <c r="F126" s="42"/>
      <c r="G126" s="89">
        <v>3145899</v>
      </c>
      <c r="H126" s="42"/>
      <c r="I126" s="89">
        <v>3145899</v>
      </c>
      <c r="J126" s="42"/>
      <c r="K126" s="89">
        <v>3145899</v>
      </c>
    </row>
    <row r="127" spans="1:11" ht="24" customHeight="1" thickTop="1">
      <c r="A127" s="3"/>
      <c r="B127" s="16"/>
      <c r="C127" s="16"/>
      <c r="D127" s="16"/>
      <c r="E127" s="45"/>
      <c r="F127" s="42"/>
      <c r="G127" s="45"/>
      <c r="H127" s="45"/>
      <c r="I127" s="45"/>
      <c r="J127" s="46"/>
      <c r="K127" s="45"/>
    </row>
    <row r="128" spans="1:11" ht="24" customHeight="1">
      <c r="A128" s="37" t="s">
        <v>38</v>
      </c>
    </row>
    <row r="129" spans="1:1" ht="24" customHeight="1">
      <c r="A129" s="37"/>
    </row>
    <row r="148" spans="11:11" ht="24" customHeight="1">
      <c r="K148" s="142"/>
    </row>
  </sheetData>
  <mergeCells count="8">
    <mergeCell ref="E110:G110"/>
    <mergeCell ref="I110:K110"/>
    <mergeCell ref="E68:G68"/>
    <mergeCell ref="I68:K68"/>
    <mergeCell ref="E6:G6"/>
    <mergeCell ref="I6:K6"/>
    <mergeCell ref="E43:G43"/>
    <mergeCell ref="I43:K43"/>
  </mergeCells>
  <printOptions horizontalCentered="1"/>
  <pageMargins left="0.59055118110236204" right="0" top="0.78740157480314998" bottom="0" header="0.196850393700787" footer="0.196850393700787"/>
  <pageSetup paperSize="9" scale="80" fitToHeight="0" orientation="portrait" r:id="rId1"/>
  <rowBreaks count="3" manualBreakCount="3">
    <brk id="37" max="16383" man="1"/>
    <brk id="62" max="16383" man="1"/>
    <brk id="104" max="16383" man="1"/>
  </rowBreaks>
  <ignoredErrors>
    <ignoredError sqref="C76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6"/>
  <sheetViews>
    <sheetView showGridLines="0" view="pageBreakPreview" zoomScale="79" zoomScaleNormal="100" zoomScaleSheetLayoutView="79" workbookViewId="0"/>
  </sheetViews>
  <sheetFormatPr defaultColWidth="8.5703125" defaultRowHeight="23.1" customHeight="1"/>
  <cols>
    <col min="1" max="1" width="35.5703125" style="35" customWidth="1"/>
    <col min="2" max="2" width="9.42578125" style="35" customWidth="1"/>
    <col min="3" max="3" width="1.5703125" style="35" customWidth="1"/>
    <col min="4" max="4" width="14.5703125" style="35" customWidth="1"/>
    <col min="5" max="5" width="1.5703125" style="35" customWidth="1"/>
    <col min="6" max="6" width="14.5703125" style="35" customWidth="1"/>
    <col min="7" max="7" width="1.5703125" style="35" customWidth="1"/>
    <col min="8" max="8" width="14.5703125" style="35" customWidth="1"/>
    <col min="9" max="9" width="1.5703125" style="35" customWidth="1"/>
    <col min="10" max="10" width="14.5703125" style="35" customWidth="1"/>
    <col min="11" max="11" width="1.5703125" style="35" customWidth="1"/>
    <col min="12" max="12" width="14.5703125" style="35" customWidth="1"/>
    <col min="13" max="13" width="1.5703125" style="35" customWidth="1"/>
    <col min="14" max="14" width="14.5703125" style="35" customWidth="1"/>
    <col min="15" max="15" width="1.5703125" style="35" customWidth="1"/>
    <col min="16" max="16" width="14.5703125" style="35" customWidth="1"/>
    <col min="17" max="17" width="1.5703125" style="35" customWidth="1"/>
    <col min="18" max="16384" width="8.5703125" style="35"/>
  </cols>
  <sheetData>
    <row r="1" spans="1:16" ht="23.1" customHeight="1">
      <c r="P1" s="51" t="s">
        <v>81</v>
      </c>
    </row>
    <row r="2" spans="1:16" ht="23.1" customHeight="1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</row>
    <row r="3" spans="1:16" ht="23.1" customHeight="1">
      <c r="A3" s="52" t="s">
        <v>129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 ht="23.1" customHeight="1">
      <c r="A4" s="52" t="s">
        <v>123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ht="23.1" customHeight="1"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O5" s="53"/>
      <c r="P5" s="53" t="s">
        <v>3</v>
      </c>
    </row>
    <row r="6" spans="1:16" ht="23.1" customHeight="1">
      <c r="A6" s="54"/>
      <c r="B6" s="54"/>
      <c r="C6" s="54"/>
      <c r="D6" s="165" t="s">
        <v>4</v>
      </c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</row>
    <row r="7" spans="1:16" ht="23.1" customHeight="1">
      <c r="A7" s="54"/>
      <c r="B7" s="54"/>
      <c r="C7" s="54"/>
      <c r="D7" s="166" t="s">
        <v>130</v>
      </c>
      <c r="E7" s="166"/>
      <c r="F7" s="166"/>
      <c r="G7" s="166"/>
      <c r="H7" s="166"/>
      <c r="I7" s="166"/>
      <c r="J7" s="166"/>
      <c r="K7" s="166"/>
      <c r="L7" s="166"/>
      <c r="M7" s="54"/>
      <c r="N7" s="54"/>
      <c r="O7" s="54"/>
      <c r="P7" s="54"/>
    </row>
    <row r="8" spans="1:16" ht="23.1" customHeight="1">
      <c r="A8" s="49"/>
      <c r="B8" s="49"/>
      <c r="C8" s="49"/>
      <c r="D8" s="49"/>
      <c r="E8" s="49"/>
      <c r="F8" s="49"/>
      <c r="G8" s="49"/>
      <c r="H8" s="167" t="s">
        <v>131</v>
      </c>
      <c r="I8" s="167"/>
      <c r="J8" s="167"/>
      <c r="K8" s="49"/>
      <c r="L8" s="49"/>
      <c r="M8" s="49"/>
      <c r="N8" s="49" t="s">
        <v>132</v>
      </c>
      <c r="O8" s="49"/>
      <c r="P8" s="49"/>
    </row>
    <row r="9" spans="1:16" ht="23.1" customHeight="1">
      <c r="A9" s="49"/>
      <c r="B9" s="49"/>
      <c r="C9" s="49"/>
      <c r="D9" s="49"/>
      <c r="E9" s="49"/>
      <c r="F9" s="49"/>
      <c r="G9" s="49"/>
      <c r="H9" s="49" t="s">
        <v>133</v>
      </c>
      <c r="I9" s="49"/>
      <c r="J9" s="49"/>
      <c r="K9" s="49"/>
      <c r="L9" s="49" t="s">
        <v>134</v>
      </c>
      <c r="M9" s="49"/>
      <c r="N9" s="49" t="s">
        <v>135</v>
      </c>
      <c r="O9" s="49"/>
      <c r="P9" s="49"/>
    </row>
    <row r="10" spans="1:16" ht="23.1" customHeight="1">
      <c r="A10" s="49"/>
      <c r="B10" s="49"/>
      <c r="C10" s="49"/>
      <c r="D10" s="49" t="s">
        <v>136</v>
      </c>
      <c r="E10" s="49"/>
      <c r="F10" s="49" t="s">
        <v>137</v>
      </c>
      <c r="G10" s="49"/>
      <c r="H10" s="49" t="s">
        <v>138</v>
      </c>
      <c r="I10" s="49"/>
      <c r="J10" s="49"/>
      <c r="K10" s="49"/>
      <c r="L10" s="22" t="s">
        <v>139</v>
      </c>
      <c r="M10" s="49"/>
      <c r="N10" s="49" t="s">
        <v>140</v>
      </c>
      <c r="O10" s="49"/>
      <c r="P10" s="49" t="s">
        <v>134</v>
      </c>
    </row>
    <row r="11" spans="1:16" ht="23.1" customHeight="1">
      <c r="A11" s="49"/>
      <c r="B11" s="63" t="s">
        <v>6</v>
      </c>
      <c r="C11" s="49"/>
      <c r="D11" s="55" t="s">
        <v>141</v>
      </c>
      <c r="E11" s="49"/>
      <c r="F11" s="55" t="s">
        <v>142</v>
      </c>
      <c r="G11" s="49"/>
      <c r="H11" s="55" t="s">
        <v>143</v>
      </c>
      <c r="I11" s="49"/>
      <c r="J11" s="55" t="s">
        <v>144</v>
      </c>
      <c r="K11" s="49"/>
      <c r="L11" s="55" t="s">
        <v>145</v>
      </c>
      <c r="M11" s="49"/>
      <c r="N11" s="55" t="s">
        <v>146</v>
      </c>
      <c r="O11" s="49"/>
      <c r="P11" s="55" t="s">
        <v>139</v>
      </c>
    </row>
    <row r="12" spans="1:16" ht="23.1" customHeight="1">
      <c r="A12" s="13" t="s">
        <v>147</v>
      </c>
      <c r="B12" s="7"/>
      <c r="C12" s="7"/>
      <c r="D12" s="57">
        <v>3145899</v>
      </c>
      <c r="E12" s="57"/>
      <c r="F12" s="57">
        <v>89416</v>
      </c>
      <c r="G12" s="57"/>
      <c r="H12" s="57">
        <v>314591</v>
      </c>
      <c r="I12" s="57"/>
      <c r="J12" s="57">
        <v>33197262</v>
      </c>
      <c r="K12" s="57"/>
      <c r="L12" s="57">
        <f>SUM(D12:K12)</f>
        <v>36747168</v>
      </c>
      <c r="M12" s="6"/>
      <c r="N12" s="57">
        <v>-19238</v>
      </c>
      <c r="O12" s="6"/>
      <c r="P12" s="57">
        <f>SUM(L12:N12)</f>
        <v>36727930</v>
      </c>
    </row>
    <row r="13" spans="1:16" ht="23.1" customHeight="1">
      <c r="A13" s="35" t="s">
        <v>109</v>
      </c>
      <c r="B13" s="59"/>
      <c r="C13" s="7"/>
      <c r="D13" s="110">
        <v>0</v>
      </c>
      <c r="E13" s="6"/>
      <c r="F13" s="110">
        <v>0</v>
      </c>
      <c r="G13" s="6"/>
      <c r="H13" s="110">
        <v>0</v>
      </c>
      <c r="I13" s="6"/>
      <c r="J13" s="110">
        <f>PL!G113</f>
        <v>4719359</v>
      </c>
      <c r="K13" s="6"/>
      <c r="L13" s="112">
        <f>SUM(D13:K13)</f>
        <v>4719359</v>
      </c>
      <c r="M13" s="6"/>
      <c r="N13" s="110">
        <f>PL!G114</f>
        <v>-192</v>
      </c>
      <c r="O13" s="6"/>
      <c r="P13" s="112">
        <f>SUM(L13:N13)</f>
        <v>4719167</v>
      </c>
    </row>
    <row r="14" spans="1:16" ht="23.1" customHeight="1">
      <c r="A14" s="35" t="s">
        <v>148</v>
      </c>
      <c r="B14" s="7"/>
      <c r="C14" s="7"/>
      <c r="D14" s="111">
        <v>0</v>
      </c>
      <c r="E14" s="57">
        <v>0</v>
      </c>
      <c r="F14" s="111">
        <v>0</v>
      </c>
      <c r="G14" s="6">
        <v>0</v>
      </c>
      <c r="H14" s="111">
        <v>0</v>
      </c>
      <c r="I14" s="6">
        <v>0</v>
      </c>
      <c r="J14" s="111">
        <f>PL!G100</f>
        <v>0</v>
      </c>
      <c r="K14" s="6">
        <v>0</v>
      </c>
      <c r="L14" s="113">
        <f>SUM(D14:K14)</f>
        <v>0</v>
      </c>
      <c r="M14" s="57"/>
      <c r="N14" s="111">
        <v>0</v>
      </c>
      <c r="O14" s="6">
        <v>0</v>
      </c>
      <c r="P14" s="113">
        <f>SUM(L14:N14)</f>
        <v>0</v>
      </c>
    </row>
    <row r="15" spans="1:16" ht="23.1" customHeight="1">
      <c r="A15" s="35" t="s">
        <v>149</v>
      </c>
      <c r="B15" s="7"/>
      <c r="C15" s="7"/>
      <c r="D15" s="123">
        <f>SUM(D13:D14)</f>
        <v>0</v>
      </c>
      <c r="E15" s="57"/>
      <c r="F15" s="123">
        <f>SUM(F13:F14)</f>
        <v>0</v>
      </c>
      <c r="G15" s="6"/>
      <c r="H15" s="123">
        <f>SUM(H13:H14)</f>
        <v>0</v>
      </c>
      <c r="I15" s="6"/>
      <c r="J15" s="123">
        <f>SUM(J13:J14)</f>
        <v>4719359</v>
      </c>
      <c r="K15" s="6"/>
      <c r="L15" s="123">
        <f>SUM(L13:L14)</f>
        <v>4719359</v>
      </c>
      <c r="M15" s="57"/>
      <c r="N15" s="123">
        <f>SUM(N13:N14)</f>
        <v>-192</v>
      </c>
      <c r="O15" s="6"/>
      <c r="P15" s="123">
        <f>SUM(P13:P14)</f>
        <v>4719167</v>
      </c>
    </row>
    <row r="16" spans="1:16" ht="23.1" customHeight="1">
      <c r="A16" s="35" t="s">
        <v>150</v>
      </c>
      <c r="B16" s="59">
        <v>15</v>
      </c>
      <c r="C16" s="7"/>
      <c r="D16" s="122">
        <v>0</v>
      </c>
      <c r="E16" s="57"/>
      <c r="F16" s="122">
        <v>0</v>
      </c>
      <c r="G16" s="6"/>
      <c r="H16" s="122">
        <v>0</v>
      </c>
      <c r="I16" s="6"/>
      <c r="J16" s="122">
        <v>-2044752</v>
      </c>
      <c r="K16" s="6"/>
      <c r="L16" s="124">
        <f>SUM(D16:K16)</f>
        <v>-2044752</v>
      </c>
      <c r="M16" s="57"/>
      <c r="N16" s="122">
        <v>0</v>
      </c>
      <c r="O16" s="6"/>
      <c r="P16" s="124">
        <f>SUM(L16:N16)</f>
        <v>-2044752</v>
      </c>
    </row>
    <row r="17" spans="1:17" ht="23.1" customHeight="1" thickBot="1">
      <c r="A17" s="13" t="s">
        <v>151</v>
      </c>
      <c r="B17" s="7"/>
      <c r="C17" s="7"/>
      <c r="D17" s="58">
        <f>D12+D15+D16</f>
        <v>3145899</v>
      </c>
      <c r="E17" s="6"/>
      <c r="F17" s="58">
        <f>F12+F15+F16</f>
        <v>89416</v>
      </c>
      <c r="G17" s="6"/>
      <c r="H17" s="58">
        <f>H12+H15+H16</f>
        <v>314591</v>
      </c>
      <c r="I17" s="6"/>
      <c r="J17" s="58">
        <f>J12+J15+J16</f>
        <v>35871869</v>
      </c>
      <c r="K17" s="6"/>
      <c r="L17" s="58">
        <f>L12+L15+L16</f>
        <v>39421775</v>
      </c>
      <c r="M17" s="6"/>
      <c r="N17" s="58">
        <f>N12+N15+N16</f>
        <v>-19430</v>
      </c>
      <c r="O17" s="6"/>
      <c r="P17" s="58">
        <f>P12+P15+P16</f>
        <v>39402345</v>
      </c>
    </row>
    <row r="18" spans="1:17" ht="23.1" customHeight="1" thickTop="1">
      <c r="A18" s="13"/>
      <c r="B18" s="59"/>
    </row>
    <row r="19" spans="1:17" ht="23.1" customHeight="1">
      <c r="A19" s="13" t="s">
        <v>152</v>
      </c>
      <c r="B19" s="59"/>
      <c r="C19" s="7"/>
      <c r="D19" s="57">
        <v>3145899</v>
      </c>
      <c r="E19" s="57"/>
      <c r="F19" s="57">
        <v>89416</v>
      </c>
      <c r="G19" s="57"/>
      <c r="H19" s="57">
        <v>314591</v>
      </c>
      <c r="I19" s="57"/>
      <c r="J19" s="57">
        <v>37206953</v>
      </c>
      <c r="K19" s="57"/>
      <c r="L19" s="57">
        <f>SUM(D19:K19)</f>
        <v>40756859</v>
      </c>
      <c r="M19" s="6"/>
      <c r="N19" s="57">
        <v>-19673</v>
      </c>
      <c r="O19" s="6"/>
      <c r="P19" s="57">
        <f>SUM(L19:N19)</f>
        <v>40737186</v>
      </c>
    </row>
    <row r="20" spans="1:17" ht="23.1" customHeight="1">
      <c r="A20" s="35" t="s">
        <v>109</v>
      </c>
      <c r="B20" s="7"/>
      <c r="C20" s="7"/>
      <c r="D20" s="110">
        <v>0</v>
      </c>
      <c r="E20" s="6"/>
      <c r="F20" s="110">
        <v>0</v>
      </c>
      <c r="G20" s="6"/>
      <c r="H20" s="110">
        <v>0</v>
      </c>
      <c r="I20" s="6"/>
      <c r="J20" s="110">
        <f>+PL!E113</f>
        <v>3726973</v>
      </c>
      <c r="K20" s="6"/>
      <c r="L20" s="112">
        <f>SUM(D20:K20)</f>
        <v>3726973</v>
      </c>
      <c r="M20" s="6"/>
      <c r="N20" s="110">
        <f>PL!E114</f>
        <v>153</v>
      </c>
      <c r="O20" s="6"/>
      <c r="P20" s="110">
        <f>SUM(L20:N20)</f>
        <v>3727126</v>
      </c>
    </row>
    <row r="21" spans="1:17" ht="23.1" customHeight="1">
      <c r="A21" s="35" t="s">
        <v>111</v>
      </c>
      <c r="B21" s="7"/>
      <c r="C21" s="7"/>
      <c r="D21" s="111">
        <v>0</v>
      </c>
      <c r="E21" s="57">
        <v>0</v>
      </c>
      <c r="F21" s="111">
        <v>0</v>
      </c>
      <c r="G21" s="6">
        <v>0</v>
      </c>
      <c r="H21" s="111">
        <v>0</v>
      </c>
      <c r="I21" s="6">
        <v>0</v>
      </c>
      <c r="J21" s="111">
        <f>PL!E100</f>
        <v>87296</v>
      </c>
      <c r="K21" s="6">
        <v>0</v>
      </c>
      <c r="L21" s="113">
        <f>SUM(D21:K21)</f>
        <v>87296</v>
      </c>
      <c r="M21" s="57"/>
      <c r="N21" s="111">
        <v>0</v>
      </c>
      <c r="O21" s="6">
        <v>0</v>
      </c>
      <c r="P21" s="111">
        <f>SUM(L21:N21)</f>
        <v>87296</v>
      </c>
      <c r="Q21" s="6">
        <f>SUM(M21:O21)</f>
        <v>0</v>
      </c>
    </row>
    <row r="22" spans="1:17" ht="23.1" customHeight="1">
      <c r="A22" s="35" t="s">
        <v>149</v>
      </c>
      <c r="B22" s="7"/>
      <c r="C22" s="7"/>
      <c r="D22" s="6">
        <f>SUM(D20:D21)</f>
        <v>0</v>
      </c>
      <c r="E22" s="57"/>
      <c r="F22" s="6">
        <f>SUM(F20:F21)</f>
        <v>0</v>
      </c>
      <c r="G22" s="6"/>
      <c r="H22" s="6">
        <f>SUM(H20:H21)</f>
        <v>0</v>
      </c>
      <c r="I22" s="6"/>
      <c r="J22" s="6">
        <f>SUM(J20:J21)</f>
        <v>3814269</v>
      </c>
      <c r="K22" s="6"/>
      <c r="L22" s="6">
        <f>SUM(L20:L21)</f>
        <v>3814269</v>
      </c>
      <c r="M22" s="57"/>
      <c r="N22" s="6">
        <f>SUM(N20:N21)</f>
        <v>153</v>
      </c>
      <c r="O22" s="6"/>
      <c r="P22" s="6">
        <f>SUM(P20:P21)</f>
        <v>3814422</v>
      </c>
      <c r="Q22" s="6"/>
    </row>
    <row r="23" spans="1:17" ht="23.1" customHeight="1">
      <c r="A23" s="35" t="s">
        <v>150</v>
      </c>
      <c r="B23" s="59">
        <v>15</v>
      </c>
      <c r="C23" s="7"/>
      <c r="D23" s="122">
        <v>0</v>
      </c>
      <c r="E23" s="57"/>
      <c r="F23" s="122">
        <v>0</v>
      </c>
      <c r="G23" s="6"/>
      <c r="H23" s="122">
        <v>0</v>
      </c>
      <c r="I23" s="6"/>
      <c r="J23" s="122">
        <v>-2199881</v>
      </c>
      <c r="K23" s="6"/>
      <c r="L23" s="124">
        <f>SUM(D23:K23)</f>
        <v>-2199881</v>
      </c>
      <c r="M23" s="57"/>
      <c r="N23" s="122">
        <v>0</v>
      </c>
      <c r="O23" s="6"/>
      <c r="P23" s="124">
        <f>SUM(L23:N23)</f>
        <v>-2199881</v>
      </c>
    </row>
    <row r="24" spans="1:17" ht="23.1" customHeight="1" thickBot="1">
      <c r="A24" s="13" t="s">
        <v>153</v>
      </c>
      <c r="B24" s="7"/>
      <c r="C24" s="7"/>
      <c r="D24" s="58">
        <f>SUM(D19:D23)-D22</f>
        <v>3145899</v>
      </c>
      <c r="E24" s="6"/>
      <c r="F24" s="58">
        <f>SUM(F19:F23)-F22</f>
        <v>89416</v>
      </c>
      <c r="G24" s="6"/>
      <c r="H24" s="58">
        <f>SUM(H19:H23)-H22</f>
        <v>314591</v>
      </c>
      <c r="I24" s="6"/>
      <c r="J24" s="58">
        <f>SUM(J19:J23)-J22</f>
        <v>38821341</v>
      </c>
      <c r="K24" s="6"/>
      <c r="L24" s="58">
        <f>SUM(L19:L23)-L22</f>
        <v>42371247</v>
      </c>
      <c r="M24" s="6"/>
      <c r="N24" s="58">
        <f>SUM(N19:N23)-N22</f>
        <v>-19520</v>
      </c>
      <c r="O24" s="6"/>
      <c r="P24" s="58">
        <f>SUM(P19:P23)-P22</f>
        <v>42351727</v>
      </c>
      <c r="Q24" s="27">
        <f>P24-BS!F96</f>
        <v>0</v>
      </c>
    </row>
    <row r="25" spans="1:17" ht="23.1" customHeight="1" thickTop="1">
      <c r="G25" s="7"/>
    </row>
    <row r="26" spans="1:17" ht="23.1" customHeight="1">
      <c r="A26" s="35" t="s">
        <v>38</v>
      </c>
      <c r="G26" s="7"/>
    </row>
  </sheetData>
  <mergeCells count="3">
    <mergeCell ref="D6:P6"/>
    <mergeCell ref="D7:L7"/>
    <mergeCell ref="H8:J8"/>
  </mergeCells>
  <printOptions horizontalCentered="1"/>
  <pageMargins left="0.39370078740157499" right="0.196850393700787" top="0.78740157480314998" bottom="0" header="0.196850393700787" footer="0.196850393700787"/>
  <pageSetup paperSize="9" scale="83" fitToHeight="0" orientation="landscape" r:id="rId1"/>
  <ignoredErrors>
    <ignoredError sqref="L1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5"/>
  <sheetViews>
    <sheetView showGridLines="0" view="pageBreakPreview" zoomScale="68" zoomScaleNormal="100" zoomScaleSheetLayoutView="68" workbookViewId="0"/>
  </sheetViews>
  <sheetFormatPr defaultColWidth="8.5703125" defaultRowHeight="23.1" customHeight="1"/>
  <cols>
    <col min="1" max="1" width="35.5703125" style="35" customWidth="1"/>
    <col min="2" max="2" width="1.5703125" style="35" customWidth="1"/>
    <col min="3" max="3" width="10.5703125" style="35" customWidth="1"/>
    <col min="4" max="4" width="1.5703125" style="35" customWidth="1"/>
    <col min="5" max="5" width="15.5703125" style="35" customWidth="1"/>
    <col min="6" max="6" width="1.5703125" style="35" customWidth="1"/>
    <col min="7" max="7" width="15.5703125" style="35" customWidth="1"/>
    <col min="8" max="8" width="1.5703125" style="35" customWidth="1"/>
    <col min="9" max="9" width="15.5703125" style="35" customWidth="1"/>
    <col min="10" max="10" width="1.5703125" style="35" customWidth="1"/>
    <col min="11" max="11" width="15.5703125" style="35" customWidth="1"/>
    <col min="12" max="12" width="1.5703125" style="35" customWidth="1"/>
    <col min="13" max="13" width="15.5703125" style="35" customWidth="1"/>
    <col min="14" max="14" width="1.5703125" style="35" customWidth="1"/>
    <col min="15" max="16384" width="8.5703125" style="35"/>
  </cols>
  <sheetData>
    <row r="1" spans="1:13" ht="23.1" customHeight="1">
      <c r="M1" s="51" t="s">
        <v>81</v>
      </c>
    </row>
    <row r="2" spans="1:13" ht="23.1" customHeight="1">
      <c r="A2" s="60" t="s">
        <v>0</v>
      </c>
      <c r="B2" s="60"/>
    </row>
    <row r="3" spans="1:13" ht="23.1" customHeight="1">
      <c r="A3" s="60" t="s">
        <v>154</v>
      </c>
      <c r="B3" s="60"/>
    </row>
    <row r="4" spans="1:13" ht="23.1" customHeight="1">
      <c r="A4" s="52" t="s">
        <v>123</v>
      </c>
      <c r="B4" s="60"/>
    </row>
    <row r="5" spans="1:13" ht="23.1" customHeight="1"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53" t="s">
        <v>3</v>
      </c>
    </row>
    <row r="6" spans="1:13" ht="23.1" customHeight="1">
      <c r="A6" s="54"/>
      <c r="B6" s="54"/>
      <c r="C6" s="54"/>
      <c r="D6" s="54"/>
      <c r="E6" s="165" t="s">
        <v>5</v>
      </c>
      <c r="F6" s="165"/>
      <c r="G6" s="165"/>
      <c r="H6" s="165"/>
      <c r="I6" s="165"/>
      <c r="J6" s="165"/>
      <c r="K6" s="165"/>
      <c r="L6" s="165"/>
      <c r="M6" s="165"/>
    </row>
    <row r="7" spans="1:13" ht="23.1" customHeight="1">
      <c r="A7" s="49"/>
      <c r="B7" s="49"/>
      <c r="C7" s="49"/>
      <c r="D7" s="49"/>
      <c r="E7" s="62"/>
      <c r="F7" s="62"/>
      <c r="G7" s="62"/>
      <c r="H7" s="62"/>
      <c r="I7" s="168" t="s">
        <v>131</v>
      </c>
      <c r="J7" s="168"/>
      <c r="K7" s="168"/>
      <c r="L7" s="62"/>
      <c r="M7" s="62"/>
    </row>
    <row r="8" spans="1:13" ht="23.1" customHeight="1">
      <c r="A8" s="49"/>
      <c r="B8" s="49"/>
      <c r="C8" s="49"/>
      <c r="D8" s="49"/>
      <c r="E8" s="62"/>
      <c r="F8" s="62"/>
      <c r="G8" s="62"/>
      <c r="H8" s="62"/>
      <c r="I8" s="62" t="s">
        <v>133</v>
      </c>
      <c r="J8" s="62"/>
      <c r="K8" s="62"/>
      <c r="L8" s="62"/>
      <c r="M8" s="62"/>
    </row>
    <row r="9" spans="1:13" ht="23.1" customHeight="1">
      <c r="A9" s="49"/>
      <c r="B9" s="49"/>
      <c r="C9" s="49"/>
      <c r="D9" s="49"/>
      <c r="E9" s="62" t="s">
        <v>136</v>
      </c>
      <c r="F9" s="62"/>
      <c r="G9" s="49" t="s">
        <v>137</v>
      </c>
      <c r="H9" s="62"/>
      <c r="I9" s="62" t="s">
        <v>138</v>
      </c>
      <c r="J9" s="62"/>
      <c r="K9" s="62"/>
      <c r="L9" s="62"/>
      <c r="M9" s="49" t="s">
        <v>134</v>
      </c>
    </row>
    <row r="10" spans="1:13" ht="23.1" customHeight="1">
      <c r="A10" s="49"/>
      <c r="C10" s="63" t="s">
        <v>6</v>
      </c>
      <c r="D10" s="49"/>
      <c r="E10" s="63" t="s">
        <v>141</v>
      </c>
      <c r="F10" s="62"/>
      <c r="G10" s="63" t="s">
        <v>142</v>
      </c>
      <c r="H10" s="62"/>
      <c r="I10" s="63" t="s">
        <v>143</v>
      </c>
      <c r="J10" s="62"/>
      <c r="K10" s="63" t="s">
        <v>155</v>
      </c>
      <c r="L10" s="62"/>
      <c r="M10" s="55" t="s">
        <v>139</v>
      </c>
    </row>
    <row r="11" spans="1:13" ht="23.1" customHeight="1">
      <c r="A11" s="13" t="s">
        <v>147</v>
      </c>
      <c r="C11" s="49"/>
      <c r="D11" s="57"/>
      <c r="E11" s="64">
        <v>3145899</v>
      </c>
      <c r="F11" s="64"/>
      <c r="G11" s="64">
        <v>89416</v>
      </c>
      <c r="H11" s="64"/>
      <c r="I11" s="64">
        <v>314591</v>
      </c>
      <c r="J11" s="64"/>
      <c r="K11" s="64">
        <v>21784176</v>
      </c>
      <c r="L11" s="64"/>
      <c r="M11" s="64">
        <f>SUM(E11:K11)</f>
        <v>25334082</v>
      </c>
    </row>
    <row r="12" spans="1:13" ht="23.1" customHeight="1">
      <c r="A12" s="35" t="s">
        <v>109</v>
      </c>
      <c r="C12" s="7"/>
      <c r="D12" s="57"/>
      <c r="E12" s="108">
        <v>0</v>
      </c>
      <c r="F12" s="14"/>
      <c r="G12" s="108">
        <v>0</v>
      </c>
      <c r="H12" s="14"/>
      <c r="I12" s="108">
        <v>0</v>
      </c>
      <c r="J12" s="14"/>
      <c r="K12" s="108">
        <f>PL!K92</f>
        <v>861155</v>
      </c>
      <c r="L12" s="14"/>
      <c r="M12" s="108">
        <f>SUM(E12:L12)</f>
        <v>861155</v>
      </c>
    </row>
    <row r="13" spans="1:13" ht="23.1" customHeight="1">
      <c r="A13" s="35" t="s">
        <v>148</v>
      </c>
      <c r="C13" s="7"/>
      <c r="D13" s="57"/>
      <c r="E13" s="109">
        <v>0</v>
      </c>
      <c r="F13" s="14"/>
      <c r="G13" s="109">
        <v>0</v>
      </c>
      <c r="H13" s="14"/>
      <c r="I13" s="109">
        <v>0</v>
      </c>
      <c r="J13" s="14"/>
      <c r="K13" s="109">
        <f>PL!K100</f>
        <v>0</v>
      </c>
      <c r="L13" s="14"/>
      <c r="M13" s="109">
        <f>SUM(E13:L13)</f>
        <v>0</v>
      </c>
    </row>
    <row r="14" spans="1:13" ht="23.1" customHeight="1">
      <c r="A14" s="35" t="s">
        <v>149</v>
      </c>
      <c r="C14" s="7"/>
      <c r="D14" s="57"/>
      <c r="E14" s="125">
        <f>SUM(E12:E13)</f>
        <v>0</v>
      </c>
      <c r="F14" s="14"/>
      <c r="G14" s="125">
        <f>SUM(G12:G13)</f>
        <v>0</v>
      </c>
      <c r="H14" s="14"/>
      <c r="I14" s="125">
        <f>SUM(I12:I13)</f>
        <v>0</v>
      </c>
      <c r="J14" s="14"/>
      <c r="K14" s="125">
        <f>SUM(K12:K13)</f>
        <v>861155</v>
      </c>
      <c r="L14" s="14"/>
      <c r="M14" s="125">
        <f>SUM(M12:M13)</f>
        <v>861155</v>
      </c>
    </row>
    <row r="15" spans="1:13" ht="23.1" customHeight="1">
      <c r="A15" s="35" t="s">
        <v>150</v>
      </c>
      <c r="C15" s="59">
        <v>15</v>
      </c>
      <c r="D15" s="57"/>
      <c r="E15" s="126">
        <v>0</v>
      </c>
      <c r="F15" s="14"/>
      <c r="G15" s="126">
        <v>0</v>
      </c>
      <c r="H15" s="14"/>
      <c r="I15" s="126">
        <v>0</v>
      </c>
      <c r="J15" s="14"/>
      <c r="K15" s="126">
        <v>-2044752</v>
      </c>
      <c r="L15" s="14"/>
      <c r="M15" s="127">
        <f>SUM(E15:K15)</f>
        <v>-2044752</v>
      </c>
    </row>
    <row r="16" spans="1:13" ht="23.1" customHeight="1" thickBot="1">
      <c r="A16" s="13" t="s">
        <v>151</v>
      </c>
      <c r="C16" s="65"/>
      <c r="D16" s="65"/>
      <c r="E16" s="66">
        <f>SUM(E11:E15)-E14</f>
        <v>3145899</v>
      </c>
      <c r="F16" s="14"/>
      <c r="G16" s="66">
        <f>SUM(G11:G15)-G14</f>
        <v>89416</v>
      </c>
      <c r="H16" s="14"/>
      <c r="I16" s="66">
        <f>SUM(I11:I15)-I14</f>
        <v>314591</v>
      </c>
      <c r="J16" s="14"/>
      <c r="K16" s="66">
        <f>SUM(K11:K15)-K14</f>
        <v>20600579</v>
      </c>
      <c r="L16" s="14"/>
      <c r="M16" s="66">
        <f>SUM(M11:M15)-M14</f>
        <v>24150485</v>
      </c>
    </row>
    <row r="17" spans="1:14" ht="23.1" customHeight="1" thickTop="1">
      <c r="A17" s="13"/>
      <c r="E17" s="14"/>
      <c r="F17" s="14"/>
      <c r="G17" s="14"/>
      <c r="H17" s="14"/>
      <c r="I17" s="14"/>
      <c r="J17" s="14"/>
      <c r="K17" s="14"/>
      <c r="L17" s="14"/>
      <c r="M17" s="14"/>
    </row>
    <row r="18" spans="1:14" ht="23.1" customHeight="1">
      <c r="A18" s="13" t="s">
        <v>152</v>
      </c>
      <c r="C18" s="7"/>
      <c r="D18" s="57"/>
      <c r="E18" s="64">
        <v>3145899</v>
      </c>
      <c r="F18" s="64"/>
      <c r="G18" s="64">
        <v>89416</v>
      </c>
      <c r="H18" s="64"/>
      <c r="I18" s="64">
        <v>314591</v>
      </c>
      <c r="J18" s="64"/>
      <c r="K18" s="64">
        <v>22550494</v>
      </c>
      <c r="L18" s="64"/>
      <c r="M18" s="64">
        <f>SUM(E18:K18)</f>
        <v>26100400</v>
      </c>
    </row>
    <row r="19" spans="1:14" ht="23.1" customHeight="1">
      <c r="A19" s="35" t="s">
        <v>109</v>
      </c>
      <c r="C19" s="65"/>
      <c r="D19" s="65"/>
      <c r="E19" s="108">
        <v>0</v>
      </c>
      <c r="F19" s="14"/>
      <c r="G19" s="108">
        <v>0</v>
      </c>
      <c r="H19" s="14"/>
      <c r="I19" s="108">
        <v>0</v>
      </c>
      <c r="J19" s="14"/>
      <c r="K19" s="108">
        <f>+PL!I92</f>
        <v>766640</v>
      </c>
      <c r="L19" s="14"/>
      <c r="M19" s="108">
        <f>SUM(E19:L19)</f>
        <v>766640</v>
      </c>
    </row>
    <row r="20" spans="1:14" ht="23.1" customHeight="1">
      <c r="A20" s="35" t="s">
        <v>148</v>
      </c>
      <c r="C20" s="65"/>
      <c r="D20" s="65"/>
      <c r="E20" s="109">
        <v>0</v>
      </c>
      <c r="F20" s="14"/>
      <c r="G20" s="109">
        <v>0</v>
      </c>
      <c r="H20" s="14"/>
      <c r="I20" s="109">
        <v>0</v>
      </c>
      <c r="J20" s="14"/>
      <c r="K20" s="109">
        <f>PL!I100</f>
        <v>19003</v>
      </c>
      <c r="L20" s="14"/>
      <c r="M20" s="109">
        <f>SUM(E20:L20)</f>
        <v>19003</v>
      </c>
    </row>
    <row r="21" spans="1:14" ht="23.1" customHeight="1">
      <c r="A21" s="35" t="s">
        <v>149</v>
      </c>
      <c r="C21" s="65"/>
      <c r="D21" s="65"/>
      <c r="E21" s="125">
        <f>SUM(E19:E20)</f>
        <v>0</v>
      </c>
      <c r="F21" s="14"/>
      <c r="G21" s="125">
        <f>SUM(G19:G20)</f>
        <v>0</v>
      </c>
      <c r="H21" s="14"/>
      <c r="I21" s="125">
        <f>SUM(I19:I20)</f>
        <v>0</v>
      </c>
      <c r="J21" s="14"/>
      <c r="K21" s="125">
        <f>SUM(K19:K20)</f>
        <v>785643</v>
      </c>
      <c r="L21" s="14"/>
      <c r="M21" s="125">
        <f>SUM(M19:M20)</f>
        <v>785643</v>
      </c>
    </row>
    <row r="22" spans="1:14" ht="23.1" customHeight="1">
      <c r="A22" s="35" t="s">
        <v>150</v>
      </c>
      <c r="C22" s="59">
        <v>15</v>
      </c>
      <c r="D22" s="65"/>
      <c r="E22" s="126">
        <v>0</v>
      </c>
      <c r="F22" s="14"/>
      <c r="G22" s="126">
        <v>0</v>
      </c>
      <c r="H22" s="14"/>
      <c r="I22" s="126">
        <v>0</v>
      </c>
      <c r="J22" s="14"/>
      <c r="K22" s="126">
        <v>-2199881</v>
      </c>
      <c r="L22" s="14"/>
      <c r="M22" s="127">
        <f>SUM(E22:K22)</f>
        <v>-2199881</v>
      </c>
    </row>
    <row r="23" spans="1:14" ht="23.1" customHeight="1" thickBot="1">
      <c r="A23" s="56" t="s">
        <v>153</v>
      </c>
      <c r="B23" s="65"/>
      <c r="C23" s="65"/>
      <c r="D23" s="65"/>
      <c r="E23" s="66">
        <f>SUM(E18:E22)-E21</f>
        <v>3145899</v>
      </c>
      <c r="F23" s="14"/>
      <c r="G23" s="66">
        <f>SUM(G18:G22)-G21</f>
        <v>89416</v>
      </c>
      <c r="H23" s="14"/>
      <c r="I23" s="66">
        <f>SUM(I18:I22)-I21</f>
        <v>314591</v>
      </c>
      <c r="J23" s="14"/>
      <c r="K23" s="66">
        <f>SUM(K18:K22)-K21</f>
        <v>21136256</v>
      </c>
      <c r="L23" s="14"/>
      <c r="M23" s="66">
        <f>SUM(M18:M22)-M21</f>
        <v>24686162</v>
      </c>
      <c r="N23" s="27">
        <f>M23-BS!J96</f>
        <v>0</v>
      </c>
    </row>
    <row r="24" spans="1:14" ht="23.1" customHeight="1" thickTop="1">
      <c r="B24" s="7"/>
      <c r="C24" s="7"/>
      <c r="D24" s="7"/>
    </row>
    <row r="25" spans="1:14" ht="23.1" customHeight="1">
      <c r="A25" s="35" t="s">
        <v>38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</sheetData>
  <mergeCells count="2">
    <mergeCell ref="E6:M6"/>
    <mergeCell ref="I7:K7"/>
  </mergeCells>
  <printOptions horizontalCentered="1"/>
  <pageMargins left="0.39370078740157499" right="0.196850393700787" top="0.78740157480314998" bottom="0" header="0.196850393700787" footer="0.196850393700787"/>
  <pageSetup paperSize="9" scale="88" fitToHeight="0" orientation="landscape" r:id="rId1"/>
  <ignoredErrors>
    <ignoredError sqref="I14:K1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09"/>
  <sheetViews>
    <sheetView showGridLines="0" view="pageBreakPreview" topLeftCell="A73" zoomScaleNormal="100" zoomScaleSheetLayoutView="100" workbookViewId="0">
      <selection activeCell="I82" sqref="I82"/>
    </sheetView>
  </sheetViews>
  <sheetFormatPr defaultColWidth="9.5703125" defaultRowHeight="23.25"/>
  <cols>
    <col min="1" max="1" width="36.5703125" style="35" customWidth="1"/>
    <col min="2" max="2" width="1.5703125" style="35" customWidth="1"/>
    <col min="3" max="3" width="16.140625" style="35" customWidth="1"/>
    <col min="4" max="4" width="1.5703125" style="35" customWidth="1"/>
    <col min="5" max="5" width="14.5703125" style="27" customWidth="1"/>
    <col min="6" max="6" width="1.5703125" style="27" customWidth="1"/>
    <col min="7" max="7" width="14.5703125" style="27" customWidth="1"/>
    <col min="8" max="8" width="1.5703125" style="27" customWidth="1"/>
    <col min="9" max="9" width="14.5703125" style="27" customWidth="1"/>
    <col min="10" max="10" width="1.5703125" style="27" customWidth="1"/>
    <col min="11" max="11" width="14.5703125" style="27" customWidth="1"/>
    <col min="12" max="12" width="1.5703125" style="35" customWidth="1"/>
    <col min="13" max="13" width="59.42578125" style="35" bestFit="1" customWidth="1"/>
    <col min="14" max="14" width="12.42578125" style="35" bestFit="1" customWidth="1"/>
    <col min="15" max="15" width="9.5703125" style="35"/>
    <col min="16" max="16" width="14.42578125" style="35" customWidth="1"/>
    <col min="17" max="17" width="9.5703125" style="35"/>
    <col min="18" max="18" width="10.42578125" style="35" bestFit="1" customWidth="1"/>
    <col min="19" max="16384" width="9.5703125" style="35"/>
  </cols>
  <sheetData>
    <row r="1" spans="1:11">
      <c r="K1" s="135" t="s">
        <v>81</v>
      </c>
    </row>
    <row r="2" spans="1:11" s="3" customFormat="1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>
      <c r="A3" s="21" t="s">
        <v>156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>
      <c r="A4" s="21" t="s">
        <v>123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>
      <c r="A5" s="169" t="s">
        <v>3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</row>
    <row r="6" spans="1:11" s="3" customFormat="1">
      <c r="A6" s="5"/>
      <c r="B6" s="5"/>
      <c r="C6" s="5"/>
      <c r="D6" s="5"/>
      <c r="E6" s="163" t="s">
        <v>4</v>
      </c>
      <c r="F6" s="163"/>
      <c r="G6" s="163"/>
      <c r="H6" s="136"/>
      <c r="I6" s="163" t="s">
        <v>5</v>
      </c>
      <c r="J6" s="164"/>
      <c r="K6" s="164"/>
    </row>
    <row r="7" spans="1:11">
      <c r="A7" s="22"/>
      <c r="B7" s="22"/>
      <c r="C7" s="8"/>
      <c r="D7" s="22"/>
      <c r="E7" s="137" t="s">
        <v>85</v>
      </c>
      <c r="F7" s="8"/>
      <c r="G7" s="137">
        <v>2566</v>
      </c>
      <c r="H7" s="5"/>
      <c r="I7" s="137" t="s">
        <v>85</v>
      </c>
      <c r="J7" s="8"/>
      <c r="K7" s="137">
        <v>2566</v>
      </c>
    </row>
    <row r="8" spans="1:11">
      <c r="A8" s="22"/>
      <c r="B8" s="22"/>
      <c r="C8" s="8"/>
      <c r="D8" s="22"/>
      <c r="E8" s="138"/>
      <c r="F8" s="139"/>
      <c r="G8" s="12"/>
      <c r="H8" s="136"/>
      <c r="I8" s="138"/>
      <c r="J8" s="139"/>
      <c r="K8" s="12"/>
    </row>
    <row r="9" spans="1:11">
      <c r="A9" s="21" t="s">
        <v>157</v>
      </c>
      <c r="B9" s="22"/>
      <c r="C9" s="22"/>
      <c r="D9" s="22"/>
      <c r="E9" s="47"/>
      <c r="F9" s="6"/>
      <c r="G9" s="47"/>
      <c r="H9" s="47"/>
      <c r="I9" s="47"/>
      <c r="J9" s="6"/>
      <c r="K9" s="47"/>
    </row>
    <row r="10" spans="1:11">
      <c r="A10" s="35" t="s">
        <v>158</v>
      </c>
      <c r="C10" s="48"/>
      <c r="E10" s="20">
        <f>PL!E90</f>
        <v>4634867</v>
      </c>
      <c r="G10" s="20">
        <f>PL!G90</f>
        <v>5718190</v>
      </c>
      <c r="H10" s="20"/>
      <c r="I10" s="20">
        <f>PL!I90</f>
        <v>931975</v>
      </c>
      <c r="J10" s="20"/>
      <c r="K10" s="20">
        <f>PL!K90</f>
        <v>969598</v>
      </c>
    </row>
    <row r="11" spans="1:11">
      <c r="A11" s="35" t="s">
        <v>159</v>
      </c>
      <c r="C11" s="48"/>
      <c r="E11" s="20"/>
      <c r="G11" s="20"/>
      <c r="H11" s="20"/>
      <c r="I11" s="20"/>
      <c r="J11" s="20"/>
      <c r="K11" s="20"/>
    </row>
    <row r="12" spans="1:11">
      <c r="A12" s="35" t="s">
        <v>160</v>
      </c>
      <c r="C12" s="48"/>
      <c r="E12" s="20"/>
      <c r="G12" s="20"/>
      <c r="H12" s="20"/>
      <c r="I12" s="20"/>
      <c r="J12" s="6"/>
      <c r="K12" s="20"/>
    </row>
    <row r="13" spans="1:11">
      <c r="A13" s="35" t="s">
        <v>161</v>
      </c>
      <c r="C13" s="48"/>
      <c r="E13" s="6">
        <v>177290</v>
      </c>
      <c r="G13" s="6">
        <v>173802</v>
      </c>
      <c r="I13" s="6">
        <v>28337</v>
      </c>
      <c r="K13" s="140">
        <v>46602</v>
      </c>
    </row>
    <row r="14" spans="1:11">
      <c r="A14" s="35" t="s">
        <v>162</v>
      </c>
      <c r="C14" s="48"/>
      <c r="E14" s="6">
        <v>32770</v>
      </c>
      <c r="G14" s="6">
        <v>43118</v>
      </c>
      <c r="I14" s="6">
        <v>2828</v>
      </c>
      <c r="K14" s="6">
        <v>5025</v>
      </c>
    </row>
    <row r="15" spans="1:11">
      <c r="A15" s="35" t="s">
        <v>163</v>
      </c>
      <c r="C15" s="48"/>
      <c r="E15" s="6">
        <v>864</v>
      </c>
      <c r="G15" s="6">
        <v>-1155</v>
      </c>
      <c r="I15" s="6">
        <v>0</v>
      </c>
      <c r="K15" s="6">
        <v>0</v>
      </c>
    </row>
    <row r="16" spans="1:11">
      <c r="A16" s="35" t="s">
        <v>218</v>
      </c>
      <c r="C16" s="48"/>
      <c r="E16" s="6">
        <v>0</v>
      </c>
      <c r="G16" s="6">
        <v>158810</v>
      </c>
      <c r="I16" s="6">
        <v>0</v>
      </c>
      <c r="K16" s="6">
        <v>0</v>
      </c>
    </row>
    <row r="17" spans="1:20">
      <c r="A17" s="35" t="s">
        <v>219</v>
      </c>
      <c r="C17" s="48"/>
      <c r="E17" s="6">
        <v>34547</v>
      </c>
      <c r="G17" s="6">
        <v>0</v>
      </c>
      <c r="I17" s="6">
        <v>0</v>
      </c>
      <c r="K17" s="6">
        <v>0</v>
      </c>
    </row>
    <row r="18" spans="1:20">
      <c r="A18" s="35" t="s">
        <v>164</v>
      </c>
      <c r="C18" s="48"/>
      <c r="E18" s="6">
        <v>1796</v>
      </c>
      <c r="G18" s="6">
        <v>0</v>
      </c>
      <c r="I18" s="6">
        <v>0</v>
      </c>
      <c r="K18" s="6">
        <v>0</v>
      </c>
      <c r="M18" s="128"/>
    </row>
    <row r="19" spans="1:20">
      <c r="A19" s="35" t="s">
        <v>165</v>
      </c>
      <c r="C19" s="48"/>
      <c r="E19" s="6">
        <v>-203029</v>
      </c>
      <c r="G19" s="6">
        <v>8096</v>
      </c>
      <c r="I19" s="6">
        <v>-37</v>
      </c>
      <c r="K19" s="6">
        <v>71</v>
      </c>
      <c r="M19" s="128"/>
    </row>
    <row r="20" spans="1:20">
      <c r="A20" s="35" t="s">
        <v>166</v>
      </c>
      <c r="C20" s="48"/>
      <c r="E20" s="6">
        <v>-631152</v>
      </c>
      <c r="G20" s="6">
        <v>-844076</v>
      </c>
      <c r="I20" s="6">
        <v>0</v>
      </c>
      <c r="K20" s="6">
        <v>0</v>
      </c>
    </row>
    <row r="21" spans="1:20">
      <c r="A21" s="35" t="s">
        <v>224</v>
      </c>
      <c r="C21" s="48"/>
      <c r="E21" s="6">
        <v>0</v>
      </c>
      <c r="G21" s="6">
        <v>0</v>
      </c>
      <c r="I21" s="6">
        <v>-28590</v>
      </c>
      <c r="K21" s="6">
        <v>0</v>
      </c>
    </row>
    <row r="22" spans="1:20">
      <c r="A22" s="35" t="s">
        <v>167</v>
      </c>
      <c r="C22" s="48"/>
      <c r="E22" s="6">
        <v>-4858</v>
      </c>
      <c r="G22" s="6">
        <v>-5540</v>
      </c>
      <c r="I22" s="6">
        <v>-8580</v>
      </c>
      <c r="K22" s="6">
        <v>-8000</v>
      </c>
    </row>
    <row r="23" spans="1:20">
      <c r="A23" s="35" t="s">
        <v>168</v>
      </c>
      <c r="C23" s="48"/>
      <c r="E23" s="6">
        <v>-797</v>
      </c>
      <c r="G23" s="6">
        <v>314</v>
      </c>
      <c r="I23" s="6">
        <v>0</v>
      </c>
      <c r="K23" s="6">
        <v>0</v>
      </c>
    </row>
    <row r="24" spans="1:20">
      <c r="A24" s="35" t="s">
        <v>169</v>
      </c>
      <c r="C24" s="48"/>
      <c r="E24" s="6">
        <v>0</v>
      </c>
      <c r="G24" s="6">
        <v>0</v>
      </c>
      <c r="I24" s="6">
        <v>-110522</v>
      </c>
      <c r="K24" s="6">
        <v>-434442</v>
      </c>
      <c r="M24" s="128"/>
    </row>
    <row r="25" spans="1:20">
      <c r="A25" s="35" t="s">
        <v>170</v>
      </c>
      <c r="C25" s="48"/>
      <c r="E25" s="6">
        <v>49002</v>
      </c>
      <c r="G25" s="6">
        <v>50266</v>
      </c>
      <c r="I25" s="6">
        <v>10608</v>
      </c>
      <c r="K25" s="6">
        <v>9675</v>
      </c>
    </row>
    <row r="26" spans="1:20">
      <c r="A26" s="35" t="s">
        <v>171</v>
      </c>
      <c r="C26" s="48"/>
      <c r="E26" s="6">
        <v>-14006</v>
      </c>
      <c r="G26" s="6">
        <v>-5247</v>
      </c>
      <c r="I26" s="6">
        <v>-1364157</v>
      </c>
      <c r="K26" s="6">
        <v>-1106463</v>
      </c>
      <c r="M26" s="19"/>
      <c r="N26" s="29"/>
      <c r="O26" s="19"/>
      <c r="P26" s="29"/>
      <c r="Q26" s="19"/>
      <c r="R26" s="29"/>
      <c r="S26" s="19"/>
    </row>
    <row r="27" spans="1:20">
      <c r="A27" s="35" t="s">
        <v>172</v>
      </c>
      <c r="C27" s="48"/>
      <c r="E27" s="38">
        <v>455336</v>
      </c>
      <c r="G27" s="38">
        <v>164202</v>
      </c>
      <c r="I27" s="38">
        <v>761969</v>
      </c>
      <c r="K27" s="38">
        <v>571805</v>
      </c>
    </row>
    <row r="28" spans="1:20">
      <c r="A28" s="35" t="s">
        <v>220</v>
      </c>
      <c r="C28" s="48"/>
    </row>
    <row r="29" spans="1:20">
      <c r="A29" s="35" t="s">
        <v>173</v>
      </c>
      <c r="C29" s="48"/>
      <c r="E29" s="20">
        <f>SUM(E10:E27)</f>
        <v>4532630</v>
      </c>
      <c r="G29" s="20">
        <f>SUM(G10:G27)</f>
        <v>5460780</v>
      </c>
      <c r="I29" s="20">
        <f>SUM(I10:I27)</f>
        <v>223831</v>
      </c>
      <c r="K29" s="20">
        <f>SUM(K10:K27)</f>
        <v>53871</v>
      </c>
    </row>
    <row r="30" spans="1:20">
      <c r="A30" s="35" t="s">
        <v>174</v>
      </c>
      <c r="C30" s="48"/>
      <c r="E30" s="20"/>
      <c r="G30" s="20"/>
      <c r="I30" s="20"/>
      <c r="K30" s="20"/>
    </row>
    <row r="31" spans="1:20">
      <c r="A31" s="35" t="s">
        <v>175</v>
      </c>
      <c r="B31" s="26"/>
      <c r="C31" s="48"/>
      <c r="D31" s="26"/>
      <c r="E31" s="20">
        <v>8270</v>
      </c>
      <c r="F31" s="141"/>
      <c r="G31" s="20">
        <v>-29722</v>
      </c>
      <c r="H31" s="141"/>
      <c r="I31" s="20">
        <v>-26612</v>
      </c>
      <c r="J31" s="141"/>
      <c r="K31" s="20">
        <v>-13807</v>
      </c>
    </row>
    <row r="32" spans="1:20">
      <c r="A32" s="35" t="s">
        <v>176</v>
      </c>
      <c r="C32" s="48"/>
      <c r="E32" s="20">
        <v>1256716</v>
      </c>
      <c r="G32" s="20">
        <v>-14328294</v>
      </c>
      <c r="I32" s="20">
        <v>80150</v>
      </c>
      <c r="K32" s="20">
        <v>58156</v>
      </c>
      <c r="N32" s="72"/>
      <c r="O32" s="18"/>
      <c r="P32" s="72"/>
      <c r="Q32" s="18"/>
      <c r="R32" s="72"/>
      <c r="S32" s="18"/>
      <c r="T32" s="72"/>
    </row>
    <row r="33" spans="1:21">
      <c r="A33" s="35" t="s">
        <v>177</v>
      </c>
      <c r="C33" s="48"/>
      <c r="E33" s="20">
        <v>-442045</v>
      </c>
      <c r="G33" s="20">
        <v>950002</v>
      </c>
      <c r="I33" s="20">
        <v>46</v>
      </c>
      <c r="K33" s="20">
        <v>2900</v>
      </c>
      <c r="N33" s="72"/>
      <c r="O33" s="18"/>
      <c r="P33" s="72"/>
      <c r="Q33" s="18"/>
      <c r="R33" s="72"/>
      <c r="S33" s="18"/>
      <c r="T33" s="72"/>
    </row>
    <row r="34" spans="1:21">
      <c r="A34" s="3" t="s">
        <v>178</v>
      </c>
      <c r="B34" s="3"/>
      <c r="C34" s="48"/>
      <c r="D34" s="3"/>
      <c r="E34" s="20">
        <v>1146</v>
      </c>
      <c r="F34" s="15"/>
      <c r="G34" s="20">
        <v>-10880</v>
      </c>
      <c r="H34" s="15"/>
      <c r="I34" s="20">
        <v>-1861</v>
      </c>
      <c r="J34" s="15"/>
      <c r="K34" s="20">
        <v>1877</v>
      </c>
      <c r="N34" s="27"/>
      <c r="O34" s="27"/>
      <c r="P34" s="27"/>
    </row>
    <row r="35" spans="1:21">
      <c r="A35" s="35" t="s">
        <v>179</v>
      </c>
      <c r="B35" s="3"/>
      <c r="C35" s="48"/>
      <c r="D35" s="3"/>
      <c r="E35" s="19"/>
      <c r="F35" s="15"/>
      <c r="G35" s="19"/>
      <c r="H35" s="15"/>
      <c r="I35" s="19"/>
      <c r="J35" s="15"/>
      <c r="K35" s="19"/>
      <c r="P35" s="27"/>
    </row>
    <row r="36" spans="1:21">
      <c r="A36" s="3" t="s">
        <v>180</v>
      </c>
      <c r="C36" s="48"/>
      <c r="E36" s="19">
        <v>-631807</v>
      </c>
      <c r="G36" s="19">
        <v>502453</v>
      </c>
      <c r="I36" s="19">
        <v>-194296</v>
      </c>
      <c r="K36" s="19">
        <v>-167079</v>
      </c>
      <c r="O36" s="76"/>
      <c r="P36" s="18"/>
      <c r="Q36" s="76"/>
      <c r="R36" s="18"/>
      <c r="S36" s="71"/>
      <c r="T36" s="18"/>
      <c r="U36" s="71"/>
    </row>
    <row r="37" spans="1:21">
      <c r="A37" s="35" t="s">
        <v>181</v>
      </c>
      <c r="C37" s="48"/>
      <c r="E37" s="20">
        <v>113233</v>
      </c>
      <c r="G37" s="20">
        <v>4876</v>
      </c>
      <c r="I37" s="20">
        <v>324</v>
      </c>
      <c r="K37" s="20">
        <v>-501</v>
      </c>
      <c r="O37" s="27"/>
      <c r="S37" s="27"/>
    </row>
    <row r="38" spans="1:21">
      <c r="A38" s="3" t="s">
        <v>182</v>
      </c>
      <c r="B38" s="26"/>
      <c r="C38" s="48"/>
      <c r="D38" s="26"/>
      <c r="E38" s="38">
        <v>-32152</v>
      </c>
      <c r="F38" s="141"/>
      <c r="G38" s="38">
        <v>151275</v>
      </c>
      <c r="H38" s="141"/>
      <c r="I38" s="38">
        <v>-2144</v>
      </c>
      <c r="J38" s="141"/>
      <c r="K38" s="38">
        <v>-4491</v>
      </c>
      <c r="N38" s="72"/>
      <c r="O38" s="18"/>
      <c r="P38" s="72"/>
      <c r="Q38" s="18"/>
      <c r="R38" s="90"/>
      <c r="S38" s="18"/>
      <c r="T38" s="90"/>
    </row>
    <row r="39" spans="1:21">
      <c r="A39" s="37" t="s">
        <v>183</v>
      </c>
      <c r="B39" s="26"/>
      <c r="C39" s="48"/>
      <c r="D39" s="26"/>
      <c r="E39" s="19">
        <f>SUM(E29:E38)</f>
        <v>4805991</v>
      </c>
      <c r="F39" s="141"/>
      <c r="G39" s="19">
        <f>SUM(G29:G38)</f>
        <v>-7299510</v>
      </c>
      <c r="H39" s="141"/>
      <c r="I39" s="19">
        <f>SUM(I29:I38)</f>
        <v>79438</v>
      </c>
      <c r="J39" s="141"/>
      <c r="K39" s="19">
        <f>SUM(K29:K38)</f>
        <v>-69074</v>
      </c>
      <c r="N39" s="70"/>
      <c r="O39" s="18"/>
      <c r="P39" s="70"/>
      <c r="Q39" s="18"/>
      <c r="R39" s="71"/>
      <c r="S39" s="18"/>
      <c r="T39" s="71"/>
    </row>
    <row r="40" spans="1:21">
      <c r="A40" s="3" t="s">
        <v>184</v>
      </c>
      <c r="B40" s="26"/>
      <c r="C40" s="48"/>
      <c r="D40" s="26"/>
      <c r="E40" s="19">
        <v>-7136</v>
      </c>
      <c r="F40" s="141"/>
      <c r="G40" s="19">
        <v>-2787</v>
      </c>
      <c r="H40" s="141"/>
      <c r="I40" s="19">
        <v>-4412</v>
      </c>
      <c r="J40" s="141"/>
      <c r="K40" s="19">
        <v>0</v>
      </c>
      <c r="N40" s="27"/>
      <c r="R40" s="27"/>
    </row>
    <row r="41" spans="1:21">
      <c r="A41" s="3" t="s">
        <v>185</v>
      </c>
      <c r="B41" s="26"/>
      <c r="C41" s="48"/>
      <c r="D41" s="26"/>
      <c r="E41" s="19">
        <v>-1010526</v>
      </c>
      <c r="F41" s="141"/>
      <c r="G41" s="19">
        <v>-758497</v>
      </c>
      <c r="H41" s="141"/>
      <c r="I41" s="19">
        <v>-854487</v>
      </c>
      <c r="J41" s="141"/>
      <c r="K41" s="19">
        <v>-605480</v>
      </c>
      <c r="N41" s="101"/>
    </row>
    <row r="42" spans="1:21">
      <c r="A42" s="3" t="s">
        <v>186</v>
      </c>
      <c r="B42" s="26"/>
      <c r="C42" s="48"/>
      <c r="D42" s="26"/>
      <c r="E42" s="38">
        <v>-1220347</v>
      </c>
      <c r="F42" s="141"/>
      <c r="G42" s="38">
        <v>-1202133</v>
      </c>
      <c r="H42" s="141"/>
      <c r="I42" s="38">
        <v>-195427</v>
      </c>
      <c r="J42" s="141"/>
      <c r="K42" s="38">
        <v>-115015</v>
      </c>
      <c r="M42" s="128"/>
      <c r="N42" s="37"/>
    </row>
    <row r="43" spans="1:21">
      <c r="A43" s="129" t="s">
        <v>221</v>
      </c>
      <c r="B43" s="26"/>
      <c r="C43" s="49"/>
      <c r="D43" s="26"/>
      <c r="E43" s="122">
        <f>SUM(E39:E42)</f>
        <v>2567982</v>
      </c>
      <c r="F43" s="141"/>
      <c r="G43" s="122">
        <f>SUM(G39:G42)</f>
        <v>-9262927</v>
      </c>
      <c r="H43" s="141"/>
      <c r="I43" s="122">
        <f>SUM(I39:I42)</f>
        <v>-974888</v>
      </c>
      <c r="J43" s="6"/>
      <c r="K43" s="122">
        <f>SUM(K39:K42)</f>
        <v>-789569</v>
      </c>
    </row>
    <row r="44" spans="1:21" ht="16.5" customHeight="1">
      <c r="A44" s="37"/>
      <c r="B44" s="26"/>
      <c r="C44" s="26"/>
      <c r="D44" s="26"/>
      <c r="E44" s="141"/>
      <c r="F44" s="141"/>
      <c r="G44" s="141"/>
      <c r="H44" s="141"/>
      <c r="I44" s="141"/>
      <c r="J44" s="141"/>
      <c r="K44" s="141"/>
    </row>
    <row r="45" spans="1:21">
      <c r="A45" s="37" t="s">
        <v>38</v>
      </c>
      <c r="B45" s="26"/>
      <c r="C45" s="26"/>
      <c r="D45" s="26"/>
      <c r="E45" s="141"/>
      <c r="F45" s="141"/>
      <c r="G45" s="141"/>
      <c r="H45" s="141"/>
      <c r="I45" s="141"/>
      <c r="J45" s="141"/>
      <c r="K45" s="141"/>
    </row>
    <row r="46" spans="1:21">
      <c r="K46" s="135" t="s">
        <v>81</v>
      </c>
    </row>
    <row r="47" spans="1:21" s="3" customFormat="1">
      <c r="A47" s="21" t="s">
        <v>0</v>
      </c>
      <c r="B47" s="21"/>
      <c r="C47" s="21"/>
      <c r="D47" s="21"/>
      <c r="E47" s="21"/>
      <c r="F47" s="21"/>
      <c r="G47" s="52"/>
      <c r="H47" s="21"/>
      <c r="I47" s="21"/>
      <c r="J47" s="21"/>
      <c r="K47" s="21"/>
    </row>
    <row r="48" spans="1:21">
      <c r="A48" s="21" t="s">
        <v>187</v>
      </c>
      <c r="B48" s="21"/>
      <c r="C48" s="21"/>
      <c r="D48" s="21"/>
      <c r="E48" s="52"/>
      <c r="F48" s="21"/>
      <c r="G48" s="21"/>
      <c r="H48" s="21"/>
      <c r="I48" s="21"/>
      <c r="J48" s="21"/>
      <c r="K48" s="21"/>
    </row>
    <row r="49" spans="1:13">
      <c r="A49" s="21" t="s">
        <v>123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</row>
    <row r="50" spans="1:13">
      <c r="A50" s="169" t="s">
        <v>3</v>
      </c>
      <c r="B50" s="169"/>
      <c r="C50" s="169"/>
      <c r="D50" s="169"/>
      <c r="E50" s="169"/>
      <c r="F50" s="169"/>
      <c r="G50" s="169"/>
      <c r="H50" s="169"/>
      <c r="I50" s="169"/>
      <c r="J50" s="169"/>
      <c r="K50" s="169"/>
    </row>
    <row r="51" spans="1:13" s="3" customFormat="1">
      <c r="A51" s="5"/>
      <c r="B51" s="5"/>
      <c r="C51" s="5"/>
      <c r="D51" s="5"/>
      <c r="E51" s="163" t="s">
        <v>4</v>
      </c>
      <c r="F51" s="163"/>
      <c r="G51" s="163"/>
      <c r="H51" s="136"/>
      <c r="I51" s="163" t="s">
        <v>5</v>
      </c>
      <c r="J51" s="164"/>
      <c r="K51" s="164"/>
    </row>
    <row r="52" spans="1:13">
      <c r="A52" s="22"/>
      <c r="B52" s="22"/>
      <c r="C52" s="8"/>
      <c r="D52" s="22"/>
      <c r="E52" s="137" t="s">
        <v>85</v>
      </c>
      <c r="F52" s="8"/>
      <c r="G52" s="137">
        <v>2566</v>
      </c>
      <c r="H52" s="5"/>
      <c r="I52" s="137" t="s">
        <v>85</v>
      </c>
      <c r="J52" s="8"/>
      <c r="K52" s="137">
        <v>2566</v>
      </c>
    </row>
    <row r="53" spans="1:13">
      <c r="A53" s="13" t="s">
        <v>188</v>
      </c>
      <c r="E53" s="6"/>
      <c r="G53" s="6"/>
      <c r="H53" s="6"/>
      <c r="I53" s="6"/>
      <c r="K53" s="6"/>
    </row>
    <row r="54" spans="1:13">
      <c r="A54" s="3" t="s">
        <v>189</v>
      </c>
      <c r="B54" s="26"/>
      <c r="C54" s="48"/>
      <c r="D54" s="26"/>
      <c r="E54" s="20">
        <v>0</v>
      </c>
      <c r="F54" s="141"/>
      <c r="G54" s="20">
        <v>549</v>
      </c>
      <c r="H54" s="141"/>
      <c r="I54" s="20">
        <v>0</v>
      </c>
      <c r="J54" s="141"/>
      <c r="K54" s="20">
        <v>549</v>
      </c>
    </row>
    <row r="55" spans="1:13">
      <c r="A55" s="3" t="s">
        <v>190</v>
      </c>
      <c r="B55" s="26"/>
      <c r="C55" s="48"/>
      <c r="D55" s="26"/>
      <c r="E55" s="20">
        <v>525000</v>
      </c>
      <c r="F55" s="141"/>
      <c r="G55" s="20">
        <v>858000</v>
      </c>
      <c r="H55" s="141"/>
      <c r="I55" s="20">
        <v>18274900</v>
      </c>
      <c r="J55" s="141"/>
      <c r="K55" s="20">
        <v>23272087</v>
      </c>
    </row>
    <row r="56" spans="1:13">
      <c r="A56" s="3" t="s">
        <v>191</v>
      </c>
      <c r="B56" s="26"/>
      <c r="C56" s="48"/>
      <c r="D56" s="26"/>
      <c r="E56" s="20">
        <v>0</v>
      </c>
      <c r="F56" s="141"/>
      <c r="G56" s="20">
        <v>0</v>
      </c>
      <c r="H56" s="141"/>
      <c r="I56" s="20">
        <v>-14810100</v>
      </c>
      <c r="J56" s="141"/>
      <c r="K56" s="20">
        <v>-27986187</v>
      </c>
    </row>
    <row r="57" spans="1:13">
      <c r="A57" s="3" t="s">
        <v>192</v>
      </c>
      <c r="B57" s="26"/>
      <c r="C57" s="48"/>
      <c r="D57" s="26"/>
      <c r="E57" s="20">
        <v>4523</v>
      </c>
      <c r="F57" s="141"/>
      <c r="G57" s="20">
        <v>0</v>
      </c>
      <c r="H57" s="141"/>
      <c r="I57" s="20">
        <v>0</v>
      </c>
      <c r="J57" s="141"/>
      <c r="K57" s="20">
        <v>0</v>
      </c>
      <c r="M57" s="128"/>
    </row>
    <row r="58" spans="1:13">
      <c r="A58" s="3" t="s">
        <v>193</v>
      </c>
      <c r="B58" s="26"/>
      <c r="C58" s="48"/>
      <c r="D58" s="26"/>
      <c r="E58" s="20">
        <v>-29026</v>
      </c>
      <c r="F58" s="141"/>
      <c r="G58" s="20">
        <v>6052</v>
      </c>
      <c r="H58" s="15"/>
      <c r="I58" s="20">
        <v>9580</v>
      </c>
      <c r="J58" s="141"/>
      <c r="K58" s="20">
        <v>9000</v>
      </c>
    </row>
    <row r="59" spans="1:13">
      <c r="A59" s="3" t="s">
        <v>223</v>
      </c>
      <c r="B59" s="26"/>
      <c r="C59" s="48"/>
      <c r="D59" s="26"/>
      <c r="E59" s="20">
        <v>0</v>
      </c>
      <c r="F59" s="141"/>
      <c r="G59" s="20">
        <v>0</v>
      </c>
      <c r="H59" s="15"/>
      <c r="I59" s="20">
        <v>1180000</v>
      </c>
      <c r="J59" s="141"/>
      <c r="K59" s="20">
        <v>0</v>
      </c>
    </row>
    <row r="60" spans="1:13">
      <c r="A60" s="3" t="s">
        <v>194</v>
      </c>
      <c r="B60" s="3"/>
      <c r="C60" s="48"/>
      <c r="D60" s="3"/>
      <c r="E60" s="6">
        <v>-1100548</v>
      </c>
      <c r="F60" s="15"/>
      <c r="G60" s="20">
        <v>-2152920</v>
      </c>
      <c r="H60" s="15"/>
      <c r="I60" s="6">
        <v>-1151100</v>
      </c>
      <c r="J60" s="141"/>
      <c r="K60" s="20">
        <v>-2161959</v>
      </c>
    </row>
    <row r="61" spans="1:13">
      <c r="A61" s="3" t="s">
        <v>93</v>
      </c>
      <c r="B61" s="3"/>
      <c r="C61" s="48"/>
      <c r="D61" s="3"/>
      <c r="E61" s="20">
        <v>0</v>
      </c>
      <c r="F61" s="15"/>
      <c r="G61" s="20">
        <v>310442</v>
      </c>
      <c r="H61" s="15"/>
      <c r="I61" s="20">
        <v>110522</v>
      </c>
      <c r="J61" s="15"/>
      <c r="K61" s="20">
        <v>434442</v>
      </c>
      <c r="M61" s="128"/>
    </row>
    <row r="62" spans="1:13">
      <c r="A62" s="26" t="s">
        <v>195</v>
      </c>
      <c r="B62" s="3"/>
      <c r="C62" s="48"/>
      <c r="D62" s="3"/>
      <c r="E62" s="20">
        <v>176976</v>
      </c>
      <c r="F62" s="15"/>
      <c r="G62" s="20">
        <v>5641</v>
      </c>
      <c r="H62" s="15"/>
      <c r="I62" s="20">
        <v>205</v>
      </c>
      <c r="J62" s="15"/>
      <c r="K62" s="20">
        <v>36</v>
      </c>
      <c r="M62" s="128"/>
    </row>
    <row r="63" spans="1:13">
      <c r="A63" s="26" t="s">
        <v>196</v>
      </c>
      <c r="B63" s="3"/>
      <c r="C63" s="48"/>
      <c r="D63" s="3"/>
      <c r="E63" s="20">
        <v>-29238</v>
      </c>
      <c r="F63" s="15"/>
      <c r="G63" s="20">
        <v>-48109</v>
      </c>
      <c r="H63" s="15"/>
      <c r="I63" s="20">
        <v>-1361</v>
      </c>
      <c r="J63" s="15"/>
      <c r="K63" s="20">
        <v>-823</v>
      </c>
      <c r="M63" s="128"/>
    </row>
    <row r="64" spans="1:13">
      <c r="A64" s="26" t="s">
        <v>197</v>
      </c>
      <c r="B64" s="3"/>
      <c r="C64" s="48"/>
      <c r="D64" s="3"/>
      <c r="E64" s="20">
        <v>-5824</v>
      </c>
      <c r="F64" s="15"/>
      <c r="G64" s="20">
        <v>-13053</v>
      </c>
      <c r="H64" s="15"/>
      <c r="I64" s="20">
        <v>0</v>
      </c>
      <c r="J64" s="15"/>
      <c r="K64" s="20">
        <v>0</v>
      </c>
    </row>
    <row r="65" spans="1:12">
      <c r="A65" s="3" t="s">
        <v>198</v>
      </c>
      <c r="B65" s="3"/>
      <c r="C65" s="48"/>
      <c r="D65" s="3"/>
      <c r="E65" s="20">
        <v>14006</v>
      </c>
      <c r="F65" s="15"/>
      <c r="G65" s="20">
        <v>5247</v>
      </c>
      <c r="H65" s="15"/>
      <c r="I65" s="20">
        <v>207850</v>
      </c>
      <c r="J65" s="15"/>
      <c r="K65" s="20">
        <v>1846381</v>
      </c>
    </row>
    <row r="66" spans="1:12">
      <c r="A66" s="129" t="s">
        <v>199</v>
      </c>
      <c r="B66" s="3"/>
      <c r="C66" s="48"/>
      <c r="D66" s="3"/>
      <c r="E66" s="23">
        <f>SUM(E54:E65)</f>
        <v>-444131</v>
      </c>
      <c r="F66" s="15"/>
      <c r="G66" s="23">
        <f>SUM(G54:G65)</f>
        <v>-1028151</v>
      </c>
      <c r="H66" s="15"/>
      <c r="I66" s="23">
        <f>SUM(I54:I65)</f>
        <v>3820496</v>
      </c>
      <c r="J66" s="15"/>
      <c r="K66" s="23">
        <f>SUM(K54:K65)</f>
        <v>-4586474</v>
      </c>
    </row>
    <row r="67" spans="1:12">
      <c r="A67" s="13" t="s">
        <v>200</v>
      </c>
      <c r="B67" s="3"/>
      <c r="C67" s="48"/>
      <c r="D67" s="3"/>
      <c r="E67" s="20"/>
      <c r="F67" s="15"/>
      <c r="G67" s="20"/>
      <c r="H67" s="15"/>
      <c r="I67" s="20"/>
      <c r="J67" s="15"/>
      <c r="K67" s="20"/>
    </row>
    <row r="68" spans="1:12">
      <c r="A68" s="35" t="s">
        <v>201</v>
      </c>
      <c r="B68" s="3"/>
      <c r="C68" s="48"/>
      <c r="D68" s="3"/>
      <c r="E68" s="20">
        <v>26563270</v>
      </c>
      <c r="F68" s="20"/>
      <c r="G68" s="20">
        <v>38528320</v>
      </c>
      <c r="H68" s="15"/>
      <c r="I68" s="20">
        <v>15200000</v>
      </c>
      <c r="J68" s="15"/>
      <c r="K68" s="20">
        <v>16790000</v>
      </c>
    </row>
    <row r="69" spans="1:12">
      <c r="A69" s="35" t="s">
        <v>202</v>
      </c>
      <c r="B69" s="3"/>
      <c r="C69" s="48"/>
      <c r="D69" s="3"/>
      <c r="E69" s="20">
        <v>-30151170</v>
      </c>
      <c r="F69" s="20"/>
      <c r="G69" s="20">
        <v>-33843940</v>
      </c>
      <c r="H69" s="15"/>
      <c r="I69" s="20">
        <v>-17500000</v>
      </c>
      <c r="J69" s="15"/>
      <c r="K69" s="20">
        <v>-14190000</v>
      </c>
    </row>
    <row r="70" spans="1:12">
      <c r="A70" s="35" t="s">
        <v>203</v>
      </c>
      <c r="B70" s="3"/>
      <c r="C70" s="48"/>
      <c r="D70" s="3"/>
      <c r="E70" s="20">
        <v>1256000</v>
      </c>
      <c r="F70" s="20"/>
      <c r="G70" s="20">
        <v>2295000</v>
      </c>
      <c r="H70" s="15"/>
      <c r="I70" s="20">
        <v>1256000</v>
      </c>
      <c r="J70" s="15"/>
      <c r="K70" s="20">
        <v>2295000</v>
      </c>
    </row>
    <row r="71" spans="1:12">
      <c r="A71" s="35" t="s">
        <v>204</v>
      </c>
      <c r="B71" s="3"/>
      <c r="C71" s="48"/>
      <c r="D71" s="3"/>
      <c r="E71" s="20">
        <v>0</v>
      </c>
      <c r="F71" s="20"/>
      <c r="G71" s="20">
        <v>0</v>
      </c>
      <c r="H71" s="15"/>
      <c r="I71" s="20">
        <v>-1244000</v>
      </c>
      <c r="J71" s="15"/>
      <c r="K71" s="14">
        <v>-141000</v>
      </c>
    </row>
    <row r="72" spans="1:12">
      <c r="A72" s="3" t="s">
        <v>205</v>
      </c>
      <c r="C72" s="48"/>
      <c r="E72" s="20">
        <v>-102559</v>
      </c>
      <c r="F72" s="20"/>
      <c r="G72" s="20">
        <v>-99585</v>
      </c>
      <c r="H72" s="15"/>
      <c r="I72" s="20">
        <v>-9343</v>
      </c>
      <c r="J72" s="15"/>
      <c r="K72" s="20">
        <v>-23451</v>
      </c>
    </row>
    <row r="73" spans="1:12">
      <c r="A73" s="3" t="s">
        <v>206</v>
      </c>
      <c r="C73" s="48"/>
      <c r="E73" s="20">
        <v>2487000</v>
      </c>
      <c r="F73" s="20"/>
      <c r="G73" s="20">
        <v>4303650</v>
      </c>
      <c r="H73" s="15"/>
      <c r="I73" s="20">
        <v>0</v>
      </c>
      <c r="J73" s="15"/>
      <c r="K73" s="20">
        <v>0</v>
      </c>
    </row>
    <row r="74" spans="1:12">
      <c r="A74" s="3" t="s">
        <v>207</v>
      </c>
      <c r="E74" s="20">
        <v>-1373420</v>
      </c>
      <c r="F74" s="20"/>
      <c r="G74" s="20">
        <v>-903750</v>
      </c>
      <c r="H74" s="15"/>
      <c r="I74" s="19">
        <v>0</v>
      </c>
      <c r="J74" s="15"/>
      <c r="K74" s="19">
        <v>0</v>
      </c>
    </row>
    <row r="75" spans="1:12">
      <c r="A75" s="3" t="s">
        <v>208</v>
      </c>
      <c r="C75" s="48"/>
      <c r="E75" s="19">
        <v>7000000</v>
      </c>
      <c r="F75" s="20"/>
      <c r="G75" s="20">
        <v>7000000</v>
      </c>
      <c r="H75" s="15"/>
      <c r="I75" s="19">
        <v>7000000</v>
      </c>
      <c r="J75" s="15"/>
      <c r="K75" s="19">
        <v>7000000</v>
      </c>
    </row>
    <row r="76" spans="1:12">
      <c r="A76" s="3" t="s">
        <v>209</v>
      </c>
      <c r="C76" s="48"/>
      <c r="E76" s="19">
        <v>-5270000</v>
      </c>
      <c r="F76" s="20"/>
      <c r="G76" s="20">
        <v>-4630000</v>
      </c>
      <c r="H76" s="15"/>
      <c r="I76" s="19">
        <v>-5270000</v>
      </c>
      <c r="J76" s="15"/>
      <c r="K76" s="19">
        <v>-4630000</v>
      </c>
    </row>
    <row r="77" spans="1:12">
      <c r="A77" s="3" t="s">
        <v>150</v>
      </c>
      <c r="C77" s="48"/>
      <c r="E77" s="19">
        <v>-2199881</v>
      </c>
      <c r="F77" s="20"/>
      <c r="G77" s="20">
        <v>-2044752</v>
      </c>
      <c r="H77" s="15"/>
      <c r="I77" s="19">
        <v>-2199881</v>
      </c>
      <c r="J77" s="15"/>
      <c r="K77" s="19">
        <v>-2044752</v>
      </c>
      <c r="L77" s="3"/>
    </row>
    <row r="78" spans="1:12">
      <c r="A78" s="129" t="s">
        <v>222</v>
      </c>
      <c r="C78" s="48"/>
      <c r="E78" s="23">
        <f>SUM(E68:E77)</f>
        <v>-1790760</v>
      </c>
      <c r="G78" s="23">
        <f>SUM(G68:G77)</f>
        <v>10604943</v>
      </c>
      <c r="I78" s="23">
        <f>SUM(I68:I77)</f>
        <v>-2767224</v>
      </c>
      <c r="K78" s="23">
        <f>SUM(K68:K77)</f>
        <v>5055797</v>
      </c>
    </row>
    <row r="79" spans="1:12">
      <c r="A79" s="130" t="s">
        <v>210</v>
      </c>
      <c r="C79" s="48"/>
      <c r="E79" s="19">
        <f>SUM(E43,E66,E78)</f>
        <v>333091</v>
      </c>
      <c r="G79" s="19">
        <f>SUM(G43,G66,G78)</f>
        <v>313865</v>
      </c>
      <c r="I79" s="19">
        <f>SUM(I43,I66,I78)</f>
        <v>78384</v>
      </c>
      <c r="K79" s="19">
        <f>SUM(K43,K66,K78)</f>
        <v>-320246</v>
      </c>
    </row>
    <row r="80" spans="1:12">
      <c r="A80" s="26" t="s">
        <v>211</v>
      </c>
      <c r="C80" s="48"/>
      <c r="E80" s="19">
        <v>2040725</v>
      </c>
      <c r="G80" s="38">
        <v>1650001</v>
      </c>
      <c r="I80" s="19">
        <v>252272</v>
      </c>
      <c r="K80" s="19">
        <v>502829</v>
      </c>
    </row>
    <row r="81" spans="1:19" ht="24" thickBot="1">
      <c r="A81" s="130" t="s">
        <v>212</v>
      </c>
      <c r="C81" s="48"/>
      <c r="E81" s="31">
        <f>SUM(E79:E80)</f>
        <v>2373816</v>
      </c>
      <c r="G81" s="31">
        <f>SUM(G79:G80)</f>
        <v>1963866</v>
      </c>
      <c r="I81" s="31">
        <f>SUM(I79:I80)</f>
        <v>330656</v>
      </c>
      <c r="K81" s="31">
        <f>SUM(K79:K80)</f>
        <v>182583</v>
      </c>
      <c r="L81" s="27"/>
      <c r="M81" s="70"/>
      <c r="N81" s="18"/>
      <c r="O81" s="70"/>
      <c r="P81" s="18"/>
      <c r="Q81" s="71"/>
      <c r="R81" s="18"/>
      <c r="S81" s="71"/>
    </row>
    <row r="82" spans="1:19" ht="24" thickTop="1">
      <c r="A82" s="3"/>
      <c r="C82" s="85"/>
      <c r="D82" s="86"/>
      <c r="E82" s="99"/>
      <c r="F82" s="100"/>
      <c r="G82" s="100"/>
      <c r="H82" s="100"/>
      <c r="I82" s="99"/>
      <c r="J82" s="100"/>
      <c r="K82" s="100"/>
    </row>
    <row r="83" spans="1:19">
      <c r="A83" s="21" t="s">
        <v>213</v>
      </c>
      <c r="C83" s="48"/>
      <c r="E83" s="19"/>
      <c r="G83" s="19"/>
      <c r="I83" s="19"/>
      <c r="J83" s="19"/>
      <c r="K83" s="19"/>
    </row>
    <row r="84" spans="1:19">
      <c r="A84" s="3" t="s">
        <v>214</v>
      </c>
      <c r="C84" s="48"/>
      <c r="E84" s="19"/>
      <c r="G84" s="19"/>
      <c r="I84" s="19"/>
      <c r="J84" s="19"/>
      <c r="K84" s="19"/>
    </row>
    <row r="85" spans="1:19">
      <c r="A85" s="3" t="s">
        <v>215</v>
      </c>
      <c r="C85" s="48"/>
      <c r="E85" s="19">
        <v>890</v>
      </c>
      <c r="G85" s="19">
        <v>3410</v>
      </c>
      <c r="I85" s="19">
        <v>0</v>
      </c>
      <c r="J85" s="19"/>
      <c r="K85" s="19">
        <v>0</v>
      </c>
      <c r="M85" s="128"/>
    </row>
    <row r="86" spans="1:19">
      <c r="A86" s="3" t="s">
        <v>216</v>
      </c>
      <c r="C86" s="48"/>
      <c r="E86" s="19">
        <v>0</v>
      </c>
      <c r="G86" s="19">
        <v>73760</v>
      </c>
      <c r="I86" s="19">
        <v>0</v>
      </c>
      <c r="J86" s="19"/>
      <c r="K86" s="19">
        <v>0</v>
      </c>
    </row>
    <row r="87" spans="1:19">
      <c r="A87" s="3" t="s">
        <v>217</v>
      </c>
      <c r="C87" s="48"/>
      <c r="E87" s="50">
        <v>51740</v>
      </c>
      <c r="G87" s="27">
        <v>61760</v>
      </c>
      <c r="I87" s="19">
        <v>13183</v>
      </c>
      <c r="K87" s="27">
        <v>9604</v>
      </c>
    </row>
    <row r="88" spans="1:19">
      <c r="A88" s="3"/>
      <c r="C88" s="48"/>
      <c r="G88" s="50"/>
      <c r="I88" s="50"/>
      <c r="K88" s="50"/>
    </row>
    <row r="89" spans="1:19" s="22" customFormat="1">
      <c r="A89" s="37" t="s">
        <v>38</v>
      </c>
      <c r="C89" s="8"/>
      <c r="D89" s="8"/>
      <c r="E89" s="6"/>
      <c r="F89" s="139"/>
      <c r="G89" s="136"/>
      <c r="H89" s="136"/>
      <c r="I89" s="138"/>
      <c r="J89" s="139"/>
      <c r="K89" s="136"/>
    </row>
    <row r="90" spans="1:19">
      <c r="E90" s="138"/>
    </row>
    <row r="109" spans="11:11">
      <c r="K109" s="142"/>
    </row>
  </sheetData>
  <mergeCells count="6">
    <mergeCell ref="A50:K50"/>
    <mergeCell ref="E51:G51"/>
    <mergeCell ref="I51:K51"/>
    <mergeCell ref="A5:K5"/>
    <mergeCell ref="E6:G6"/>
    <mergeCell ref="I6:K6"/>
  </mergeCells>
  <printOptions horizontalCentered="1"/>
  <pageMargins left="0.59055118110236204" right="0" top="0.41" bottom="0" header="0.196850393700787" footer="0.196850393700787"/>
  <pageSetup paperSize="9" scale="80" fitToHeight="3" orientation="portrait" r:id="rId1"/>
  <rowBreaks count="1" manualBreakCount="1">
    <brk id="45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99caafa-13d1-4ce2-8b97-460c6a887907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1353DDA14B0043A944FE391B227919" ma:contentTypeVersion="18" ma:contentTypeDescription="Create a new document." ma:contentTypeScope="" ma:versionID="efb51e949cee5f0683aa3ea82e78809d">
  <xsd:schema xmlns:xsd="http://www.w3.org/2001/XMLSchema" xmlns:xs="http://www.w3.org/2001/XMLSchema" xmlns:p="http://schemas.microsoft.com/office/2006/metadata/properties" xmlns:ns2="b99caafa-13d1-4ce2-8b97-460c6a887907" xmlns:ns3="54fbe56b-6914-422b-81b5-01e8571a1eb6" xmlns:ns4="50c908b1-f277-4340-90a9-4611d0b0f078" targetNamespace="http://schemas.microsoft.com/office/2006/metadata/properties" ma:root="true" ma:fieldsID="fb8ab61641a7d0d9e13e5a1b46e155fb" ns2:_="" ns3:_="" ns4:_="">
    <xsd:import namespace="b99caafa-13d1-4ce2-8b97-460c6a887907"/>
    <xsd:import namespace="54fbe56b-6914-422b-81b5-01e8571a1eb6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caafa-13d1-4ce2-8b97-460c6a8879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fbe56b-6914-422b-81b5-01e8571a1eb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6f3fce2f-bec3-44a3-8c6d-566f8e64867a}" ma:internalName="TaxCatchAll" ma:showField="CatchAllData" ma:web="54fbe56b-6914-422b-81b5-01e8571a1e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611FA8-34F2-4F19-B94D-DD576E0F35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FD3839-D1EE-4DBB-A276-A13D17E726DD}">
  <ds:schemaRefs>
    <ds:schemaRef ds:uri="http://purl.org/dc/terms/"/>
    <ds:schemaRef ds:uri="http://schemas.microsoft.com/office/2006/documentManagement/types"/>
    <ds:schemaRef ds:uri="54fbe56b-6914-422b-81b5-01e8571a1eb6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50c908b1-f277-4340-90a9-4611d0b0f078"/>
    <ds:schemaRef ds:uri="b99caafa-13d1-4ce2-8b97-460c6a887907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1A2D529-AF9E-493E-BBC1-43D3ECE111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9caafa-13d1-4ce2-8b97-460c6a887907"/>
    <ds:schemaRef ds:uri="54fbe56b-6914-422b-81b5-01e8571a1eb6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Conso</vt:lpstr>
      <vt:lpstr>The Company only</vt:lpstr>
      <vt:lpstr>CF</vt:lpstr>
      <vt:lpstr>BS!Print_Area</vt:lpstr>
      <vt:lpstr>CF!Print_Area</vt:lpstr>
      <vt:lpstr>Conso!Print_Area</vt:lpstr>
      <vt:lpstr>PL!Print_Area</vt:lpstr>
      <vt:lpstr>'The Company only'!Print_Area</vt:lpstr>
    </vt:vector>
  </TitlesOfParts>
  <Manager/>
  <Company>EY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Wanwimon Unanuya</cp:lastModifiedBy>
  <cp:revision/>
  <cp:lastPrinted>2024-10-30T08:46:40Z</cp:lastPrinted>
  <dcterms:created xsi:type="dcterms:W3CDTF">2018-06-18T07:15:15Z</dcterms:created>
  <dcterms:modified xsi:type="dcterms:W3CDTF">2024-11-12T01:08:23Z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</Properties>
</file>