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G:\L\L_AP (Thailand)\2025\Q3'2025\AP\"/>
    </mc:Choice>
  </mc:AlternateContent>
  <xr:revisionPtr revIDLastSave="0" documentId="13_ncr:1_{2C057EA7-61C2-4D2A-B731-1CC5AB797CF8}" xr6:coauthVersionLast="47" xr6:coauthVersionMax="47" xr10:uidLastSave="{00000000-0000-0000-0000-000000000000}"/>
  <bookViews>
    <workbookView xWindow="-108" yWindow="-108" windowWidth="23256" windowHeight="12456" tabRatio="688" xr2:uid="{00000000-000D-0000-FFFF-FFFF00000000}"/>
  </bookViews>
  <sheets>
    <sheet name="BS" sheetId="1" r:id="rId1"/>
    <sheet name="PL" sheetId="4" r:id="rId2"/>
    <sheet name="Conso" sheetId="3" r:id="rId3"/>
    <sheet name="The Company only" sheetId="2" r:id="rId4"/>
    <sheet name="CF" sheetId="5" r:id="rId5"/>
  </sheets>
  <definedNames>
    <definedName name="_xlnm._FilterDatabase" localSheetId="0" hidden="1">BS!$D$53:$D$61</definedName>
    <definedName name="_xlnm.Print_Area" localSheetId="0">BS!$A$1:$K$105</definedName>
    <definedName name="_xlnm.Print_Area" localSheetId="4">CF!$A$1:$L$87</definedName>
    <definedName name="_xlnm.Print_Area" localSheetId="2">Conso!$A$1:$Q$26</definedName>
    <definedName name="_xlnm.Print_Area" localSheetId="1">PL!$A$1:$L$128</definedName>
    <definedName name="_xlnm.Print_Area" localSheetId="3">'The Company only'!$A$1:$N$25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1" i="5" l="1"/>
  <c r="E13" i="5"/>
  <c r="M24" i="2" l="1"/>
  <c r="P25" i="3"/>
  <c r="I57" i="4" l="1"/>
  <c r="E57" i="4"/>
  <c r="E20" i="5"/>
  <c r="E115" i="4" l="1"/>
  <c r="E113" i="4" s="1"/>
  <c r="E79" i="5" l="1"/>
  <c r="I79" i="5"/>
  <c r="D20" i="1" l="1"/>
  <c r="H32" i="1" l="1"/>
  <c r="L19" i="3" l="1"/>
  <c r="K77" i="5" l="1"/>
  <c r="K65" i="5"/>
  <c r="G77" i="5"/>
  <c r="G65" i="5"/>
  <c r="M15" i="2"/>
  <c r="K14" i="2"/>
  <c r="K16" i="2" s="1"/>
  <c r="I14" i="2"/>
  <c r="I16" i="2" s="1"/>
  <c r="G14" i="2"/>
  <c r="G16" i="2" s="1"/>
  <c r="E14" i="2"/>
  <c r="E16" i="2" s="1"/>
  <c r="M13" i="2"/>
  <c r="M12" i="2"/>
  <c r="M11" i="2"/>
  <c r="N20" i="3"/>
  <c r="N22" i="3" s="1"/>
  <c r="N24" i="3" s="1"/>
  <c r="F17" i="3"/>
  <c r="D17" i="3"/>
  <c r="L16" i="3"/>
  <c r="P16" i="3" s="1"/>
  <c r="N15" i="3"/>
  <c r="N17" i="3" s="1"/>
  <c r="H15" i="3"/>
  <c r="H17" i="3" s="1"/>
  <c r="F15" i="3"/>
  <c r="D15" i="3"/>
  <c r="Q14" i="3"/>
  <c r="J15" i="3"/>
  <c r="J17" i="3" s="1"/>
  <c r="L13" i="3"/>
  <c r="L12" i="3"/>
  <c r="P12" i="3" s="1"/>
  <c r="K113" i="4"/>
  <c r="K124" i="4" s="1"/>
  <c r="K99" i="4"/>
  <c r="K100" i="4" s="1"/>
  <c r="K85" i="4"/>
  <c r="K78" i="4"/>
  <c r="K86" i="4" s="1"/>
  <c r="K88" i="4" s="1"/>
  <c r="K90" i="4" s="1"/>
  <c r="K92" i="4" s="1"/>
  <c r="G99" i="4"/>
  <c r="G100" i="4" s="1"/>
  <c r="G85" i="4"/>
  <c r="G78" i="4"/>
  <c r="G86" i="4" s="1"/>
  <c r="G88" i="4" s="1"/>
  <c r="G90" i="4" s="1"/>
  <c r="G92" i="4" s="1"/>
  <c r="G102" i="4" s="1"/>
  <c r="G120" i="4" s="1"/>
  <c r="G118" i="4" s="1"/>
  <c r="K23" i="4"/>
  <c r="K16" i="4"/>
  <c r="G23" i="4"/>
  <c r="G16" i="4"/>
  <c r="I77" i="5"/>
  <c r="E77" i="5"/>
  <c r="I65" i="5"/>
  <c r="E65" i="5"/>
  <c r="M22" i="2"/>
  <c r="I21" i="2"/>
  <c r="I23" i="2" s="1"/>
  <c r="G21" i="2"/>
  <c r="G23" i="2" s="1"/>
  <c r="E21" i="2"/>
  <c r="E23" i="2" s="1"/>
  <c r="M18" i="2"/>
  <c r="H24" i="3"/>
  <c r="F24" i="3"/>
  <c r="L23" i="3"/>
  <c r="P23" i="3" s="1"/>
  <c r="H22" i="3"/>
  <c r="F22" i="3"/>
  <c r="D22" i="3"/>
  <c r="D24" i="3" s="1"/>
  <c r="Q21" i="3"/>
  <c r="P19" i="3"/>
  <c r="I99" i="4"/>
  <c r="I100" i="4" s="1"/>
  <c r="K20" i="2" s="1"/>
  <c r="M20" i="2" s="1"/>
  <c r="E99" i="4"/>
  <c r="E100" i="4" s="1"/>
  <c r="I85" i="4"/>
  <c r="E85" i="4"/>
  <c r="I78" i="4"/>
  <c r="E78" i="4"/>
  <c r="I23" i="4"/>
  <c r="E23" i="4"/>
  <c r="I16" i="4"/>
  <c r="E16" i="4"/>
  <c r="K102" i="4" l="1"/>
  <c r="K118" i="4" s="1"/>
  <c r="G24" i="4"/>
  <c r="G26" i="4" s="1"/>
  <c r="G28" i="4" s="1"/>
  <c r="G30" i="4" s="1"/>
  <c r="K24" i="4"/>
  <c r="K26" i="4" s="1"/>
  <c r="K28" i="4" s="1"/>
  <c r="K30" i="4" s="1"/>
  <c r="G115" i="4"/>
  <c r="G113" i="4" s="1"/>
  <c r="G124" i="4" s="1"/>
  <c r="G10" i="5"/>
  <c r="G29" i="5" s="1"/>
  <c r="G39" i="5" s="1"/>
  <c r="G43" i="5" s="1"/>
  <c r="K10" i="5"/>
  <c r="K29" i="5" s="1"/>
  <c r="K39" i="5" s="1"/>
  <c r="K43" i="5" s="1"/>
  <c r="K78" i="5" s="1"/>
  <c r="K80" i="5" s="1"/>
  <c r="J21" i="3"/>
  <c r="E86" i="4"/>
  <c r="E88" i="4" s="1"/>
  <c r="E90" i="4" s="1"/>
  <c r="I24" i="4"/>
  <c r="I26" i="4" s="1"/>
  <c r="I28" i="4" s="1"/>
  <c r="I30" i="4" s="1"/>
  <c r="I46" i="4" s="1"/>
  <c r="G78" i="5"/>
  <c r="G80" i="5" s="1"/>
  <c r="M14" i="2"/>
  <c r="M16" i="2" s="1"/>
  <c r="P13" i="3"/>
  <c r="L14" i="3"/>
  <c r="P14" i="3" s="1"/>
  <c r="I86" i="4"/>
  <c r="I88" i="4" s="1"/>
  <c r="I90" i="4" s="1"/>
  <c r="E24" i="4"/>
  <c r="E26" i="4" s="1"/>
  <c r="E28" i="4" s="1"/>
  <c r="E30" i="4" s="1"/>
  <c r="E48" i="4" s="1"/>
  <c r="E46" i="4" s="1"/>
  <c r="L21" i="3"/>
  <c r="P21" i="3" s="1"/>
  <c r="K35" i="4" l="1"/>
  <c r="K51" i="4" s="1"/>
  <c r="K46" i="4"/>
  <c r="K57" i="4" s="1"/>
  <c r="G35" i="4"/>
  <c r="G53" i="4" s="1"/>
  <c r="G51" i="4" s="1"/>
  <c r="G48" i="4"/>
  <c r="G46" i="4" s="1"/>
  <c r="G57" i="4" s="1"/>
  <c r="E92" i="4"/>
  <c r="E10" i="5"/>
  <c r="E29" i="5" s="1"/>
  <c r="E39" i="5" s="1"/>
  <c r="E43" i="5" s="1"/>
  <c r="E78" i="5" s="1"/>
  <c r="E80" i="5" s="1"/>
  <c r="I92" i="4"/>
  <c r="I113" i="4" s="1"/>
  <c r="I10" i="5"/>
  <c r="I29" i="5" s="1"/>
  <c r="I39" i="5" s="1"/>
  <c r="I43" i="5" s="1"/>
  <c r="I78" i="5" s="1"/>
  <c r="I80" i="5" s="1"/>
  <c r="I81" i="5" s="1"/>
  <c r="I35" i="4"/>
  <c r="I51" i="4" s="1"/>
  <c r="L15" i="3"/>
  <c r="L17" i="3" s="1"/>
  <c r="P15" i="3"/>
  <c r="P17" i="3" s="1"/>
  <c r="E35" i="4"/>
  <c r="E53" i="4" s="1"/>
  <c r="E51" i="4" s="1"/>
  <c r="E102" i="4" l="1"/>
  <c r="E120" i="4" s="1"/>
  <c r="E118" i="4" s="1"/>
  <c r="I102" i="4"/>
  <c r="I118" i="4" s="1"/>
  <c r="I124" i="4"/>
  <c r="K19" i="2"/>
  <c r="F20" i="1"/>
  <c r="F70" i="1"/>
  <c r="H70" i="1"/>
  <c r="J70" i="1"/>
  <c r="F61" i="1"/>
  <c r="H61" i="1"/>
  <c r="J61" i="1"/>
  <c r="E124" i="4" l="1"/>
  <c r="J20" i="3"/>
  <c r="M19" i="2"/>
  <c r="M21" i="2" s="1"/>
  <c r="M23" i="2" s="1"/>
  <c r="K21" i="2"/>
  <c r="K23" i="2" s="1"/>
  <c r="D61" i="1"/>
  <c r="H71" i="1"/>
  <c r="H20" i="1"/>
  <c r="H33" i="1" s="1"/>
  <c r="J20" i="1"/>
  <c r="F71" i="1"/>
  <c r="D70" i="1"/>
  <c r="J93" i="1"/>
  <c r="J92" i="1"/>
  <c r="J90" i="1"/>
  <c r="J89" i="1"/>
  <c r="F95" i="1"/>
  <c r="F93" i="1"/>
  <c r="F92" i="1"/>
  <c r="F90" i="1"/>
  <c r="F89" i="1"/>
  <c r="D32" i="1"/>
  <c r="J32" i="1"/>
  <c r="F32" i="1"/>
  <c r="D71" i="1" l="1"/>
  <c r="L20" i="3"/>
  <c r="J22" i="3"/>
  <c r="J24" i="3" s="1"/>
  <c r="H92" i="1"/>
  <c r="D92" i="1"/>
  <c r="H90" i="1"/>
  <c r="D90" i="1"/>
  <c r="H89" i="1"/>
  <c r="D89" i="1"/>
  <c r="F33" i="1"/>
  <c r="D95" i="1"/>
  <c r="D33" i="1"/>
  <c r="J33" i="1"/>
  <c r="J71" i="1"/>
  <c r="F94" i="1"/>
  <c r="F96" i="1" s="1"/>
  <c r="F97" i="1" s="1"/>
  <c r="J94" i="1"/>
  <c r="J96" i="1" s="1"/>
  <c r="P20" i="3" l="1"/>
  <c r="P22" i="3" s="1"/>
  <c r="P24" i="3" s="1"/>
  <c r="L22" i="3"/>
  <c r="L24" i="3" s="1"/>
  <c r="F98" i="1"/>
  <c r="J97" i="1"/>
  <c r="J98" i="1" s="1"/>
  <c r="H93" i="1" l="1"/>
  <c r="H94" i="1" s="1"/>
  <c r="H96" i="1" s="1"/>
  <c r="D93" i="1" l="1"/>
  <c r="D94" i="1" s="1"/>
  <c r="D96" i="1" s="1"/>
  <c r="D97" i="1" s="1"/>
  <c r="D98" i="1" s="1"/>
  <c r="H97" i="1"/>
  <c r="H98" i="1" s="1"/>
</calcChain>
</file>

<file path=xl/sharedStrings.xml><?xml version="1.0" encoding="utf-8"?>
<sst xmlns="http://schemas.openxmlformats.org/spreadsheetml/2006/main" count="417" uniqueCount="222">
  <si>
    <t>บริษัท เอพี (ไทยแลนด์) จำกัด (มหาชน) และบริษัทย่อย</t>
  </si>
  <si>
    <t>งบฐานะการเงิน</t>
  </si>
  <si>
    <t>ณ วันที่ 30 กันยายน 2568</t>
  </si>
  <si>
    <t>(หน่วย: พันบาท)</t>
  </si>
  <si>
    <t>งบการเงินรวม</t>
  </si>
  <si>
    <t>งบการเงินเฉพาะกิจการ</t>
  </si>
  <si>
    <t>หมายเหตุ</t>
  </si>
  <si>
    <t>30 กันยายน 2568</t>
  </si>
  <si>
    <t>31 ธันวาคม 2567</t>
  </si>
  <si>
    <t>(ยังไม่ได้ตรวจสอบ</t>
  </si>
  <si>
    <t>(ตรวจสอบแล้ว)</t>
  </si>
  <si>
    <t>แต่สอบทานแล้ว)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</si>
  <si>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</si>
  <si>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</si>
  <si>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</si>
  <si>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</t>
  </si>
  <si>
    <t xml:space="preserve">สินค้าคงเหลือ </t>
  </si>
  <si>
    <t>ดอกเบี้ยค้างรับ - กิจการที่เกี่ยวข้องกัน</t>
  </si>
  <si>
    <t>เงินให้กู้ยืมระยะสั้นแก่กิจการที่เกี่ยวข้องกัน</t>
  </si>
  <si>
    <t>เงินมัดจำค่าวัสดุก่อสร้าง</t>
  </si>
  <si>
    <t>เงินมัดจำค่าที่ดิน</t>
  </si>
  <si>
    <t>สินทรัพย์ที่รับรู้จากต้นทุนในการได้มาซึ่งสัญญาที่ทำกับลูกค้า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</si>
  <si>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</si>
  <si>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</si>
  <si>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</si>
  <si>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 xml:space="preserve">เงินลงทุนในบริษัทย่อย </t>
  </si>
  <si>
    <t>เงินลงทุนในการร่วมค้า</t>
  </si>
  <si>
    <t xml:space="preserve">ที่ดินและต้นทุนโครงการรอการพัฒนา </t>
  </si>
  <si>
    <t>อสังหาริมทรัพย์เพื่อการลงทุน</t>
  </si>
  <si>
    <t xml:space="preserve">ที่ดิน อาคารและอุปกรณ์ </t>
  </si>
  <si>
    <t xml:space="preserve">สินทรัพย์สิทธิการใช้ </t>
  </si>
  <si>
    <t xml:space="preserve">ค่าความนิยม </t>
  </si>
  <si>
    <t>สินทรัพย์ไม่มีตัวตน</t>
  </si>
  <si>
    <t>สินทรัพย์ภาษีเงินได้รอการตัดบัญชี</t>
  </si>
  <si>
    <t xml:space="preserve">สินทรัพย์ไม่หมุนเวียนอื่น </t>
  </si>
  <si>
    <t>รวมสินทรัพย์ไม่หมุนเวียน</t>
  </si>
  <si>
    <t>รวมสินทรัพย์</t>
  </si>
  <si>
    <t>หมายเหตุประกอบงบการเงินเป็นส่วนหนึ่งของงบการเงินนี้</t>
  </si>
  <si>
    <t xml:space="preserve">งบฐานะการเงิน (ต่อ) </t>
  </si>
  <si>
    <t>หนี้สินและส่วนของผู้ถือหุ้น</t>
  </si>
  <si>
    <t>หนี้สินหมุนเวียน</t>
  </si>
  <si>
    <t>เงินกู้ยืมระยะสั้น</t>
  </si>
  <si>
    <t>เจ้าหนี้การค้าและเจ้าหนี้หมุนเวียนอื่น</t>
  </si>
  <si>
    <t>ดอกเบี้ยค้างจ่าย - กิจการที่เกี่ยวข้องกัน</t>
  </si>
  <si>
    <t xml:space="preserve">ดอกเบี้ยค้างจ่าย </t>
  </si>
  <si>
    <t>เงินกู้ยืมระยะสั้นจากกิจการที่เกี่ยวข้องกัน</t>
  </si>
  <si>
    <t>ส่วนของหนี้สินตามสัญญาเช่าที่ถึงกำหนด</t>
  </si>
  <si>
    <t xml:space="preserve">   ชำระภายในหนึ่งปี</t>
  </si>
  <si>
    <t>ส่วนของเงินกู้ยืมระยะยาวที่ถึงกำหนด</t>
  </si>
  <si>
    <t>ส่วนของหุ้นกู้ที่ถึงกำหนดชำระภายในหนึ่งปี</t>
  </si>
  <si>
    <t>รายได้รับล่วงหน้า</t>
  </si>
  <si>
    <t>ค่าใช้จ่ายเกี่ยวกับโครงการค้างจ่าย</t>
  </si>
  <si>
    <t>ค่าใช้จ่ายค้างจ่าย</t>
  </si>
  <si>
    <t>ภาษีเงินได้นิติบุคคลค้างจ่าย</t>
  </si>
  <si>
    <t>รวมหนี้สินหมุนเวียน</t>
  </si>
  <si>
    <t>หนี้สินไม่หมุนเวียน</t>
  </si>
  <si>
    <t>หนี้สินตามสัญญาเช่า - สุทธิจากส่วนที่</t>
  </si>
  <si>
    <t xml:space="preserve">   ถึงกำหนดชำระภายในหนึ่งปี</t>
  </si>
  <si>
    <t>เงินกู้ยืมระยะยาว - สุทธิจากส่วนที่</t>
  </si>
  <si>
    <t>หุ้นกู้ - สุทธิจากส่วนที่ถึงกำหนดชำระภายในหนึ่งปี</t>
  </si>
  <si>
    <t>เจ้าหนี้เงินประกันผลงาน</t>
  </si>
  <si>
    <t>ประมาณการหนี้สินไม่หมุนเวียนสำหรับผลประโยชน์พนักงาน</t>
  </si>
  <si>
    <t>รวมหนี้สินไม่หมุนเวียน</t>
  </si>
  <si>
    <t>รวมหนี้สิน</t>
  </si>
  <si>
    <t>หนี้สินและส่วนของผู้ถือหุ้น(ต่อ)</t>
  </si>
  <si>
    <t>ส่วนของผู้ถือหุ้น</t>
  </si>
  <si>
    <t xml:space="preserve">ทุนเรือนหุ้น </t>
  </si>
  <si>
    <t xml:space="preserve">   ทุนจดทะเบียน</t>
  </si>
  <si>
    <t xml:space="preserve">      หุ้นสามัญ 3,145,912,151 หุ้น มูลค่าหุ้นละ 1 บาท</t>
  </si>
  <si>
    <t xml:space="preserve">   ทุนออกจำหน่ายและชำระเต็มมูลค่าแล้ว </t>
  </si>
  <si>
    <t xml:space="preserve">      หุ้นสามัญ 3,145,899,495 หุ้น มูลค่าหุ้นละ 1 บาท</t>
  </si>
  <si>
    <t>ส่วนเกินมูลค่าหุ้นสามัญ</t>
  </si>
  <si>
    <t>กำไรสะสม</t>
  </si>
  <si>
    <t xml:space="preserve">   จัดสรรแล้ว - สำรองตามกฎหมาย</t>
  </si>
  <si>
    <t xml:space="preserve">   ยังไม่ได้จัดสรร </t>
  </si>
  <si>
    <t>รวมส่วนของผู้ถือหุ้นของบริษัทฯ</t>
  </si>
  <si>
    <t>ส่วนของผู้มีส่วนได้เสียที่ไม่มีอำนาจควบคุมของบริษัทย่อย</t>
  </si>
  <si>
    <t>รวมส่วนของผู้ถือหุ้น</t>
  </si>
  <si>
    <t>รวมหนี้สินและส่วนของผู้ถือหุ้น</t>
  </si>
  <si>
    <t>กรรมการ</t>
  </si>
  <si>
    <t>(ยังไม่ได้ตรวจสอบ แต่สอบทานแล้ว)</t>
  </si>
  <si>
    <t>งบกำไรขาดทุนเบ็ดเสร็จ</t>
  </si>
  <si>
    <t>สำหรับงวดสามเดือนสิ้นสุดวันที่ 30 กันยายน 2568</t>
  </si>
  <si>
    <t>(หน่วย: พันบาท ยกเว้นกำไรต่อหุ้นแสดงเป็นบาท)</t>
  </si>
  <si>
    <t>2568</t>
  </si>
  <si>
    <t>2567</t>
  </si>
  <si>
    <t>กำไรขาดทุน</t>
  </si>
  <si>
    <t>รายได้</t>
  </si>
  <si>
    <t>รายได้จากการขายอสังหาริมทรัพย์</t>
  </si>
  <si>
    <t>รายได้ค่าบริการ</t>
  </si>
  <si>
    <t>รายได้ค่าบริหารจัดการ</t>
  </si>
  <si>
    <t>รายได้ดอกเบี้ย</t>
  </si>
  <si>
    <t>เงินปันผลรับ</t>
  </si>
  <si>
    <t>2, 6</t>
  </si>
  <si>
    <t>รายได้อื่น</t>
  </si>
  <si>
    <t>รวมรายได้</t>
  </si>
  <si>
    <t>ค่าใช้จ่าย</t>
  </si>
  <si>
    <t>ต้นทุนขาย</t>
  </si>
  <si>
    <t>ต้นทุนบริการ</t>
  </si>
  <si>
    <t>ค่าใช้จ่ายในการขาย</t>
  </si>
  <si>
    <t xml:space="preserve">ค่าใช้จ่ายในการบริหาร </t>
  </si>
  <si>
    <t>ค่าใช้จ่ายอื่น</t>
  </si>
  <si>
    <t>รวมค่าใช้จ่าย</t>
  </si>
  <si>
    <t>กำไรจากการดำเนินงาน</t>
  </si>
  <si>
    <t xml:space="preserve">ส่วนแบ่งกำไรจากเงินลงทุนในการร่วมค้า </t>
  </si>
  <si>
    <t>กำไรก่อนต้นทุนทางการเงินและค่าใช้จ่ายภาษีเงินได้</t>
  </si>
  <si>
    <t>ต้นทุนทางการเงิน</t>
  </si>
  <si>
    <t>กำไรก่อนค่าใช้จ่ายภาษีเงินได้</t>
  </si>
  <si>
    <t>ค่าใช้จ่ายภาษีเงินได้</t>
  </si>
  <si>
    <t>กำไรสำหรับงวด</t>
  </si>
  <si>
    <t>กำไรขาดทุนเบ็ดเสร็จอื่น</t>
  </si>
  <si>
    <t>กำไรขาดทุนเบ็ดเสร็จอื่นสำหรับงวด</t>
  </si>
  <si>
    <t>กำไรขาดทุนเบ็ดเสร็จรวมสำหรับงวด</t>
  </si>
  <si>
    <t>งบกำไรขาดทุนเบ็ดเสร็จ (ต่อ)</t>
  </si>
  <si>
    <t>การแบ่งปันกำไรขาดทุน</t>
  </si>
  <si>
    <t>ส่วนที่เป็นของผู้ถือหุ้นของบริษัทฯ</t>
  </si>
  <si>
    <t>ส่วนที่เป็นของผู้มีส่วนได้เสียที่ไม่มีอำนาจควบคุมของบริษัทย่อย</t>
  </si>
  <si>
    <t xml:space="preserve">รวม </t>
  </si>
  <si>
    <t>การแบ่งปันกำไรขาดทุนเบ็ดเสร็จรวม</t>
  </si>
  <si>
    <t>กำไรต่อหุ้น</t>
  </si>
  <si>
    <t>กำไรต่อหุ้นขั้นพื้นฐาน</t>
  </si>
  <si>
    <t xml:space="preserve">   กำไรส่วนที่เป็นของผู้ถือหุ้นของบริษัทฯ (บาท)</t>
  </si>
  <si>
    <t xml:space="preserve">   จำนวนหุ้นสามัญถัวเฉลี่ยถ่วงน้ำหนัก (พันหุ้น)</t>
  </si>
  <si>
    <t>สำหรับงวดเก้าเดือนสิ้นสุดวันที่ 30 กันยายน 2568</t>
  </si>
  <si>
    <t>รายการที่จะไม่ถูกบันทึกในส่วนของกำไรหรือขาดทุนในภายหลัง</t>
  </si>
  <si>
    <t>ผลกำไรจากการวัดมูลค่าใหม่ของผลประโยชน์พนักงานที่กำหนดไว้</t>
  </si>
  <si>
    <t>หัก: ผลกระทบของภาษีเงินได้</t>
  </si>
  <si>
    <t xml:space="preserve">   - สุทธิจากภาษีเงินได้</t>
  </si>
  <si>
    <t>งบการเปลี่ยนแปลงส่วนของผู้ถือหุ้น</t>
  </si>
  <si>
    <t>ส่วนของผู้ถือหุ้นของบริษัทฯ</t>
  </si>
  <si>
    <t xml:space="preserve">กำไรสะสม </t>
  </si>
  <si>
    <t>ส่วนของผู้มี</t>
  </si>
  <si>
    <t>จัดสรรแล้ว -</t>
  </si>
  <si>
    <t>รวมส่วนของ</t>
  </si>
  <si>
    <t>ส่วนได้เสียที่ไม่มี</t>
  </si>
  <si>
    <t>ทุนเรือนหุ้นที่ออก</t>
  </si>
  <si>
    <t>ส่วนเกิน</t>
  </si>
  <si>
    <t>สำรอง</t>
  </si>
  <si>
    <t>ผู้ถือหุ้น</t>
  </si>
  <si>
    <t>อำนาจควบคุม</t>
  </si>
  <si>
    <t>และชำระแล้ว</t>
  </si>
  <si>
    <t>มูลค่าหุ้นสามัญ</t>
  </si>
  <si>
    <t>ตามกฎหมาย</t>
  </si>
  <si>
    <t xml:space="preserve">ยังไม่ได้จัดสรร </t>
  </si>
  <si>
    <t>ของบริษัทฯ</t>
  </si>
  <si>
    <t>ของบริษัทย่อย</t>
  </si>
  <si>
    <t xml:space="preserve">ยอดคงเหลือ ณ วันที่ 1 มกราคม 2567 </t>
  </si>
  <si>
    <t xml:space="preserve">กำไรขาดทุนเบ็ดเสร็จรวมสำหรับงวด </t>
  </si>
  <si>
    <t>เงินปันผลจ่าย</t>
  </si>
  <si>
    <t>ยอดคงเหลือ ณ วันที่ 30 กันยายน 2567</t>
  </si>
  <si>
    <t>ยอดคงเหลือ ณ วันที่ 1 มกราคม 2568</t>
  </si>
  <si>
    <t>ยอดคงเหลือ ณ วันที่ 30 กันยายน 2568</t>
  </si>
  <si>
    <t>งบการเปลี่ยนแปลงส่วนของผู้ถือหุ้น (ต่อ)</t>
  </si>
  <si>
    <t>ยังไม่ได้จัดสรร</t>
  </si>
  <si>
    <t xml:space="preserve">กำไรขาดทุนเบ็ดเสร็จอื่นสำหรับงวด </t>
  </si>
  <si>
    <t>งบกระแสเงินสด</t>
  </si>
  <si>
    <t>กระแสเงินสดจากกิจกรรมดำเนินงาน</t>
  </si>
  <si>
    <t>กำไรก่อนภาษี</t>
  </si>
  <si>
    <t xml:space="preserve">ปรับกระทบกำไรก่อนภาษีเป็นเงินสดรับ (จ่าย) </t>
  </si>
  <si>
    <t xml:space="preserve">   จากกิจกรรมดำเนินงาน</t>
  </si>
  <si>
    <t xml:space="preserve">   ค่าเสื่อมราคา</t>
  </si>
  <si>
    <t xml:space="preserve">   ค่าตัดจำหน่าย</t>
  </si>
  <si>
    <t xml:space="preserve">   ผลขาดทุนด้านเครดิตที่คาดว่าจะเกิดขึ้น</t>
  </si>
  <si>
    <t xml:space="preserve">   โอนกลับค่าเผื่อการด้อยค่าของที่ดิน อาคารและอุปกรณ์</t>
  </si>
  <si>
    <t xml:space="preserve">   โอนกลับค่าเผื่อการด้อยค่าของที่ดินรอการพัฒนา</t>
  </si>
  <si>
    <t xml:space="preserve">   ค่าเผื่อการด้อยค่าของสินทรัพย์ไม่มีตัวตน (โอนกลับ) </t>
  </si>
  <si>
    <t xml:space="preserve">   ขาดทุน (กำไร) จากการจำหน่ายที่ดินและต้นทุนรอการพัฒนา</t>
  </si>
  <si>
    <t xml:space="preserve">   กำไรจากการจำหน่าย/ตัดจำหน่ายสินทรัพย์</t>
  </si>
  <si>
    <t xml:space="preserve">   ส่วนแบ่งกำไรจากเงินลงทุนในการร่วมค้า</t>
  </si>
  <si>
    <t xml:space="preserve">   กำไรจากการจำหน่ายเงินลงทุนและรับคืนทุน</t>
  </si>
  <si>
    <t xml:space="preserve">   กำไรจากการซื้อเงินลงทุนในบริษัทย่อย</t>
  </si>
  <si>
    <t xml:space="preserve">   รายได้เงินปันผล</t>
  </si>
  <si>
    <t xml:space="preserve">   ประมาณการหนี้สินไม่หมุนเวียนสำหรับผลประโยชน์พนักงาน</t>
  </si>
  <si>
    <t xml:space="preserve">   รายได้ทางการเงิน</t>
  </si>
  <si>
    <t xml:space="preserve">   ต้นทุนทางการเงิน</t>
  </si>
  <si>
    <t>กำไรจากการดำเนินงานก่อนการเปลี่ยนแปลงใน</t>
  </si>
  <si>
    <t xml:space="preserve">   สินทรัพย์และหนี้สินดำเนินงาน</t>
  </si>
  <si>
    <t>สินทรัพย์ดำเนินงาน (เพิ่มขึ้น) ลดลง</t>
  </si>
  <si>
    <t xml:space="preserve">   ลูกหนี้การค้าและลูกหนี้หมุนเวียนอื่น</t>
  </si>
  <si>
    <t xml:space="preserve">   สินค้าคงเหลือ</t>
  </si>
  <si>
    <t xml:space="preserve">   สินทรัพย์หมุนเวียนอื่น</t>
  </si>
  <si>
    <t xml:space="preserve">   สินทรัพย์ไม่หมุนเวียนอื่น</t>
  </si>
  <si>
    <t xml:space="preserve">หนี้สินดำเนินงานเพิ่มขึ้น (ลดลง) </t>
  </si>
  <si>
    <t xml:space="preserve">   เจ้าหนี้การค้าและเจ้าหนี้หมุนเวียนอื่น และค่าใช้จ่ายค้างจ่าย</t>
  </si>
  <si>
    <t xml:space="preserve">   รายได้รับล่วงหน้า</t>
  </si>
  <si>
    <t xml:space="preserve">   เจ้าหนี้เงินประกันผลงาน</t>
  </si>
  <si>
    <t>เงินสดจากกิจกรรมดำเนินงาน</t>
  </si>
  <si>
    <t xml:space="preserve">   จ่ายผลประโยชน์ระยะยาวของพนักงาน</t>
  </si>
  <si>
    <t xml:space="preserve">   จ่ายดอกเบี้ย</t>
  </si>
  <si>
    <t xml:space="preserve">   จ่ายภาษีเงินได้</t>
  </si>
  <si>
    <t>เงินสดสุทธิจาก (ใช้ไปใน) กิจกรรมดำเนินงาน</t>
  </si>
  <si>
    <t>งบกระแสเงินสด (ต่อ)</t>
  </si>
  <si>
    <t xml:space="preserve">กระแสเงินสดจากกิจกรรมลงทุน </t>
  </si>
  <si>
    <t>เงินสดรับคืนจากเงินให้กู้ยืมระยะสั้นแก่กิจการที่เกี่ยวข้องกัน</t>
  </si>
  <si>
    <t>เงินสดจ่ายเพื่อให้กู้ยืมระยะสั้นแก่กิจการที่เกี่ยวข้องกัน</t>
  </si>
  <si>
    <t>เงินสดรับจากการจำหน่ายที่ดินและต้นทุนรอการพัฒนา</t>
  </si>
  <si>
    <t>เงินสดรับ (จ่าย) จากการจำหน่ายเงินลงทุนในบริษัทย่อย</t>
  </si>
  <si>
    <t>เงินสดรับจากการรับคืนเงินลงทุนในบริษัทย่อยที่เลิกกิจการ</t>
  </si>
  <si>
    <t>เงินสดจ่ายเพื่อลงทุนในบริษัทย่อย</t>
  </si>
  <si>
    <t>เงินสดรับจากการจำหน่ายสินทรัพย์</t>
  </si>
  <si>
    <t>เงินสดจ่ายเพื่อซื้ออุปกรณ์</t>
  </si>
  <si>
    <t>เงินสดจ่ายเพื่อซื้อสินทรัพย์ไม่มีตัวตน</t>
  </si>
  <si>
    <t>เงินสดรับจากดอกเบี้ย</t>
  </si>
  <si>
    <t>เงินสดสุทธิจาก (ใช้ไปใน) กิจกรรมลงทุน</t>
  </si>
  <si>
    <t>กระแสเงินสดจากกิจกรรมจัดหาเงิน</t>
  </si>
  <si>
    <t>เงินสดรับจากเงินกู้ยืมระยะสั้น</t>
  </si>
  <si>
    <t>เงินสดจ่ายคืนเงินกู้ยืมระยะสั้น</t>
  </si>
  <si>
    <t>เงินสดรับจากเงินกู้ยืมระยะสั้นจากกิจการที่เกี่ยวข้องกัน</t>
  </si>
  <si>
    <t>เงินสดจ่ายคืนเงินกู้ยืมระยะสั้นจากกิจการที่เกี่ยวข้องกัน</t>
  </si>
  <si>
    <t>จ่ายชำระหนี้สินตามสัญญาเช่า</t>
  </si>
  <si>
    <t>เงินสดรับจากเงินกู้ยืมระยะยาว</t>
  </si>
  <si>
    <t>เงินสดจ่ายคืนเงินกู้ยืมระยะยาว</t>
  </si>
  <si>
    <t>เงินสดรับจากการออกหุ้นกู้</t>
  </si>
  <si>
    <t>เงินสดจ่ายคืนหุ้นกู้</t>
  </si>
  <si>
    <t>เงินสดสุทธิใช้ไปในกิจกรรมจัดหาเงิน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</si>
  <si>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</si>
  <si>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 ณ วันต้นงวด</t>
  </si>
  <si>
    <t xml:space="preserve">เงินสดและรายการเทียบเท่าเงินสด ณ วันสิ้นงวด </t>
  </si>
  <si>
    <t>ข้อมูลกระแสเงินสดเปิดเผยเพิ่มเติม</t>
  </si>
  <si>
    <t>รายการที่ไม่ใช่เงินสดจากกิจกรรมลงทุน</t>
  </si>
  <si>
    <t xml:space="preserve">   โอนสินค้าคงเหลือเป็นอสังหาริมทรัพย์เพื่อการลงทุน</t>
  </si>
  <si>
    <t xml:space="preserve">    สินทรัพย์สิทธิการใช้เพิ่มขึ้นจากสัญญาเช่า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</si>
</sst>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3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([$€-2]\ * #,##0.00_);_([$€-2]\ * \(#,##0.00\);_([$€-2]\ * &quot;-&quot;??_);_(@_)"/>
    <numFmt numFmtId="167" formatCode="_(* #,##0.00_);_(* \(#,##0.00\);_(* &quot;-&quot;_);_(@_)"/>
    <numFmt numFmtId="168" formatCode="0.0%"/>
    <numFmt numFmtId="169" formatCode="0.00_)"/>
    <numFmt numFmtId="170" formatCode="dd\-mmm\-yy_)"/>
    <numFmt numFmtId="171" formatCode="#,##0.00\ &quot;F&quot;;\-#,##0.00\ &quot;F&quot;"/>
    <numFmt numFmtId="172" formatCode="_(* #,##0.000_);_(* \(#,##0.000\);_(* &quot;-&quot;_);_(@_)"/>
    <numFmt numFmtId="173" formatCode="[$-409]h:mm:ss\ AM/PM;@"/>
  </numFmts>
  <fonts count="8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b/>
      <sz val="16"/>
      <name val="Angsana New"/>
      <family val="1"/>
    </font>
    <font>
      <sz val="16"/>
      <name val="Angsana New"/>
      <family val="1"/>
    </font>
    <font>
      <u/>
      <sz val="16"/>
      <name val="Angsana New"/>
      <family val="1"/>
    </font>
    <font>
      <i/>
      <sz val="16"/>
      <name val="Angsana New"/>
      <family val="1"/>
    </font>
    <font>
      <sz val="14"/>
      <name val="CordiaUPC"/>
      <family val="1"/>
    </font>
    <font>
      <sz val="12"/>
      <name val="EucrosiaUPC"/>
      <family val="1"/>
      <charset val="222"/>
    </font>
    <font>
      <sz val="10"/>
      <name val="Arial"/>
      <family val="2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1"/>
      <color theme="1"/>
      <name val="Calibri"/>
      <family val="2"/>
      <scheme val="minor"/>
    </font>
    <font>
      <b/>
      <sz val="16"/>
      <color theme="1"/>
      <name val="Angsana New"/>
      <family val="1"/>
    </font>
    <font>
      <sz val="16"/>
      <color theme="1"/>
      <name val="Angsana New"/>
      <family val="1"/>
    </font>
    <font>
      <i/>
      <sz val="16"/>
      <color theme="1"/>
      <name val="Angsana New"/>
      <family val="1"/>
    </font>
    <font>
      <sz val="18"/>
      <color theme="3"/>
      <name val="Calibri Light"/>
      <family val="2"/>
      <charset val="222"/>
      <scheme val="maj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b/>
      <sz val="18"/>
      <color theme="3"/>
      <name val="Calibri Light"/>
      <family val="2"/>
      <charset val="222"/>
      <scheme val="major"/>
    </font>
    <font>
      <sz val="14"/>
      <name val="CordiaUPC"/>
      <family val="2"/>
      <charset val="222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sz val="12"/>
      <name val="Tms Rmn"/>
    </font>
    <font>
      <sz val="6"/>
      <color indexed="23"/>
      <name val="Helvetica-Black"/>
    </font>
    <font>
      <sz val="9.5"/>
      <color indexed="23"/>
      <name val="Helvetica-Black"/>
    </font>
    <font>
      <sz val="7"/>
      <name val="Palatino"/>
      <family val="1"/>
    </font>
    <font>
      <sz val="7"/>
      <name val="Palatino"/>
      <family val="1"/>
      <charset val="222"/>
    </font>
    <font>
      <sz val="6"/>
      <name val="Palatino"/>
      <family val="1"/>
    </font>
    <font>
      <sz val="6"/>
      <name val="Palatino"/>
      <family val="1"/>
      <charset val="222"/>
    </font>
    <font>
      <sz val="10"/>
      <name val="Helvetica-Black"/>
    </font>
    <font>
      <sz val="28"/>
      <name val="Helvetica-Black"/>
    </font>
    <font>
      <sz val="10"/>
      <name val="Palatino"/>
    </font>
    <font>
      <sz val="18"/>
      <name val="Palatino"/>
      <family val="1"/>
    </font>
    <font>
      <i/>
      <sz val="14"/>
      <name val="Palatino"/>
      <family val="1"/>
    </font>
    <font>
      <sz val="10"/>
      <name val="Palatino"/>
      <family val="1"/>
    </font>
    <font>
      <sz val="12"/>
      <name val="Helvetica-Black"/>
    </font>
    <font>
      <b/>
      <sz val="10"/>
      <name val="Palatino"/>
      <family val="1"/>
    </font>
    <font>
      <sz val="12"/>
      <name val="Palatino"/>
      <family val="1"/>
    </font>
    <font>
      <sz val="11"/>
      <name val="Helvetica-Black"/>
    </font>
    <font>
      <u/>
      <sz val="14"/>
      <color indexed="12"/>
      <name val="CordiaUPC"/>
      <family val="2"/>
      <charset val="222"/>
    </font>
    <font>
      <u/>
      <sz val="14"/>
      <color indexed="36"/>
      <name val="CordiaUPC"/>
      <family val="2"/>
      <charset val="222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Helv"/>
      <charset val="222"/>
    </font>
    <font>
      <sz val="18"/>
      <color theme="3"/>
      <name val="Calibri Light"/>
      <family val="2"/>
      <scheme val="major"/>
    </font>
    <font>
      <sz val="11"/>
      <color rgb="FF9C5700"/>
      <name val="Calibri"/>
      <family val="2"/>
      <scheme val="minor"/>
    </font>
    <font>
      <sz val="14"/>
      <name val="Cordia New"/>
      <family val="2"/>
    </font>
    <font>
      <sz val="10"/>
      <color theme="1"/>
      <name val="Arial"/>
      <family val="2"/>
    </font>
    <font>
      <sz val="10"/>
      <name val="ApFont"/>
    </font>
    <font>
      <sz val="12"/>
      <name val="Times New Roman"/>
      <family val="1"/>
    </font>
    <font>
      <u/>
      <sz val="14"/>
      <color theme="10"/>
      <name val="Cordia New"/>
      <family val="2"/>
    </font>
    <font>
      <sz val="10"/>
      <color theme="1"/>
      <name val="EYInterstate"/>
      <family val="2"/>
    </font>
    <font>
      <sz val="10"/>
      <color theme="1"/>
      <name val="Tahoma"/>
      <family val="2"/>
    </font>
    <font>
      <u/>
      <sz val="11"/>
      <color theme="10"/>
      <name val="Calibri"/>
      <family val="2"/>
      <charset val="222"/>
      <scheme val="minor"/>
    </font>
    <font>
      <sz val="16"/>
      <color rgb="FF444444"/>
      <name val="Angsana New"/>
      <family val="1"/>
    </font>
  </fonts>
  <fills count="3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</borders>
  <cellStyleXfs count="422">
    <xf numFmtId="0" fontId="0" fillId="0" borderId="0"/>
    <xf numFmtId="43" fontId="13" fillId="0" borderId="0" applyFont="0" applyFill="0" applyBorder="0" applyAlignment="0" applyProtection="0"/>
    <xf numFmtId="40" fontId="7" fillId="0" borderId="0" applyFont="0" applyFill="0" applyBorder="0" applyAlignment="0" applyProtection="0"/>
    <xf numFmtId="171" fontId="9" fillId="0" borderId="0"/>
    <xf numFmtId="170" fontId="9" fillId="0" borderId="0"/>
    <xf numFmtId="168" fontId="9" fillId="0" borderId="0"/>
    <xf numFmtId="38" fontId="10" fillId="2" borderId="0" applyNumberFormat="0" applyBorder="0" applyAlignment="0" applyProtection="0"/>
    <xf numFmtId="10" fontId="10" fillId="3" borderId="1" applyNumberFormat="0" applyBorder="0" applyAlignment="0" applyProtection="0"/>
    <xf numFmtId="37" fontId="11" fillId="0" borderId="0"/>
    <xf numFmtId="169" fontId="12" fillId="0" borderId="0"/>
    <xf numFmtId="39" fontId="6" fillId="0" borderId="0"/>
    <xf numFmtId="10" fontId="8" fillId="0" borderId="0" applyFont="0" applyFill="0" applyBorder="0" applyAlignment="0" applyProtection="0"/>
    <xf numFmtId="1" fontId="8" fillId="0" borderId="2" applyNumberFormat="0" applyFill="0" applyAlignment="0" applyProtection="0">
      <alignment horizontal="center" vertical="center"/>
    </xf>
    <xf numFmtId="0" fontId="18" fillId="0" borderId="11" applyNumberFormat="0" applyFill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5" borderId="0" applyNumberFormat="0" applyBorder="0" applyAlignment="0" applyProtection="0"/>
    <xf numFmtId="0" fontId="23" fillId="7" borderId="14" applyNumberFormat="0" applyAlignment="0" applyProtection="0"/>
    <xf numFmtId="0" fontId="24" fillId="8" borderId="15" applyNumberFormat="0" applyAlignment="0" applyProtection="0"/>
    <xf numFmtId="0" fontId="25" fillId="8" borderId="14" applyNumberFormat="0" applyAlignment="0" applyProtection="0"/>
    <xf numFmtId="0" fontId="26" fillId="0" borderId="16" applyNumberFormat="0" applyFill="0" applyAlignment="0" applyProtection="0"/>
    <xf numFmtId="0" fontId="27" fillId="9" borderId="17" applyNumberFormat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9" applyNumberFormat="0" applyFill="0" applyAlignment="0" applyProtection="0"/>
    <xf numFmtId="0" fontId="3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3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3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3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3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8" fillId="0" borderId="0"/>
    <xf numFmtId="164" fontId="8" fillId="0" borderId="0" applyFont="0" applyFill="0" applyBorder="0" applyAlignment="0" applyProtection="0"/>
    <xf numFmtId="0" fontId="3" fillId="0" borderId="0"/>
    <xf numFmtId="0" fontId="8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32" fillId="6" borderId="0" applyNumberFormat="0" applyBorder="0" applyAlignment="0" applyProtection="0"/>
    <xf numFmtId="164" fontId="13" fillId="0" borderId="0" applyFont="0" applyFill="0" applyBorder="0" applyAlignment="0" applyProtection="0"/>
    <xf numFmtId="0" fontId="31" fillId="14" borderId="0" applyNumberFormat="0" applyBorder="0" applyAlignment="0" applyProtection="0"/>
    <xf numFmtId="0" fontId="31" fillId="18" borderId="0" applyNumberFormat="0" applyBorder="0" applyAlignment="0" applyProtection="0"/>
    <xf numFmtId="0" fontId="31" fillId="22" borderId="0" applyNumberFormat="0" applyBorder="0" applyAlignment="0" applyProtection="0"/>
    <xf numFmtId="0" fontId="31" fillId="26" borderId="0" applyNumberFormat="0" applyBorder="0" applyAlignment="0" applyProtection="0"/>
    <xf numFmtId="0" fontId="31" fillId="30" borderId="0" applyNumberFormat="0" applyBorder="0" applyAlignment="0" applyProtection="0"/>
    <xf numFmtId="0" fontId="31" fillId="34" borderId="0" applyNumberFormat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1" fillId="10" borderId="18" applyNumberFormat="0" applyFont="0" applyAlignment="0" applyProtection="0"/>
    <xf numFmtId="0" fontId="8" fillId="0" borderId="0"/>
    <xf numFmtId="0" fontId="34" fillId="0" borderId="0"/>
    <xf numFmtId="164" fontId="34" fillId="0" borderId="0" applyFont="0" applyFill="0" applyBorder="0" applyAlignment="0" applyProtection="0"/>
    <xf numFmtId="0" fontId="35" fillId="0" borderId="0">
      <alignment horizontal="left"/>
    </xf>
    <xf numFmtId="0" fontId="36" fillId="0" borderId="0"/>
    <xf numFmtId="0" fontId="37" fillId="0" borderId="0">
      <alignment horizontal="left"/>
    </xf>
    <xf numFmtId="0" fontId="38" fillId="0" borderId="0" applyNumberFormat="0" applyFill="0" applyBorder="0" applyAlignment="0" applyProtection="0"/>
    <xf numFmtId="0" fontId="39" fillId="0" borderId="0">
      <alignment horizontal="left"/>
    </xf>
    <xf numFmtId="0" fontId="40" fillId="0" borderId="0">
      <alignment horizontal="left"/>
    </xf>
    <xf numFmtId="0" fontId="41" fillId="0" borderId="0">
      <alignment horizontal="left"/>
    </xf>
    <xf numFmtId="0" fontId="41" fillId="0" borderId="0">
      <alignment horizontal="left"/>
    </xf>
    <xf numFmtId="0" fontId="42" fillId="0" borderId="0">
      <alignment horizontal="left"/>
    </xf>
    <xf numFmtId="0" fontId="43" fillId="0" borderId="0">
      <alignment horizontal="left"/>
    </xf>
    <xf numFmtId="0" fontId="43" fillId="0" borderId="0">
      <alignment horizontal="left"/>
    </xf>
    <xf numFmtId="0" fontId="44" fillId="0" borderId="0">
      <alignment horizontal="left"/>
    </xf>
    <xf numFmtId="0" fontId="45" fillId="0" borderId="0">
      <alignment horizontal="left"/>
    </xf>
    <xf numFmtId="0" fontId="46" fillId="0" borderId="20">
      <alignment horizontal="left" vertical="top"/>
    </xf>
    <xf numFmtId="0" fontId="47" fillId="0" borderId="0">
      <alignment horizontal="left"/>
    </xf>
    <xf numFmtId="0" fontId="48" fillId="0" borderId="20">
      <alignment horizontal="left" vertical="top"/>
    </xf>
    <xf numFmtId="0" fontId="49" fillId="0" borderId="0">
      <alignment horizontal="left"/>
    </xf>
    <xf numFmtId="0" fontId="50" fillId="0" borderId="0"/>
    <xf numFmtId="0" fontId="51" fillId="0" borderId="0">
      <alignment horizontal="left"/>
    </xf>
    <xf numFmtId="0" fontId="40" fillId="0" borderId="21">
      <alignment vertical="center"/>
    </xf>
    <xf numFmtId="0" fontId="52" fillId="0" borderId="0">
      <alignment horizontal="left"/>
    </xf>
    <xf numFmtId="0" fontId="41" fillId="0" borderId="0">
      <alignment horizontal="left"/>
    </xf>
    <xf numFmtId="0" fontId="47" fillId="0" borderId="0"/>
    <xf numFmtId="0" fontId="45" fillId="0" borderId="0"/>
    <xf numFmtId="0" fontId="41" fillId="0" borderId="0"/>
    <xf numFmtId="0" fontId="53" fillId="0" borderId="0"/>
    <xf numFmtId="0" fontId="53" fillId="0" borderId="0"/>
    <xf numFmtId="0" fontId="54" fillId="0" borderId="0"/>
    <xf numFmtId="0" fontId="54" fillId="0" borderId="0"/>
    <xf numFmtId="0" fontId="53" fillId="0" borderId="0"/>
    <xf numFmtId="0" fontId="53" fillId="0" borderId="0"/>
    <xf numFmtId="0" fontId="54" fillId="0" borderId="0"/>
    <xf numFmtId="0" fontId="53" fillId="0" borderId="0"/>
    <xf numFmtId="0" fontId="55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8" fillId="0" borderId="0"/>
    <xf numFmtId="0" fontId="57" fillId="0" borderId="0" applyNumberFormat="0" applyFill="0" applyBorder="0" applyAlignment="0" applyProtection="0"/>
    <xf numFmtId="0" fontId="58" fillId="0" borderId="11" applyNumberFormat="0" applyFill="0" applyAlignment="0" applyProtection="0"/>
    <xf numFmtId="0" fontId="59" fillId="0" borderId="12" applyNumberFormat="0" applyFill="0" applyAlignment="0" applyProtection="0"/>
    <xf numFmtId="0" fontId="60" fillId="0" borderId="13" applyNumberFormat="0" applyFill="0" applyAlignment="0" applyProtection="0"/>
    <xf numFmtId="0" fontId="60" fillId="0" borderId="0" applyNumberFormat="0" applyFill="0" applyBorder="0" applyAlignment="0" applyProtection="0"/>
    <xf numFmtId="0" fontId="61" fillId="4" borderId="0" applyNumberFormat="0" applyBorder="0" applyAlignment="0" applyProtection="0"/>
    <xf numFmtId="0" fontId="62" fillId="5" borderId="0" applyNumberFormat="0" applyBorder="0" applyAlignment="0" applyProtection="0"/>
    <xf numFmtId="0" fontId="63" fillId="6" borderId="0" applyNumberFormat="0" applyBorder="0" applyAlignment="0" applyProtection="0"/>
    <xf numFmtId="0" fontId="64" fillId="7" borderId="14" applyNumberFormat="0" applyAlignment="0" applyProtection="0"/>
    <xf numFmtId="0" fontId="65" fillId="8" borderId="15" applyNumberFormat="0" applyAlignment="0" applyProtection="0"/>
    <xf numFmtId="0" fontId="66" fillId="8" borderId="14" applyNumberFormat="0" applyAlignment="0" applyProtection="0"/>
    <xf numFmtId="0" fontId="67" fillId="0" borderId="16" applyNumberFormat="0" applyFill="0" applyAlignment="0" applyProtection="0"/>
    <xf numFmtId="0" fontId="68" fillId="9" borderId="17" applyNumberFormat="0" applyAlignment="0" applyProtection="0"/>
    <xf numFmtId="0" fontId="69" fillId="0" borderId="0" applyNumberFormat="0" applyFill="0" applyBorder="0" applyAlignment="0" applyProtection="0"/>
    <xf numFmtId="0" fontId="13" fillId="10" borderId="18" applyNumberFormat="0" applyFont="0" applyAlignment="0" applyProtection="0"/>
    <xf numFmtId="0" fontId="70" fillId="0" borderId="0" applyNumberFormat="0" applyFill="0" applyBorder="0" applyAlignment="0" applyProtection="0"/>
    <xf numFmtId="0" fontId="71" fillId="0" borderId="19" applyNumberFormat="0" applyFill="0" applyAlignment="0" applyProtection="0"/>
    <xf numFmtId="0" fontId="7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72" fillId="14" borderId="0" applyNumberFormat="0" applyBorder="0" applyAlignment="0" applyProtection="0"/>
    <xf numFmtId="0" fontId="72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72" fillId="18" borderId="0" applyNumberFormat="0" applyBorder="0" applyAlignment="0" applyProtection="0"/>
    <xf numFmtId="0" fontId="72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72" fillId="22" borderId="0" applyNumberFormat="0" applyBorder="0" applyAlignment="0" applyProtection="0"/>
    <xf numFmtId="0" fontId="72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72" fillId="26" borderId="0" applyNumberFormat="0" applyBorder="0" applyAlignment="0" applyProtection="0"/>
    <xf numFmtId="0" fontId="72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72" fillId="30" borderId="0" applyNumberFormat="0" applyBorder="0" applyAlignment="0" applyProtection="0"/>
    <xf numFmtId="0" fontId="72" fillId="31" borderId="0" applyNumberFormat="0" applyBorder="0" applyAlignment="0" applyProtection="0"/>
    <xf numFmtId="0" fontId="13" fillId="32" borderId="0" applyNumberFormat="0" applyBorder="0" applyAlignment="0" applyProtection="0"/>
    <xf numFmtId="0" fontId="13" fillId="33" borderId="0" applyNumberFormat="0" applyBorder="0" applyAlignment="0" applyProtection="0"/>
    <xf numFmtId="0" fontId="72" fillId="34" borderId="0" applyNumberFormat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8" fillId="0" borderId="0"/>
    <xf numFmtId="164" fontId="8" fillId="0" borderId="0" applyFont="0" applyFill="0" applyBorder="0" applyAlignment="0" applyProtection="0"/>
    <xf numFmtId="0" fontId="8" fillId="0" borderId="0"/>
    <xf numFmtId="0" fontId="8" fillId="0" borderId="0"/>
    <xf numFmtId="0" fontId="17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7" fillId="0" borderId="0" applyNumberForma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39" fontId="73" fillId="0" borderId="0"/>
    <xf numFmtId="0" fontId="74" fillId="0" borderId="0" applyNumberFormat="0" applyFill="0" applyBorder="0" applyAlignment="0" applyProtection="0"/>
    <xf numFmtId="0" fontId="75" fillId="6" borderId="0" applyNumberFormat="0" applyBorder="0" applyAlignment="0" applyProtection="0"/>
    <xf numFmtId="0" fontId="13" fillId="10" borderId="18" applyNumberFormat="0" applyFont="0" applyAlignment="0" applyProtection="0"/>
    <xf numFmtId="0" fontId="13" fillId="14" borderId="0" applyNumberFormat="0" applyBorder="0" applyAlignment="0" applyProtection="0"/>
    <xf numFmtId="0" fontId="13" fillId="18" borderId="0" applyNumberFormat="0" applyBorder="0" applyAlignment="0" applyProtection="0"/>
    <xf numFmtId="0" fontId="13" fillId="22" borderId="0" applyNumberFormat="0" applyBorder="0" applyAlignment="0" applyProtection="0"/>
    <xf numFmtId="0" fontId="13" fillId="26" borderId="0" applyNumberFormat="0" applyBorder="0" applyAlignment="0" applyProtection="0"/>
    <xf numFmtId="0" fontId="13" fillId="30" borderId="0" applyNumberFormat="0" applyBorder="0" applyAlignment="0" applyProtection="0"/>
    <xf numFmtId="0" fontId="13" fillId="34" borderId="0" applyNumberFormat="0" applyBorder="0" applyAlignment="0" applyProtection="0"/>
    <xf numFmtId="43" fontId="77" fillId="0" borderId="0" applyFont="0" applyFill="0" applyBorder="0" applyAlignment="0" applyProtection="0"/>
    <xf numFmtId="0" fontId="78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39" fontId="6" fillId="0" borderId="0"/>
    <xf numFmtId="164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39" fontId="6" fillId="0" borderId="0"/>
    <xf numFmtId="43" fontId="79" fillId="0" borderId="0" applyFont="0" applyFill="0" applyBorder="0" applyAlignment="0" applyProtection="0"/>
    <xf numFmtId="4" fontId="78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78" fillId="0" borderId="0"/>
    <xf numFmtId="43" fontId="79" fillId="0" borderId="0" applyFont="0" applyFill="0" applyBorder="0" applyAlignment="0" applyProtection="0"/>
    <xf numFmtId="173" fontId="13" fillId="0" borderId="0"/>
    <xf numFmtId="4" fontId="78" fillId="0" borderId="0" applyFont="0" applyFill="0" applyBorder="0" applyAlignment="0" applyProtection="0"/>
    <xf numFmtId="0" fontId="13" fillId="0" borderId="0"/>
    <xf numFmtId="164" fontId="76" fillId="0" borderId="0" applyFont="0" applyFill="0" applyBorder="0" applyAlignment="0" applyProtection="0"/>
    <xf numFmtId="0" fontId="76" fillId="0" borderId="0"/>
    <xf numFmtId="9" fontId="76" fillId="0" borderId="0" applyFont="0" applyFill="0" applyBorder="0" applyAlignment="0" applyProtection="0"/>
    <xf numFmtId="0" fontId="64" fillId="7" borderId="14" applyNumberFormat="0" applyAlignment="0" applyProtection="0"/>
    <xf numFmtId="0" fontId="64" fillId="7" borderId="14" applyNumberFormat="0" applyAlignment="0" applyProtection="0"/>
    <xf numFmtId="44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" fillId="0" borderId="0"/>
    <xf numFmtId="173" fontId="13" fillId="0" borderId="0"/>
    <xf numFmtId="43" fontId="76" fillId="0" borderId="0" applyFont="0" applyFill="0" applyBorder="0" applyAlignment="0" applyProtection="0"/>
    <xf numFmtId="0" fontId="79" fillId="0" borderId="0"/>
    <xf numFmtId="164" fontId="1" fillId="0" borderId="0" applyFont="0" applyFill="0" applyBorder="0" applyAlignment="0" applyProtection="0"/>
    <xf numFmtId="0" fontId="76" fillId="0" borderId="0"/>
    <xf numFmtId="164" fontId="76" fillId="0" borderId="0" applyFont="0" applyFill="0" applyBorder="0" applyAlignment="0" applyProtection="0"/>
    <xf numFmtId="0" fontId="13" fillId="0" borderId="0"/>
    <xf numFmtId="0" fontId="8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77" fillId="0" borderId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0" fontId="76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1" applyNumberFormat="0" applyFill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5" borderId="0" applyNumberFormat="0" applyBorder="0" applyAlignment="0" applyProtection="0"/>
    <xf numFmtId="0" fontId="32" fillId="6" borderId="0" applyNumberFormat="0" applyBorder="0" applyAlignment="0" applyProtection="0"/>
    <xf numFmtId="0" fontId="23" fillId="7" borderId="14" applyNumberFormat="0" applyAlignment="0" applyProtection="0"/>
    <xf numFmtId="0" fontId="24" fillId="8" borderId="15" applyNumberFormat="0" applyAlignment="0" applyProtection="0"/>
    <xf numFmtId="0" fontId="25" fillId="8" borderId="14" applyNumberFormat="0" applyAlignment="0" applyProtection="0"/>
    <xf numFmtId="0" fontId="26" fillId="0" borderId="16" applyNumberFormat="0" applyFill="0" applyAlignment="0" applyProtection="0"/>
    <xf numFmtId="0" fontId="27" fillId="9" borderId="17" applyNumberFormat="0" applyAlignment="0" applyProtection="0"/>
    <xf numFmtId="0" fontId="28" fillId="0" borderId="0" applyNumberFormat="0" applyFill="0" applyBorder="0" applyAlignment="0" applyProtection="0"/>
    <xf numFmtId="0" fontId="1" fillId="10" borderId="18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9" applyNumberFormat="0" applyFill="0" applyAlignment="0" applyProtection="0"/>
    <xf numFmtId="0" fontId="3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31" fillId="26" borderId="0" applyNumberFormat="0" applyBorder="0" applyAlignment="0" applyProtection="0"/>
    <xf numFmtId="0" fontId="3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1" fillId="30" borderId="0" applyNumberFormat="0" applyBorder="0" applyAlignment="0" applyProtection="0"/>
    <xf numFmtId="0" fontId="3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31" fillId="34" borderId="0" applyNumberFormat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0" fontId="13" fillId="0" borderId="0"/>
    <xf numFmtId="39" fontId="6" fillId="0" borderId="0"/>
    <xf numFmtId="43" fontId="13" fillId="0" borderId="0" applyFont="0" applyFill="0" applyBorder="0" applyAlignment="0" applyProtection="0"/>
    <xf numFmtId="0" fontId="77" fillId="0" borderId="0"/>
    <xf numFmtId="0" fontId="79" fillId="0" borderId="0"/>
    <xf numFmtId="43" fontId="77" fillId="0" borderId="0" applyFont="0" applyFill="0" applyBorder="0" applyAlignment="0" applyProtection="0"/>
    <xf numFmtId="9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34" fillId="36" borderId="0" applyFill="0" applyBorder="0" applyAlignment="0" applyProtection="0">
      <protection locked="0"/>
    </xf>
    <xf numFmtId="173" fontId="13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3" fillId="0" borderId="0"/>
    <xf numFmtId="0" fontId="13" fillId="10" borderId="18" applyNumberFormat="0" applyFont="0" applyAlignment="0" applyProtection="0"/>
    <xf numFmtId="43" fontId="13" fillId="0" borderId="0" applyFont="0" applyFill="0" applyBorder="0" applyAlignment="0" applyProtection="0"/>
    <xf numFmtId="0" fontId="13" fillId="0" borderId="0"/>
    <xf numFmtId="0" fontId="13" fillId="10" borderId="18" applyNumberFormat="0" applyFont="0" applyAlignment="0" applyProtection="0"/>
    <xf numFmtId="0" fontId="13" fillId="0" borderId="0"/>
    <xf numFmtId="0" fontId="13" fillId="10" borderId="18" applyNumberFormat="0" applyFont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2" borderId="0" applyNumberFormat="0" applyBorder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0" borderId="0"/>
    <xf numFmtId="43" fontId="76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77" fillId="0" borderId="0" applyFont="0" applyFill="0" applyBorder="0" applyAlignment="0" applyProtection="0"/>
    <xf numFmtId="9" fontId="76" fillId="0" borderId="0" applyFont="0" applyFill="0" applyBorder="0" applyAlignment="0" applyProtection="0"/>
    <xf numFmtId="43" fontId="76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0" fontId="13" fillId="0" borderId="0"/>
    <xf numFmtId="0" fontId="13" fillId="0" borderId="0"/>
    <xf numFmtId="43" fontId="13" fillId="0" borderId="0" applyFont="0" applyFill="0" applyBorder="0" applyAlignment="0" applyProtection="0"/>
    <xf numFmtId="0" fontId="13" fillId="0" borderId="0"/>
    <xf numFmtId="164" fontId="76" fillId="0" borderId="0" applyFont="0" applyFill="0" applyBorder="0" applyAlignment="0" applyProtection="0"/>
    <xf numFmtId="0" fontId="76" fillId="0" borderId="0"/>
    <xf numFmtId="43" fontId="13" fillId="0" borderId="0" applyFont="0" applyFill="0" applyBorder="0" applyAlignment="0" applyProtection="0"/>
    <xf numFmtId="0" fontId="13" fillId="0" borderId="0"/>
    <xf numFmtId="0" fontId="81" fillId="0" borderId="0"/>
    <xf numFmtId="43" fontId="81" fillId="0" borderId="0" applyFont="0" applyFill="0" applyBorder="0" applyAlignment="0" applyProtection="0"/>
    <xf numFmtId="0" fontId="1" fillId="0" borderId="0"/>
    <xf numFmtId="164" fontId="82" fillId="0" borderId="0" applyFont="0" applyFill="0" applyBorder="0" applyAlignment="0" applyProtection="0"/>
    <xf numFmtId="0" fontId="82" fillId="0" borderId="0"/>
    <xf numFmtId="173" fontId="38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0" fontId="13" fillId="10" borderId="18" applyNumberFormat="0" applyFont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2" borderId="0" applyNumberFormat="0" applyBorder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43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3" fillId="0" borderId="0" applyNumberFormat="0" applyFill="0" applyBorder="0" applyAlignment="0" applyProtection="0"/>
    <xf numFmtId="43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0" fontId="13" fillId="0" borderId="0"/>
    <xf numFmtId="9" fontId="1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3" fontId="13" fillId="0" borderId="0" applyFont="0" applyFill="0" applyBorder="0" applyAlignment="0" applyProtection="0"/>
    <xf numFmtId="0" fontId="13" fillId="0" borderId="0"/>
    <xf numFmtId="0" fontId="13" fillId="0" borderId="0"/>
    <xf numFmtId="0" fontId="8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3" fillId="0" borderId="0"/>
    <xf numFmtId="0" fontId="8" fillId="0" borderId="0"/>
    <xf numFmtId="43" fontId="8" fillId="0" borderId="0" applyFont="0" applyFill="0" applyBorder="0" applyAlignment="0" applyProtection="0"/>
    <xf numFmtId="0" fontId="3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3" fillId="0" borderId="0"/>
    <xf numFmtId="0" fontId="13" fillId="0" borderId="0"/>
    <xf numFmtId="43" fontId="13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8" fillId="0" borderId="0"/>
  </cellStyleXfs>
  <cellXfs count="165">
    <xf numFmtId="0" fontId="0" fillId="0" borderId="0" xfId="0"/>
    <xf numFmtId="43" fontId="2" fillId="0" borderId="0" xfId="1" quotePrefix="1" applyFont="1" applyFill="1" applyAlignment="1" applyProtection="1"/>
    <xf numFmtId="43" fontId="2" fillId="0" borderId="0" xfId="1" applyFont="1" applyFill="1" applyAlignment="1" applyProtection="1"/>
    <xf numFmtId="38" fontId="3" fillId="0" borderId="0" xfId="1" quotePrefix="1" applyNumberFormat="1" applyFont="1" applyFill="1" applyAlignment="1" applyProtection="1">
      <alignment horizontal="center"/>
    </xf>
    <xf numFmtId="41" fontId="3" fillId="0" borderId="0" xfId="1" applyNumberFormat="1" applyFont="1" applyFill="1" applyBorder="1" applyAlignment="1">
      <alignment horizontal="center"/>
    </xf>
    <xf numFmtId="41" fontId="3" fillId="0" borderId="0" xfId="1" applyNumberFormat="1" applyFont="1" applyFill="1" applyAlignment="1">
      <alignment horizontal="center"/>
    </xf>
    <xf numFmtId="41" fontId="3" fillId="0" borderId="4" xfId="1" applyNumberFormat="1" applyFont="1" applyFill="1" applyBorder="1" applyAlignment="1">
      <alignment horizontal="center"/>
    </xf>
    <xf numFmtId="41" fontId="3" fillId="0" borderId="0" xfId="1" applyNumberFormat="1" applyFont="1" applyFill="1" applyBorder="1" applyAlignment="1"/>
    <xf numFmtId="41" fontId="3" fillId="0" borderId="5" xfId="1" applyNumberFormat="1" applyFont="1" applyFill="1" applyBorder="1" applyAlignment="1">
      <alignment horizontal="center"/>
    </xf>
    <xf numFmtId="43" fontId="2" fillId="0" borderId="0" xfId="1" quotePrefix="1" applyFont="1" applyFill="1" applyAlignment="1" applyProtection="1">
      <alignment horizontal="left"/>
    </xf>
    <xf numFmtId="41" fontId="3" fillId="0" borderId="3" xfId="1" applyNumberFormat="1" applyFont="1" applyFill="1" applyBorder="1" applyAlignment="1">
      <alignment horizontal="center"/>
    </xf>
    <xf numFmtId="41" fontId="3" fillId="0" borderId="7" xfId="1" applyNumberFormat="1" applyFont="1" applyFill="1" applyBorder="1" applyAlignment="1">
      <alignment horizontal="center"/>
    </xf>
    <xf numFmtId="41" fontId="3" fillId="0" borderId="0" xfId="1" applyNumberFormat="1" applyFont="1" applyFill="1" applyBorder="1" applyAlignment="1" applyProtection="1"/>
    <xf numFmtId="167" fontId="5" fillId="0" borderId="0" xfId="1" applyNumberFormat="1" applyFont="1" applyFill="1" applyBorder="1" applyAlignment="1" applyProtection="1">
      <alignment horizontal="center"/>
    </xf>
    <xf numFmtId="167" fontId="3" fillId="0" borderId="0" xfId="1" applyNumberFormat="1" applyFont="1" applyFill="1" applyBorder="1" applyAlignment="1" applyProtection="1"/>
    <xf numFmtId="167" fontId="3" fillId="0" borderId="0" xfId="1" applyNumberFormat="1" applyFont="1" applyFill="1" applyBorder="1" applyAlignment="1" applyProtection="1">
      <alignment horizontal="center"/>
    </xf>
    <xf numFmtId="167" fontId="3" fillId="0" borderId="0" xfId="1" quotePrefix="1" applyNumberFormat="1" applyFont="1" applyFill="1" applyBorder="1" applyAlignment="1" applyProtection="1">
      <alignment horizontal="center"/>
    </xf>
    <xf numFmtId="167" fontId="3" fillId="0" borderId="0" xfId="1" applyNumberFormat="1" applyFont="1" applyFill="1" applyBorder="1" applyAlignment="1" applyProtection="1">
      <alignment horizontal="left"/>
    </xf>
    <xf numFmtId="41" fontId="4" fillId="0" borderId="0" xfId="1" quotePrefix="1" applyNumberFormat="1" applyFont="1" applyFill="1" applyAlignment="1" applyProtection="1">
      <alignment horizontal="center"/>
    </xf>
    <xf numFmtId="165" fontId="3" fillId="0" borderId="0" xfId="1" applyNumberFormat="1" applyFont="1" applyFill="1" applyBorder="1" applyAlignment="1">
      <alignment horizontal="center"/>
    </xf>
    <xf numFmtId="41" fontId="3" fillId="0" borderId="0" xfId="1" applyNumberFormat="1" applyFont="1" applyFill="1" applyBorder="1" applyAlignment="1">
      <alignment horizontal="right"/>
    </xf>
    <xf numFmtId="38" fontId="3" fillId="0" borderId="0" xfId="2" applyNumberFormat="1" applyFont="1" applyFill="1" applyAlignment="1">
      <alignment horizontal="right"/>
    </xf>
    <xf numFmtId="38" fontId="3" fillId="0" borderId="0" xfId="2" applyNumberFormat="1" applyFont="1" applyFill="1" applyAlignment="1" applyProtection="1">
      <alignment horizontal="right"/>
    </xf>
    <xf numFmtId="41" fontId="3" fillId="0" borderId="0" xfId="2" applyNumberFormat="1" applyFont="1" applyFill="1" applyAlignment="1"/>
    <xf numFmtId="41" fontId="3" fillId="0" borderId="0" xfId="2" applyNumberFormat="1" applyFont="1" applyFill="1" applyAlignment="1">
      <alignment horizontal="right"/>
    </xf>
    <xf numFmtId="41" fontId="3" fillId="0" borderId="0" xfId="2" applyNumberFormat="1" applyFont="1" applyFill="1" applyBorder="1" applyAlignment="1">
      <alignment horizontal="center"/>
    </xf>
    <xf numFmtId="38" fontId="3" fillId="0" borderId="0" xfId="2" applyNumberFormat="1" applyFont="1" applyFill="1" applyBorder="1" applyAlignment="1">
      <alignment horizontal="right"/>
    </xf>
    <xf numFmtId="41" fontId="3" fillId="0" borderId="4" xfId="2" applyNumberFormat="1" applyFont="1" applyFill="1" applyBorder="1" applyAlignment="1">
      <alignment horizontal="center"/>
    </xf>
    <xf numFmtId="41" fontId="3" fillId="0" borderId="0" xfId="2" applyNumberFormat="1" applyFont="1" applyFill="1" applyBorder="1" applyAlignment="1"/>
    <xf numFmtId="41" fontId="3" fillId="0" borderId="0" xfId="2" applyNumberFormat="1" applyFont="1" applyFill="1" applyAlignment="1">
      <alignment horizontal="center"/>
    </xf>
    <xf numFmtId="41" fontId="3" fillId="0" borderId="4" xfId="2" applyNumberFormat="1" applyFont="1" applyFill="1" applyBorder="1" applyAlignment="1"/>
    <xf numFmtId="41" fontId="3" fillId="0" borderId="5" xfId="2" applyNumberFormat="1" applyFont="1" applyFill="1" applyBorder="1" applyAlignment="1"/>
    <xf numFmtId="40" fontId="2" fillId="0" borderId="0" xfId="2" quotePrefix="1" applyFont="1" applyFill="1" applyAlignment="1" applyProtection="1"/>
    <xf numFmtId="38" fontId="2" fillId="0" borderId="0" xfId="2" quotePrefix="1" applyNumberFormat="1" applyFont="1" applyFill="1" applyAlignment="1" applyProtection="1">
      <alignment horizontal="right"/>
    </xf>
    <xf numFmtId="38" fontId="3" fillId="0" borderId="0" xfId="2" quotePrefix="1" applyNumberFormat="1" applyFont="1" applyFill="1" applyAlignment="1" applyProtection="1">
      <alignment horizontal="right"/>
    </xf>
    <xf numFmtId="41" fontId="3" fillId="0" borderId="7" xfId="2" applyNumberFormat="1" applyFont="1" applyFill="1" applyBorder="1" applyAlignment="1" applyProtection="1">
      <alignment horizontal="right"/>
    </xf>
    <xf numFmtId="41" fontId="3" fillId="0" borderId="8" xfId="2" applyNumberFormat="1" applyFont="1" applyFill="1" applyBorder="1" applyAlignment="1">
      <alignment horizontal="center"/>
    </xf>
    <xf numFmtId="41" fontId="3" fillId="0" borderId="5" xfId="2" applyNumberFormat="1" applyFont="1" applyFill="1" applyBorder="1" applyAlignment="1">
      <alignment horizontal="center"/>
    </xf>
    <xf numFmtId="43" fontId="3" fillId="0" borderId="0" xfId="1" applyFont="1" applyFill="1" applyBorder="1" applyAlignment="1">
      <alignment horizontal="center"/>
    </xf>
    <xf numFmtId="43" fontId="3" fillId="0" borderId="0" xfId="1" applyFont="1" applyFill="1" applyAlignment="1"/>
    <xf numFmtId="41" fontId="3" fillId="0" borderId="7" xfId="1" applyNumberFormat="1" applyFont="1" applyFill="1" applyBorder="1" applyAlignment="1" applyProtection="1"/>
    <xf numFmtId="41" fontId="3" fillId="0" borderId="0" xfId="2" applyNumberFormat="1" applyFont="1" applyFill="1" applyBorder="1" applyAlignment="1">
      <alignment horizontal="right"/>
    </xf>
    <xf numFmtId="41" fontId="3" fillId="0" borderId="4" xfId="2" applyNumberFormat="1" applyFont="1" applyFill="1" applyBorder="1" applyAlignment="1">
      <alignment horizontal="right"/>
    </xf>
    <xf numFmtId="41" fontId="3" fillId="0" borderId="5" xfId="2" applyNumberFormat="1" applyFont="1" applyFill="1" applyBorder="1" applyAlignment="1">
      <alignment horizontal="right"/>
    </xf>
    <xf numFmtId="43" fontId="2" fillId="0" borderId="0" xfId="1" quotePrefix="1" applyFont="1" applyFill="1" applyBorder="1" applyAlignment="1" applyProtection="1"/>
    <xf numFmtId="43" fontId="2" fillId="0" borderId="0" xfId="1" applyFont="1" applyFill="1" applyBorder="1" applyAlignment="1" applyProtection="1"/>
    <xf numFmtId="40" fontId="2" fillId="0" borderId="0" xfId="2" quotePrefix="1" applyFont="1" applyFill="1" applyBorder="1" applyAlignment="1" applyProtection="1"/>
    <xf numFmtId="41" fontId="15" fillId="0" borderId="0" xfId="1" applyNumberFormat="1" applyFont="1" applyFill="1" applyAlignment="1"/>
    <xf numFmtId="41" fontId="3" fillId="0" borderId="0" xfId="1" applyNumberFormat="1" applyFont="1" applyFill="1" applyAlignment="1"/>
    <xf numFmtId="41" fontId="3" fillId="0" borderId="8" xfId="2" applyNumberFormat="1" applyFont="1" applyFill="1" applyBorder="1" applyAlignment="1">
      <alignment horizontal="right"/>
    </xf>
    <xf numFmtId="43" fontId="3" fillId="0" borderId="0" xfId="1" applyFont="1" applyFill="1" applyBorder="1" applyAlignment="1"/>
    <xf numFmtId="165" fontId="4" fillId="0" borderId="0" xfId="2" applyNumberFormat="1" applyFont="1" applyFill="1" applyAlignment="1">
      <alignment horizontal="center"/>
    </xf>
    <xf numFmtId="0" fontId="3" fillId="0" borderId="0" xfId="2" quotePrefix="1" applyNumberFormat="1" applyFont="1" applyFill="1" applyBorder="1" applyAlignment="1">
      <alignment horizontal="center"/>
    </xf>
    <xf numFmtId="38" fontId="14" fillId="0" borderId="0" xfId="2" applyNumberFormat="1" applyFont="1" applyFill="1" applyAlignment="1">
      <alignment horizontal="right"/>
    </xf>
    <xf numFmtId="41" fontId="15" fillId="0" borderId="0" xfId="2" applyNumberFormat="1" applyFont="1" applyFill="1" applyBorder="1" applyAlignment="1">
      <alignment horizontal="right"/>
    </xf>
    <xf numFmtId="43" fontId="15" fillId="0" borderId="0" xfId="1" applyFont="1" applyFill="1"/>
    <xf numFmtId="43" fontId="3" fillId="0" borderId="0" xfId="1" applyFont="1" applyFill="1" applyAlignment="1">
      <alignment horizontal="left"/>
    </xf>
    <xf numFmtId="0" fontId="3" fillId="0" borderId="0" xfId="0" applyFont="1"/>
    <xf numFmtId="41" fontId="3" fillId="0" borderId="0" xfId="0" applyNumberFormat="1" applyFont="1"/>
    <xf numFmtId="41" fontId="3" fillId="0" borderId="0" xfId="0" quotePrefix="1" applyNumberFormat="1" applyFont="1" applyAlignment="1">
      <alignment horizontal="righ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center"/>
    </xf>
    <xf numFmtId="41" fontId="3" fillId="0" borderId="3" xfId="0" applyNumberFormat="1" applyFont="1" applyBorder="1" applyAlignment="1">
      <alignment horizontal="center"/>
    </xf>
    <xf numFmtId="41" fontId="3" fillId="0" borderId="0" xfId="0" quotePrefix="1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1" fontId="3" fillId="0" borderId="0" xfId="0" applyNumberFormat="1" applyFont="1" applyAlignment="1">
      <alignment horizontal="center"/>
    </xf>
    <xf numFmtId="0" fontId="3" fillId="0" borderId="0" xfId="0" quotePrefix="1" applyFont="1" applyAlignment="1">
      <alignment horizontal="left"/>
    </xf>
    <xf numFmtId="41" fontId="3" fillId="0" borderId="0" xfId="0" applyNumberFormat="1" applyFont="1" applyAlignment="1">
      <alignment horizontal="left"/>
    </xf>
    <xf numFmtId="37" fontId="3" fillId="0" borderId="0" xfId="0" applyNumberFormat="1" applyFont="1"/>
    <xf numFmtId="37" fontId="2" fillId="0" borderId="0" xfId="0" applyNumberFormat="1" applyFont="1"/>
    <xf numFmtId="165" fontId="3" fillId="0" borderId="0" xfId="0" applyNumberFormat="1" applyFont="1" applyAlignment="1">
      <alignment horizontal="center"/>
    </xf>
    <xf numFmtId="37" fontId="2" fillId="0" borderId="0" xfId="0" applyNumberFormat="1" applyFont="1" applyAlignment="1">
      <alignment horizontal="left"/>
    </xf>
    <xf numFmtId="0" fontId="2" fillId="0" borderId="0" xfId="0" applyFont="1"/>
    <xf numFmtId="41" fontId="3" fillId="0" borderId="0" xfId="0" applyNumberFormat="1" applyFont="1" applyAlignment="1">
      <alignment horizontal="right"/>
    </xf>
    <xf numFmtId="0" fontId="2" fillId="0" borderId="0" xfId="0" quotePrefix="1" applyFont="1" applyAlignment="1">
      <alignment horizontal="left"/>
    </xf>
    <xf numFmtId="41" fontId="4" fillId="0" borderId="0" xfId="0" applyNumberFormat="1" applyFont="1" applyAlignment="1">
      <alignment horizontal="center"/>
    </xf>
    <xf numFmtId="41" fontId="4" fillId="0" borderId="0" xfId="0" quotePrefix="1" applyNumberFormat="1" applyFont="1" applyAlignment="1">
      <alignment horizontal="center"/>
    </xf>
    <xf numFmtId="10" fontId="3" fillId="0" borderId="0" xfId="0" applyNumberFormat="1" applyFont="1"/>
    <xf numFmtId="0" fontId="3" fillId="0" borderId="0" xfId="0" applyFont="1" applyAlignment="1">
      <alignment horizontal="right"/>
    </xf>
    <xf numFmtId="37" fontId="2" fillId="0" borderId="0" xfId="0" applyNumberFormat="1" applyFont="1" applyAlignment="1">
      <alignment vertical="top"/>
    </xf>
    <xf numFmtId="38" fontId="3" fillId="0" borderId="0" xfId="0" applyNumberFormat="1" applyFont="1"/>
    <xf numFmtId="38" fontId="3" fillId="0" borderId="0" xfId="0" applyNumberFormat="1" applyFont="1" applyAlignment="1">
      <alignment horizontal="right"/>
    </xf>
    <xf numFmtId="38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 vertical="top"/>
    </xf>
    <xf numFmtId="165" fontId="3" fillId="0" borderId="3" xfId="0" applyNumberFormat="1" applyFont="1" applyBorder="1" applyAlignment="1">
      <alignment horizontal="center" vertical="top"/>
    </xf>
    <xf numFmtId="165" fontId="3" fillId="0" borderId="3" xfId="0" applyNumberFormat="1" applyFont="1" applyBorder="1" applyAlignment="1">
      <alignment horizontal="center"/>
    </xf>
    <xf numFmtId="41" fontId="3" fillId="0" borderId="0" xfId="0" applyNumberFormat="1" applyFont="1" applyAlignment="1">
      <alignment horizontal="center" vertical="top"/>
    </xf>
    <xf numFmtId="41" fontId="3" fillId="0" borderId="0" xfId="0" applyNumberFormat="1" applyFont="1" applyAlignment="1">
      <alignment horizontal="right" vertical="top"/>
    </xf>
    <xf numFmtId="165" fontId="3" fillId="0" borderId="0" xfId="0" applyNumberFormat="1" applyFont="1"/>
    <xf numFmtId="41" fontId="3" fillId="0" borderId="9" xfId="0" applyNumberFormat="1" applyFont="1" applyBorder="1" applyAlignment="1">
      <alignment horizontal="right"/>
    </xf>
    <xf numFmtId="41" fontId="3" fillId="0" borderId="10" xfId="0" applyNumberFormat="1" applyFont="1" applyBorder="1" applyAlignment="1">
      <alignment horizontal="right"/>
    </xf>
    <xf numFmtId="41" fontId="3" fillId="0" borderId="8" xfId="0" applyNumberFormat="1" applyFont="1" applyBorder="1" applyAlignment="1">
      <alignment horizontal="right"/>
    </xf>
    <xf numFmtId="37" fontId="5" fillId="0" borderId="0" xfId="0" quotePrefix="1" applyNumberFormat="1" applyFont="1" applyAlignment="1">
      <alignment horizontal="center"/>
    </xf>
    <xf numFmtId="41" fontId="3" fillId="0" borderId="3" xfId="0" applyNumberFormat="1" applyFont="1" applyBorder="1" applyAlignment="1">
      <alignment horizontal="right"/>
    </xf>
    <xf numFmtId="41" fontId="3" fillId="0" borderId="3" xfId="0" applyNumberFormat="1" applyFont="1" applyBorder="1" applyAlignment="1">
      <alignment horizontal="right" vertical="top"/>
    </xf>
    <xf numFmtId="165" fontId="3" fillId="0" borderId="0" xfId="0" applyNumberFormat="1" applyFont="1" applyAlignment="1">
      <alignment vertical="top"/>
    </xf>
    <xf numFmtId="41" fontId="3" fillId="0" borderId="7" xfId="0" applyNumberFormat="1" applyFont="1" applyBorder="1" applyAlignment="1">
      <alignment horizontal="right"/>
    </xf>
    <xf numFmtId="0" fontId="2" fillId="0" borderId="0" xfId="0" applyFont="1" applyAlignment="1">
      <alignment vertical="top"/>
    </xf>
    <xf numFmtId="0" fontId="5" fillId="0" borderId="0" xfId="0" applyFont="1" applyAlignment="1">
      <alignment horizontal="center"/>
    </xf>
    <xf numFmtId="41" fontId="3" fillId="0" borderId="9" xfId="0" applyNumberFormat="1" applyFont="1" applyBorder="1" applyAlignment="1">
      <alignment horizontal="center"/>
    </xf>
    <xf numFmtId="41" fontId="3" fillId="0" borderId="9" xfId="0" applyNumberFormat="1" applyFont="1" applyBorder="1" applyAlignment="1">
      <alignment horizontal="center" vertical="top"/>
    </xf>
    <xf numFmtId="41" fontId="3" fillId="0" borderId="10" xfId="0" applyNumberFormat="1" applyFont="1" applyBorder="1" applyAlignment="1">
      <alignment horizontal="center"/>
    </xf>
    <xf numFmtId="41" fontId="3" fillId="0" borderId="10" xfId="0" applyNumberFormat="1" applyFont="1" applyBorder="1" applyAlignment="1">
      <alignment horizontal="center" vertical="top"/>
    </xf>
    <xf numFmtId="41" fontId="3" fillId="0" borderId="3" xfId="0" applyNumberFormat="1" applyFont="1" applyBorder="1" applyAlignment="1">
      <alignment horizontal="center" vertical="top"/>
    </xf>
    <xf numFmtId="41" fontId="3" fillId="0" borderId="7" xfId="0" applyNumberFormat="1" applyFont="1" applyBorder="1" applyAlignment="1">
      <alignment horizontal="center"/>
    </xf>
    <xf numFmtId="0" fontId="3" fillId="0" borderId="0" xfId="0" quotePrefix="1" applyFont="1" applyAlignment="1">
      <alignment horizontal="right"/>
    </xf>
    <xf numFmtId="41" fontId="5" fillId="0" borderId="0" xfId="0" applyNumberFormat="1" applyFont="1" applyAlignment="1">
      <alignment horizontal="center"/>
    </xf>
    <xf numFmtId="4" fontId="3" fillId="0" borderId="0" xfId="0" applyNumberFormat="1" applyFont="1"/>
    <xf numFmtId="164" fontId="3" fillId="0" borderId="0" xfId="0" applyNumberFormat="1" applyFont="1"/>
    <xf numFmtId="41" fontId="5" fillId="0" borderId="0" xfId="0" quotePrefix="1" applyNumberFormat="1" applyFont="1" applyAlignment="1">
      <alignment horizontal="center"/>
    </xf>
    <xf numFmtId="49" fontId="14" fillId="0" borderId="0" xfId="0" applyNumberFormat="1" applyFont="1"/>
    <xf numFmtId="41" fontId="14" fillId="0" borderId="0" xfId="0" applyNumberFormat="1" applyFont="1"/>
    <xf numFmtId="166" fontId="14" fillId="0" borderId="0" xfId="0" applyNumberFormat="1" applyFont="1" applyAlignment="1">
      <alignment horizontal="right"/>
    </xf>
    <xf numFmtId="166" fontId="14" fillId="0" borderId="0" xfId="0" applyNumberFormat="1" applyFont="1"/>
    <xf numFmtId="49" fontId="16" fillId="0" borderId="0" xfId="0" applyNumberFormat="1" applyFont="1"/>
    <xf numFmtId="49" fontId="15" fillId="0" borderId="0" xfId="0" applyNumberFormat="1" applyFont="1"/>
    <xf numFmtId="41" fontId="15" fillId="0" borderId="3" xfId="0" applyNumberFormat="1" applyFont="1" applyBorder="1"/>
    <xf numFmtId="41" fontId="14" fillId="0" borderId="0" xfId="0" applyNumberFormat="1" applyFont="1" applyAlignment="1">
      <alignment horizontal="right"/>
    </xf>
    <xf numFmtId="41" fontId="15" fillId="0" borderId="0" xfId="0" applyNumberFormat="1" applyFont="1"/>
    <xf numFmtId="41" fontId="15" fillId="0" borderId="0" xfId="0" applyNumberFormat="1" applyFont="1" applyAlignment="1">
      <alignment horizontal="right"/>
    </xf>
    <xf numFmtId="41" fontId="15" fillId="0" borderId="3" xfId="0" applyNumberFormat="1" applyFont="1" applyBorder="1" applyAlignment="1">
      <alignment horizontal="right"/>
    </xf>
    <xf numFmtId="41" fontId="15" fillId="0" borderId="7" xfId="0" applyNumberFormat="1" applyFont="1" applyBorder="1" applyAlignment="1">
      <alignment horizontal="right"/>
    </xf>
    <xf numFmtId="0" fontId="15" fillId="0" borderId="0" xfId="0" applyFont="1"/>
    <xf numFmtId="43" fontId="15" fillId="0" borderId="0" xfId="0" applyNumberFormat="1" applyFont="1"/>
    <xf numFmtId="37" fontId="3" fillId="0" borderId="0" xfId="0" applyNumberFormat="1" applyFont="1" applyAlignment="1">
      <alignment horizontal="right" vertical="top"/>
    </xf>
    <xf numFmtId="165" fontId="4" fillId="0" borderId="0" xfId="0" applyNumberFormat="1" applyFont="1" applyAlignment="1">
      <alignment horizontal="right"/>
    </xf>
    <xf numFmtId="0" fontId="3" fillId="0" borderId="3" xfId="0" quotePrefix="1" applyFont="1" applyBorder="1" applyAlignment="1">
      <alignment horizontal="center" vertical="top"/>
    </xf>
    <xf numFmtId="1" fontId="4" fillId="0" borderId="0" xfId="0" applyNumberFormat="1" applyFont="1" applyAlignment="1">
      <alignment horizontal="center" vertical="top"/>
    </xf>
    <xf numFmtId="37" fontId="3" fillId="0" borderId="0" xfId="0" quotePrefix="1" applyNumberFormat="1" applyFont="1" applyAlignment="1">
      <alignment horizontal="center"/>
    </xf>
    <xf numFmtId="1" fontId="3" fillId="0" borderId="0" xfId="0" quotePrefix="1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37" fontId="5" fillId="0" borderId="0" xfId="0" quotePrefix="1" applyNumberFormat="1" applyFont="1" applyAlignment="1">
      <alignment horizontal="left"/>
    </xf>
    <xf numFmtId="41" fontId="5" fillId="0" borderId="0" xfId="0" quotePrefix="1" applyNumberFormat="1" applyFont="1"/>
    <xf numFmtId="41" fontId="3" fillId="0" borderId="3" xfId="0" applyNumberFormat="1" applyFont="1" applyBorder="1"/>
    <xf numFmtId="37" fontId="5" fillId="0" borderId="0" xfId="0" applyNumberFormat="1" applyFont="1" applyAlignment="1">
      <alignment horizontal="center"/>
    </xf>
    <xf numFmtId="41" fontId="5" fillId="0" borderId="0" xfId="0" quotePrefix="1" applyNumberFormat="1" applyFont="1" applyAlignment="1">
      <alignment horizontal="left"/>
    </xf>
    <xf numFmtId="0" fontId="3" fillId="0" borderId="0" xfId="0" quotePrefix="1" applyFont="1" applyAlignment="1">
      <alignment horizontal="left" vertical="top"/>
    </xf>
    <xf numFmtId="0" fontId="3" fillId="0" borderId="0" xfId="0" applyFont="1" applyAlignment="1">
      <alignment vertical="top"/>
    </xf>
    <xf numFmtId="37" fontId="3" fillId="0" borderId="0" xfId="0" applyNumberFormat="1" applyFont="1" applyAlignment="1">
      <alignment horizontal="left"/>
    </xf>
    <xf numFmtId="37" fontId="5" fillId="0" borderId="0" xfId="0" applyNumberFormat="1" applyFont="1" applyAlignment="1">
      <alignment horizontal="left"/>
    </xf>
    <xf numFmtId="37" fontId="3" fillId="0" borderId="6" xfId="0" applyNumberFormat="1" applyFont="1" applyBorder="1" applyAlignment="1">
      <alignment horizontal="left"/>
    </xf>
    <xf numFmtId="41" fontId="5" fillId="0" borderId="0" xfId="0" applyNumberFormat="1" applyFont="1" applyAlignment="1">
      <alignment horizontal="left"/>
    </xf>
    <xf numFmtId="3" fontId="3" fillId="0" borderId="0" xfId="0" applyNumberFormat="1" applyFont="1" applyAlignment="1">
      <alignment horizontal="center"/>
    </xf>
    <xf numFmtId="172" fontId="3" fillId="0" borderId="7" xfId="1" applyNumberFormat="1" applyFont="1" applyFill="1" applyBorder="1" applyAlignment="1" applyProtection="1"/>
    <xf numFmtId="41" fontId="3" fillId="0" borderId="0" xfId="1" applyNumberFormat="1" applyFont="1" applyFill="1" applyAlignment="1">
      <alignment horizontal="left"/>
    </xf>
    <xf numFmtId="0" fontId="5" fillId="0" borderId="0" xfId="0" quotePrefix="1" applyFont="1" applyAlignment="1">
      <alignment horizontal="center"/>
    </xf>
    <xf numFmtId="41" fontId="3" fillId="35" borderId="0" xfId="2" applyNumberFormat="1" applyFont="1" applyFill="1" applyAlignment="1">
      <alignment horizontal="right"/>
    </xf>
    <xf numFmtId="43" fontId="3" fillId="0" borderId="0" xfId="1" applyFont="1" applyAlignment="1">
      <alignment horizontal="left"/>
    </xf>
    <xf numFmtId="41" fontId="3" fillId="35" borderId="0" xfId="0" applyNumberFormat="1" applyFont="1" applyFill="1" applyAlignment="1">
      <alignment horizontal="center"/>
    </xf>
    <xf numFmtId="4" fontId="3" fillId="0" borderId="0" xfId="0" applyNumberFormat="1" applyFont="1" applyAlignment="1">
      <alignment horizontal="left"/>
    </xf>
    <xf numFmtId="3" fontId="3" fillId="0" borderId="0" xfId="0" applyNumberFormat="1" applyFont="1"/>
    <xf numFmtId="3" fontId="3" fillId="0" borderId="0" xfId="0" applyNumberFormat="1" applyFont="1" applyAlignment="1">
      <alignment horizontal="left"/>
    </xf>
    <xf numFmtId="1" fontId="3" fillId="0" borderId="0" xfId="0" quotePrefix="1" applyNumberFormat="1" applyFont="1" applyAlignment="1">
      <alignment horizontal="right"/>
    </xf>
    <xf numFmtId="0" fontId="4" fillId="0" borderId="0" xfId="0" quotePrefix="1" applyFont="1" applyAlignment="1">
      <alignment horizontal="center"/>
    </xf>
    <xf numFmtId="41" fontId="3" fillId="0" borderId="0" xfId="0" quotePrefix="1" applyNumberFormat="1" applyFont="1" applyAlignment="1">
      <alignment horizontal="left"/>
    </xf>
    <xf numFmtId="0" fontId="84" fillId="0" borderId="0" xfId="0" applyFont="1"/>
    <xf numFmtId="41" fontId="3" fillId="0" borderId="3" xfId="0" applyNumberFormat="1" applyFont="1" applyBorder="1" applyAlignment="1">
      <alignment horizontal="center"/>
    </xf>
    <xf numFmtId="41" fontId="3" fillId="0" borderId="3" xfId="0" quotePrefix="1" applyNumberFormat="1" applyFont="1" applyBorder="1" applyAlignment="1">
      <alignment horizontal="center"/>
    </xf>
    <xf numFmtId="38" fontId="3" fillId="0" borderId="3" xfId="0" applyNumberFormat="1" applyFont="1" applyBorder="1" applyAlignment="1">
      <alignment horizontal="center"/>
    </xf>
    <xf numFmtId="38" fontId="3" fillId="0" borderId="4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 vertical="top"/>
    </xf>
    <xf numFmtId="0" fontId="3" fillId="0" borderId="0" xfId="0" quotePrefix="1" applyFont="1" applyAlignment="1">
      <alignment horizontal="right"/>
    </xf>
  </cellXfs>
  <cellStyles count="422">
    <cellStyle name="20% - Accent1" xfId="28" builtinId="30" customBuiltin="1"/>
    <cellStyle name="20% - Accent1 2" xfId="122" xr:uid="{00000000-0005-0000-0000-000001000000}"/>
    <cellStyle name="20% - Accent1 2 2" xfId="301" xr:uid="{86560E06-2448-4E67-BF61-A0A844981AF6}"/>
    <cellStyle name="20% - Accent1 2 3" xfId="247" xr:uid="{C716E53C-FB8A-4171-AD0E-BB210E002DB6}"/>
    <cellStyle name="20% - Accent1 3" xfId="350" xr:uid="{34E27C9C-672E-448D-9345-AF3204F6DD22}"/>
    <cellStyle name="20% - Accent2" xfId="31" builtinId="34" customBuiltin="1"/>
    <cellStyle name="20% - Accent2 2" xfId="126" xr:uid="{00000000-0005-0000-0000-000003000000}"/>
    <cellStyle name="20% - Accent2 2 2" xfId="304" xr:uid="{AA7980BB-D72B-4552-B7E8-554F9010863E}"/>
    <cellStyle name="20% - Accent2 2 3" xfId="251" xr:uid="{18EF0752-B463-4DD0-A145-9CE09C3F33D9}"/>
    <cellStyle name="20% - Accent2 3" xfId="353" xr:uid="{87B2178D-84E4-404C-A2BA-82AE2460F0A9}"/>
    <cellStyle name="20% - Accent3" xfId="34" builtinId="38" customBuiltin="1"/>
    <cellStyle name="20% - Accent3 2" xfId="130" xr:uid="{00000000-0005-0000-0000-000005000000}"/>
    <cellStyle name="20% - Accent3 2 2" xfId="307" xr:uid="{1CF48B8E-FF27-4B81-9C8E-3FE1888CC976}"/>
    <cellStyle name="20% - Accent3 2 3" xfId="255" xr:uid="{0176112A-74E7-489C-8264-68512381BD25}"/>
    <cellStyle name="20% - Accent3 3" xfId="356" xr:uid="{2889705A-A962-4A9E-9675-E43DDF464B69}"/>
    <cellStyle name="20% - Accent4" xfId="37" builtinId="42" customBuiltin="1"/>
    <cellStyle name="20% - Accent4 2" xfId="134" xr:uid="{00000000-0005-0000-0000-000007000000}"/>
    <cellStyle name="20% - Accent4 2 2" xfId="310" xr:uid="{C0A86897-C971-4AE0-9FDA-6A7AAAD83601}"/>
    <cellStyle name="20% - Accent4 2 3" xfId="259" xr:uid="{D7E0869B-4EE9-4E1A-A09F-D7D033639E15}"/>
    <cellStyle name="20% - Accent4 3" xfId="359" xr:uid="{64B913FD-3C38-4E90-A422-E3083CEE1E29}"/>
    <cellStyle name="20% - Accent5" xfId="40" builtinId="46" customBuiltin="1"/>
    <cellStyle name="20% - Accent5 2" xfId="138" xr:uid="{00000000-0005-0000-0000-000009000000}"/>
    <cellStyle name="20% - Accent5 2 2" xfId="313" xr:uid="{9143D903-B43F-4BC1-8F7B-F48059E713B0}"/>
    <cellStyle name="20% - Accent5 2 3" xfId="263" xr:uid="{D2F71D6C-7C39-45BB-99D4-71ADC2AFBD34}"/>
    <cellStyle name="20% - Accent5 3" xfId="362" xr:uid="{F2754202-1878-4D02-9538-1997C1F5DE2F}"/>
    <cellStyle name="20% - Accent6" xfId="43" builtinId="50" customBuiltin="1"/>
    <cellStyle name="20% - Accent6 2" xfId="142" xr:uid="{00000000-0005-0000-0000-00000B000000}"/>
    <cellStyle name="20% - Accent6 2 2" xfId="316" xr:uid="{BED02B33-3783-4559-8211-7896FC621975}"/>
    <cellStyle name="20% - Accent6 2 3" xfId="267" xr:uid="{8383A9A1-57DC-4D82-9597-63F866363C9C}"/>
    <cellStyle name="20% - Accent6 3" xfId="365" xr:uid="{958ACAD1-859C-44BF-B93E-BF4C931B6768}"/>
    <cellStyle name="40% - Accent1" xfId="29" builtinId="31" customBuiltin="1"/>
    <cellStyle name="40% - Accent1 2" xfId="123" xr:uid="{00000000-0005-0000-0000-00000D000000}"/>
    <cellStyle name="40% - Accent1 2 2" xfId="302" xr:uid="{10C05B66-4B93-45B2-A504-6E38D7C077D9}"/>
    <cellStyle name="40% - Accent1 2 3" xfId="248" xr:uid="{C541F269-ACC6-4F42-A62C-CB944F895364}"/>
    <cellStyle name="40% - Accent1 3" xfId="351" xr:uid="{C29D12F4-A715-4C11-BE90-89D03140545C}"/>
    <cellStyle name="40% - Accent2" xfId="32" builtinId="35" customBuiltin="1"/>
    <cellStyle name="40% - Accent2 2" xfId="127" xr:uid="{00000000-0005-0000-0000-00000F000000}"/>
    <cellStyle name="40% - Accent2 2 2" xfId="305" xr:uid="{16683513-6CE5-4E8E-BD4A-714851FF6087}"/>
    <cellStyle name="40% - Accent2 2 3" xfId="252" xr:uid="{8BF90926-9298-4121-8477-4E00E8633F95}"/>
    <cellStyle name="40% - Accent2 3" xfId="354" xr:uid="{B929B418-660F-4566-BCE5-1C1155DB2DC1}"/>
    <cellStyle name="40% - Accent3" xfId="35" builtinId="39" customBuiltin="1"/>
    <cellStyle name="40% - Accent3 2" xfId="131" xr:uid="{00000000-0005-0000-0000-000011000000}"/>
    <cellStyle name="40% - Accent3 2 2" xfId="308" xr:uid="{FCE13EEB-BFF4-49AC-A3C1-348EE2BF9641}"/>
    <cellStyle name="40% - Accent3 2 3" xfId="256" xr:uid="{C3A6E9A6-4152-4E19-A717-32CAF6AEEDFA}"/>
    <cellStyle name="40% - Accent3 3" xfId="357" xr:uid="{74D8EA9E-9469-499E-A0A5-E59D2155E0B1}"/>
    <cellStyle name="40% - Accent4" xfId="38" builtinId="43" customBuiltin="1"/>
    <cellStyle name="40% - Accent4 2" xfId="135" xr:uid="{00000000-0005-0000-0000-000013000000}"/>
    <cellStyle name="40% - Accent4 2 2" xfId="311" xr:uid="{3F97564D-D881-4BB1-85C6-DC24F8A4A629}"/>
    <cellStyle name="40% - Accent4 2 3" xfId="260" xr:uid="{27E9A3BF-D349-411A-8408-E2B948831081}"/>
    <cellStyle name="40% - Accent4 3" xfId="360" xr:uid="{59671F62-B763-420E-8A95-F04FE121301D}"/>
    <cellStyle name="40% - Accent5" xfId="41" builtinId="47" customBuiltin="1"/>
    <cellStyle name="40% - Accent5 2" xfId="139" xr:uid="{00000000-0005-0000-0000-000015000000}"/>
    <cellStyle name="40% - Accent5 2 2" xfId="314" xr:uid="{DCE34906-A26D-4DAD-AFFD-993D1F535FAC}"/>
    <cellStyle name="40% - Accent5 2 3" xfId="264" xr:uid="{7DB61AE0-9150-4A07-BFB3-E92C85C48736}"/>
    <cellStyle name="40% - Accent5 3" xfId="363" xr:uid="{8072FE2E-7EA6-405A-9C6A-98975C37F430}"/>
    <cellStyle name="40% - Accent6" xfId="44" builtinId="51" customBuiltin="1"/>
    <cellStyle name="40% - Accent6 2" xfId="143" xr:uid="{00000000-0005-0000-0000-000017000000}"/>
    <cellStyle name="40% - Accent6 2 2" xfId="317" xr:uid="{FAA15560-2EAE-49A5-B0FF-21B1AC92CE12}"/>
    <cellStyle name="40% - Accent6 2 3" xfId="268" xr:uid="{5558F957-8203-41BA-8680-2DDEE867B55D}"/>
    <cellStyle name="40% - Accent6 3" xfId="366" xr:uid="{11DE468F-2D9E-4F31-89E6-D336C8BFCF60}"/>
    <cellStyle name="60% - Accent1" xfId="173" builtinId="32" customBuiltin="1"/>
    <cellStyle name="60% - Accent1 2" xfId="124" xr:uid="{00000000-0005-0000-0000-000018000000}"/>
    <cellStyle name="60% - Accent1 2 2" xfId="303" xr:uid="{C1131E9E-1EE7-4A8B-8615-7B3982BE56BB}"/>
    <cellStyle name="60% - Accent1 2 3" xfId="249" xr:uid="{3C6FC100-79F5-432D-AA4B-4AC3CB9BD852}"/>
    <cellStyle name="60% - Accent1 3" xfId="53" xr:uid="{00000000-0005-0000-0000-000019000000}"/>
    <cellStyle name="60% - Accent1 3 2" xfId="352" xr:uid="{0CEAA4D2-B8C3-486E-BE72-DB42E351DA8C}"/>
    <cellStyle name="60% - Accent2" xfId="174" builtinId="36" customBuiltin="1"/>
    <cellStyle name="60% - Accent2 2" xfId="128" xr:uid="{00000000-0005-0000-0000-00001A000000}"/>
    <cellStyle name="60% - Accent2 2 2" xfId="306" xr:uid="{D7AEE4D1-0A3D-45FB-8159-52937F476C73}"/>
    <cellStyle name="60% - Accent2 2 3" xfId="253" xr:uid="{5976BFB7-E799-432D-80F3-B0755279CADF}"/>
    <cellStyle name="60% - Accent2 3" xfId="54" xr:uid="{00000000-0005-0000-0000-00001B000000}"/>
    <cellStyle name="60% - Accent2 3 2" xfId="355" xr:uid="{A7C9526C-00F2-47A8-A85D-C087C9A5FE5C}"/>
    <cellStyle name="60% - Accent3" xfId="175" builtinId="40" customBuiltin="1"/>
    <cellStyle name="60% - Accent3 2" xfId="132" xr:uid="{00000000-0005-0000-0000-00001C000000}"/>
    <cellStyle name="60% - Accent3 2 2" xfId="309" xr:uid="{25D42F2F-D664-4ED7-8CE9-AFD61FAF6C15}"/>
    <cellStyle name="60% - Accent3 2 3" xfId="257" xr:uid="{F3B0312B-AB96-432A-AA43-2F0B089FA9D5}"/>
    <cellStyle name="60% - Accent3 3" xfId="55" xr:uid="{00000000-0005-0000-0000-00001D000000}"/>
    <cellStyle name="60% - Accent3 3 2" xfId="358" xr:uid="{E419899E-1D4D-44F0-BEF4-BB20D03DD3AD}"/>
    <cellStyle name="60% - Accent4" xfId="176" builtinId="44" customBuiltin="1"/>
    <cellStyle name="60% - Accent4 2" xfId="136" xr:uid="{00000000-0005-0000-0000-00001E000000}"/>
    <cellStyle name="60% - Accent4 2 2" xfId="312" xr:uid="{8A026639-EE03-4278-9BFC-0B8D1DFD98DC}"/>
    <cellStyle name="60% - Accent4 2 3" xfId="261" xr:uid="{7B79C3AC-D1DF-4419-99DE-DEAD6F36F87F}"/>
    <cellStyle name="60% - Accent4 3" xfId="56" xr:uid="{00000000-0005-0000-0000-00001F000000}"/>
    <cellStyle name="60% - Accent4 3 2" xfId="361" xr:uid="{050008A2-D948-4E41-AAD1-67EA3D743836}"/>
    <cellStyle name="60% - Accent5" xfId="177" builtinId="48" customBuiltin="1"/>
    <cellStyle name="60% - Accent5 2" xfId="140" xr:uid="{00000000-0005-0000-0000-000020000000}"/>
    <cellStyle name="60% - Accent5 2 2" xfId="315" xr:uid="{81E0D957-0D30-41D7-83F6-CD906DAD9F28}"/>
    <cellStyle name="60% - Accent5 2 3" xfId="265" xr:uid="{B4372E3F-C64F-459A-84F7-47FCAE60115F}"/>
    <cellStyle name="60% - Accent5 3" xfId="57" xr:uid="{00000000-0005-0000-0000-000021000000}"/>
    <cellStyle name="60% - Accent5 3 2" xfId="364" xr:uid="{F4D9951F-D58C-49CB-AE99-B22512349122}"/>
    <cellStyle name="60% - Accent6" xfId="178" builtinId="52" customBuiltin="1"/>
    <cellStyle name="60% - Accent6 2" xfId="144" xr:uid="{00000000-0005-0000-0000-000022000000}"/>
    <cellStyle name="60% - Accent6 2 2" xfId="318" xr:uid="{DCAF2BA3-875A-4851-89E8-BD70FE0AF196}"/>
    <cellStyle name="60% - Accent6 2 3" xfId="269" xr:uid="{00AC97E3-787E-46A6-A90E-E2235B116A1B}"/>
    <cellStyle name="60% - Accent6 3" xfId="58" xr:uid="{00000000-0005-0000-0000-000023000000}"/>
    <cellStyle name="60% - Accent6 3 2" xfId="367" xr:uid="{558382E5-0785-487A-B944-176D1A491DA6}"/>
    <cellStyle name="Accent1" xfId="27" builtinId="29" customBuiltin="1"/>
    <cellStyle name="Accent1 2" xfId="121" xr:uid="{00000000-0005-0000-0000-000025000000}"/>
    <cellStyle name="Accent1 2 2" xfId="246" xr:uid="{36D2289F-2512-4B84-9B7A-0B60E1A60E70}"/>
    <cellStyle name="Accent2" xfId="30" builtinId="33" customBuiltin="1"/>
    <cellStyle name="Accent2 2" xfId="125" xr:uid="{00000000-0005-0000-0000-000027000000}"/>
    <cellStyle name="Accent2 2 2" xfId="250" xr:uid="{BE3E88C6-58EF-43E9-AEC0-708A933AE30B}"/>
    <cellStyle name="Accent3" xfId="33" builtinId="37" customBuiltin="1"/>
    <cellStyle name="Accent3 2" xfId="129" xr:uid="{00000000-0005-0000-0000-000029000000}"/>
    <cellStyle name="Accent3 2 2" xfId="254" xr:uid="{CDCD3210-6C04-40E5-95E6-F7EF466B1C7A}"/>
    <cellStyle name="Accent4" xfId="36" builtinId="41" customBuiltin="1"/>
    <cellStyle name="Accent4 2" xfId="133" xr:uid="{00000000-0005-0000-0000-00002B000000}"/>
    <cellStyle name="Accent4 2 2" xfId="258" xr:uid="{854F3E09-8FA7-4C2B-9E7C-39C03C6A4E3F}"/>
    <cellStyle name="Accent5" xfId="39" builtinId="45" customBuiltin="1"/>
    <cellStyle name="Accent5 2" xfId="137" xr:uid="{00000000-0005-0000-0000-00002D000000}"/>
    <cellStyle name="Accent5 2 2" xfId="262" xr:uid="{FB666BAA-05D1-4125-A80B-7EEBFAD0CF78}"/>
    <cellStyle name="Accent6" xfId="42" builtinId="49" customBuiltin="1"/>
    <cellStyle name="Accent6 2" xfId="141" xr:uid="{00000000-0005-0000-0000-00002F000000}"/>
    <cellStyle name="Accent6 2 2" xfId="266" xr:uid="{1411B4E0-7C7B-46CC-BFD8-6F85037B906F}"/>
    <cellStyle name="Bad" xfId="18" builtinId="27" customBuiltin="1"/>
    <cellStyle name="Bad 2" xfId="110" xr:uid="{00000000-0005-0000-0000-000031000000}"/>
    <cellStyle name="Bad 2 2" xfId="235" xr:uid="{567039F5-4191-453C-83B1-9D0A7D83762F}"/>
    <cellStyle name="Calculation" xfId="21" builtinId="22" customBuiltin="1"/>
    <cellStyle name="Calculation 2" xfId="114" xr:uid="{00000000-0005-0000-0000-000033000000}"/>
    <cellStyle name="Calculation 2 2" xfId="239" xr:uid="{C46EC78C-96F5-4147-A123-17F371A40E3A}"/>
    <cellStyle name="Check Cell" xfId="23" builtinId="23" customBuiltin="1"/>
    <cellStyle name="Check Cell 2" xfId="116" xr:uid="{00000000-0005-0000-0000-000035000000}"/>
    <cellStyle name="Check Cell 2 2" xfId="241" xr:uid="{E61EF228-5C0C-4166-8C85-EF62FB41A37F}"/>
    <cellStyle name="Comma" xfId="1" builtinId="3"/>
    <cellStyle name="Comma 10" xfId="199" xr:uid="{F6F95B06-4043-45FE-9849-D311EF234325}"/>
    <cellStyle name="Comma 10 2" xfId="348" xr:uid="{1FFE72AF-D266-433D-89C2-F7235850E408}"/>
    <cellStyle name="Comma 10 3" xfId="417" xr:uid="{E7A757B5-3A16-454B-89A2-1C2E291398E1}"/>
    <cellStyle name="Comma 11" xfId="371" xr:uid="{78D65ED6-F3F6-456F-B131-3E06780D12C7}"/>
    <cellStyle name="Comma 12" xfId="227" xr:uid="{91DBE6DF-C118-4A96-B7DE-C38071D60570}"/>
    <cellStyle name="Comma 13" xfId="414" xr:uid="{EA8F6998-7CC1-4000-B54D-7F9E2E88C394}"/>
    <cellStyle name="Comma 2" xfId="2" xr:uid="{00000000-0005-0000-0000-000037000000}"/>
    <cellStyle name="Comma 2 2" xfId="66" xr:uid="{00000000-0005-0000-0000-000038000000}"/>
    <cellStyle name="Comma 2 2 2" xfId="202" xr:uid="{5EF51B20-7A17-4092-B85B-4E5613C8F9B4}"/>
    <cellStyle name="Comma 2 2 3" xfId="324" xr:uid="{8E9D8F8B-3AB6-490B-8A37-7B157D64B309}"/>
    <cellStyle name="Comma 2 2 4" xfId="320" xr:uid="{9504D3FB-A400-4DAA-A164-73A7B5A28EF2}"/>
    <cellStyle name="Comma 2 2 5" xfId="336" xr:uid="{260FFEB4-8FD9-46B6-B70A-FEB2CE1BD499}"/>
    <cellStyle name="Comma 2 2 6" xfId="343" xr:uid="{F808B5D9-B2D0-4DC8-980B-23583293DEBB}"/>
    <cellStyle name="Comma 2 2 7" xfId="375" xr:uid="{AE29007C-596B-4DE8-BE4A-0F6E610F7F4F}"/>
    <cellStyle name="Comma 2 2 8" xfId="188" xr:uid="{9403C2CC-5D90-4493-B3CB-BD669D034444}"/>
    <cellStyle name="Comma 2 3" xfId="50" xr:uid="{00000000-0005-0000-0000-000039000000}"/>
    <cellStyle name="Comma 2 3 2" xfId="191" xr:uid="{41011AE2-7C3E-43CD-830D-4876832A5074}"/>
    <cellStyle name="Comma 2 3 2 3" xfId="406" xr:uid="{2CA6474E-D90A-46E7-9BF9-8EF5FAA94153}"/>
    <cellStyle name="Comma 2 3 3" xfId="217" xr:uid="{C9F7E0E6-20AE-4107-8C4B-F433F5D13E1C}"/>
    <cellStyle name="Comma 2 3 4" xfId="403" xr:uid="{58864FA3-8C50-496C-B723-47127D4648EE}"/>
    <cellStyle name="Comma 2 3 5" xfId="194" xr:uid="{030B22B1-F1EA-4AEC-985C-E139B09FBE31}"/>
    <cellStyle name="Comma 2 4" xfId="219" xr:uid="{C7B21355-2A64-4DF5-A8C6-0EDB09DEC14C}"/>
    <cellStyle name="Comma 2 4 2" xfId="279" xr:uid="{52D96268-85DF-4535-8E5E-3E3DB7AE4968}"/>
    <cellStyle name="Comma 2 5" xfId="215" xr:uid="{E53A6FFF-23D4-4ED8-840A-3276DE86D58C}"/>
    <cellStyle name="Comma 2 6" xfId="405" xr:uid="{8DCDD12D-BACB-4064-898F-16CE0991C418}"/>
    <cellStyle name="Comma 2 7" xfId="181" xr:uid="{6A917B8C-E40C-4C0E-B427-15B89A99E6D4}"/>
    <cellStyle name="Comma 28" xfId="179" xr:uid="{0C489FA7-815C-4F2A-9483-C824F5A93566}"/>
    <cellStyle name="Comma 3" xfId="49" xr:uid="{00000000-0005-0000-0000-00003A000000}"/>
    <cellStyle name="Comma 3 2" xfId="146" xr:uid="{00000000-0005-0000-0000-00003B000000}"/>
    <cellStyle name="Comma 3 2 2" xfId="195" xr:uid="{26B1EB7F-2092-4CC7-ABB7-D6148CF2C2C5}"/>
    <cellStyle name="Comma 3 2 2 2" xfId="204" xr:uid="{7B20E11D-A66C-41CF-9FE5-667EB6E9F31C}"/>
    <cellStyle name="Comma 3 2 2 3" xfId="277" xr:uid="{B5C99641-619C-4B01-91F1-0E872E5608B7}"/>
    <cellStyle name="Comma 3 2 2 4" xfId="293" xr:uid="{41EE7DFB-638F-468E-98DA-D8CCB05AF85F}"/>
    <cellStyle name="Comma 3 2 3" xfId="224" xr:uid="{8D34E2D1-04BF-440E-9E89-253551BE868B}"/>
    <cellStyle name="Comma 3 2 4" xfId="271" xr:uid="{D9CF72C0-BD58-4E41-9314-26F6ED7BF61C}"/>
    <cellStyle name="Comma 3 2 5" xfId="189" xr:uid="{DBA459D3-A0EB-442F-803C-AAB9E2DBB82B}"/>
    <cellStyle name="Comma 3 3" xfId="196" xr:uid="{A34EC3B7-A15C-4CB4-A8EC-C792DA03AF2F}"/>
    <cellStyle name="Comma 3 4" xfId="372" xr:uid="{53A49408-B664-4A89-B8A1-51AAA14C8522}"/>
    <cellStyle name="Comma 3 4 3" xfId="383" xr:uid="{1467C7A1-5857-4D48-B5A3-79D44A4038C6}"/>
    <cellStyle name="Comma 3 4 3 2" xfId="395" xr:uid="{D079ED71-F499-4E3C-B5E1-9CFD53024B61}"/>
    <cellStyle name="Comma 3 4 3 3" xfId="389" xr:uid="{B2DE4980-20C3-4D47-88A6-5ECFC16970F3}"/>
    <cellStyle name="Comma 3 4 3 3 2" xfId="379" xr:uid="{F8B890A8-7F05-4555-946E-075510F7C32F}"/>
    <cellStyle name="Comma 3 4 3 3 2 2" xfId="399" xr:uid="{8E52E355-F3E9-47FF-A541-EC36D01E96F6}"/>
    <cellStyle name="Comma 3 4 3 3 2 3" xfId="338" xr:uid="{07075121-C869-4C64-8615-4EAD68E229D8}"/>
    <cellStyle name="Comma 3 4 3 3 2 3 2" xfId="412" xr:uid="{C1E908C4-E0E5-41F0-8157-0B54E5B65981}"/>
    <cellStyle name="Comma 3 5" xfId="186" xr:uid="{52F7CB7B-7E57-4A20-A4E2-D05F5246FDFA}"/>
    <cellStyle name="Comma 4" xfId="148" xr:uid="{00000000-0005-0000-0000-00003C000000}"/>
    <cellStyle name="Comma 4 2" xfId="288" xr:uid="{BCA16919-A815-4987-9D6C-C3E23547D428}"/>
    <cellStyle name="Comma 4 2 2" xfId="212" xr:uid="{9F380FA7-0A0D-4BA3-9915-87D951986E9D}"/>
    <cellStyle name="Comma 4 2 2 2" xfId="274" xr:uid="{1215D968-353D-48F1-BDD0-585D992C612D}"/>
    <cellStyle name="Comma 4 3" xfId="292" xr:uid="{EA608727-14D3-4219-8CFC-73F1014070DA}"/>
    <cellStyle name="Comma 4 4" xfId="326" xr:uid="{E28E92CB-75E2-4EBF-870C-22A55015FCC0}"/>
    <cellStyle name="Comma 4 5" xfId="286" xr:uid="{3D0CD19C-CFB4-4E1A-846F-A61457CB63A6}"/>
    <cellStyle name="Comma 5" xfId="166" xr:uid="{00000000-0005-0000-0000-00003D000000}"/>
    <cellStyle name="Comma 5 2" xfId="185" xr:uid="{44113C18-B10E-4C76-97E0-CD39EDA15029}"/>
    <cellStyle name="Comma 5 2 2" xfId="325" xr:uid="{C0A4677A-CA21-4E9C-B7F7-DC27081FFF86}"/>
    <cellStyle name="Comma 5 3" xfId="225" xr:uid="{E7F270D8-F506-4E39-ADC9-617DB6592511}"/>
    <cellStyle name="Comma 5 3 2" xfId="287" xr:uid="{7486AA45-B42B-498B-8863-A41D51A436C6}"/>
    <cellStyle name="Comma 5 4" xfId="228" xr:uid="{C6A5D054-554F-4878-9732-FAC809CD2597}"/>
    <cellStyle name="Comma 5 5" xfId="322" xr:uid="{16C65805-A084-40CF-802C-84A54F2730E6}"/>
    <cellStyle name="Comma 5 6" xfId="206" xr:uid="{EEC17E59-0965-49F3-A90F-63A26DC78A55}"/>
    <cellStyle name="Comma 6" xfId="60" xr:uid="{00000000-0005-0000-0000-00003E000000}"/>
    <cellStyle name="Comma 6 2" xfId="283" xr:uid="{25F3B964-A0CD-46E7-9600-6E176F125366}"/>
    <cellStyle name="Comma 6 2 2" xfId="400" xr:uid="{784A0E50-12F9-4EC3-8B48-EE9E0C7FB94B}"/>
    <cellStyle name="Comma 6 2 3" xfId="334" xr:uid="{E42538EF-54FA-42E3-AD8A-0A3559C7249D}"/>
    <cellStyle name="Comma 6 2 3 2" xfId="410" xr:uid="{A96553E5-8BF4-47B9-8126-0E46DB686E9C}"/>
    <cellStyle name="Comma 6 3" xfId="296" xr:uid="{7E61F83D-B103-40AB-BF1D-F4DA80E7BD4A}"/>
    <cellStyle name="Comma 6 4" xfId="341" xr:uid="{65D71750-805F-4830-9FDC-1D850781BE55}"/>
    <cellStyle name="Comma 6 5" xfId="197" xr:uid="{8A000795-89A9-46ED-9FFF-9B789B5BB306}"/>
    <cellStyle name="Comma 7" xfId="46" xr:uid="{00000000-0005-0000-0000-00003F000000}"/>
    <cellStyle name="Comma 7 2" xfId="328" xr:uid="{BDCC882C-7F8A-427C-A23A-03AA00ED171D}"/>
    <cellStyle name="Comma 8" xfId="52" xr:uid="{00000000-0005-0000-0000-000040000000}"/>
    <cellStyle name="Comma 8 2" xfId="222" xr:uid="{4C18D7D5-99DD-42FB-9D96-A4FDE5F2A748}"/>
    <cellStyle name="Comma 9" xfId="329" xr:uid="{A5BE2582-4F86-4142-BC1A-B0831C18D84F}"/>
    <cellStyle name="Comma 9 3" xfId="407" xr:uid="{3F5A7C0F-0022-4A89-B836-FFB89204ED25}"/>
    <cellStyle name="comma zerodec" xfId="3" xr:uid="{00000000-0005-0000-0000-000041000000}"/>
    <cellStyle name="Cover Date" xfId="67" xr:uid="{00000000-0005-0000-0000-000042000000}"/>
    <cellStyle name="Cover Subtitle" xfId="68" xr:uid="{00000000-0005-0000-0000-000043000000}"/>
    <cellStyle name="Cover Title" xfId="69" xr:uid="{00000000-0005-0000-0000-000044000000}"/>
    <cellStyle name="Currency 2" xfId="211" xr:uid="{1525BE63-5DD1-40A1-92D1-614D50D3BA07}"/>
    <cellStyle name="Currency 2 2" xfId="280" xr:uid="{7C8AF257-BCD7-4C77-AE11-567036B5FA8B}"/>
    <cellStyle name="Currency 3" xfId="331" xr:uid="{060FCFFC-6887-45EB-BA14-B09ED800714D}"/>
    <cellStyle name="Currency 3 2" xfId="413" xr:uid="{E6672265-5814-414C-AA9D-F086ABABD844}"/>
    <cellStyle name="Currency1" xfId="4" xr:uid="{00000000-0005-0000-0000-000045000000}"/>
    <cellStyle name="Dollar (zero dec)" xfId="5" xr:uid="{00000000-0005-0000-0000-000046000000}"/>
    <cellStyle name="E&amp;Y House" xfId="70" xr:uid="{00000000-0005-0000-0000-000047000000}"/>
    <cellStyle name="E&amp;Y House 2" xfId="345" xr:uid="{EE77E458-281D-44D9-9359-818F230A60F0}"/>
    <cellStyle name="Explanatory Text" xfId="25" builtinId="53" customBuiltin="1"/>
    <cellStyle name="Explanatory Text 2" xfId="119" xr:uid="{00000000-0005-0000-0000-000049000000}"/>
    <cellStyle name="Explanatory Text 2 2" xfId="244" xr:uid="{1F09E217-9F4A-40EE-B4F6-5C458909419B}"/>
    <cellStyle name="Footer SBILogo1" xfId="71" xr:uid="{00000000-0005-0000-0000-00004A000000}"/>
    <cellStyle name="Footer SBILogo2" xfId="72" xr:uid="{00000000-0005-0000-0000-00004B000000}"/>
    <cellStyle name="Footnote" xfId="73" xr:uid="{00000000-0005-0000-0000-00004C000000}"/>
    <cellStyle name="Footnote Reference" xfId="74" xr:uid="{00000000-0005-0000-0000-00004D000000}"/>
    <cellStyle name="Footnote_Becl-W.PaperYE" xfId="75" xr:uid="{00000000-0005-0000-0000-00004E000000}"/>
    <cellStyle name="Good" xfId="17" builtinId="26" customBuiltin="1"/>
    <cellStyle name="Good 2" xfId="109" xr:uid="{00000000-0005-0000-0000-000050000000}"/>
    <cellStyle name="Good 2 2" xfId="234" xr:uid="{B50241D4-E1AF-4949-885E-7FAF1A35E3E7}"/>
    <cellStyle name="Grey" xfId="6" xr:uid="{00000000-0005-0000-0000-000051000000}"/>
    <cellStyle name="Header" xfId="76" xr:uid="{00000000-0005-0000-0000-000052000000}"/>
    <cellStyle name="Header Draft Stamp" xfId="77" xr:uid="{00000000-0005-0000-0000-000053000000}"/>
    <cellStyle name="Header_Becl-W.PaperYE" xfId="78" xr:uid="{00000000-0005-0000-0000-000054000000}"/>
    <cellStyle name="Heading 1" xfId="13" builtinId="16" customBuiltin="1"/>
    <cellStyle name="Heading 1 2" xfId="105" xr:uid="{00000000-0005-0000-0000-000056000000}"/>
    <cellStyle name="Heading 1 2 2" xfId="230" xr:uid="{9BF5C1CB-B282-4737-B42B-98A5472F556C}"/>
    <cellStyle name="Heading 1 Above" xfId="79" xr:uid="{00000000-0005-0000-0000-000057000000}"/>
    <cellStyle name="Heading 1+" xfId="80" xr:uid="{00000000-0005-0000-0000-000058000000}"/>
    <cellStyle name="Heading 2" xfId="14" builtinId="17" customBuiltin="1"/>
    <cellStyle name="Heading 2 2" xfId="106" xr:uid="{00000000-0005-0000-0000-00005A000000}"/>
    <cellStyle name="Heading 2 2 2" xfId="231" xr:uid="{46D60072-B096-4365-A7ED-AD0B2FCC2D06}"/>
    <cellStyle name="Heading 2 Below" xfId="81" xr:uid="{00000000-0005-0000-0000-00005B000000}"/>
    <cellStyle name="Heading 2+" xfId="82" xr:uid="{00000000-0005-0000-0000-00005C000000}"/>
    <cellStyle name="Heading 3" xfId="15" builtinId="18" customBuiltin="1"/>
    <cellStyle name="Heading 3 2" xfId="107" xr:uid="{00000000-0005-0000-0000-00005E000000}"/>
    <cellStyle name="Heading 3 2 2" xfId="232" xr:uid="{5717FF5F-B7C4-43E3-90CC-8D5F0FD475DA}"/>
    <cellStyle name="Heading 3+" xfId="83" xr:uid="{00000000-0005-0000-0000-00005F000000}"/>
    <cellStyle name="Heading 4" xfId="16" builtinId="19" customBuiltin="1"/>
    <cellStyle name="Heading 4 2" xfId="108" xr:uid="{00000000-0005-0000-0000-000061000000}"/>
    <cellStyle name="Heading 4 2 2" xfId="233" xr:uid="{830B3D4E-4182-4C41-9C9B-C7670F25C0B9}"/>
    <cellStyle name="Hyperlink 2" xfId="221" xr:uid="{B6788D1A-D100-4FFC-95E4-D0C63BC5EB23}"/>
    <cellStyle name="Hyperlink 3" xfId="374" xr:uid="{94F6E341-FB74-4C7F-A59F-6CDFB9B4671C}"/>
    <cellStyle name="Input" xfId="19" builtinId="20" customBuiltin="1"/>
    <cellStyle name="Input [yellow]" xfId="7" xr:uid="{00000000-0005-0000-0000-000063000000}"/>
    <cellStyle name="Input 2" xfId="112" xr:uid="{00000000-0005-0000-0000-000064000000}"/>
    <cellStyle name="Input 2 2" xfId="237" xr:uid="{967167EA-DCAF-41C9-95D4-D2E3840C19E8}"/>
    <cellStyle name="Input 3" xfId="209" xr:uid="{BFFED75F-768A-4267-B49E-B20F57C61E4F}"/>
    <cellStyle name="Input 4" xfId="210" xr:uid="{6E257483-36AF-416E-AC6D-B887987A4EE2}"/>
    <cellStyle name="Linked Cell" xfId="22" builtinId="24" customBuiltin="1"/>
    <cellStyle name="Linked Cell 2" xfId="115" xr:uid="{00000000-0005-0000-0000-000066000000}"/>
    <cellStyle name="Linked Cell 2 2" xfId="240" xr:uid="{9940571F-F190-460C-B868-EB31DAD0525C}"/>
    <cellStyle name="Neutral" xfId="171" builtinId="28" customBuiltin="1"/>
    <cellStyle name="Neutral 2" xfId="111" xr:uid="{00000000-0005-0000-0000-000067000000}"/>
    <cellStyle name="Neutral 2 2" xfId="236" xr:uid="{0D4AA771-099C-44E2-BFA4-B872D60290C6}"/>
    <cellStyle name="Neutral 3" xfId="51" xr:uid="{00000000-0005-0000-0000-000068000000}"/>
    <cellStyle name="no dec" xfId="8" xr:uid="{00000000-0005-0000-0000-000069000000}"/>
    <cellStyle name="Normal" xfId="0" builtinId="0"/>
    <cellStyle name="Normal - Style1" xfId="9" xr:uid="{00000000-0005-0000-0000-00006B000000}"/>
    <cellStyle name="Normal 10" xfId="150" xr:uid="{00000000-0005-0000-0000-00006C000000}"/>
    <cellStyle name="Normal 10 2" xfId="299" xr:uid="{C2313940-A8CE-43F0-B1FB-BBAAA1A5C589}"/>
    <cellStyle name="Normal 11" xfId="152" xr:uid="{00000000-0005-0000-0000-00006D000000}"/>
    <cellStyle name="Normal 11 2" xfId="319" xr:uid="{D0191DAF-715F-439F-B982-6CB5FE33D56C}"/>
    <cellStyle name="Normal 12" xfId="154" xr:uid="{00000000-0005-0000-0000-00006E000000}"/>
    <cellStyle name="Normal 12 2" xfId="330" xr:uid="{3D351E44-7DBD-4F8A-9570-F2C5B413FA31}"/>
    <cellStyle name="Normal 12 3" xfId="282" xr:uid="{54763C85-6F3C-4C04-AD5C-27A7FFF76295}"/>
    <cellStyle name="Normal 13" xfId="153" xr:uid="{00000000-0005-0000-0000-00006F000000}"/>
    <cellStyle name="Normal 13 2" xfId="347" xr:uid="{76C4F51E-B942-48B6-9D3C-3B07CB9F91C1}"/>
    <cellStyle name="Normal 14" xfId="155" xr:uid="{00000000-0005-0000-0000-000070000000}"/>
    <cellStyle name="Normal 14 2" xfId="368" xr:uid="{92B06180-1695-49FE-A52E-771BAF955151}"/>
    <cellStyle name="Normal 15" xfId="156" xr:uid="{00000000-0005-0000-0000-000071000000}"/>
    <cellStyle name="Normal 15 2" xfId="369" xr:uid="{AAA40D4F-E318-440A-8F6A-65DB088AE9C6}"/>
    <cellStyle name="Normal 16" xfId="157" xr:uid="{00000000-0005-0000-0000-000072000000}"/>
    <cellStyle name="Normal 16 2" xfId="370" xr:uid="{1045CFA0-A3CD-4008-8F76-7083A6C885BD}"/>
    <cellStyle name="Normal 17" xfId="158" xr:uid="{00000000-0005-0000-0000-000073000000}"/>
    <cellStyle name="Normal 17 2" xfId="390" xr:uid="{E35899AE-0B61-4E68-B3CD-C49E91273486}"/>
    <cellStyle name="Normal 18" xfId="159" xr:uid="{00000000-0005-0000-0000-000074000000}"/>
    <cellStyle name="Normal 19" xfId="161" xr:uid="{00000000-0005-0000-0000-000075000000}"/>
    <cellStyle name="Normal 2" xfId="10" xr:uid="{00000000-0005-0000-0000-000076000000}"/>
    <cellStyle name="Normal 2 2" xfId="47" xr:uid="{00000000-0005-0000-0000-000077000000}"/>
    <cellStyle name="Normal 2 2 2" xfId="213" xr:uid="{85440874-1F62-4F43-8292-BB4AA0E5797F}"/>
    <cellStyle name="Normal 2 2 2 2" xfId="337" xr:uid="{24EB90F6-EDAA-4B84-9BB6-635CA3FF6AEE}"/>
    <cellStyle name="Normal 2 2 3" xfId="218" xr:uid="{210B1B2B-D157-47F7-B483-5E5EB87CC3F4}"/>
    <cellStyle name="Normal 2 2 4" xfId="388" xr:uid="{9601F39A-1F50-42C0-9C17-496892D9EC07}"/>
    <cellStyle name="Normal 2 2 4 2" xfId="402" xr:uid="{E9CAB785-D777-4A1C-9B55-01533AC81925}"/>
    <cellStyle name="Normal 2 2 5" xfId="193" xr:uid="{E39BF091-821D-4B6D-B2DE-0D03D1236CB7}"/>
    <cellStyle name="Normal 2 3" xfId="205" xr:uid="{08C79994-76B0-441F-B094-5EFE09A87E38}"/>
    <cellStyle name="Normal 2 3 2" xfId="226" xr:uid="{DC4B8ADE-595D-47AF-B759-61949A2FFB5C}"/>
    <cellStyle name="Normal 2 3 3" xfId="404" xr:uid="{C87B5147-7449-4693-AF01-BF97424B267F}"/>
    <cellStyle name="Normal 2 3 4" xfId="421" xr:uid="{D67E4010-8E56-45B8-AA8F-82792F4C5A91}"/>
    <cellStyle name="Normal 2 4" xfId="200" xr:uid="{1AD9D441-DCF4-4974-8D6C-7BC8EEEA5CC4}"/>
    <cellStyle name="Normal 2 4 2" xfId="220" xr:uid="{8D8E6CB6-258B-4A1F-A082-C288D64D2638}"/>
    <cellStyle name="Normal 2 4 3" xfId="385" xr:uid="{048BDA8D-4D70-42E0-B096-8CD2A0356D19}"/>
    <cellStyle name="Normal 2 4 4" xfId="270" xr:uid="{4925E2EF-87C8-4339-9A52-B438B222BCD0}"/>
    <cellStyle name="Normal 2 4 5" xfId="397" xr:uid="{8CFB7A0C-DD27-4751-A922-CC7875675262}"/>
    <cellStyle name="Normal 2 4 6" xfId="378" xr:uid="{B0A3DD5B-AA1F-49B6-9E22-889A7DBFFF4A}"/>
    <cellStyle name="Normal 2 4 6 2" xfId="396" xr:uid="{F2087E2E-78F1-4D1A-A7BA-0A940FE92385}"/>
    <cellStyle name="Normal 2 4 6 2 2" xfId="380" xr:uid="{959F183E-5F55-4205-8DAE-4C91411ADAB4}"/>
    <cellStyle name="Normal 2 4 6 2 3" xfId="335" xr:uid="{ADA5B09F-E357-4661-A620-3C590C6E8B53}"/>
    <cellStyle name="Normal 2 4 6 2 3 2" xfId="411" xr:uid="{9F373BA7-4F5C-495A-8D0D-8A904D67DDE2}"/>
    <cellStyle name="Normal 20" xfId="160" xr:uid="{00000000-0005-0000-0000-000078000000}"/>
    <cellStyle name="Normal 20 2" xfId="408" xr:uid="{B5030611-36A8-47C4-A542-C1B59F0C076E}"/>
    <cellStyle name="Normal 21" xfId="162" xr:uid="{00000000-0005-0000-0000-000079000000}"/>
    <cellStyle name="Normal 22" xfId="165" xr:uid="{00000000-0005-0000-0000-00007A000000}"/>
    <cellStyle name="Normal 23" xfId="59" xr:uid="{00000000-0005-0000-0000-00007B000000}"/>
    <cellStyle name="Normal 24" xfId="167" xr:uid="{00000000-0005-0000-0000-00007C000000}"/>
    <cellStyle name="Normal 25" xfId="45" xr:uid="{00000000-0005-0000-0000-00007D000000}"/>
    <cellStyle name="Normal 3" xfId="48" xr:uid="{00000000-0005-0000-0000-00007E000000}"/>
    <cellStyle name="Normal 3 2" xfId="64" xr:uid="{00000000-0005-0000-0000-00007F000000}"/>
    <cellStyle name="Normal 3 2 2" xfId="216" xr:uid="{24F13B8C-7630-466D-A0DE-474DBD142441}"/>
    <cellStyle name="Normal 3 2 2 2" xfId="276" xr:uid="{B1BDDDEC-ECF3-4A87-A10E-86879F512F4E}"/>
    <cellStyle name="Normal 3 2 2 3" xfId="275" xr:uid="{67F3664F-AB86-4AD0-849D-30D83EB91239}"/>
    <cellStyle name="Normal 3 2 3" xfId="223" xr:uid="{6087FC6E-261D-406D-A9AE-6CA75300B53D}"/>
    <cellStyle name="Normal 3 3" xfId="201" xr:uid="{410506E4-7B42-44D9-879F-72D822F592EB}"/>
    <cellStyle name="Normal 3 3 2" xfId="344" xr:uid="{8A24E2EC-9E71-4350-AB2E-7F8A0AD1EBBF}"/>
    <cellStyle name="Normal 3 4" xfId="332" xr:uid="{1F1569ED-ED2B-4921-A78B-B3E20255D8E5}"/>
    <cellStyle name="Normal 3 4 3" xfId="398" xr:uid="{67956A20-BC78-4CC5-B192-26505686ECBD}"/>
    <cellStyle name="Normal 3 4 3 2" xfId="382" xr:uid="{5A5AC704-5B5B-475D-9617-4D1D7B692E9A}"/>
    <cellStyle name="Normal 3 4 3 3" xfId="384" xr:uid="{DBE0AD97-9F7F-467A-92E6-AD72AD90E9EC}"/>
    <cellStyle name="Normal 3 4 3 3 2" xfId="391" xr:uid="{C3A922DE-26EA-4D0E-990C-A942F022CA76}"/>
    <cellStyle name="Normal 3 4 3 3 2 2" xfId="401" xr:uid="{33F96104-CAC9-43BE-8EE9-5958F8EFD877}"/>
    <cellStyle name="Normal 3 4 3 3 2 3" xfId="386" xr:uid="{F1A81074-578C-4A42-B1A0-A85C5F0006FB}"/>
    <cellStyle name="Normal 3 5" xfId="342" xr:uid="{F3D02B9C-AC04-4360-9A15-B543AC90660A}"/>
    <cellStyle name="Normal 3 6" xfId="180" xr:uid="{43B34972-522F-4CAD-BB9D-CF19D5081633}"/>
    <cellStyle name="Normal 4" xfId="65" xr:uid="{00000000-0005-0000-0000-000080000000}"/>
    <cellStyle name="Normal 4 2" xfId="190" xr:uid="{01096DEA-BFCB-4C72-9E28-EBF44555C0B9}"/>
    <cellStyle name="Normal 4 2 2" xfId="207" xr:uid="{252F253C-7CFA-42AD-9B4B-203D7960868D}"/>
    <cellStyle name="Normal 4 3" xfId="214" xr:uid="{D097DE76-FD7C-4A69-82BB-4F780DC9F087}"/>
    <cellStyle name="Normal 4 3 2" xfId="290" xr:uid="{ACEAB12C-2975-4C9C-A237-724677840087}"/>
    <cellStyle name="Normal 4 4" xfId="182" xr:uid="{FE8A4965-E52D-4BA6-9D0D-9CFB67881CA5}"/>
    <cellStyle name="Normal 5" xfId="102" xr:uid="{00000000-0005-0000-0000-000081000000}"/>
    <cellStyle name="Normal 5 2" xfId="184" xr:uid="{A46222FC-04E7-45BD-A13B-D1E05C22EC6A}"/>
    <cellStyle name="Normal 5 2 2" xfId="420" xr:uid="{278E252B-4F11-4C9B-AEC1-211FBA195780}"/>
    <cellStyle name="Normal 5 3" xfId="291" xr:uid="{ED534375-7501-4F8D-9E81-8816049A336A}"/>
    <cellStyle name="Normal 5 4" xfId="327" xr:uid="{29FBB400-5322-4C24-A0F2-708A211EB930}"/>
    <cellStyle name="Normal 5 5" xfId="285" xr:uid="{6C2C1BAA-C688-4AF0-822A-881785EA18C6}"/>
    <cellStyle name="Normal 5 6" xfId="203" xr:uid="{E4E079C4-68E4-4EC1-98F1-9E7C6622FCF9}"/>
    <cellStyle name="Normal 6" xfId="103" xr:uid="{00000000-0005-0000-0000-000082000000}"/>
    <cellStyle name="Normal 6 2" xfId="272" xr:uid="{A7A45887-8C87-4FB1-B49B-A459CD24AFB3}"/>
    <cellStyle name="Normal 6 2 2" xfId="273" xr:uid="{EB5C7F81-023E-46AA-8D3C-09C346862BCA}"/>
    <cellStyle name="Normal 6 2 2 2" xfId="392" xr:uid="{0E9026A7-3E8B-46C3-A713-C15A846ED9B6}"/>
    <cellStyle name="Normal 6 2 2 3" xfId="387" xr:uid="{6CA5E4C2-F421-430A-AEF3-4486A7203A9A}"/>
    <cellStyle name="Normal 6 2 3" xfId="333" xr:uid="{9F32EB05-5E0F-47B6-A6EB-C305DB2FC2F8}"/>
    <cellStyle name="Normal 6 2 3 2" xfId="409" xr:uid="{605E877F-C054-4A55-85FE-DE3DB487B573}"/>
    <cellStyle name="Normal 6 3" xfId="294" xr:uid="{9F9A0E9B-67C5-4180-9467-37C2273A61DD}"/>
    <cellStyle name="Normal 6 4" xfId="339" xr:uid="{9A675C03-65C6-44D7-83A1-C3EF62BFDF15}"/>
    <cellStyle name="Normal 6 5" xfId="187" xr:uid="{666E60CB-4574-457A-8E60-3F1E44D2ED12}"/>
    <cellStyle name="Normal 7" xfId="145" xr:uid="{00000000-0005-0000-0000-000083000000}"/>
    <cellStyle name="Normal 7 2" xfId="183" xr:uid="{3634C796-E863-424D-AD9F-0043AC1D4445}"/>
    <cellStyle name="Normal 8" xfId="147" xr:uid="{00000000-0005-0000-0000-000084000000}"/>
    <cellStyle name="Normal 8 2" xfId="289" xr:uid="{DFEF411F-8DDE-4C34-9AA2-1C139092C196}"/>
    <cellStyle name="Normal 85" xfId="340" xr:uid="{2C241DFF-4C49-4EA7-A002-07F382B1429E}"/>
    <cellStyle name="Normal 9" xfId="149" xr:uid="{00000000-0005-0000-0000-000085000000}"/>
    <cellStyle name="Normal 9 2" xfId="297" xr:uid="{579756BD-8D80-4E3B-9AAB-4A38DDE9E86A}"/>
    <cellStyle name="NormalGB" xfId="84" xr:uid="{00000000-0005-0000-0000-000086000000}"/>
    <cellStyle name="Note" xfId="172" builtinId="10" customBuiltin="1"/>
    <cellStyle name="Note 2" xfId="118" xr:uid="{00000000-0005-0000-0000-000087000000}"/>
    <cellStyle name="Note 2 2" xfId="295" xr:uid="{E47C8A4C-B291-4167-A9C9-BBB234264582}"/>
    <cellStyle name="Note 2 3" xfId="243" xr:uid="{1E9839C9-52CB-4EC4-9D71-14DDD4F93718}"/>
    <cellStyle name="Note 3" xfId="63" xr:uid="{00000000-0005-0000-0000-000088000000}"/>
    <cellStyle name="Note 3 2" xfId="298" xr:uid="{992AEAC9-0606-4F20-8ED7-08D2181ED3B4}"/>
    <cellStyle name="Note 4" xfId="300" xr:uid="{EB6071C9-8C91-41FA-B3E9-26C1030735FC}"/>
    <cellStyle name="Note 5" xfId="349" xr:uid="{0B857D1F-6932-4701-AC63-158C7474BFE3}"/>
    <cellStyle name="Output" xfId="20" builtinId="21" customBuiltin="1"/>
    <cellStyle name="Output 2" xfId="113" xr:uid="{00000000-0005-0000-0000-00008A000000}"/>
    <cellStyle name="Output 2 2" xfId="238" xr:uid="{11721651-46DC-40E3-97F7-34D4C14F482A}"/>
    <cellStyle name="Page Number" xfId="85" xr:uid="{00000000-0005-0000-0000-00008B000000}"/>
    <cellStyle name="Percent (0%)" xfId="281" xr:uid="{6C80D221-D4A2-41F5-94A0-ED8682516112}"/>
    <cellStyle name="Percent [2]" xfId="11" xr:uid="{00000000-0005-0000-0000-00008C000000}"/>
    <cellStyle name="Percent 10" xfId="381" xr:uid="{926236FE-ABD6-4DFD-8C47-B30475525A43}"/>
    <cellStyle name="Percent 11" xfId="393" xr:uid="{FBA88FC8-0596-4565-8FAF-6E54649C936A}"/>
    <cellStyle name="Percent 12" xfId="394" xr:uid="{D4FFBBB9-ED79-4183-B473-FEC84D2D6E5D}"/>
    <cellStyle name="Percent 13" xfId="415" xr:uid="{F1C2ABB3-F04E-42BB-AECF-6D586E5FC9BF}"/>
    <cellStyle name="Percent 14" xfId="416" xr:uid="{2534D514-A82E-488C-AC40-84D94B436704}"/>
    <cellStyle name="Percent 15" xfId="418" xr:uid="{F57EEC97-13F4-4969-8667-FB29F729B054}"/>
    <cellStyle name="Percent 16" xfId="419" xr:uid="{DF34D2CC-92A4-43EC-A48E-E6A5A9479D50}"/>
    <cellStyle name="Percent 2" xfId="61" xr:uid="{00000000-0005-0000-0000-00008D000000}"/>
    <cellStyle name="Percent 2 2" xfId="323" xr:uid="{18C56E40-8BE0-4E3C-B2FC-6E33C0E3BEDF}"/>
    <cellStyle name="Percent 2 2 2" xfId="192" xr:uid="{C1B04F13-E807-4E92-B228-AADDFB4D8FA1}"/>
    <cellStyle name="Percent 2 2 2 2 2 2" xfId="278" xr:uid="{D7BCE065-C4A1-4D3E-A327-894978C8FD2B}"/>
    <cellStyle name="Percent 3" xfId="168" xr:uid="{00000000-0005-0000-0000-00008E000000}"/>
    <cellStyle name="Percent 3 2" xfId="208" xr:uid="{85CA7E95-163E-49AA-8560-2E3474D7F847}"/>
    <cellStyle name="Percent 4" xfId="284" xr:uid="{B10A7C36-EFE1-43B1-932E-8F8CEDFF3038}"/>
    <cellStyle name="Percent 5" xfId="321" xr:uid="{B5D87D53-9001-4F75-A667-F4ECC9B8CB37}"/>
    <cellStyle name="Percent 6" xfId="346" xr:uid="{0703C714-9223-48F7-927B-A31DF394E7BD}"/>
    <cellStyle name="Percent 7" xfId="373" xr:uid="{69BECABA-ABFD-474D-A1C0-8989F0678D6D}"/>
    <cellStyle name="Percent 8" xfId="376" xr:uid="{148275E5-A93B-4D70-8791-3BD4467353FE}"/>
    <cellStyle name="Percent 9" xfId="377" xr:uid="{9425BF8D-4250-4FB7-A901-EC4E46142ECD}"/>
    <cellStyle name="Quantity" xfId="12" xr:uid="{00000000-0005-0000-0000-00008F000000}"/>
    <cellStyle name="Salomon Logo" xfId="86" xr:uid="{00000000-0005-0000-0000-000090000000}"/>
    <cellStyle name="Table Head" xfId="87" xr:uid="{00000000-0005-0000-0000-000091000000}"/>
    <cellStyle name="Table Source" xfId="88" xr:uid="{00000000-0005-0000-0000-000092000000}"/>
    <cellStyle name="Table Text" xfId="89" xr:uid="{00000000-0005-0000-0000-000093000000}"/>
    <cellStyle name="Table Title" xfId="90" xr:uid="{00000000-0005-0000-0000-000094000000}"/>
    <cellStyle name="Table Units" xfId="91" xr:uid="{00000000-0005-0000-0000-000095000000}"/>
    <cellStyle name="Text 1" xfId="92" xr:uid="{00000000-0005-0000-0000-000096000000}"/>
    <cellStyle name="Text 2" xfId="93" xr:uid="{00000000-0005-0000-0000-000097000000}"/>
    <cellStyle name="Text Head 1" xfId="94" xr:uid="{00000000-0005-0000-0000-000098000000}"/>
    <cellStyle name="Text Head 2" xfId="95" xr:uid="{00000000-0005-0000-0000-000099000000}"/>
    <cellStyle name="Text Indent 1" xfId="96" xr:uid="{00000000-0005-0000-0000-00009A000000}"/>
    <cellStyle name="Text Indent 2" xfId="97" xr:uid="{00000000-0005-0000-0000-00009B000000}"/>
    <cellStyle name="Title" xfId="170" builtinId="15" customBuiltin="1"/>
    <cellStyle name="Title 2" xfId="104" xr:uid="{00000000-0005-0000-0000-00009C000000}"/>
    <cellStyle name="Title 2 2" xfId="229" xr:uid="{CA85656C-BA65-49CF-8C3C-6E55148784DD}"/>
    <cellStyle name="Title 3" xfId="151" xr:uid="{00000000-0005-0000-0000-00009D000000}"/>
    <cellStyle name="Title 4" xfId="62" xr:uid="{00000000-0005-0000-0000-00009E000000}"/>
    <cellStyle name="TOC 1" xfId="98" xr:uid="{00000000-0005-0000-0000-00009F000000}"/>
    <cellStyle name="TOC 2" xfId="99" xr:uid="{00000000-0005-0000-0000-0000A0000000}"/>
    <cellStyle name="Total" xfId="26" builtinId="25" customBuiltin="1"/>
    <cellStyle name="Total 2" xfId="120" xr:uid="{00000000-0005-0000-0000-0000A2000000}"/>
    <cellStyle name="Total 2 2" xfId="245" xr:uid="{C275CE75-36D9-4CDD-AF0F-40A20DB5800C}"/>
    <cellStyle name="Warning Text" xfId="24" builtinId="11" customBuiltin="1"/>
    <cellStyle name="Warning Text 2" xfId="117" xr:uid="{00000000-0005-0000-0000-0000A4000000}"/>
    <cellStyle name="Warning Text 2 2" xfId="242" xr:uid="{4F069988-6437-4C27-949F-7D29B1156D32}"/>
    <cellStyle name="เชื่อมโยงหลายมิติ" xfId="100" xr:uid="{00000000-0005-0000-0000-0000A6000000}"/>
    <cellStyle name="ชื่อเรื่อง 2" xfId="164" xr:uid="{00000000-0005-0000-0000-0000A5000000}"/>
    <cellStyle name="ตามการเชื่อมโยงหลายมิติ" xfId="101" xr:uid="{00000000-0005-0000-0000-0000A7000000}"/>
    <cellStyle name="ปกติ 2" xfId="163" xr:uid="{00000000-0005-0000-0000-0000A8000000}"/>
    <cellStyle name="ปกติ 2 2" xfId="198" xr:uid="{DDF4BAE8-3D58-4BDF-A906-924E9FEFCA6E}"/>
    <cellStyle name="ปกติ_Sheet1" xfId="169" xr:uid="{00000000-0005-0000-0000-0000A9000000}"/>
  </cellStyles>
  <dxfs count="0"/>
  <tableStyles count="1" defaultTableStyle="TableStyleMedium2" defaultPivotStyle="PivotStyleLight16">
    <tableStyle name="Invisible" pivot="0" table="0" count="0" xr9:uid="{7A7C5447-6192-4252-A25D-B52B318AC95B}"/>
  </tableStyles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4"/>
  <sheetViews>
    <sheetView showGridLines="0" tabSelected="1" view="pageBreakPreview" zoomScaleNormal="100" zoomScaleSheetLayoutView="100" workbookViewId="0">
      <selection activeCell="A5" sqref="A5"/>
    </sheetView>
  </sheetViews>
  <sheetFormatPr defaultColWidth="9.44140625" defaultRowHeight="24" customHeight="1"/>
  <cols>
    <col min="1" max="1" width="48.44140625" style="124" customWidth="1"/>
    <col min="2" max="2" width="8.5546875" style="124" customWidth="1"/>
    <col min="3" max="3" width="1.5546875" style="124" customWidth="1"/>
    <col min="4" max="4" width="13.5546875" style="124" customWidth="1"/>
    <col min="5" max="5" width="1.5546875" style="124" customWidth="1"/>
    <col min="6" max="6" width="13.5546875" style="124" customWidth="1"/>
    <col min="7" max="7" width="1.5546875" style="124" customWidth="1"/>
    <col min="8" max="8" width="13.5546875" style="124" customWidth="1"/>
    <col min="9" max="9" width="1.5546875" style="124" customWidth="1"/>
    <col min="10" max="10" width="13.5546875" style="124" customWidth="1"/>
    <col min="11" max="11" width="1.5546875" style="124" customWidth="1"/>
    <col min="12" max="12" width="9.44140625" style="124"/>
    <col min="13" max="13" width="13.33203125" style="124" bestFit="1" customWidth="1"/>
    <col min="14" max="14" width="14.44140625" style="55" bestFit="1" customWidth="1"/>
    <col min="15" max="15" width="13.6640625" style="124" bestFit="1" customWidth="1"/>
    <col min="16" max="16384" width="9.44140625" style="124"/>
  </cols>
  <sheetData>
    <row r="1" spans="1:15" ht="24" customHeight="1">
      <c r="A1" s="74" t="s">
        <v>0</v>
      </c>
      <c r="B1" s="1"/>
      <c r="C1" s="1"/>
      <c r="D1" s="1"/>
      <c r="E1" s="1"/>
      <c r="F1" s="1"/>
      <c r="G1" s="44"/>
      <c r="H1" s="1"/>
      <c r="I1" s="1"/>
      <c r="J1" s="1"/>
      <c r="K1" s="1"/>
      <c r="O1" s="125"/>
    </row>
    <row r="2" spans="1:15" ht="24" customHeight="1">
      <c r="A2" s="74" t="s">
        <v>1</v>
      </c>
      <c r="B2" s="1"/>
      <c r="C2" s="1"/>
      <c r="D2" s="1"/>
      <c r="E2" s="1"/>
      <c r="F2" s="1"/>
      <c r="G2" s="44"/>
      <c r="H2" s="1"/>
      <c r="I2" s="1"/>
      <c r="J2" s="1"/>
      <c r="K2" s="1"/>
    </row>
    <row r="3" spans="1:15" ht="24" customHeight="1">
      <c r="A3" s="74" t="s">
        <v>2</v>
      </c>
      <c r="B3" s="2"/>
      <c r="C3" s="2"/>
      <c r="D3" s="2"/>
      <c r="E3" s="2"/>
      <c r="F3" s="2"/>
      <c r="G3" s="45"/>
      <c r="H3" s="2"/>
      <c r="I3" s="2"/>
      <c r="J3" s="2"/>
      <c r="K3" s="2"/>
    </row>
    <row r="4" spans="1:15" ht="24" customHeight="1">
      <c r="A4" s="61"/>
      <c r="B4" s="107"/>
      <c r="C4" s="107"/>
      <c r="D4" s="107"/>
      <c r="E4" s="107"/>
      <c r="F4" s="107"/>
      <c r="G4" s="107"/>
      <c r="H4" s="107"/>
      <c r="I4" s="107"/>
      <c r="J4" s="126" t="s">
        <v>3</v>
      </c>
      <c r="K4" s="107"/>
    </row>
    <row r="5" spans="1:15" ht="24" customHeight="1">
      <c r="A5" s="62"/>
      <c r="B5" s="62"/>
      <c r="C5" s="62"/>
      <c r="D5" s="158" t="s">
        <v>4</v>
      </c>
      <c r="E5" s="158"/>
      <c r="F5" s="158"/>
      <c r="G5" s="58"/>
      <c r="H5" s="158" t="s">
        <v>5</v>
      </c>
      <c r="I5" s="158"/>
      <c r="J5" s="158"/>
      <c r="K5" s="58"/>
    </row>
    <row r="6" spans="1:15" ht="24" customHeight="1">
      <c r="A6" s="62"/>
      <c r="B6" s="66" t="s">
        <v>6</v>
      </c>
      <c r="C6" s="127"/>
      <c r="D6" s="128" t="s">
        <v>7</v>
      </c>
      <c r="E6" s="129"/>
      <c r="F6" s="128" t="s">
        <v>8</v>
      </c>
      <c r="G6" s="67"/>
      <c r="H6" s="128" t="s">
        <v>7</v>
      </c>
      <c r="I6" s="129"/>
      <c r="J6" s="128" t="s">
        <v>8</v>
      </c>
      <c r="K6" s="67"/>
    </row>
    <row r="7" spans="1:15" ht="24" customHeight="1">
      <c r="A7" s="62"/>
      <c r="B7" s="66"/>
      <c r="C7" s="127"/>
      <c r="D7" s="62" t="s">
        <v>9</v>
      </c>
      <c r="E7" s="66"/>
      <c r="F7" s="130" t="s">
        <v>10</v>
      </c>
      <c r="G7" s="64"/>
      <c r="H7" s="62" t="s">
        <v>9</v>
      </c>
      <c r="I7" s="66"/>
      <c r="J7" s="130" t="s">
        <v>10</v>
      </c>
      <c r="K7" s="130"/>
    </row>
    <row r="8" spans="1:15" ht="24" customHeight="1">
      <c r="A8" s="62"/>
      <c r="B8" s="66"/>
      <c r="C8" s="127"/>
      <c r="D8" s="3" t="s">
        <v>11</v>
      </c>
      <c r="E8" s="66"/>
      <c r="F8" s="131"/>
      <c r="G8" s="64"/>
      <c r="H8" s="3" t="s">
        <v>11</v>
      </c>
      <c r="I8" s="66"/>
      <c r="J8" s="154"/>
      <c r="K8" s="131"/>
    </row>
    <row r="9" spans="1:15" s="61" customFormat="1" ht="24" customHeight="1">
      <c r="A9" s="74" t="s">
        <v>12</v>
      </c>
      <c r="B9" s="132"/>
      <c r="C9" s="51"/>
      <c r="D9" s="52"/>
      <c r="E9" s="51"/>
      <c r="H9" s="21"/>
      <c r="K9" s="51"/>
      <c r="N9" s="56"/>
    </row>
    <row r="10" spans="1:15" s="61" customFormat="1" ht="24" customHeight="1">
      <c r="A10" s="74" t="s">
        <v>13</v>
      </c>
      <c r="D10" s="75"/>
      <c r="E10" s="69"/>
      <c r="F10" s="75"/>
      <c r="G10" s="75"/>
      <c r="H10" s="22"/>
      <c r="I10" s="75"/>
      <c r="J10" s="75"/>
      <c r="N10" s="56"/>
    </row>
    <row r="11" spans="1:15" s="61" customFormat="1" ht="24" customHeight="1">
      <c r="A11" s="61" t="s">
        <v>14</v>
      </c>
      <c r="B11" s="94"/>
      <c r="C11" s="133"/>
      <c r="D11" s="23">
        <v>1759127</v>
      </c>
      <c r="E11" s="111"/>
      <c r="F11" s="23">
        <v>2565059</v>
      </c>
      <c r="G11" s="111"/>
      <c r="H11" s="24">
        <v>79593</v>
      </c>
      <c r="I11" s="111"/>
      <c r="J11" s="24">
        <v>747251</v>
      </c>
      <c r="K11" s="111"/>
      <c r="N11" s="56"/>
    </row>
    <row r="12" spans="1:15" s="61" customFormat="1" ht="24" customHeight="1">
      <c r="A12" s="61" t="s">
        <v>15</v>
      </c>
      <c r="B12" s="94">
        <v>3</v>
      </c>
      <c r="C12" s="94"/>
      <c r="D12" s="23">
        <v>142200</v>
      </c>
      <c r="E12" s="111"/>
      <c r="F12" s="23">
        <v>193199</v>
      </c>
      <c r="G12" s="111"/>
      <c r="H12" s="24">
        <v>26459</v>
      </c>
      <c r="I12" s="111"/>
      <c r="J12" s="24">
        <v>49346</v>
      </c>
      <c r="K12" s="111"/>
      <c r="L12" s="69"/>
      <c r="N12" s="56"/>
    </row>
    <row r="13" spans="1:15" s="61" customFormat="1" ht="24" customHeight="1">
      <c r="A13" s="61" t="s">
        <v>16</v>
      </c>
      <c r="B13" s="94">
        <v>4</v>
      </c>
      <c r="C13" s="94"/>
      <c r="D13" s="23">
        <v>73989507</v>
      </c>
      <c r="E13" s="111"/>
      <c r="F13" s="23">
        <v>71240124</v>
      </c>
      <c r="G13" s="111"/>
      <c r="H13" s="24">
        <v>156263</v>
      </c>
      <c r="I13" s="111"/>
      <c r="J13" s="24">
        <v>175310</v>
      </c>
      <c r="K13" s="111"/>
      <c r="M13" s="149"/>
      <c r="N13" s="56"/>
    </row>
    <row r="14" spans="1:15" s="61" customFormat="1" ht="24" customHeight="1">
      <c r="A14" s="61" t="s">
        <v>17</v>
      </c>
      <c r="B14" s="94">
        <v>2</v>
      </c>
      <c r="C14" s="94"/>
      <c r="D14" s="24">
        <v>0</v>
      </c>
      <c r="E14" s="111"/>
      <c r="F14" s="24">
        <v>0</v>
      </c>
      <c r="G14" s="111"/>
      <c r="H14" s="24">
        <v>3093168</v>
      </c>
      <c r="I14" s="111"/>
      <c r="J14" s="24">
        <v>2163803</v>
      </c>
      <c r="K14" s="111"/>
      <c r="M14" s="149"/>
      <c r="N14" s="56"/>
    </row>
    <row r="15" spans="1:15" s="61" customFormat="1" ht="24" customHeight="1">
      <c r="A15" s="61" t="s">
        <v>18</v>
      </c>
      <c r="B15" s="94">
        <v>2</v>
      </c>
      <c r="C15" s="94"/>
      <c r="D15" s="24">
        <v>0</v>
      </c>
      <c r="E15" s="111"/>
      <c r="F15" s="24">
        <v>0</v>
      </c>
      <c r="G15" s="111"/>
      <c r="H15" s="24">
        <v>39453600</v>
      </c>
      <c r="I15" s="111"/>
      <c r="J15" s="24">
        <v>40156000</v>
      </c>
      <c r="K15" s="111"/>
      <c r="M15" s="149"/>
      <c r="N15" s="56"/>
    </row>
    <row r="16" spans="1:15" s="61" customFormat="1" ht="24" customHeight="1">
      <c r="A16" s="61" t="s">
        <v>19</v>
      </c>
      <c r="B16" s="94"/>
      <c r="C16" s="94"/>
      <c r="D16" s="25">
        <v>102766</v>
      </c>
      <c r="E16" s="111"/>
      <c r="F16" s="25">
        <v>169710</v>
      </c>
      <c r="G16" s="111"/>
      <c r="H16" s="41">
        <v>0</v>
      </c>
      <c r="I16" s="111"/>
      <c r="J16" s="41">
        <v>0</v>
      </c>
      <c r="K16" s="111"/>
      <c r="M16" s="149"/>
      <c r="N16" s="56"/>
    </row>
    <row r="17" spans="1:14" s="61" customFormat="1" ht="24" customHeight="1">
      <c r="A17" s="61" t="s">
        <v>20</v>
      </c>
      <c r="B17" s="94"/>
      <c r="C17" s="94"/>
      <c r="D17" s="25">
        <v>447039</v>
      </c>
      <c r="E17" s="111"/>
      <c r="F17" s="25">
        <v>536146</v>
      </c>
      <c r="G17" s="111"/>
      <c r="H17" s="25">
        <v>0</v>
      </c>
      <c r="I17" s="111"/>
      <c r="J17" s="25">
        <v>0</v>
      </c>
      <c r="K17" s="111"/>
      <c r="M17" s="149"/>
      <c r="N17" s="56"/>
    </row>
    <row r="18" spans="1:14" s="61" customFormat="1" ht="24" customHeight="1">
      <c r="A18" s="61" t="s">
        <v>21</v>
      </c>
      <c r="B18" s="94"/>
      <c r="C18" s="94"/>
      <c r="D18" s="25">
        <v>134009</v>
      </c>
      <c r="E18" s="111"/>
      <c r="F18" s="25">
        <v>84448</v>
      </c>
      <c r="G18" s="111"/>
      <c r="H18" s="25">
        <v>0</v>
      </c>
      <c r="I18" s="111"/>
      <c r="J18" s="25">
        <v>0</v>
      </c>
      <c r="K18" s="111"/>
      <c r="L18" s="69"/>
      <c r="M18" s="149"/>
      <c r="N18" s="56"/>
    </row>
    <row r="19" spans="1:14" s="61" customFormat="1" ht="24" customHeight="1">
      <c r="A19" s="61" t="s">
        <v>22</v>
      </c>
      <c r="B19" s="94"/>
      <c r="C19" s="94"/>
      <c r="D19" s="25">
        <v>124709</v>
      </c>
      <c r="E19" s="111"/>
      <c r="F19" s="25">
        <v>108904</v>
      </c>
      <c r="G19" s="111"/>
      <c r="H19" s="25">
        <v>5031</v>
      </c>
      <c r="I19" s="111"/>
      <c r="J19" s="25">
        <v>2923</v>
      </c>
      <c r="K19" s="111"/>
      <c r="L19" s="69"/>
      <c r="M19" s="149"/>
      <c r="N19" s="56"/>
    </row>
    <row r="20" spans="1:14" s="61" customFormat="1" ht="24" customHeight="1">
      <c r="A20" s="60" t="s">
        <v>23</v>
      </c>
      <c r="B20" s="65"/>
      <c r="C20" s="65"/>
      <c r="D20" s="27">
        <f>SUM(D11:D19)</f>
        <v>76699357</v>
      </c>
      <c r="E20" s="67"/>
      <c r="F20" s="27">
        <f>SUM(F11:F19)</f>
        <v>74897590</v>
      </c>
      <c r="G20" s="67"/>
      <c r="H20" s="27">
        <f>SUM(H11:H19)</f>
        <v>42814114</v>
      </c>
      <c r="I20" s="67"/>
      <c r="J20" s="27">
        <f>SUM(J11:J19)</f>
        <v>43294633</v>
      </c>
      <c r="K20" s="67"/>
      <c r="M20" s="149"/>
      <c r="N20" s="56"/>
    </row>
    <row r="21" spans="1:14" s="61" customFormat="1" ht="24" customHeight="1">
      <c r="A21" s="60" t="s">
        <v>24</v>
      </c>
      <c r="B21" s="65"/>
      <c r="C21" s="65"/>
      <c r="D21" s="25"/>
      <c r="E21" s="67"/>
      <c r="F21" s="25"/>
      <c r="G21" s="67"/>
      <c r="H21" s="41"/>
      <c r="I21" s="67"/>
      <c r="J21" s="41"/>
      <c r="K21" s="67"/>
      <c r="M21" s="149"/>
      <c r="N21" s="56"/>
    </row>
    <row r="22" spans="1:14" s="61" customFormat="1" ht="24" customHeight="1">
      <c r="A22" s="61" t="s">
        <v>25</v>
      </c>
      <c r="B22" s="94">
        <v>5</v>
      </c>
      <c r="C22" s="94"/>
      <c r="D22" s="29">
        <v>0</v>
      </c>
      <c r="E22" s="134"/>
      <c r="F22" s="29">
        <v>0</v>
      </c>
      <c r="G22" s="134"/>
      <c r="H22" s="148">
        <v>4961987</v>
      </c>
      <c r="I22" s="134"/>
      <c r="J22" s="24">
        <v>6025987</v>
      </c>
      <c r="K22" s="134"/>
      <c r="M22" s="149"/>
      <c r="N22" s="56"/>
    </row>
    <row r="23" spans="1:14" s="61" customFormat="1" ht="24" customHeight="1">
      <c r="A23" s="61" t="s">
        <v>26</v>
      </c>
      <c r="B23" s="94">
        <v>6</v>
      </c>
      <c r="C23" s="94"/>
      <c r="D23" s="23">
        <v>7287546</v>
      </c>
      <c r="E23" s="134"/>
      <c r="F23" s="23">
        <v>7667461</v>
      </c>
      <c r="G23" s="134"/>
      <c r="H23" s="24">
        <v>6233785</v>
      </c>
      <c r="I23" s="134"/>
      <c r="J23" s="24">
        <v>6233785</v>
      </c>
      <c r="K23" s="134"/>
      <c r="L23" s="153"/>
      <c r="M23" s="149"/>
      <c r="N23" s="56"/>
    </row>
    <row r="24" spans="1:14" s="61" customFormat="1" ht="24" customHeight="1">
      <c r="A24" s="68" t="s">
        <v>27</v>
      </c>
      <c r="B24" s="94"/>
      <c r="C24" s="94"/>
      <c r="D24" s="58">
        <v>968929</v>
      </c>
      <c r="E24" s="134"/>
      <c r="F24" s="58">
        <v>973800</v>
      </c>
      <c r="G24" s="134"/>
      <c r="H24" s="24">
        <v>241113</v>
      </c>
      <c r="I24" s="134"/>
      <c r="J24" s="24">
        <v>242643</v>
      </c>
      <c r="K24" s="134"/>
      <c r="L24" s="153"/>
      <c r="M24" s="149"/>
      <c r="N24" s="56"/>
    </row>
    <row r="25" spans="1:14" s="61" customFormat="1" ht="24" customHeight="1">
      <c r="A25" s="68" t="s">
        <v>28</v>
      </c>
      <c r="B25" s="94"/>
      <c r="C25" s="94"/>
      <c r="D25" s="58">
        <v>75778</v>
      </c>
      <c r="E25" s="134"/>
      <c r="F25" s="58">
        <v>80846</v>
      </c>
      <c r="G25" s="134"/>
      <c r="H25" s="41">
        <v>25775</v>
      </c>
      <c r="I25" s="134"/>
      <c r="J25" s="24">
        <v>28259</v>
      </c>
      <c r="K25" s="134"/>
      <c r="L25" s="153"/>
      <c r="M25" s="149"/>
      <c r="N25" s="56"/>
    </row>
    <row r="26" spans="1:14" s="61" customFormat="1" ht="24" customHeight="1">
      <c r="A26" s="68" t="s">
        <v>29</v>
      </c>
      <c r="B26" s="94">
        <v>7</v>
      </c>
      <c r="C26" s="94"/>
      <c r="D26" s="28">
        <v>185905</v>
      </c>
      <c r="E26" s="134"/>
      <c r="F26" s="28">
        <v>204550</v>
      </c>
      <c r="G26" s="134"/>
      <c r="H26" s="41">
        <v>83112</v>
      </c>
      <c r="I26" s="134"/>
      <c r="J26" s="41">
        <v>97227</v>
      </c>
      <c r="K26" s="134"/>
      <c r="L26" s="153"/>
      <c r="M26" s="149"/>
      <c r="N26" s="56"/>
    </row>
    <row r="27" spans="1:14" s="61" customFormat="1" ht="24" customHeight="1">
      <c r="A27" s="68" t="s">
        <v>30</v>
      </c>
      <c r="B27" s="94">
        <v>8</v>
      </c>
      <c r="C27" s="94"/>
      <c r="D27" s="28">
        <v>123445</v>
      </c>
      <c r="E27" s="134"/>
      <c r="F27" s="25">
        <v>175876</v>
      </c>
      <c r="G27" s="134"/>
      <c r="H27" s="41">
        <v>28051</v>
      </c>
      <c r="I27" s="134"/>
      <c r="J27" s="25">
        <v>28325</v>
      </c>
      <c r="K27" s="134"/>
      <c r="L27" s="153"/>
      <c r="M27" s="149"/>
      <c r="N27" s="56"/>
    </row>
    <row r="28" spans="1:14" s="61" customFormat="1" ht="24" customHeight="1">
      <c r="A28" s="61" t="s">
        <v>31</v>
      </c>
      <c r="B28" s="94"/>
      <c r="C28" s="94"/>
      <c r="D28" s="28">
        <v>100063</v>
      </c>
      <c r="E28" s="134"/>
      <c r="F28" s="28">
        <v>100063</v>
      </c>
      <c r="G28" s="134"/>
      <c r="H28" s="25">
        <v>0</v>
      </c>
      <c r="I28" s="134"/>
      <c r="J28" s="25">
        <v>0</v>
      </c>
      <c r="K28" s="134"/>
      <c r="L28" s="153"/>
      <c r="M28" s="149"/>
      <c r="N28" s="56"/>
    </row>
    <row r="29" spans="1:14" s="61" customFormat="1" ht="24" customHeight="1">
      <c r="A29" s="61" t="s">
        <v>32</v>
      </c>
      <c r="B29" s="94"/>
      <c r="C29" s="94"/>
      <c r="D29" s="25">
        <v>13209</v>
      </c>
      <c r="E29" s="134"/>
      <c r="F29" s="25">
        <v>19992</v>
      </c>
      <c r="G29" s="25"/>
      <c r="H29" s="25">
        <v>7</v>
      </c>
      <c r="I29" s="134"/>
      <c r="J29" s="41">
        <v>1638</v>
      </c>
      <c r="K29" s="134"/>
      <c r="M29" s="149"/>
      <c r="N29" s="56"/>
    </row>
    <row r="30" spans="1:14" s="61" customFormat="1" ht="24" customHeight="1">
      <c r="A30" s="61" t="s">
        <v>33</v>
      </c>
      <c r="B30" s="94"/>
      <c r="C30" s="94"/>
      <c r="D30" s="28">
        <v>689628</v>
      </c>
      <c r="E30" s="134"/>
      <c r="F30" s="25">
        <v>678658</v>
      </c>
      <c r="G30" s="25"/>
      <c r="H30" s="25">
        <v>39415</v>
      </c>
      <c r="I30" s="134"/>
      <c r="J30" s="41">
        <v>49594</v>
      </c>
      <c r="K30" s="134"/>
      <c r="M30" s="149"/>
      <c r="N30" s="56"/>
    </row>
    <row r="31" spans="1:14" s="61" customFormat="1" ht="24" customHeight="1">
      <c r="A31" s="68" t="s">
        <v>34</v>
      </c>
      <c r="B31" s="133"/>
      <c r="C31" s="133"/>
      <c r="D31" s="28">
        <v>101124</v>
      </c>
      <c r="E31" s="134"/>
      <c r="F31" s="28">
        <v>94281</v>
      </c>
      <c r="G31" s="134"/>
      <c r="H31" s="41">
        <v>16936</v>
      </c>
      <c r="I31" s="134"/>
      <c r="J31" s="41">
        <v>14189</v>
      </c>
      <c r="K31" s="134"/>
      <c r="L31" s="69"/>
      <c r="M31" s="149"/>
      <c r="N31" s="56"/>
    </row>
    <row r="32" spans="1:14" s="61" customFormat="1" ht="24" customHeight="1">
      <c r="A32" s="60" t="s">
        <v>35</v>
      </c>
      <c r="B32" s="133"/>
      <c r="C32" s="133"/>
      <c r="D32" s="30">
        <f>SUM(D22:D31)</f>
        <v>9545627</v>
      </c>
      <c r="E32" s="134"/>
      <c r="F32" s="30">
        <f>SUM(F22:F31)</f>
        <v>9995527</v>
      </c>
      <c r="G32" s="28"/>
      <c r="H32" s="42">
        <f>SUM(H22:H31)</f>
        <v>11630181</v>
      </c>
      <c r="I32" s="58"/>
      <c r="J32" s="30">
        <f>SUM(J22:J31)</f>
        <v>12721647</v>
      </c>
      <c r="M32" s="149"/>
      <c r="N32" s="56"/>
    </row>
    <row r="33" spans="1:14" s="61" customFormat="1" ht="24" customHeight="1" thickBot="1">
      <c r="A33" s="60" t="s">
        <v>36</v>
      </c>
      <c r="D33" s="31">
        <f>SUM(D20,D32)</f>
        <v>86244984</v>
      </c>
      <c r="E33" s="58"/>
      <c r="F33" s="31">
        <f>SUM(F20,F32)</f>
        <v>84893117</v>
      </c>
      <c r="G33" s="28"/>
      <c r="H33" s="43">
        <f>SUM(H20,H32)</f>
        <v>54444295</v>
      </c>
      <c r="I33" s="58"/>
      <c r="J33" s="31">
        <f>SUM(J20,J32)</f>
        <v>56016280</v>
      </c>
      <c r="M33" s="149"/>
      <c r="N33" s="56"/>
    </row>
    <row r="34" spans="1:14" s="61" customFormat="1" ht="24" customHeight="1" thickTop="1">
      <c r="D34" s="75"/>
      <c r="E34" s="69"/>
      <c r="F34" s="75"/>
      <c r="G34" s="75"/>
      <c r="H34" s="22"/>
      <c r="I34" s="75"/>
      <c r="J34" s="75"/>
      <c r="M34" s="149"/>
      <c r="N34" s="56"/>
    </row>
    <row r="35" spans="1:14" s="61" customFormat="1" ht="24" customHeight="1">
      <c r="A35" s="61" t="s">
        <v>37</v>
      </c>
      <c r="D35" s="75"/>
      <c r="E35" s="69"/>
      <c r="F35" s="75"/>
      <c r="G35" s="75"/>
      <c r="H35" s="22"/>
      <c r="I35" s="75"/>
      <c r="J35" s="75"/>
      <c r="M35" s="149"/>
      <c r="N35" s="56"/>
    </row>
    <row r="36" spans="1:14" s="61" customFormat="1" ht="24" customHeight="1">
      <c r="D36" s="75"/>
      <c r="E36" s="69"/>
      <c r="F36" s="75"/>
      <c r="G36" s="75"/>
      <c r="H36" s="22"/>
      <c r="I36" s="75"/>
      <c r="J36" s="75"/>
      <c r="M36" s="149"/>
      <c r="N36" s="56"/>
    </row>
    <row r="37" spans="1:14" s="61" customFormat="1" ht="24" customHeight="1">
      <c r="A37" s="32" t="s">
        <v>0</v>
      </c>
      <c r="B37" s="32"/>
      <c r="C37" s="32"/>
      <c r="D37" s="32"/>
      <c r="E37" s="32"/>
      <c r="F37" s="32"/>
      <c r="G37" s="46"/>
      <c r="H37" s="33"/>
      <c r="I37" s="32"/>
      <c r="J37" s="32"/>
      <c r="M37" s="149"/>
      <c r="N37" s="56"/>
    </row>
    <row r="38" spans="1:14" s="61" customFormat="1" ht="24" customHeight="1">
      <c r="A38" s="32" t="s">
        <v>38</v>
      </c>
      <c r="B38" s="32"/>
      <c r="C38" s="32"/>
      <c r="D38" s="32"/>
      <c r="E38" s="32"/>
      <c r="F38" s="32"/>
      <c r="G38" s="46"/>
      <c r="H38" s="33"/>
      <c r="I38" s="32"/>
      <c r="J38" s="32"/>
      <c r="N38" s="56"/>
    </row>
    <row r="39" spans="1:14" ht="24" customHeight="1">
      <c r="A39" s="74" t="s">
        <v>2</v>
      </c>
      <c r="B39" s="2"/>
      <c r="C39" s="2"/>
      <c r="D39" s="2"/>
      <c r="E39" s="2"/>
      <c r="F39" s="2"/>
      <c r="G39" s="45"/>
      <c r="H39" s="2"/>
      <c r="I39" s="2"/>
      <c r="J39" s="2"/>
      <c r="K39" s="2"/>
    </row>
    <row r="40" spans="1:14" ht="24" customHeight="1">
      <c r="A40" s="61"/>
      <c r="B40" s="107"/>
      <c r="C40" s="107"/>
      <c r="D40" s="107"/>
      <c r="E40" s="107"/>
      <c r="F40" s="107"/>
      <c r="G40" s="107"/>
      <c r="H40" s="107"/>
      <c r="I40" s="107"/>
      <c r="J40" s="126" t="s">
        <v>3</v>
      </c>
      <c r="K40" s="107"/>
    </row>
    <row r="41" spans="1:14" ht="24" customHeight="1">
      <c r="A41" s="62"/>
      <c r="B41" s="62"/>
      <c r="C41" s="62"/>
      <c r="D41" s="158" t="s">
        <v>4</v>
      </c>
      <c r="E41" s="158"/>
      <c r="F41" s="158"/>
      <c r="G41" s="58"/>
      <c r="H41" s="158" t="s">
        <v>5</v>
      </c>
      <c r="I41" s="158"/>
      <c r="J41" s="158"/>
      <c r="K41" s="135"/>
    </row>
    <row r="42" spans="1:14" ht="24" customHeight="1">
      <c r="A42" s="62"/>
      <c r="B42" s="66" t="s">
        <v>6</v>
      </c>
      <c r="C42" s="127"/>
      <c r="D42" s="128" t="s">
        <v>7</v>
      </c>
      <c r="E42" s="129"/>
      <c r="F42" s="128" t="s">
        <v>8</v>
      </c>
      <c r="G42" s="67"/>
      <c r="H42" s="128" t="s">
        <v>7</v>
      </c>
      <c r="I42" s="129"/>
      <c r="J42" s="128" t="s">
        <v>8</v>
      </c>
      <c r="K42" s="67"/>
    </row>
    <row r="43" spans="1:14" ht="24" customHeight="1">
      <c r="A43" s="62"/>
      <c r="B43" s="66"/>
      <c r="C43" s="127"/>
      <c r="D43" s="62" t="s">
        <v>9</v>
      </c>
      <c r="E43" s="66"/>
      <c r="F43" s="130" t="s">
        <v>10</v>
      </c>
      <c r="G43" s="64"/>
      <c r="H43" s="62" t="s">
        <v>9</v>
      </c>
      <c r="I43" s="66"/>
      <c r="J43" s="130" t="s">
        <v>10</v>
      </c>
      <c r="K43" s="130"/>
    </row>
    <row r="44" spans="1:14" ht="24" customHeight="1">
      <c r="A44" s="62"/>
      <c r="B44" s="66"/>
      <c r="C44" s="127"/>
      <c r="D44" s="3" t="s">
        <v>11</v>
      </c>
      <c r="E44" s="66"/>
      <c r="F44" s="131"/>
      <c r="G44" s="64"/>
      <c r="H44" s="3" t="s">
        <v>11</v>
      </c>
      <c r="I44" s="66"/>
      <c r="J44" s="131"/>
      <c r="K44" s="131"/>
    </row>
    <row r="45" spans="1:14" s="61" customFormat="1" ht="24" customHeight="1">
      <c r="A45" s="60" t="s">
        <v>39</v>
      </c>
      <c r="D45" s="75"/>
      <c r="E45" s="69"/>
      <c r="F45" s="75"/>
      <c r="G45" s="75"/>
      <c r="H45" s="22"/>
      <c r="I45" s="75"/>
      <c r="J45" s="75"/>
      <c r="N45" s="56"/>
    </row>
    <row r="46" spans="1:14" s="61" customFormat="1" ht="24" customHeight="1">
      <c r="A46" s="60" t="s">
        <v>40</v>
      </c>
      <c r="D46" s="75"/>
      <c r="E46" s="69"/>
      <c r="F46" s="75"/>
      <c r="G46" s="75"/>
      <c r="H46" s="22"/>
      <c r="I46" s="75"/>
      <c r="J46" s="75"/>
      <c r="N46" s="56"/>
    </row>
    <row r="47" spans="1:14" s="61" customFormat="1" ht="24" customHeight="1">
      <c r="A47" s="61" t="s">
        <v>41</v>
      </c>
      <c r="B47" s="136">
        <v>9</v>
      </c>
      <c r="C47" s="136"/>
      <c r="D47" s="24">
        <v>4590887</v>
      </c>
      <c r="E47" s="108"/>
      <c r="F47" s="24">
        <v>4673961</v>
      </c>
      <c r="G47" s="108"/>
      <c r="H47" s="24">
        <v>3983887</v>
      </c>
      <c r="I47" s="108"/>
      <c r="J47" s="24">
        <v>4673961</v>
      </c>
      <c r="K47" s="108"/>
      <c r="L47" s="69"/>
      <c r="M47" s="69"/>
      <c r="N47" s="56"/>
    </row>
    <row r="48" spans="1:14" s="61" customFormat="1" ht="24" customHeight="1">
      <c r="A48" s="61" t="s">
        <v>42</v>
      </c>
      <c r="B48" s="94">
        <v>2</v>
      </c>
      <c r="C48" s="133"/>
      <c r="D48" s="41">
        <v>2931808</v>
      </c>
      <c r="E48" s="137"/>
      <c r="F48" s="29">
        <v>2641292</v>
      </c>
      <c r="G48" s="137"/>
      <c r="H48" s="41">
        <v>153543</v>
      </c>
      <c r="I48" s="137"/>
      <c r="J48" s="24">
        <v>220995</v>
      </c>
      <c r="K48" s="137"/>
      <c r="L48" s="69"/>
      <c r="M48" s="69"/>
      <c r="N48" s="56"/>
    </row>
    <row r="49" spans="1:14" s="61" customFormat="1" ht="24" customHeight="1">
      <c r="A49" s="61" t="s">
        <v>43</v>
      </c>
      <c r="B49" s="136">
        <v>2</v>
      </c>
      <c r="D49" s="24">
        <v>0</v>
      </c>
      <c r="E49" s="69"/>
      <c r="F49" s="24">
        <v>0</v>
      </c>
      <c r="G49" s="69"/>
      <c r="H49" s="25">
        <v>112251</v>
      </c>
      <c r="I49" s="69"/>
      <c r="J49" s="24">
        <v>110588</v>
      </c>
      <c r="K49" s="69"/>
      <c r="L49" s="69"/>
      <c r="M49" s="69"/>
      <c r="N49" s="56"/>
    </row>
    <row r="50" spans="1:14" s="61" customFormat="1" ht="24" customHeight="1">
      <c r="A50" s="61" t="s">
        <v>44</v>
      </c>
      <c r="B50" s="136"/>
      <c r="C50" s="94"/>
      <c r="D50" s="25">
        <v>126002</v>
      </c>
      <c r="E50" s="111"/>
      <c r="F50" s="25">
        <v>289790</v>
      </c>
      <c r="G50" s="111"/>
      <c r="H50" s="25">
        <v>125291</v>
      </c>
      <c r="I50" s="111"/>
      <c r="J50" s="41">
        <v>288500</v>
      </c>
      <c r="K50" s="111"/>
      <c r="L50" s="69"/>
      <c r="M50" s="69"/>
      <c r="N50" s="56"/>
    </row>
    <row r="51" spans="1:14" s="61" customFormat="1" ht="24" customHeight="1">
      <c r="A51" s="61" t="s">
        <v>45</v>
      </c>
      <c r="B51" s="136">
        <v>2</v>
      </c>
      <c r="D51" s="24">
        <v>0</v>
      </c>
      <c r="E51" s="69"/>
      <c r="F51" s="24">
        <v>0</v>
      </c>
      <c r="G51" s="69"/>
      <c r="H51" s="24">
        <v>1012000</v>
      </c>
      <c r="I51" s="69"/>
      <c r="J51" s="24">
        <v>2162000</v>
      </c>
      <c r="K51" s="69"/>
      <c r="L51" s="69"/>
      <c r="M51" s="69"/>
      <c r="N51" s="56"/>
    </row>
    <row r="52" spans="1:14" s="61" customFormat="1" ht="24" customHeight="1">
      <c r="A52" s="138" t="s">
        <v>46</v>
      </c>
      <c r="B52" s="136"/>
      <c r="D52" s="24"/>
      <c r="E52" s="69"/>
      <c r="F52" s="24"/>
      <c r="G52" s="69"/>
      <c r="H52" s="24"/>
      <c r="I52" s="69"/>
      <c r="J52" s="24"/>
      <c r="K52" s="69"/>
      <c r="L52" s="69"/>
      <c r="M52" s="69"/>
      <c r="N52" s="56"/>
    </row>
    <row r="53" spans="1:14" s="61" customFormat="1" ht="24" customHeight="1">
      <c r="A53" s="139" t="s">
        <v>47</v>
      </c>
      <c r="B53" s="136">
        <v>10</v>
      </c>
      <c r="C53" s="94"/>
      <c r="D53" s="24">
        <v>84285</v>
      </c>
      <c r="E53" s="111"/>
      <c r="F53" s="29">
        <v>119240</v>
      </c>
      <c r="G53" s="111"/>
      <c r="H53" s="25">
        <v>10273</v>
      </c>
      <c r="I53" s="111"/>
      <c r="J53" s="25">
        <v>9285</v>
      </c>
      <c r="K53" s="111"/>
      <c r="L53" s="69"/>
      <c r="M53" s="69"/>
      <c r="N53" s="56"/>
    </row>
    <row r="54" spans="1:14" s="61" customFormat="1" ht="24" customHeight="1">
      <c r="A54" s="61" t="s">
        <v>48</v>
      </c>
      <c r="B54" s="136"/>
      <c r="C54" s="94"/>
      <c r="D54" s="29"/>
      <c r="E54" s="111"/>
      <c r="F54" s="29"/>
      <c r="G54" s="111"/>
      <c r="H54" s="25"/>
      <c r="I54" s="111"/>
      <c r="J54" s="25"/>
      <c r="K54" s="111"/>
      <c r="L54" s="69"/>
      <c r="M54" s="69"/>
      <c r="N54" s="56"/>
    </row>
    <row r="55" spans="1:14" s="61" customFormat="1" ht="24" customHeight="1">
      <c r="A55" s="139" t="s">
        <v>47</v>
      </c>
      <c r="B55" s="94">
        <v>11</v>
      </c>
      <c r="C55" s="94"/>
      <c r="D55" s="29">
        <v>697000</v>
      </c>
      <c r="E55" s="111"/>
      <c r="F55" s="24">
        <v>594000</v>
      </c>
      <c r="G55" s="111"/>
      <c r="H55" s="24">
        <v>0</v>
      </c>
      <c r="I55" s="111"/>
      <c r="J55" s="24">
        <v>0</v>
      </c>
      <c r="K55" s="111"/>
      <c r="L55" s="69"/>
      <c r="M55" s="69"/>
      <c r="N55" s="56"/>
    </row>
    <row r="56" spans="1:14" s="61" customFormat="1" ht="24" customHeight="1">
      <c r="A56" s="61" t="s">
        <v>49</v>
      </c>
      <c r="B56" s="136">
        <v>12</v>
      </c>
      <c r="C56" s="94"/>
      <c r="D56" s="29">
        <v>5000000</v>
      </c>
      <c r="E56" s="111"/>
      <c r="F56" s="29">
        <v>5850000</v>
      </c>
      <c r="G56" s="111"/>
      <c r="H56" s="29">
        <v>5000000</v>
      </c>
      <c r="I56" s="111"/>
      <c r="J56" s="24">
        <v>5850000</v>
      </c>
      <c r="K56" s="111"/>
      <c r="L56" s="69"/>
      <c r="M56" s="69"/>
      <c r="N56" s="56"/>
    </row>
    <row r="57" spans="1:14" s="61" customFormat="1" ht="24" customHeight="1">
      <c r="A57" s="68" t="s">
        <v>50</v>
      </c>
      <c r="B57" s="136"/>
      <c r="C57" s="94"/>
      <c r="D57" s="29">
        <v>584982</v>
      </c>
      <c r="E57" s="111"/>
      <c r="F57" s="29">
        <v>387842</v>
      </c>
      <c r="G57" s="111"/>
      <c r="H57" s="24">
        <v>404</v>
      </c>
      <c r="I57" s="111"/>
      <c r="J57" s="24">
        <v>561</v>
      </c>
      <c r="K57" s="111"/>
      <c r="L57" s="69"/>
      <c r="M57" s="69"/>
      <c r="N57" s="56"/>
    </row>
    <row r="58" spans="1:14" s="61" customFormat="1" ht="24" customHeight="1">
      <c r="A58" s="61" t="s">
        <v>51</v>
      </c>
      <c r="B58" s="136"/>
      <c r="C58" s="94"/>
      <c r="D58" s="29">
        <v>1645764</v>
      </c>
      <c r="E58" s="111"/>
      <c r="F58" s="29">
        <v>1564968</v>
      </c>
      <c r="G58" s="111"/>
      <c r="H58" s="41">
        <v>24700</v>
      </c>
      <c r="I58" s="111"/>
      <c r="J58" s="24">
        <v>56995</v>
      </c>
      <c r="K58" s="111"/>
      <c r="L58" s="69"/>
      <c r="M58" s="69"/>
      <c r="N58" s="56"/>
    </row>
    <row r="59" spans="1:14" s="61" customFormat="1" ht="24" customHeight="1">
      <c r="A59" s="61" t="s">
        <v>52</v>
      </c>
      <c r="B59" s="136"/>
      <c r="C59" s="94"/>
      <c r="D59" s="25">
        <v>2008468</v>
      </c>
      <c r="E59" s="111"/>
      <c r="F59" s="25">
        <v>2157154</v>
      </c>
      <c r="G59" s="111"/>
      <c r="H59" s="24">
        <v>202080</v>
      </c>
      <c r="I59" s="111"/>
      <c r="J59" s="41">
        <v>240906</v>
      </c>
      <c r="K59" s="111"/>
      <c r="L59" s="69"/>
      <c r="M59" s="69"/>
      <c r="N59" s="56"/>
    </row>
    <row r="60" spans="1:14" s="61" customFormat="1" ht="24" customHeight="1">
      <c r="A60" s="61" t="s">
        <v>53</v>
      </c>
      <c r="B60" s="136"/>
      <c r="C60" s="94"/>
      <c r="D60" s="29">
        <v>118037</v>
      </c>
      <c r="E60" s="111"/>
      <c r="F60" s="25">
        <v>330132</v>
      </c>
      <c r="G60" s="111"/>
      <c r="H60" s="41">
        <v>40875</v>
      </c>
      <c r="I60" s="111"/>
      <c r="J60" s="41">
        <v>96555</v>
      </c>
      <c r="K60" s="111"/>
      <c r="L60" s="69"/>
      <c r="M60" s="69"/>
      <c r="N60" s="56"/>
    </row>
    <row r="61" spans="1:14" s="61" customFormat="1" ht="24" customHeight="1">
      <c r="A61" s="60" t="s">
        <v>54</v>
      </c>
      <c r="B61" s="136"/>
      <c r="C61" s="94"/>
      <c r="D61" s="27">
        <f>SUM(D47:D60)</f>
        <v>17787233</v>
      </c>
      <c r="E61" s="111"/>
      <c r="F61" s="27">
        <f>SUM(F47:F60)</f>
        <v>18608379</v>
      </c>
      <c r="G61" s="111"/>
      <c r="H61" s="42">
        <f>SUM(H47:H60)</f>
        <v>10665304</v>
      </c>
      <c r="I61" s="111"/>
      <c r="J61" s="42">
        <f>SUM(J47:J60)</f>
        <v>13710346</v>
      </c>
      <c r="K61" s="111"/>
      <c r="N61" s="56"/>
    </row>
    <row r="62" spans="1:14" s="61" customFormat="1" ht="24" customHeight="1">
      <c r="A62" s="60" t="s">
        <v>55</v>
      </c>
      <c r="B62" s="94"/>
      <c r="C62" s="94"/>
      <c r="D62" s="25"/>
      <c r="E62" s="111"/>
      <c r="F62" s="25"/>
      <c r="G62" s="111"/>
      <c r="H62" s="26"/>
      <c r="I62" s="111"/>
      <c r="J62" s="26"/>
      <c r="K62" s="111"/>
      <c r="N62" s="56"/>
    </row>
    <row r="63" spans="1:14" s="61" customFormat="1" ht="24" customHeight="1">
      <c r="A63" s="139" t="s">
        <v>56</v>
      </c>
      <c r="B63" s="94"/>
      <c r="C63" s="94"/>
      <c r="D63" s="25"/>
      <c r="E63" s="111"/>
      <c r="F63" s="25"/>
      <c r="G63" s="111"/>
      <c r="H63" s="25"/>
      <c r="I63" s="111"/>
      <c r="J63" s="41"/>
      <c r="K63" s="111"/>
      <c r="N63" s="56"/>
    </row>
    <row r="64" spans="1:14" s="61" customFormat="1" ht="24" customHeight="1">
      <c r="A64" s="139" t="s">
        <v>57</v>
      </c>
      <c r="B64" s="94">
        <v>10</v>
      </c>
      <c r="C64" s="94"/>
      <c r="D64" s="25">
        <v>48000</v>
      </c>
      <c r="E64" s="111"/>
      <c r="F64" s="25">
        <v>68779</v>
      </c>
      <c r="G64" s="111"/>
      <c r="H64" s="25">
        <v>19415</v>
      </c>
      <c r="I64" s="111"/>
      <c r="J64" s="25">
        <v>20460</v>
      </c>
      <c r="K64" s="111"/>
      <c r="L64" s="69"/>
      <c r="N64" s="56"/>
    </row>
    <row r="65" spans="1:14" s="61" customFormat="1" ht="24" customHeight="1">
      <c r="A65" s="139" t="s">
        <v>58</v>
      </c>
      <c r="B65" s="94"/>
      <c r="C65" s="94"/>
      <c r="D65" s="25"/>
      <c r="E65" s="111"/>
      <c r="F65" s="25"/>
      <c r="G65" s="111"/>
      <c r="H65" s="25"/>
      <c r="I65" s="111"/>
      <c r="J65" s="25"/>
      <c r="K65" s="111"/>
      <c r="N65" s="56"/>
    </row>
    <row r="66" spans="1:14" s="61" customFormat="1" ht="24" customHeight="1">
      <c r="A66" s="139" t="s">
        <v>57</v>
      </c>
      <c r="B66" s="94">
        <v>11</v>
      </c>
      <c r="C66" s="94"/>
      <c r="D66" s="25">
        <v>5039500</v>
      </c>
      <c r="E66" s="111"/>
      <c r="F66" s="25">
        <v>5835950</v>
      </c>
      <c r="G66" s="111"/>
      <c r="H66" s="41">
        <v>0</v>
      </c>
      <c r="I66" s="111"/>
      <c r="J66" s="41">
        <v>0</v>
      </c>
      <c r="K66" s="111"/>
      <c r="N66" s="56"/>
    </row>
    <row r="67" spans="1:14" s="61" customFormat="1" ht="24" customHeight="1">
      <c r="A67" s="61" t="s">
        <v>59</v>
      </c>
      <c r="B67" s="94">
        <v>12</v>
      </c>
      <c r="C67" s="94"/>
      <c r="D67" s="25">
        <v>17849358</v>
      </c>
      <c r="E67" s="111"/>
      <c r="F67" s="25">
        <v>16000000</v>
      </c>
      <c r="G67" s="111"/>
      <c r="H67" s="25">
        <v>17849358</v>
      </c>
      <c r="I67" s="111"/>
      <c r="J67" s="41">
        <v>16000000</v>
      </c>
      <c r="K67" s="111"/>
      <c r="L67" s="69"/>
      <c r="N67" s="56"/>
    </row>
    <row r="68" spans="1:14" s="61" customFormat="1" ht="24" customHeight="1">
      <c r="A68" s="61" t="s">
        <v>60</v>
      </c>
      <c r="B68" s="94"/>
      <c r="C68" s="94"/>
      <c r="D68" s="25">
        <v>405737</v>
      </c>
      <c r="E68" s="111"/>
      <c r="F68" s="25">
        <v>435266</v>
      </c>
      <c r="G68" s="111"/>
      <c r="H68" s="41">
        <v>2514</v>
      </c>
      <c r="I68" s="111"/>
      <c r="J68" s="41">
        <v>3047</v>
      </c>
      <c r="K68" s="111"/>
      <c r="L68" s="151"/>
      <c r="M68" s="69"/>
      <c r="N68" s="56"/>
    </row>
    <row r="69" spans="1:14" s="61" customFormat="1" ht="24" customHeight="1">
      <c r="A69" s="61" t="s">
        <v>61</v>
      </c>
      <c r="B69" s="94"/>
      <c r="C69" s="94"/>
      <c r="D69" s="25">
        <v>333375</v>
      </c>
      <c r="E69" s="111"/>
      <c r="F69" s="25">
        <v>299992</v>
      </c>
      <c r="G69" s="111"/>
      <c r="H69" s="41">
        <v>103965</v>
      </c>
      <c r="I69" s="111"/>
      <c r="J69" s="41">
        <v>108560</v>
      </c>
      <c r="K69" s="111"/>
      <c r="L69" s="151"/>
      <c r="N69" s="56"/>
    </row>
    <row r="70" spans="1:14" s="61" customFormat="1" ht="24" customHeight="1">
      <c r="A70" s="60" t="s">
        <v>62</v>
      </c>
      <c r="B70" s="94"/>
      <c r="C70" s="94"/>
      <c r="D70" s="27">
        <f>SUM(D64:D69)</f>
        <v>23675970</v>
      </c>
      <c r="E70" s="111"/>
      <c r="F70" s="27">
        <f>SUM(F64:F69)</f>
        <v>22639987</v>
      </c>
      <c r="G70" s="25"/>
      <c r="H70" s="27">
        <f>SUM(H64:H69)</f>
        <v>17975252</v>
      </c>
      <c r="I70" s="67"/>
      <c r="J70" s="27">
        <f>SUM(J64:J69)</f>
        <v>16132067</v>
      </c>
      <c r="N70" s="56"/>
    </row>
    <row r="71" spans="1:14" s="61" customFormat="1" ht="24" customHeight="1">
      <c r="A71" s="60" t="s">
        <v>63</v>
      </c>
      <c r="B71" s="65"/>
      <c r="C71" s="65"/>
      <c r="D71" s="27">
        <f>SUM(D61,D70)</f>
        <v>41463203</v>
      </c>
      <c r="E71" s="67"/>
      <c r="F71" s="27">
        <f>SUM(F61,F70)</f>
        <v>41248366</v>
      </c>
      <c r="G71" s="25"/>
      <c r="H71" s="42">
        <f>SUM(H61,H70)</f>
        <v>28640556</v>
      </c>
      <c r="I71" s="67"/>
      <c r="J71" s="27">
        <f>SUM(J61,J70)</f>
        <v>29842413</v>
      </c>
      <c r="N71" s="56"/>
    </row>
    <row r="72" spans="1:14" s="61" customFormat="1" ht="24" customHeight="1">
      <c r="B72" s="65"/>
      <c r="C72" s="65"/>
      <c r="D72" s="25"/>
      <c r="E72" s="67"/>
      <c r="F72" s="25"/>
      <c r="G72" s="25"/>
      <c r="H72" s="26"/>
      <c r="I72" s="67"/>
      <c r="J72" s="25"/>
      <c r="N72" s="56"/>
    </row>
    <row r="73" spans="1:14" s="61" customFormat="1" ht="24" customHeight="1">
      <c r="A73" s="61" t="s">
        <v>37</v>
      </c>
      <c r="D73" s="75"/>
      <c r="E73" s="69"/>
      <c r="F73" s="75"/>
      <c r="G73" s="75"/>
      <c r="H73" s="22"/>
      <c r="I73" s="75"/>
      <c r="J73" s="75"/>
      <c r="N73" s="56"/>
    </row>
    <row r="74" spans="1:14" s="61" customFormat="1" ht="24" customHeight="1">
      <c r="D74" s="75"/>
      <c r="E74" s="69"/>
      <c r="F74" s="75"/>
      <c r="G74" s="75"/>
      <c r="H74" s="22"/>
      <c r="I74" s="75"/>
      <c r="J74" s="75"/>
      <c r="N74" s="56"/>
    </row>
    <row r="75" spans="1:14" s="61" customFormat="1" ht="24" customHeight="1">
      <c r="A75" s="32" t="s">
        <v>0</v>
      </c>
      <c r="B75" s="32"/>
      <c r="C75" s="32"/>
      <c r="D75" s="32"/>
      <c r="E75" s="32"/>
      <c r="F75" s="32"/>
      <c r="G75" s="46"/>
      <c r="H75" s="33"/>
      <c r="I75" s="32"/>
      <c r="J75" s="32"/>
      <c r="N75" s="56"/>
    </row>
    <row r="76" spans="1:14" s="61" customFormat="1" ht="24" customHeight="1">
      <c r="A76" s="32" t="s">
        <v>38</v>
      </c>
      <c r="B76" s="32"/>
      <c r="C76" s="32"/>
      <c r="D76" s="32"/>
      <c r="E76" s="32"/>
      <c r="F76" s="32"/>
      <c r="G76" s="46"/>
      <c r="H76" s="33"/>
      <c r="I76" s="32"/>
      <c r="J76" s="32"/>
      <c r="N76" s="56"/>
    </row>
    <row r="77" spans="1:14" ht="24" customHeight="1">
      <c r="A77" s="74" t="s">
        <v>2</v>
      </c>
      <c r="B77" s="2"/>
      <c r="C77" s="2"/>
      <c r="D77" s="2"/>
      <c r="E77" s="2"/>
      <c r="F77" s="2"/>
      <c r="G77" s="45"/>
      <c r="H77" s="2"/>
      <c r="I77" s="2"/>
      <c r="J77" s="2"/>
      <c r="K77" s="2"/>
    </row>
    <row r="78" spans="1:14" ht="24" customHeight="1">
      <c r="A78" s="61"/>
      <c r="B78" s="107"/>
      <c r="C78" s="107"/>
      <c r="D78" s="107"/>
      <c r="E78" s="107"/>
      <c r="F78" s="107"/>
      <c r="G78" s="107"/>
      <c r="H78" s="107"/>
      <c r="I78" s="107"/>
      <c r="J78" s="126" t="s">
        <v>3</v>
      </c>
      <c r="K78" s="107"/>
    </row>
    <row r="79" spans="1:14" ht="24" customHeight="1">
      <c r="A79" s="62"/>
      <c r="B79" s="62"/>
      <c r="C79" s="62"/>
      <c r="D79" s="158" t="s">
        <v>4</v>
      </c>
      <c r="E79" s="158"/>
      <c r="F79" s="158"/>
      <c r="G79" s="58"/>
      <c r="H79" s="158" t="s">
        <v>5</v>
      </c>
      <c r="I79" s="158"/>
      <c r="J79" s="158"/>
      <c r="K79" s="135"/>
    </row>
    <row r="80" spans="1:14" ht="24" customHeight="1">
      <c r="A80" s="62"/>
      <c r="B80" s="66"/>
      <c r="C80" s="127"/>
      <c r="D80" s="128" t="s">
        <v>7</v>
      </c>
      <c r="E80" s="129"/>
      <c r="F80" s="128" t="s">
        <v>8</v>
      </c>
      <c r="G80" s="67"/>
      <c r="H80" s="128" t="s">
        <v>7</v>
      </c>
      <c r="I80" s="129"/>
      <c r="J80" s="128" t="s">
        <v>8</v>
      </c>
      <c r="K80" s="67"/>
    </row>
    <row r="81" spans="1:14" ht="24" customHeight="1">
      <c r="A81" s="62"/>
      <c r="B81" s="66"/>
      <c r="C81" s="127"/>
      <c r="D81" s="62" t="s">
        <v>9</v>
      </c>
      <c r="E81" s="66"/>
      <c r="F81" s="130" t="s">
        <v>10</v>
      </c>
      <c r="G81" s="64"/>
      <c r="H81" s="62" t="s">
        <v>9</v>
      </c>
      <c r="I81" s="66"/>
      <c r="J81" s="130" t="s">
        <v>10</v>
      </c>
      <c r="K81" s="130"/>
    </row>
    <row r="82" spans="1:14" ht="24" customHeight="1">
      <c r="A82" s="62"/>
      <c r="B82" s="66"/>
      <c r="C82" s="127"/>
      <c r="D82" s="3" t="s">
        <v>11</v>
      </c>
      <c r="E82" s="66"/>
      <c r="F82" s="131"/>
      <c r="G82" s="64"/>
      <c r="H82" s="3" t="s">
        <v>11</v>
      </c>
      <c r="I82" s="66"/>
      <c r="J82" s="130"/>
      <c r="K82" s="130"/>
    </row>
    <row r="83" spans="1:14" ht="24" customHeight="1">
      <c r="A83" s="60" t="s">
        <v>64</v>
      </c>
      <c r="B83" s="66"/>
      <c r="C83" s="127"/>
      <c r="D83" s="3"/>
      <c r="E83" s="66"/>
      <c r="F83" s="131"/>
      <c r="G83" s="64"/>
      <c r="H83" s="3"/>
      <c r="I83" s="66"/>
      <c r="J83" s="131"/>
      <c r="K83" s="131"/>
    </row>
    <row r="84" spans="1:14" s="61" customFormat="1" ht="24" customHeight="1">
      <c r="A84" s="60" t="s">
        <v>65</v>
      </c>
      <c r="B84" s="62"/>
      <c r="C84" s="62"/>
      <c r="D84" s="64"/>
      <c r="E84" s="64"/>
      <c r="F84" s="64"/>
      <c r="G84" s="64"/>
      <c r="H84" s="34"/>
      <c r="I84" s="64"/>
      <c r="J84" s="64"/>
      <c r="N84" s="56"/>
    </row>
    <row r="85" spans="1:14" s="61" customFormat="1" ht="24" customHeight="1">
      <c r="A85" s="61" t="s">
        <v>66</v>
      </c>
      <c r="B85" s="94"/>
      <c r="C85" s="94"/>
      <c r="D85" s="67"/>
      <c r="E85" s="111"/>
      <c r="F85" s="67"/>
      <c r="G85" s="67"/>
      <c r="H85" s="22"/>
      <c r="I85" s="67"/>
      <c r="J85" s="67"/>
      <c r="N85" s="56"/>
    </row>
    <row r="86" spans="1:14" s="61" customFormat="1" ht="24" customHeight="1">
      <c r="A86" s="61" t="s">
        <v>67</v>
      </c>
      <c r="B86" s="65"/>
      <c r="C86" s="65"/>
      <c r="D86" s="67"/>
      <c r="E86" s="67"/>
      <c r="F86" s="67"/>
      <c r="G86" s="67"/>
      <c r="H86" s="22"/>
      <c r="I86" s="67"/>
      <c r="J86" s="67"/>
      <c r="N86" s="56"/>
    </row>
    <row r="87" spans="1:14" s="61" customFormat="1" ht="24" customHeight="1" thickBot="1">
      <c r="A87" s="61" t="s">
        <v>68</v>
      </c>
      <c r="B87" s="65"/>
      <c r="C87" s="65"/>
      <c r="D87" s="35">
        <v>3145912</v>
      </c>
      <c r="E87" s="69"/>
      <c r="F87" s="35">
        <v>3145912</v>
      </c>
      <c r="G87" s="69"/>
      <c r="H87" s="35">
        <v>3145912</v>
      </c>
      <c r="I87" s="58"/>
      <c r="J87" s="35">
        <v>3145912</v>
      </c>
      <c r="K87" s="58"/>
      <c r="N87" s="56"/>
    </row>
    <row r="88" spans="1:14" s="61" customFormat="1" ht="24" customHeight="1" thickTop="1">
      <c r="A88" s="61" t="s">
        <v>69</v>
      </c>
      <c r="B88" s="94"/>
      <c r="C88" s="94"/>
      <c r="D88" s="29"/>
      <c r="E88" s="69"/>
      <c r="F88" s="29"/>
      <c r="G88" s="69"/>
      <c r="H88" s="24"/>
      <c r="I88" s="75"/>
      <c r="J88" s="24"/>
      <c r="K88" s="75"/>
      <c r="N88" s="56"/>
    </row>
    <row r="89" spans="1:14" s="61" customFormat="1" ht="24" customHeight="1">
      <c r="A89" s="61" t="s">
        <v>70</v>
      </c>
      <c r="B89" s="94"/>
      <c r="C89" s="94"/>
      <c r="D89" s="29">
        <f>Conso!D24</f>
        <v>3145899</v>
      </c>
      <c r="E89" s="69"/>
      <c r="F89" s="29">
        <f>Conso!D19</f>
        <v>3145899</v>
      </c>
      <c r="G89" s="69"/>
      <c r="H89" s="24">
        <f>'The Company only'!E23</f>
        <v>3145899</v>
      </c>
      <c r="I89" s="24"/>
      <c r="J89" s="24">
        <f>'The Company only'!E18</f>
        <v>3145899</v>
      </c>
      <c r="K89" s="24"/>
      <c r="N89" s="56"/>
    </row>
    <row r="90" spans="1:14" s="61" customFormat="1" ht="24" customHeight="1">
      <c r="A90" s="61" t="s">
        <v>71</v>
      </c>
      <c r="B90" s="94"/>
      <c r="C90" s="94"/>
      <c r="D90" s="29">
        <f>Conso!F24</f>
        <v>89416</v>
      </c>
      <c r="E90" s="69"/>
      <c r="F90" s="29">
        <f>Conso!F19</f>
        <v>89416</v>
      </c>
      <c r="G90" s="69"/>
      <c r="H90" s="24">
        <f>'The Company only'!G23</f>
        <v>89416</v>
      </c>
      <c r="I90" s="75"/>
      <c r="J90" s="24">
        <f>'The Company only'!G18</f>
        <v>89416</v>
      </c>
      <c r="K90" s="75"/>
      <c r="N90" s="56"/>
    </row>
    <row r="91" spans="1:14" s="61" customFormat="1" ht="24" customHeight="1">
      <c r="A91" s="61" t="s">
        <v>72</v>
      </c>
      <c r="B91" s="94"/>
      <c r="C91" s="94"/>
      <c r="D91" s="29"/>
      <c r="E91" s="69"/>
      <c r="F91" s="29"/>
      <c r="G91" s="69"/>
      <c r="H91" s="24"/>
      <c r="I91" s="75"/>
      <c r="J91" s="24"/>
      <c r="K91" s="75"/>
      <c r="N91" s="56"/>
    </row>
    <row r="92" spans="1:14" s="61" customFormat="1" ht="24" customHeight="1">
      <c r="A92" s="61" t="s">
        <v>73</v>
      </c>
      <c r="B92" s="94"/>
      <c r="C92" s="94"/>
      <c r="D92" s="29">
        <f>Conso!H24</f>
        <v>314591</v>
      </c>
      <c r="E92" s="69"/>
      <c r="F92" s="29">
        <f>Conso!H19</f>
        <v>314591</v>
      </c>
      <c r="G92" s="69"/>
      <c r="H92" s="24">
        <f>'The Company only'!I23</f>
        <v>314591</v>
      </c>
      <c r="I92" s="75"/>
      <c r="J92" s="24">
        <f>'The Company only'!I18</f>
        <v>314591</v>
      </c>
      <c r="K92" s="75"/>
      <c r="N92" s="56"/>
    </row>
    <row r="93" spans="1:14" s="61" customFormat="1" ht="24" customHeight="1">
      <c r="A93" s="61" t="s">
        <v>74</v>
      </c>
      <c r="B93" s="94"/>
      <c r="C93" s="94"/>
      <c r="D93" s="29">
        <f>Conso!J24</f>
        <v>41251680</v>
      </c>
      <c r="E93" s="69"/>
      <c r="F93" s="29">
        <f>Conso!J19</f>
        <v>40114473</v>
      </c>
      <c r="G93" s="69"/>
      <c r="H93" s="24">
        <f>'The Company only'!K23</f>
        <v>22253833</v>
      </c>
      <c r="I93" s="75"/>
      <c r="J93" s="24">
        <f>'The Company only'!K18</f>
        <v>22623961</v>
      </c>
      <c r="K93" s="75"/>
      <c r="N93" s="56"/>
    </row>
    <row r="94" spans="1:14" s="61" customFormat="1" ht="24" customHeight="1">
      <c r="A94" s="60" t="s">
        <v>75</v>
      </c>
      <c r="B94" s="65"/>
      <c r="C94" s="65"/>
      <c r="D94" s="36">
        <f>SUM(D89:D93)</f>
        <v>44801586</v>
      </c>
      <c r="E94" s="69"/>
      <c r="F94" s="36">
        <f>SUM(F89:F93)</f>
        <v>43664379</v>
      </c>
      <c r="G94" s="69"/>
      <c r="H94" s="49">
        <f>SUM(H89:H93)</f>
        <v>25803739</v>
      </c>
      <c r="I94" s="75"/>
      <c r="J94" s="49">
        <f>SUM(J89:J93)</f>
        <v>26173867</v>
      </c>
      <c r="K94" s="75"/>
      <c r="N94" s="56"/>
    </row>
    <row r="95" spans="1:14" s="61" customFormat="1" ht="24" customHeight="1">
      <c r="A95" s="61" t="s">
        <v>76</v>
      </c>
      <c r="B95" s="65"/>
      <c r="C95" s="65"/>
      <c r="D95" s="25">
        <f>Conso!N24</f>
        <v>-19805</v>
      </c>
      <c r="E95" s="69"/>
      <c r="F95" s="25">
        <f>Conso!N19</f>
        <v>-19628</v>
      </c>
      <c r="G95" s="69"/>
      <c r="H95" s="25">
        <v>0</v>
      </c>
      <c r="I95" s="75"/>
      <c r="J95" s="25">
        <v>0</v>
      </c>
      <c r="K95" s="75"/>
      <c r="N95" s="56"/>
    </row>
    <row r="96" spans="1:14" s="61" customFormat="1" ht="24" customHeight="1">
      <c r="A96" s="60" t="s">
        <v>77</v>
      </c>
      <c r="B96" s="65"/>
      <c r="C96" s="65"/>
      <c r="D96" s="27">
        <f>SUM(D94:D95)</f>
        <v>44781781</v>
      </c>
      <c r="E96" s="69"/>
      <c r="F96" s="27">
        <f>SUM(F94:F95)</f>
        <v>43644751</v>
      </c>
      <c r="G96" s="25"/>
      <c r="H96" s="42">
        <f>SUM(H94:H95)</f>
        <v>25803739</v>
      </c>
      <c r="I96" s="67"/>
      <c r="J96" s="27">
        <f>SUM(J94:J95)</f>
        <v>26173867</v>
      </c>
      <c r="N96" s="56"/>
    </row>
    <row r="97" spans="1:14" s="61" customFormat="1" ht="24" customHeight="1" thickBot="1">
      <c r="A97" s="60" t="s">
        <v>78</v>
      </c>
      <c r="B97" s="65"/>
      <c r="C97" s="65"/>
      <c r="D97" s="37">
        <f>D96+D71</f>
        <v>86244984</v>
      </c>
      <c r="E97" s="69"/>
      <c r="F97" s="37">
        <f>F96+F71</f>
        <v>84893117</v>
      </c>
      <c r="G97" s="25"/>
      <c r="H97" s="43">
        <f>H96+H71</f>
        <v>54444295</v>
      </c>
      <c r="I97" s="67"/>
      <c r="J97" s="37">
        <f>J96+J71</f>
        <v>56016280</v>
      </c>
      <c r="N97" s="56"/>
    </row>
    <row r="98" spans="1:14" ht="24" customHeight="1" thickTop="1">
      <c r="A98" s="61"/>
      <c r="B98" s="61"/>
      <c r="C98" s="61"/>
      <c r="D98" s="75">
        <f>D97-D33</f>
        <v>0</v>
      </c>
      <c r="E98" s="75"/>
      <c r="F98" s="75">
        <f>F97-F33</f>
        <v>0</v>
      </c>
      <c r="G98" s="75"/>
      <c r="H98" s="75">
        <f>H97-H33</f>
        <v>0</v>
      </c>
      <c r="I98" s="75"/>
      <c r="J98" s="75">
        <f>J97-J33</f>
        <v>0</v>
      </c>
      <c r="K98" s="75"/>
    </row>
    <row r="99" spans="1:14" ht="24" customHeight="1">
      <c r="A99" s="140" t="s">
        <v>37</v>
      </c>
      <c r="B99" s="141"/>
      <c r="C99" s="141"/>
      <c r="D99" s="69"/>
      <c r="E99" s="69"/>
      <c r="F99" s="69"/>
      <c r="G99" s="69"/>
      <c r="H99" s="69"/>
      <c r="I99" s="69"/>
      <c r="J99" s="69"/>
      <c r="K99" s="69"/>
    </row>
    <row r="100" spans="1:14" ht="24" customHeight="1">
      <c r="A100" s="140"/>
      <c r="B100" s="141"/>
      <c r="C100" s="141"/>
      <c r="D100" s="75"/>
      <c r="E100" s="75"/>
      <c r="F100" s="75"/>
      <c r="G100" s="75"/>
      <c r="H100" s="75"/>
      <c r="I100" s="75"/>
      <c r="J100" s="75"/>
      <c r="K100" s="75"/>
    </row>
    <row r="101" spans="1:14" ht="24" customHeight="1">
      <c r="A101" s="142"/>
      <c r="B101" s="142"/>
      <c r="C101" s="141"/>
      <c r="D101" s="69"/>
      <c r="E101" s="143"/>
      <c r="F101" s="69"/>
      <c r="G101" s="143"/>
      <c r="H101" s="69"/>
      <c r="I101" s="69"/>
      <c r="J101" s="69"/>
      <c r="K101" s="69"/>
    </row>
    <row r="102" spans="1:14" ht="24" customHeight="1">
      <c r="A102" s="140"/>
      <c r="B102" s="140"/>
      <c r="C102" s="141"/>
      <c r="D102" s="69"/>
      <c r="E102" s="143"/>
      <c r="F102" s="69"/>
      <c r="G102" s="143"/>
      <c r="H102" s="69"/>
      <c r="I102" s="69"/>
      <c r="J102" s="69"/>
      <c r="K102" s="69"/>
    </row>
    <row r="103" spans="1:14" ht="24" customHeight="1">
      <c r="A103" s="140"/>
      <c r="B103" s="140"/>
      <c r="C103" s="141"/>
      <c r="D103" s="69" t="s">
        <v>79</v>
      </c>
      <c r="E103" s="143"/>
      <c r="F103" s="75"/>
      <c r="G103" s="143"/>
      <c r="H103" s="75"/>
      <c r="I103" s="75"/>
      <c r="J103" s="75"/>
      <c r="K103" s="75"/>
    </row>
    <row r="104" spans="1:14" ht="24" customHeight="1">
      <c r="A104" s="142"/>
      <c r="B104" s="142"/>
      <c r="C104" s="141"/>
      <c r="D104" s="69"/>
      <c r="E104" s="143"/>
      <c r="F104" s="69"/>
      <c r="G104" s="143"/>
      <c r="H104" s="69"/>
      <c r="I104" s="69"/>
      <c r="J104" s="69"/>
      <c r="K104" s="69"/>
    </row>
  </sheetData>
  <mergeCells count="6">
    <mergeCell ref="D5:F5"/>
    <mergeCell ref="D41:F41"/>
    <mergeCell ref="D79:F79"/>
    <mergeCell ref="H5:J5"/>
    <mergeCell ref="H41:J41"/>
    <mergeCell ref="H79:J79"/>
  </mergeCells>
  <printOptions horizontalCentered="1"/>
  <pageMargins left="0.78740157480314965" right="0" top="0.78740157480314965" bottom="0" header="0.19685039370078741" footer="0.19685039370078741"/>
  <pageSetup paperSize="9" scale="75" fitToHeight="0" orientation="portrait" r:id="rId1"/>
  <rowBreaks count="2" manualBreakCount="2">
    <brk id="36" max="12" man="1"/>
    <brk id="74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48"/>
  <sheetViews>
    <sheetView showGridLines="0" view="pageBreakPreview" zoomScale="90" zoomScaleNormal="100" zoomScaleSheetLayoutView="90" workbookViewId="0">
      <selection activeCell="A22" sqref="A22"/>
    </sheetView>
  </sheetViews>
  <sheetFormatPr defaultColWidth="9.44140625" defaultRowHeight="24" customHeight="1"/>
  <cols>
    <col min="1" max="1" width="47.6640625" style="57" customWidth="1"/>
    <col min="2" max="2" width="1.44140625" style="57" customWidth="1"/>
    <col min="3" max="3" width="8.44140625" style="57" customWidth="1"/>
    <col min="4" max="4" width="1.44140625" style="57" customWidth="1"/>
    <col min="5" max="5" width="14.33203125" style="58" customWidth="1"/>
    <col min="6" max="6" width="1.44140625" style="58" customWidth="1"/>
    <col min="7" max="7" width="14.33203125" style="58" customWidth="1"/>
    <col min="8" max="8" width="1.44140625" style="58" customWidth="1"/>
    <col min="9" max="9" width="14.33203125" style="58" customWidth="1"/>
    <col min="10" max="10" width="1.44140625" style="58" customWidth="1"/>
    <col min="11" max="11" width="14.33203125" style="58" customWidth="1"/>
    <col min="12" max="12" width="1.44140625" style="57" customWidth="1"/>
    <col min="13" max="13" width="10.44140625" style="57" bestFit="1" customWidth="1"/>
    <col min="14" max="14" width="12.44140625" style="57" bestFit="1" customWidth="1"/>
    <col min="15" max="15" width="13.6640625" style="57" bestFit="1" customWidth="1"/>
    <col min="16" max="16" width="14.44140625" style="57" customWidth="1"/>
    <col min="17" max="18" width="10.44140625" style="57" bestFit="1" customWidth="1"/>
    <col min="19" max="16384" width="9.44140625" style="57"/>
  </cols>
  <sheetData>
    <row r="1" spans="1:18" ht="24" customHeight="1">
      <c r="K1" s="59" t="s">
        <v>80</v>
      </c>
    </row>
    <row r="2" spans="1:18" s="61" customFormat="1" ht="24" customHeight="1">
      <c r="A2" s="60" t="s">
        <v>0</v>
      </c>
      <c r="B2" s="60"/>
      <c r="C2" s="60"/>
      <c r="D2" s="60"/>
      <c r="E2" s="60"/>
      <c r="F2" s="60"/>
      <c r="G2" s="60"/>
      <c r="H2" s="60"/>
      <c r="I2" s="60"/>
      <c r="J2" s="60"/>
      <c r="K2" s="60"/>
    </row>
    <row r="3" spans="1:18" ht="24" customHeight="1">
      <c r="A3" s="60" t="s">
        <v>81</v>
      </c>
      <c r="B3" s="60"/>
      <c r="C3" s="60"/>
      <c r="D3" s="60"/>
      <c r="E3" s="60"/>
      <c r="F3" s="60"/>
      <c r="G3" s="60"/>
      <c r="H3" s="60"/>
      <c r="I3" s="60"/>
      <c r="J3" s="60"/>
      <c r="K3" s="60"/>
    </row>
    <row r="4" spans="1:18" ht="24" customHeight="1">
      <c r="A4" s="60" t="s">
        <v>82</v>
      </c>
      <c r="B4" s="60"/>
      <c r="C4" s="60"/>
      <c r="D4" s="60"/>
      <c r="E4" s="60"/>
      <c r="F4" s="60"/>
      <c r="G4" s="60"/>
      <c r="H4" s="60"/>
      <c r="I4" s="60"/>
      <c r="J4" s="60"/>
      <c r="K4" s="60"/>
    </row>
    <row r="5" spans="1:18" ht="24" customHeight="1">
      <c r="B5" s="107"/>
      <c r="C5" s="107"/>
      <c r="D5" s="107"/>
      <c r="E5" s="107"/>
      <c r="F5" s="107"/>
      <c r="G5" s="107"/>
      <c r="H5" s="107"/>
      <c r="I5" s="107"/>
      <c r="J5" s="57"/>
      <c r="K5" s="107" t="s">
        <v>83</v>
      </c>
    </row>
    <row r="6" spans="1:18" s="61" customFormat="1" ht="24" customHeight="1">
      <c r="A6" s="62"/>
      <c r="B6" s="62"/>
      <c r="C6" s="62"/>
      <c r="D6" s="62"/>
      <c r="E6" s="158" t="s">
        <v>4</v>
      </c>
      <c r="F6" s="158"/>
      <c r="G6" s="158"/>
      <c r="H6" s="64"/>
      <c r="I6" s="158" t="s">
        <v>5</v>
      </c>
      <c r="J6" s="159"/>
      <c r="K6" s="159"/>
    </row>
    <row r="7" spans="1:18" ht="24" customHeight="1">
      <c r="A7" s="65"/>
      <c r="B7" s="65"/>
      <c r="C7" s="66" t="s">
        <v>6</v>
      </c>
      <c r="D7" s="65"/>
      <c r="E7" s="78" t="s">
        <v>84</v>
      </c>
      <c r="F7" s="77"/>
      <c r="G7" s="78" t="s">
        <v>85</v>
      </c>
      <c r="H7" s="64"/>
      <c r="I7" s="78" t="s">
        <v>84</v>
      </c>
      <c r="J7" s="77"/>
      <c r="K7" s="78" t="s">
        <v>85</v>
      </c>
    </row>
    <row r="8" spans="1:18" ht="24" customHeight="1">
      <c r="A8" s="60" t="s">
        <v>86</v>
      </c>
      <c r="B8" s="65"/>
      <c r="C8" s="66"/>
      <c r="D8" s="65"/>
      <c r="E8" s="78"/>
      <c r="F8" s="77"/>
      <c r="G8" s="78"/>
      <c r="H8" s="64"/>
      <c r="I8" s="78"/>
      <c r="J8" s="77"/>
      <c r="K8" s="78"/>
    </row>
    <row r="9" spans="1:18" ht="24" customHeight="1">
      <c r="A9" s="60" t="s">
        <v>87</v>
      </c>
      <c r="B9" s="61"/>
      <c r="C9" s="61"/>
      <c r="D9" s="61"/>
      <c r="E9" s="69"/>
      <c r="F9" s="69"/>
      <c r="G9" s="69"/>
      <c r="H9" s="69"/>
      <c r="I9" s="69"/>
      <c r="J9" s="69"/>
      <c r="K9" s="69"/>
    </row>
    <row r="10" spans="1:18" ht="24" customHeight="1">
      <c r="A10" s="70" t="s">
        <v>88</v>
      </c>
      <c r="B10" s="94"/>
      <c r="C10" s="94"/>
      <c r="D10" s="94"/>
      <c r="E10" s="67">
        <v>8870904</v>
      </c>
      <c r="F10" s="108"/>
      <c r="G10" s="67">
        <v>9620479</v>
      </c>
      <c r="H10" s="108"/>
      <c r="I10" s="67">
        <v>20980</v>
      </c>
      <c r="J10" s="108"/>
      <c r="K10" s="67">
        <v>17558</v>
      </c>
      <c r="L10" s="109"/>
      <c r="M10" s="58"/>
      <c r="P10" s="58"/>
      <c r="R10" s="58"/>
    </row>
    <row r="11" spans="1:18" ht="24" customHeight="1">
      <c r="A11" s="70" t="s">
        <v>89</v>
      </c>
      <c r="B11" s="94"/>
      <c r="C11" s="94"/>
      <c r="D11" s="94"/>
      <c r="E11" s="67">
        <v>175993</v>
      </c>
      <c r="F11" s="108"/>
      <c r="G11" s="67">
        <v>195279</v>
      </c>
      <c r="H11" s="108"/>
      <c r="I11" s="67">
        <v>0</v>
      </c>
      <c r="J11" s="108"/>
      <c r="K11" s="67">
        <v>0</v>
      </c>
      <c r="L11" s="50"/>
      <c r="M11" s="58"/>
      <c r="P11" s="58"/>
      <c r="R11" s="58"/>
    </row>
    <row r="12" spans="1:18" ht="24" customHeight="1">
      <c r="A12" s="70" t="s">
        <v>90</v>
      </c>
      <c r="B12" s="94"/>
      <c r="C12" s="94">
        <v>2</v>
      </c>
      <c r="D12" s="94"/>
      <c r="E12" s="67">
        <v>76629</v>
      </c>
      <c r="F12" s="108"/>
      <c r="G12" s="67">
        <v>132448</v>
      </c>
      <c r="H12" s="108"/>
      <c r="I12" s="67">
        <v>76629</v>
      </c>
      <c r="J12" s="108"/>
      <c r="K12" s="67">
        <v>132448</v>
      </c>
      <c r="L12" s="109"/>
      <c r="M12" s="58"/>
      <c r="P12" s="58"/>
      <c r="R12" s="58"/>
    </row>
    <row r="13" spans="1:18" ht="24" customHeight="1">
      <c r="A13" s="57" t="s">
        <v>91</v>
      </c>
      <c r="B13" s="94"/>
      <c r="C13" s="94">
        <v>2</v>
      </c>
      <c r="D13" s="94"/>
      <c r="E13" s="67">
        <v>0</v>
      </c>
      <c r="F13" s="108"/>
      <c r="G13" s="67">
        <v>0</v>
      </c>
      <c r="H13" s="108"/>
      <c r="I13" s="67">
        <v>445776</v>
      </c>
      <c r="J13" s="108"/>
      <c r="K13" s="67">
        <v>445415</v>
      </c>
      <c r="M13" s="58"/>
      <c r="P13" s="58"/>
      <c r="R13" s="58"/>
    </row>
    <row r="14" spans="1:18" ht="24" customHeight="1">
      <c r="A14" s="61" t="s">
        <v>92</v>
      </c>
      <c r="B14" s="94"/>
      <c r="C14" s="147" t="s">
        <v>93</v>
      </c>
      <c r="D14" s="94"/>
      <c r="E14" s="67">
        <v>0</v>
      </c>
      <c r="F14" s="108"/>
      <c r="G14" s="67">
        <v>0</v>
      </c>
      <c r="H14" s="108"/>
      <c r="I14" s="67">
        <v>392729</v>
      </c>
      <c r="J14" s="108"/>
      <c r="K14" s="67">
        <v>110522</v>
      </c>
      <c r="M14" s="58"/>
      <c r="P14" s="58"/>
      <c r="R14" s="58"/>
    </row>
    <row r="15" spans="1:18" ht="24" customHeight="1">
      <c r="A15" s="61" t="s">
        <v>94</v>
      </c>
      <c r="B15" s="94"/>
      <c r="C15" s="94">
        <v>2</v>
      </c>
      <c r="D15" s="94"/>
      <c r="E15" s="5">
        <v>59011</v>
      </c>
      <c r="F15" s="108"/>
      <c r="G15" s="5">
        <v>254934</v>
      </c>
      <c r="H15" s="108"/>
      <c r="I15" s="5">
        <v>54776</v>
      </c>
      <c r="J15" s="108"/>
      <c r="K15" s="67">
        <v>90707</v>
      </c>
      <c r="L15" s="58"/>
      <c r="M15" s="157"/>
      <c r="N15" s="58"/>
      <c r="P15" s="58"/>
      <c r="R15" s="58"/>
    </row>
    <row r="16" spans="1:18" ht="24" customHeight="1">
      <c r="A16" s="60" t="s">
        <v>95</v>
      </c>
      <c r="B16" s="94"/>
      <c r="C16" s="94"/>
      <c r="D16" s="94"/>
      <c r="E16" s="6">
        <f>SUM(E10:E15)</f>
        <v>9182537</v>
      </c>
      <c r="F16" s="108"/>
      <c r="G16" s="6">
        <f>SUM(G10:G15)</f>
        <v>10203140</v>
      </c>
      <c r="H16" s="108"/>
      <c r="I16" s="6">
        <f>SUM(I10:I15)</f>
        <v>990890</v>
      </c>
      <c r="J16" s="108"/>
      <c r="K16" s="6">
        <f>SUM(K10:K15)</f>
        <v>796650</v>
      </c>
      <c r="L16" s="110"/>
      <c r="M16" s="58"/>
      <c r="P16" s="58"/>
      <c r="R16" s="58"/>
    </row>
    <row r="17" spans="1:18" ht="24" customHeight="1">
      <c r="A17" s="60" t="s">
        <v>96</v>
      </c>
      <c r="B17" s="94"/>
      <c r="C17" s="94"/>
      <c r="D17" s="94"/>
      <c r="E17" s="4"/>
      <c r="F17" s="108"/>
      <c r="G17" s="4"/>
      <c r="H17" s="108"/>
      <c r="I17" s="4"/>
      <c r="J17" s="108"/>
      <c r="K17" s="4"/>
      <c r="M17" s="58"/>
      <c r="P17" s="58"/>
    </row>
    <row r="18" spans="1:18" ht="24" customHeight="1">
      <c r="A18" s="61" t="s">
        <v>97</v>
      </c>
      <c r="B18" s="94"/>
      <c r="C18" s="94"/>
      <c r="D18" s="94"/>
      <c r="E18" s="5">
        <v>6171671</v>
      </c>
      <c r="F18" s="108"/>
      <c r="G18" s="5">
        <v>6600626</v>
      </c>
      <c r="H18" s="108"/>
      <c r="I18" s="5">
        <v>6815</v>
      </c>
      <c r="J18" s="108"/>
      <c r="K18" s="67">
        <v>12843</v>
      </c>
      <c r="L18" s="58"/>
      <c r="M18" s="144"/>
      <c r="N18" s="58"/>
      <c r="P18" s="58"/>
      <c r="R18" s="58"/>
    </row>
    <row r="19" spans="1:18" ht="24" customHeight="1">
      <c r="A19" s="61" t="s">
        <v>98</v>
      </c>
      <c r="B19" s="94"/>
      <c r="C19" s="94"/>
      <c r="D19" s="94"/>
      <c r="E19" s="5">
        <v>31198</v>
      </c>
      <c r="F19" s="108"/>
      <c r="G19" s="5">
        <v>46140</v>
      </c>
      <c r="H19" s="108"/>
      <c r="I19" s="5">
        <v>0</v>
      </c>
      <c r="J19" s="108"/>
      <c r="K19" s="67">
        <v>0</v>
      </c>
      <c r="M19" s="144"/>
      <c r="N19" s="58"/>
      <c r="P19" s="58"/>
      <c r="R19" s="58"/>
    </row>
    <row r="20" spans="1:18" ht="24" customHeight="1">
      <c r="A20" s="61" t="s">
        <v>99</v>
      </c>
      <c r="B20" s="94"/>
      <c r="C20" s="94"/>
      <c r="D20" s="94"/>
      <c r="E20" s="5">
        <v>769169</v>
      </c>
      <c r="F20" s="111"/>
      <c r="G20" s="5">
        <v>823433</v>
      </c>
      <c r="H20" s="111"/>
      <c r="I20" s="5">
        <v>11899</v>
      </c>
      <c r="J20" s="111"/>
      <c r="K20" s="67">
        <v>27495</v>
      </c>
      <c r="M20" s="58"/>
      <c r="P20" s="58"/>
      <c r="R20" s="58"/>
    </row>
    <row r="21" spans="1:18" ht="24" customHeight="1">
      <c r="A21" s="61" t="s">
        <v>100</v>
      </c>
      <c r="B21" s="94"/>
      <c r="C21" s="94"/>
      <c r="D21" s="94"/>
      <c r="E21" s="5">
        <v>990573</v>
      </c>
      <c r="F21" s="111"/>
      <c r="G21" s="5">
        <v>1041984</v>
      </c>
      <c r="H21" s="111"/>
      <c r="I21" s="5">
        <v>110972</v>
      </c>
      <c r="J21" s="111"/>
      <c r="K21" s="67">
        <v>98901</v>
      </c>
      <c r="M21" s="58"/>
      <c r="P21" s="58"/>
      <c r="R21" s="58"/>
    </row>
    <row r="22" spans="1:18" ht="24" customHeight="1">
      <c r="A22" s="61" t="s">
        <v>101</v>
      </c>
      <c r="B22" s="94"/>
      <c r="C22" s="94"/>
      <c r="D22" s="94"/>
      <c r="E22" s="5">
        <v>14009</v>
      </c>
      <c r="F22" s="111"/>
      <c r="G22" s="5">
        <v>43010</v>
      </c>
      <c r="H22" s="111"/>
      <c r="I22" s="5">
        <v>0</v>
      </c>
      <c r="J22" s="111"/>
      <c r="K22" s="67">
        <v>0</v>
      </c>
      <c r="L22" s="58"/>
      <c r="M22" s="58"/>
      <c r="N22" s="109"/>
      <c r="P22" s="58"/>
      <c r="R22" s="58"/>
    </row>
    <row r="23" spans="1:18" ht="24" customHeight="1">
      <c r="A23" s="60" t="s">
        <v>102</v>
      </c>
      <c r="B23" s="94"/>
      <c r="C23" s="94"/>
      <c r="D23" s="94"/>
      <c r="E23" s="6">
        <f>SUM(E18:E22)</f>
        <v>7976620</v>
      </c>
      <c r="F23" s="111"/>
      <c r="G23" s="6">
        <f>SUM(G18:G22)</f>
        <v>8555193</v>
      </c>
      <c r="H23" s="111"/>
      <c r="I23" s="6">
        <f>SUM(I18:I22)</f>
        <v>129686</v>
      </c>
      <c r="J23" s="111"/>
      <c r="K23" s="6">
        <f>SUM(K18:K22)</f>
        <v>139239</v>
      </c>
      <c r="L23" s="110"/>
      <c r="M23" s="58"/>
      <c r="N23" s="58"/>
      <c r="P23" s="58"/>
      <c r="R23" s="58"/>
    </row>
    <row r="24" spans="1:18" ht="24" customHeight="1">
      <c r="A24" s="60" t="s">
        <v>103</v>
      </c>
      <c r="B24" s="94"/>
      <c r="C24" s="94"/>
      <c r="D24" s="94"/>
      <c r="E24" s="4">
        <f>SUM(E16-E23)</f>
        <v>1205917</v>
      </c>
      <c r="F24" s="111"/>
      <c r="G24" s="4">
        <f>SUM(G16-G23)</f>
        <v>1647947</v>
      </c>
      <c r="H24" s="111"/>
      <c r="I24" s="4">
        <f>SUM(I16-I23)</f>
        <v>861204</v>
      </c>
      <c r="J24" s="111"/>
      <c r="K24" s="4">
        <f>SUM(K16-K23)</f>
        <v>657411</v>
      </c>
      <c r="M24" s="58"/>
      <c r="P24" s="58"/>
      <c r="R24" s="58"/>
    </row>
    <row r="25" spans="1:18" ht="24" customHeight="1">
      <c r="A25" s="61" t="s">
        <v>104</v>
      </c>
      <c r="B25" s="94"/>
      <c r="C25" s="94">
        <v>6</v>
      </c>
      <c r="D25" s="94"/>
      <c r="E25" s="10">
        <v>314750</v>
      </c>
      <c r="F25" s="111"/>
      <c r="G25" s="10">
        <v>340743</v>
      </c>
      <c r="H25" s="111"/>
      <c r="I25" s="10">
        <v>0</v>
      </c>
      <c r="J25" s="111"/>
      <c r="K25" s="10">
        <v>0</v>
      </c>
      <c r="L25" s="67"/>
      <c r="M25" s="58"/>
      <c r="N25" s="67"/>
      <c r="P25" s="58"/>
      <c r="R25" s="58"/>
    </row>
    <row r="26" spans="1:18" ht="24" customHeight="1">
      <c r="A26" s="60" t="s">
        <v>105</v>
      </c>
      <c r="B26" s="94"/>
      <c r="C26" s="94"/>
      <c r="D26" s="94"/>
      <c r="E26" s="4">
        <f>SUM(E24:E25)</f>
        <v>1520667</v>
      </c>
      <c r="F26" s="111"/>
      <c r="G26" s="4">
        <f>SUM(G24:G25)</f>
        <v>1988690</v>
      </c>
      <c r="H26" s="111"/>
      <c r="I26" s="4">
        <f>SUM(I24:I25)</f>
        <v>861204</v>
      </c>
      <c r="J26" s="111"/>
      <c r="K26" s="4">
        <f>SUM(K24:K25)</f>
        <v>657411</v>
      </c>
      <c r="M26" s="58"/>
      <c r="P26" s="58"/>
      <c r="R26" s="58"/>
    </row>
    <row r="27" spans="1:18" ht="24" customHeight="1">
      <c r="A27" s="61" t="s">
        <v>106</v>
      </c>
      <c r="B27" s="94"/>
      <c r="C27" s="94"/>
      <c r="D27" s="94"/>
      <c r="E27" s="10">
        <v>-136931</v>
      </c>
      <c r="F27" s="111"/>
      <c r="G27" s="10">
        <v>-209608</v>
      </c>
      <c r="H27" s="111"/>
      <c r="I27" s="10">
        <v>-234002</v>
      </c>
      <c r="J27" s="111"/>
      <c r="K27" s="10">
        <v>-261161</v>
      </c>
      <c r="M27" s="58"/>
      <c r="P27" s="58"/>
      <c r="R27" s="58"/>
    </row>
    <row r="28" spans="1:18" ht="24" customHeight="1">
      <c r="A28" s="60" t="s">
        <v>107</v>
      </c>
      <c r="B28" s="94"/>
      <c r="C28" s="94"/>
      <c r="D28" s="94"/>
      <c r="E28" s="5">
        <f>SUM(E26:E27)</f>
        <v>1383736</v>
      </c>
      <c r="F28" s="108"/>
      <c r="G28" s="5">
        <f>SUM(G26:G27)</f>
        <v>1779082</v>
      </c>
      <c r="H28" s="108"/>
      <c r="I28" s="5">
        <f>SUM(I26:I27)</f>
        <v>627202</v>
      </c>
      <c r="J28" s="108"/>
      <c r="K28" s="5">
        <f>SUM(K26:K27)</f>
        <v>396250</v>
      </c>
      <c r="M28" s="58"/>
      <c r="P28" s="58"/>
      <c r="R28" s="58"/>
    </row>
    <row r="29" spans="1:18" ht="24" customHeight="1">
      <c r="A29" s="61" t="s">
        <v>108</v>
      </c>
      <c r="B29" s="94"/>
      <c r="C29" s="94">
        <v>13</v>
      </c>
      <c r="D29" s="94"/>
      <c r="E29" s="10">
        <v>-229131</v>
      </c>
      <c r="F29" s="111"/>
      <c r="G29" s="10">
        <v>-328768</v>
      </c>
      <c r="H29" s="111"/>
      <c r="I29" s="10">
        <v>-47612</v>
      </c>
      <c r="J29" s="111"/>
      <c r="K29" s="10">
        <v>-57535</v>
      </c>
      <c r="M29" s="58"/>
      <c r="P29" s="58"/>
      <c r="R29" s="58"/>
    </row>
    <row r="30" spans="1:18" ht="24" customHeight="1">
      <c r="A30" s="60" t="s">
        <v>109</v>
      </c>
      <c r="B30" s="94"/>
      <c r="C30" s="94"/>
      <c r="D30" s="94"/>
      <c r="E30" s="6">
        <f>SUM(E28:E29)</f>
        <v>1154605</v>
      </c>
      <c r="F30" s="111"/>
      <c r="G30" s="6">
        <f>SUM(G28:G29)</f>
        <v>1450314</v>
      </c>
      <c r="H30" s="111"/>
      <c r="I30" s="6">
        <f>SUM(I28:I29)</f>
        <v>579590</v>
      </c>
      <c r="J30" s="111"/>
      <c r="K30" s="6">
        <f>SUM(K28:K29)</f>
        <v>338715</v>
      </c>
      <c r="M30" s="58"/>
      <c r="N30" s="58"/>
      <c r="P30" s="58"/>
      <c r="R30" s="58"/>
    </row>
    <row r="31" spans="1:18" ht="24" customHeight="1">
      <c r="A31" s="61"/>
      <c r="B31" s="94"/>
      <c r="C31" s="94"/>
      <c r="D31" s="94"/>
      <c r="E31" s="7"/>
      <c r="F31" s="108"/>
      <c r="G31" s="7"/>
      <c r="H31" s="108"/>
      <c r="I31" s="7"/>
      <c r="J31" s="108"/>
      <c r="K31" s="7"/>
    </row>
    <row r="32" spans="1:18" ht="24" customHeight="1">
      <c r="A32" s="112" t="s">
        <v>110</v>
      </c>
      <c r="B32" s="94"/>
      <c r="C32" s="94"/>
      <c r="D32" s="94"/>
      <c r="E32" s="7"/>
      <c r="F32" s="108"/>
      <c r="G32" s="7"/>
      <c r="H32" s="108"/>
      <c r="I32" s="7"/>
      <c r="J32" s="108"/>
      <c r="K32" s="7"/>
    </row>
    <row r="33" spans="1:16" ht="24" customHeight="1">
      <c r="A33" s="112" t="s">
        <v>111</v>
      </c>
      <c r="B33" s="94"/>
      <c r="C33" s="94"/>
      <c r="E33" s="122">
        <v>0</v>
      </c>
      <c r="F33" s="121"/>
      <c r="G33" s="122">
        <v>0</v>
      </c>
      <c r="H33" s="121"/>
      <c r="I33" s="122">
        <v>0</v>
      </c>
      <c r="J33" s="121"/>
      <c r="K33" s="122">
        <v>0</v>
      </c>
    </row>
    <row r="34" spans="1:16" ht="24" customHeight="1">
      <c r="A34" s="61"/>
      <c r="B34" s="94"/>
      <c r="C34" s="94"/>
      <c r="D34" s="94"/>
      <c r="E34" s="7"/>
      <c r="F34" s="108"/>
      <c r="G34" s="7"/>
      <c r="H34" s="108"/>
      <c r="I34" s="7"/>
      <c r="J34" s="108"/>
      <c r="K34" s="7"/>
    </row>
    <row r="35" spans="1:16" ht="24" customHeight="1" thickBot="1">
      <c r="A35" s="112" t="s">
        <v>112</v>
      </c>
      <c r="B35" s="94"/>
      <c r="C35" s="94"/>
      <c r="D35" s="94"/>
      <c r="E35" s="123">
        <f>SUM(E30+E33)</f>
        <v>1154605</v>
      </c>
      <c r="F35" s="121"/>
      <c r="G35" s="123">
        <f>SUM(G30+G33)</f>
        <v>1450314</v>
      </c>
      <c r="H35" s="121"/>
      <c r="I35" s="123">
        <f>SUM(I30+I33)</f>
        <v>579590</v>
      </c>
      <c r="J35" s="121"/>
      <c r="K35" s="123">
        <f>SUM(K30+K33)</f>
        <v>338715</v>
      </c>
    </row>
    <row r="36" spans="1:16" ht="24" customHeight="1" thickTop="1">
      <c r="A36" s="61"/>
      <c r="B36" s="94"/>
      <c r="C36" s="94"/>
      <c r="D36" s="94"/>
      <c r="E36" s="7"/>
      <c r="F36" s="108"/>
      <c r="G36" s="7"/>
      <c r="H36" s="108"/>
      <c r="I36" s="7"/>
      <c r="J36" s="108"/>
      <c r="K36" s="7"/>
    </row>
    <row r="37" spans="1:16" ht="24" customHeight="1">
      <c r="A37" s="70" t="s">
        <v>37</v>
      </c>
      <c r="B37" s="94"/>
      <c r="C37" s="94"/>
      <c r="D37" s="4"/>
      <c r="E37" s="111"/>
      <c r="F37" s="4"/>
      <c r="G37" s="4"/>
      <c r="H37" s="4"/>
      <c r="I37" s="67"/>
      <c r="J37" s="4"/>
      <c r="K37" s="57"/>
    </row>
    <row r="38" spans="1:16" ht="24" customHeight="1">
      <c r="K38" s="59" t="s">
        <v>80</v>
      </c>
    </row>
    <row r="39" spans="1:16" s="61" customFormat="1" ht="24" customHeight="1">
      <c r="A39" s="60" t="s">
        <v>0</v>
      </c>
      <c r="B39" s="94"/>
      <c r="C39" s="94"/>
      <c r="D39" s="4"/>
      <c r="E39" s="111"/>
      <c r="F39" s="4"/>
      <c r="G39" s="4"/>
      <c r="H39" s="4"/>
      <c r="I39" s="67"/>
      <c r="J39" s="4"/>
      <c r="K39" s="57"/>
    </row>
    <row r="40" spans="1:16" ht="24" customHeight="1">
      <c r="A40" s="60" t="s">
        <v>113</v>
      </c>
      <c r="B40" s="9"/>
      <c r="C40" s="9"/>
      <c r="D40" s="9"/>
      <c r="E40" s="9"/>
      <c r="F40" s="9"/>
      <c r="G40" s="9"/>
      <c r="H40" s="9"/>
      <c r="I40" s="9"/>
      <c r="J40" s="9"/>
      <c r="K40" s="57"/>
      <c r="P40" s="58"/>
    </row>
    <row r="41" spans="1:16" ht="24" customHeight="1">
      <c r="A41" s="60" t="s">
        <v>82</v>
      </c>
      <c r="B41" s="94"/>
      <c r="C41" s="94"/>
      <c r="D41" s="4"/>
      <c r="E41" s="111"/>
      <c r="F41" s="4"/>
      <c r="G41" s="4"/>
      <c r="H41" s="4"/>
      <c r="I41" s="67"/>
      <c r="J41" s="4"/>
      <c r="K41" s="57"/>
    </row>
    <row r="42" spans="1:16" ht="24" customHeight="1">
      <c r="B42" s="107"/>
      <c r="C42" s="107"/>
      <c r="D42" s="107"/>
      <c r="E42" s="107"/>
      <c r="F42" s="107"/>
      <c r="G42" s="107"/>
      <c r="H42" s="107"/>
      <c r="I42" s="107"/>
      <c r="J42" s="57"/>
      <c r="K42" s="107" t="s">
        <v>83</v>
      </c>
    </row>
    <row r="43" spans="1:16" s="61" customFormat="1" ht="24" customHeight="1">
      <c r="A43" s="62"/>
      <c r="B43" s="62"/>
      <c r="C43" s="62"/>
      <c r="D43" s="62"/>
      <c r="E43" s="158" t="s">
        <v>4</v>
      </c>
      <c r="F43" s="158"/>
      <c r="G43" s="158"/>
      <c r="H43" s="64"/>
      <c r="I43" s="158" t="s">
        <v>5</v>
      </c>
      <c r="J43" s="158"/>
      <c r="K43" s="158"/>
    </row>
    <row r="44" spans="1:16" ht="24" customHeight="1">
      <c r="A44" s="65"/>
      <c r="B44" s="65"/>
      <c r="C44" s="66" t="s">
        <v>6</v>
      </c>
      <c r="D44" s="65"/>
      <c r="E44" s="78" t="s">
        <v>84</v>
      </c>
      <c r="F44" s="77"/>
      <c r="G44" s="78" t="s">
        <v>85</v>
      </c>
      <c r="H44" s="64"/>
      <c r="I44" s="78" t="s">
        <v>84</v>
      </c>
      <c r="J44" s="77"/>
      <c r="K44" s="78" t="s">
        <v>85</v>
      </c>
    </row>
    <row r="45" spans="1:16" ht="24" customHeight="1">
      <c r="A45" s="60" t="s">
        <v>114</v>
      </c>
      <c r="B45" s="94"/>
      <c r="C45" s="94"/>
      <c r="D45" s="94"/>
      <c r="E45" s="4"/>
      <c r="F45" s="111"/>
      <c r="G45" s="4"/>
      <c r="H45" s="4"/>
      <c r="I45" s="4"/>
      <c r="J45" s="67"/>
      <c r="K45" s="4"/>
    </row>
    <row r="46" spans="1:16" ht="24" customHeight="1" thickBot="1">
      <c r="A46" s="61" t="s">
        <v>115</v>
      </c>
      <c r="B46" s="94"/>
      <c r="C46" s="94"/>
      <c r="D46" s="94"/>
      <c r="E46" s="4">
        <f>SUM(E48-E47)</f>
        <v>1154410</v>
      </c>
      <c r="F46" s="111"/>
      <c r="G46" s="4">
        <f>SUM(G48-G47)</f>
        <v>1449844</v>
      </c>
      <c r="H46" s="4"/>
      <c r="I46" s="11">
        <f>SUM(I30)</f>
        <v>579590</v>
      </c>
      <c r="J46" s="67"/>
      <c r="K46" s="11">
        <f>SUM(K30)</f>
        <v>338715</v>
      </c>
    </row>
    <row r="47" spans="1:16" ht="24" customHeight="1" thickTop="1">
      <c r="A47" s="61" t="s">
        <v>116</v>
      </c>
      <c r="B47" s="94"/>
      <c r="C47" s="94"/>
      <c r="D47" s="94"/>
      <c r="E47" s="10">
        <v>195</v>
      </c>
      <c r="F47" s="111"/>
      <c r="G47" s="10">
        <v>470</v>
      </c>
      <c r="H47" s="4"/>
      <c r="I47" s="4"/>
      <c r="J47" s="67"/>
      <c r="K47" s="4"/>
    </row>
    <row r="48" spans="1:16" ht="24" customHeight="1" thickBot="1">
      <c r="A48" s="61" t="s">
        <v>117</v>
      </c>
      <c r="B48" s="94"/>
      <c r="C48" s="94"/>
      <c r="D48" s="94"/>
      <c r="E48" s="11">
        <f>SUM(E30)</f>
        <v>1154605</v>
      </c>
      <c r="F48" s="111"/>
      <c r="G48" s="11">
        <f>SUM(G30)</f>
        <v>1450314</v>
      </c>
      <c r="H48" s="4"/>
      <c r="I48" s="4"/>
      <c r="J48" s="67"/>
      <c r="K48" s="4"/>
    </row>
    <row r="49" spans="1:11" ht="24" customHeight="1" thickTop="1">
      <c r="A49" s="61"/>
      <c r="B49" s="94"/>
      <c r="C49" s="94"/>
      <c r="D49" s="94"/>
      <c r="E49" s="7"/>
      <c r="F49" s="108"/>
      <c r="G49" s="7"/>
      <c r="H49" s="7"/>
      <c r="I49" s="7"/>
      <c r="J49" s="67"/>
      <c r="K49" s="7"/>
    </row>
    <row r="50" spans="1:11" ht="24" customHeight="1">
      <c r="A50" s="60" t="s">
        <v>118</v>
      </c>
      <c r="B50" s="94"/>
      <c r="C50" s="94"/>
      <c r="D50" s="94"/>
      <c r="E50" s="4"/>
      <c r="F50" s="111"/>
      <c r="G50" s="4"/>
      <c r="H50" s="4"/>
      <c r="I50" s="4"/>
      <c r="J50" s="67"/>
      <c r="K50" s="4"/>
    </row>
    <row r="51" spans="1:11" ht="24" customHeight="1" thickBot="1">
      <c r="A51" s="61" t="s">
        <v>115</v>
      </c>
      <c r="B51" s="94"/>
      <c r="C51" s="94"/>
      <c r="D51" s="94"/>
      <c r="E51" s="4">
        <f>SUM(E53-E52)</f>
        <v>1154410</v>
      </c>
      <c r="F51" s="111"/>
      <c r="G51" s="4">
        <f>SUM(G53-G52)</f>
        <v>1449844</v>
      </c>
      <c r="H51" s="4"/>
      <c r="I51" s="11">
        <f>SUM(I35)</f>
        <v>579590</v>
      </c>
      <c r="J51" s="67"/>
      <c r="K51" s="11">
        <f>SUM(K35)</f>
        <v>338715</v>
      </c>
    </row>
    <row r="52" spans="1:11" ht="24" customHeight="1" thickTop="1">
      <c r="A52" s="61" t="s">
        <v>116</v>
      </c>
      <c r="B52" s="94"/>
      <c r="C52" s="94"/>
      <c r="D52" s="94"/>
      <c r="E52" s="10">
        <v>195</v>
      </c>
      <c r="F52" s="111"/>
      <c r="G52" s="10">
        <v>470</v>
      </c>
      <c r="H52" s="4"/>
      <c r="I52" s="4"/>
      <c r="J52" s="67"/>
      <c r="K52" s="4"/>
    </row>
    <row r="53" spans="1:11" ht="24" customHeight="1" thickBot="1">
      <c r="A53" s="61" t="s">
        <v>117</v>
      </c>
      <c r="B53" s="94"/>
      <c r="C53" s="94"/>
      <c r="D53" s="94"/>
      <c r="E53" s="11">
        <f>SUM(E35)</f>
        <v>1154605</v>
      </c>
      <c r="F53" s="111"/>
      <c r="G53" s="11">
        <f>SUM(G35)</f>
        <v>1450314</v>
      </c>
      <c r="H53" s="4"/>
      <c r="I53" s="4"/>
      <c r="J53" s="67"/>
      <c r="K53" s="4"/>
    </row>
    <row r="54" spans="1:11" ht="24" customHeight="1" thickTop="1">
      <c r="A54" s="61"/>
      <c r="B54" s="94"/>
      <c r="C54" s="94"/>
      <c r="D54" s="94"/>
      <c r="E54" s="7"/>
      <c r="F54" s="108"/>
      <c r="G54" s="7"/>
      <c r="H54" s="7"/>
      <c r="I54" s="7"/>
      <c r="J54" s="67"/>
      <c r="K54" s="7"/>
    </row>
    <row r="55" spans="1:11" ht="24" customHeight="1">
      <c r="A55" s="60" t="s">
        <v>119</v>
      </c>
      <c r="B55" s="94"/>
      <c r="C55" s="94">
        <v>14</v>
      </c>
      <c r="D55" s="94"/>
      <c r="E55" s="7"/>
      <c r="F55" s="108"/>
      <c r="G55" s="7"/>
      <c r="H55" s="7"/>
      <c r="I55" s="7"/>
      <c r="J55" s="67"/>
      <c r="K55" s="7"/>
    </row>
    <row r="56" spans="1:11" ht="24" customHeight="1">
      <c r="A56" s="61" t="s">
        <v>120</v>
      </c>
      <c r="B56" s="94"/>
      <c r="C56" s="94"/>
      <c r="D56" s="94"/>
      <c r="E56" s="12"/>
      <c r="F56" s="111"/>
      <c r="G56" s="12"/>
      <c r="H56" s="12"/>
      <c r="I56" s="12"/>
      <c r="J56" s="67"/>
      <c r="K56" s="12"/>
    </row>
    <row r="57" spans="1:11" ht="24" customHeight="1" thickBot="1">
      <c r="A57" s="61" t="s">
        <v>121</v>
      </c>
      <c r="B57" s="94"/>
      <c r="C57" s="94"/>
      <c r="D57" s="94"/>
      <c r="E57" s="145">
        <f>E46/E59</f>
        <v>0.36695710828605749</v>
      </c>
      <c r="F57" s="13"/>
      <c r="G57" s="145">
        <f>G46/G59</f>
        <v>0.46086794267711712</v>
      </c>
      <c r="H57" s="14"/>
      <c r="I57" s="145">
        <f>I46/I59</f>
        <v>0.18423668401305954</v>
      </c>
      <c r="J57" s="15"/>
      <c r="K57" s="145">
        <f>K46/K59</f>
        <v>0.10766874588154292</v>
      </c>
    </row>
    <row r="58" spans="1:11" ht="24" customHeight="1" thickTop="1">
      <c r="A58" s="61"/>
      <c r="B58" s="61"/>
      <c r="C58" s="61"/>
      <c r="D58" s="61"/>
      <c r="E58" s="61"/>
      <c r="F58" s="61"/>
      <c r="G58" s="61"/>
      <c r="H58" s="61"/>
      <c r="I58" s="61"/>
      <c r="J58" s="61"/>
      <c r="K58" s="61"/>
    </row>
    <row r="59" spans="1:11" ht="24" customHeight="1" thickBot="1">
      <c r="A59" s="61" t="s">
        <v>122</v>
      </c>
      <c r="B59" s="94"/>
      <c r="C59" s="94"/>
      <c r="D59" s="94"/>
      <c r="E59" s="40">
        <v>3145899</v>
      </c>
      <c r="F59" s="13"/>
      <c r="G59" s="40">
        <v>3145899</v>
      </c>
      <c r="H59" s="13"/>
      <c r="I59" s="40">
        <v>3145899</v>
      </c>
      <c r="J59" s="13"/>
      <c r="K59" s="40">
        <v>3145899</v>
      </c>
    </row>
    <row r="60" spans="1:11" ht="24" customHeight="1" thickTop="1">
      <c r="A60" s="61"/>
      <c r="B60" s="94"/>
      <c r="C60" s="94"/>
      <c r="D60" s="94"/>
      <c r="E60" s="16"/>
      <c r="F60" s="13"/>
      <c r="G60" s="16"/>
      <c r="H60" s="16"/>
      <c r="I60" s="16"/>
      <c r="J60" s="17"/>
      <c r="K60" s="16"/>
    </row>
    <row r="61" spans="1:11" ht="24" customHeight="1">
      <c r="A61" s="70" t="s">
        <v>37</v>
      </c>
    </row>
    <row r="62" spans="1:11" ht="24" customHeight="1">
      <c r="A62" s="70"/>
    </row>
    <row r="63" spans="1:11" ht="24" customHeight="1">
      <c r="K63" s="59" t="s">
        <v>80</v>
      </c>
    </row>
    <row r="64" spans="1:11" s="61" customFormat="1" ht="24" customHeight="1">
      <c r="A64" s="60" t="s">
        <v>0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</row>
    <row r="65" spans="1:17" ht="24" customHeight="1">
      <c r="A65" s="60" t="s">
        <v>81</v>
      </c>
      <c r="B65" s="60"/>
      <c r="C65" s="60"/>
      <c r="D65" s="60"/>
      <c r="E65" s="60"/>
      <c r="F65" s="60"/>
      <c r="G65" s="60"/>
      <c r="H65" s="60"/>
      <c r="I65" s="60"/>
      <c r="J65" s="60"/>
      <c r="K65" s="60"/>
    </row>
    <row r="66" spans="1:17" ht="24" customHeight="1">
      <c r="A66" s="60" t="s">
        <v>123</v>
      </c>
      <c r="B66" s="60"/>
      <c r="C66" s="60"/>
      <c r="D66" s="60"/>
      <c r="E66" s="60"/>
      <c r="F66" s="60"/>
      <c r="G66" s="60"/>
      <c r="H66" s="60"/>
      <c r="I66" s="60"/>
      <c r="J66" s="60"/>
      <c r="K66" s="60"/>
    </row>
    <row r="67" spans="1:17" ht="24" customHeight="1">
      <c r="B67" s="107"/>
      <c r="C67" s="107"/>
      <c r="D67" s="107"/>
      <c r="E67" s="107"/>
      <c r="F67" s="107"/>
      <c r="G67" s="107"/>
      <c r="H67" s="107"/>
      <c r="I67" s="107"/>
      <c r="J67" s="57"/>
      <c r="K67" s="107" t="s">
        <v>83</v>
      </c>
    </row>
    <row r="68" spans="1:17" s="61" customFormat="1" ht="24" customHeight="1">
      <c r="A68" s="62"/>
      <c r="B68" s="62"/>
      <c r="C68" s="62"/>
      <c r="D68" s="62"/>
      <c r="E68" s="158" t="s">
        <v>4</v>
      </c>
      <c r="F68" s="158"/>
      <c r="G68" s="158"/>
      <c r="H68" s="64"/>
      <c r="I68" s="158" t="s">
        <v>5</v>
      </c>
      <c r="J68" s="159"/>
      <c r="K68" s="159"/>
    </row>
    <row r="69" spans="1:17" ht="24" customHeight="1">
      <c r="A69" s="65"/>
      <c r="B69" s="65"/>
      <c r="C69" s="66" t="s">
        <v>6</v>
      </c>
      <c r="D69" s="65"/>
      <c r="E69" s="78" t="s">
        <v>84</v>
      </c>
      <c r="F69" s="77"/>
      <c r="G69" s="78" t="s">
        <v>85</v>
      </c>
      <c r="H69" s="64"/>
      <c r="I69" s="78" t="s">
        <v>84</v>
      </c>
      <c r="J69" s="77"/>
      <c r="K69" s="78" t="s">
        <v>85</v>
      </c>
    </row>
    <row r="70" spans="1:17" ht="24" customHeight="1">
      <c r="A70" s="60" t="s">
        <v>86</v>
      </c>
      <c r="B70" s="65"/>
      <c r="C70" s="66"/>
      <c r="D70" s="65"/>
      <c r="E70" s="78"/>
      <c r="F70" s="77"/>
      <c r="G70" s="78"/>
      <c r="H70" s="64"/>
      <c r="I70" s="78"/>
      <c r="J70" s="77"/>
      <c r="K70" s="78"/>
    </row>
    <row r="71" spans="1:17" ht="24" customHeight="1">
      <c r="A71" s="60" t="s">
        <v>87</v>
      </c>
      <c r="B71" s="61"/>
      <c r="C71" s="61"/>
      <c r="D71" s="61"/>
      <c r="E71" s="69"/>
      <c r="F71" s="69"/>
      <c r="G71" s="69"/>
      <c r="H71" s="69"/>
      <c r="I71" s="69"/>
      <c r="J71" s="69"/>
      <c r="K71" s="69"/>
    </row>
    <row r="72" spans="1:17" ht="24" customHeight="1">
      <c r="A72" s="70" t="s">
        <v>88</v>
      </c>
      <c r="B72" s="94"/>
      <c r="C72" s="94"/>
      <c r="D72" s="94"/>
      <c r="E72" s="67">
        <v>26002318</v>
      </c>
      <c r="F72" s="108"/>
      <c r="G72" s="67">
        <v>26670781</v>
      </c>
      <c r="H72" s="108"/>
      <c r="I72" s="67">
        <v>66712</v>
      </c>
      <c r="J72" s="108"/>
      <c r="K72" s="67">
        <v>117325</v>
      </c>
      <c r="L72" s="109"/>
      <c r="M72" s="58"/>
      <c r="N72" s="58"/>
      <c r="O72" s="58"/>
      <c r="P72" s="58"/>
      <c r="Q72" s="58"/>
    </row>
    <row r="73" spans="1:17" ht="24" customHeight="1">
      <c r="A73" s="70" t="s">
        <v>89</v>
      </c>
      <c r="B73" s="94"/>
      <c r="C73" s="94"/>
      <c r="D73" s="94"/>
      <c r="E73" s="67">
        <v>509967</v>
      </c>
      <c r="F73" s="108"/>
      <c r="G73" s="67">
        <v>630250</v>
      </c>
      <c r="H73" s="108"/>
      <c r="I73" s="67">
        <v>0</v>
      </c>
      <c r="J73" s="108"/>
      <c r="K73" s="67">
        <v>0</v>
      </c>
      <c r="L73" s="50"/>
      <c r="M73" s="58"/>
      <c r="O73" s="58"/>
      <c r="P73" s="58"/>
      <c r="Q73" s="58"/>
    </row>
    <row r="74" spans="1:17" ht="24" customHeight="1">
      <c r="A74" s="70" t="s">
        <v>90</v>
      </c>
      <c r="B74" s="94"/>
      <c r="C74" s="94">
        <v>2</v>
      </c>
      <c r="D74" s="94"/>
      <c r="E74" s="67">
        <v>248333</v>
      </c>
      <c r="F74" s="108"/>
      <c r="G74" s="67">
        <v>374982</v>
      </c>
      <c r="H74" s="108"/>
      <c r="I74" s="67">
        <v>248333</v>
      </c>
      <c r="J74" s="108"/>
      <c r="K74" s="67">
        <v>374982</v>
      </c>
      <c r="L74" s="109"/>
      <c r="M74" s="58"/>
      <c r="O74" s="58"/>
      <c r="P74" s="58"/>
      <c r="Q74" s="58"/>
    </row>
    <row r="75" spans="1:17" ht="24" customHeight="1">
      <c r="A75" s="57" t="s">
        <v>91</v>
      </c>
      <c r="B75" s="94"/>
      <c r="C75" s="94">
        <v>2</v>
      </c>
      <c r="D75" s="94"/>
      <c r="E75" s="67">
        <v>10189</v>
      </c>
      <c r="F75" s="108"/>
      <c r="G75" s="67">
        <v>14006</v>
      </c>
      <c r="H75" s="108"/>
      <c r="I75" s="67">
        <v>1323552</v>
      </c>
      <c r="J75" s="108"/>
      <c r="K75" s="67">
        <v>1364157</v>
      </c>
      <c r="M75" s="58"/>
      <c r="O75" s="58"/>
      <c r="P75" s="58"/>
      <c r="Q75" s="58"/>
    </row>
    <row r="76" spans="1:17" ht="24" customHeight="1">
      <c r="A76" s="61" t="s">
        <v>92</v>
      </c>
      <c r="B76" s="94"/>
      <c r="C76" s="147" t="s">
        <v>93</v>
      </c>
      <c r="D76" s="94"/>
      <c r="E76" s="67">
        <v>0</v>
      </c>
      <c r="F76" s="108"/>
      <c r="G76" s="67">
        <v>0</v>
      </c>
      <c r="H76" s="108"/>
      <c r="I76" s="67">
        <v>923847</v>
      </c>
      <c r="J76" s="108"/>
      <c r="K76" s="67">
        <v>110522</v>
      </c>
      <c r="M76" s="58"/>
      <c r="O76" s="58"/>
      <c r="P76" s="58"/>
      <c r="Q76" s="58"/>
    </row>
    <row r="77" spans="1:17" ht="24" customHeight="1">
      <c r="A77" s="61" t="s">
        <v>94</v>
      </c>
      <c r="B77" s="94"/>
      <c r="C77" s="94">
        <v>2</v>
      </c>
      <c r="D77" s="94"/>
      <c r="E77" s="5">
        <v>198340</v>
      </c>
      <c r="F77" s="108"/>
      <c r="G77" s="5">
        <v>358803</v>
      </c>
      <c r="H77" s="108"/>
      <c r="I77" s="150">
        <v>173856</v>
      </c>
      <c r="J77" s="108"/>
      <c r="K77" s="67">
        <v>216901</v>
      </c>
      <c r="L77" s="58"/>
      <c r="M77" s="58"/>
      <c r="N77" s="58"/>
      <c r="O77" s="58"/>
      <c r="P77" s="58"/>
      <c r="Q77" s="58"/>
    </row>
    <row r="78" spans="1:17" ht="24" customHeight="1">
      <c r="A78" s="60" t="s">
        <v>95</v>
      </c>
      <c r="B78" s="94"/>
      <c r="C78" s="94"/>
      <c r="D78" s="94"/>
      <c r="E78" s="6">
        <f>SUM(E72:E77)</f>
        <v>26969147</v>
      </c>
      <c r="F78" s="108"/>
      <c r="G78" s="6">
        <f>SUM(G72:G77)</f>
        <v>28048822</v>
      </c>
      <c r="H78" s="108"/>
      <c r="I78" s="6">
        <f>SUM(I72:I77)</f>
        <v>2736300</v>
      </c>
      <c r="J78" s="108"/>
      <c r="K78" s="6">
        <f>SUM(K72:K77)</f>
        <v>2183887</v>
      </c>
      <c r="L78" s="110"/>
      <c r="M78" s="58"/>
      <c r="N78" s="152"/>
      <c r="O78" s="58"/>
      <c r="P78" s="58"/>
      <c r="Q78" s="58"/>
    </row>
    <row r="79" spans="1:17" ht="24" customHeight="1">
      <c r="A79" s="60" t="s">
        <v>96</v>
      </c>
      <c r="B79" s="94"/>
      <c r="C79" s="94"/>
      <c r="D79" s="94"/>
      <c r="E79" s="4"/>
      <c r="F79" s="108"/>
      <c r="G79" s="4"/>
      <c r="H79" s="108"/>
      <c r="I79" s="4"/>
      <c r="J79" s="108"/>
      <c r="K79" s="4"/>
      <c r="M79" s="58"/>
      <c r="P79" s="58"/>
    </row>
    <row r="80" spans="1:17" ht="24" customHeight="1">
      <c r="A80" s="61" t="s">
        <v>97</v>
      </c>
      <c r="B80" s="94"/>
      <c r="C80" s="94"/>
      <c r="D80" s="94"/>
      <c r="E80" s="5">
        <v>18126230</v>
      </c>
      <c r="F80" s="108"/>
      <c r="G80" s="5">
        <v>17960330</v>
      </c>
      <c r="H80" s="108"/>
      <c r="I80" s="67">
        <v>37156</v>
      </c>
      <c r="J80" s="108"/>
      <c r="K80" s="5">
        <v>84939</v>
      </c>
      <c r="L80" s="58"/>
      <c r="M80" s="146"/>
      <c r="N80" s="58"/>
      <c r="O80" s="58"/>
      <c r="P80" s="58"/>
      <c r="Q80" s="58"/>
    </row>
    <row r="81" spans="1:17" ht="24" customHeight="1">
      <c r="A81" s="61" t="s">
        <v>98</v>
      </c>
      <c r="B81" s="94"/>
      <c r="C81" s="94"/>
      <c r="D81" s="94"/>
      <c r="E81" s="5">
        <v>81988</v>
      </c>
      <c r="F81" s="108"/>
      <c r="G81" s="5">
        <v>162076</v>
      </c>
      <c r="H81" s="108"/>
      <c r="I81" s="67">
        <v>0</v>
      </c>
      <c r="J81" s="108"/>
      <c r="K81" s="67">
        <v>0</v>
      </c>
      <c r="M81" s="146"/>
      <c r="N81" s="58"/>
      <c r="O81" s="58"/>
      <c r="P81" s="58"/>
      <c r="Q81" s="58"/>
    </row>
    <row r="82" spans="1:17" ht="24" customHeight="1">
      <c r="A82" s="61" t="s">
        <v>99</v>
      </c>
      <c r="B82" s="94"/>
      <c r="C82" s="94"/>
      <c r="D82" s="94"/>
      <c r="E82" s="5">
        <v>2243393</v>
      </c>
      <c r="F82" s="111"/>
      <c r="G82" s="5">
        <v>2327972</v>
      </c>
      <c r="H82" s="111"/>
      <c r="I82" s="67">
        <v>32119</v>
      </c>
      <c r="J82" s="111"/>
      <c r="K82" s="5">
        <v>87491</v>
      </c>
      <c r="M82" s="58"/>
      <c r="N82" s="152"/>
      <c r="O82" s="58"/>
      <c r="P82" s="58"/>
      <c r="Q82" s="58"/>
    </row>
    <row r="83" spans="1:17" ht="24" customHeight="1">
      <c r="A83" s="61" t="s">
        <v>100</v>
      </c>
      <c r="B83" s="94"/>
      <c r="C83" s="94"/>
      <c r="D83" s="94"/>
      <c r="E83" s="5">
        <v>2915820</v>
      </c>
      <c r="F83" s="111"/>
      <c r="G83" s="5">
        <v>3045719</v>
      </c>
      <c r="H83" s="111"/>
      <c r="I83" s="67">
        <v>312880</v>
      </c>
      <c r="J83" s="111"/>
      <c r="K83" s="5">
        <v>310005</v>
      </c>
      <c r="M83" s="58"/>
      <c r="N83" s="152"/>
      <c r="O83" s="58"/>
      <c r="P83" s="58"/>
      <c r="Q83" s="58"/>
    </row>
    <row r="84" spans="1:17" ht="24" customHeight="1">
      <c r="A84" s="61" t="s">
        <v>101</v>
      </c>
      <c r="B84" s="94"/>
      <c r="C84" s="94"/>
      <c r="D84" s="94"/>
      <c r="E84" s="5">
        <v>17658</v>
      </c>
      <c r="F84" s="111"/>
      <c r="G84" s="5">
        <v>43619</v>
      </c>
      <c r="H84" s="111"/>
      <c r="I84" s="150">
        <v>0</v>
      </c>
      <c r="J84" s="111"/>
      <c r="K84" s="67">
        <v>45</v>
      </c>
      <c r="L84" s="58"/>
      <c r="M84" s="58"/>
      <c r="N84" s="58"/>
      <c r="O84" s="58"/>
      <c r="P84" s="58"/>
      <c r="Q84" s="58"/>
    </row>
    <row r="85" spans="1:17" ht="24" customHeight="1">
      <c r="A85" s="60" t="s">
        <v>102</v>
      </c>
      <c r="B85" s="94"/>
      <c r="C85" s="94"/>
      <c r="D85" s="94"/>
      <c r="E85" s="6">
        <f>SUM(E80:E84)</f>
        <v>23385089</v>
      </c>
      <c r="F85" s="111"/>
      <c r="G85" s="6">
        <f>SUM(G80:G84)</f>
        <v>23539716</v>
      </c>
      <c r="H85" s="111"/>
      <c r="I85" s="6">
        <f>SUM(I80:I84)</f>
        <v>382155</v>
      </c>
      <c r="J85" s="111"/>
      <c r="K85" s="6">
        <f>SUM(K80:K84)</f>
        <v>482480</v>
      </c>
      <c r="L85" s="110"/>
      <c r="M85" s="58"/>
      <c r="N85" s="58"/>
      <c r="O85" s="58"/>
      <c r="P85" s="58"/>
      <c r="Q85" s="58"/>
    </row>
    <row r="86" spans="1:17" ht="24" customHeight="1">
      <c r="A86" s="60" t="s">
        <v>103</v>
      </c>
      <c r="B86" s="94"/>
      <c r="C86" s="94"/>
      <c r="D86" s="94"/>
      <c r="E86" s="4">
        <f>SUM(E78-E85)</f>
        <v>3584058</v>
      </c>
      <c r="F86" s="111"/>
      <c r="G86" s="4">
        <f>SUM(G78-G85)</f>
        <v>4509106</v>
      </c>
      <c r="H86" s="111"/>
      <c r="I86" s="4">
        <f>SUM(I78-I85)</f>
        <v>2354145</v>
      </c>
      <c r="J86" s="111"/>
      <c r="K86" s="4">
        <f>SUM(K78-K85)</f>
        <v>1701407</v>
      </c>
      <c r="M86" s="58"/>
      <c r="O86" s="58"/>
      <c r="P86" s="58"/>
      <c r="Q86" s="58"/>
    </row>
    <row r="87" spans="1:17" ht="24" customHeight="1">
      <c r="A87" s="61" t="s">
        <v>104</v>
      </c>
      <c r="B87" s="94"/>
      <c r="C87" s="94">
        <v>6</v>
      </c>
      <c r="D87" s="94"/>
      <c r="E87" s="10">
        <v>543931</v>
      </c>
      <c r="F87" s="111"/>
      <c r="G87" s="10">
        <v>631152</v>
      </c>
      <c r="H87" s="111"/>
      <c r="I87" s="10">
        <v>0</v>
      </c>
      <c r="J87" s="111"/>
      <c r="K87" s="10">
        <v>0</v>
      </c>
      <c r="L87" s="67"/>
      <c r="M87" s="58"/>
      <c r="N87" s="67"/>
      <c r="O87" s="58"/>
      <c r="P87" s="58"/>
      <c r="Q87" s="58"/>
    </row>
    <row r="88" spans="1:17" ht="24" customHeight="1">
      <c r="A88" s="60" t="s">
        <v>105</v>
      </c>
      <c r="B88" s="94"/>
      <c r="C88" s="94"/>
      <c r="D88" s="94"/>
      <c r="E88" s="4">
        <f>SUM(E86:E87)</f>
        <v>4127989</v>
      </c>
      <c r="F88" s="111"/>
      <c r="G88" s="4">
        <f>SUM(G86:G87)</f>
        <v>5140258</v>
      </c>
      <c r="H88" s="111"/>
      <c r="I88" s="4">
        <f>SUM(I86:I87)</f>
        <v>2354145</v>
      </c>
      <c r="J88" s="111"/>
      <c r="K88" s="4">
        <f>SUM(K86:K87)</f>
        <v>1701407</v>
      </c>
      <c r="M88" s="58"/>
      <c r="O88" s="58"/>
      <c r="P88" s="58"/>
      <c r="Q88" s="58"/>
    </row>
    <row r="89" spans="1:17" ht="24" customHeight="1">
      <c r="A89" s="61" t="s">
        <v>106</v>
      </c>
      <c r="B89" s="94"/>
      <c r="C89" s="94"/>
      <c r="D89" s="94"/>
      <c r="E89" s="10">
        <v>-450339</v>
      </c>
      <c r="F89" s="111"/>
      <c r="G89" s="10">
        <v>-505391</v>
      </c>
      <c r="H89" s="111"/>
      <c r="I89" s="10">
        <v>-688145</v>
      </c>
      <c r="J89" s="111"/>
      <c r="K89" s="10">
        <v>-769432</v>
      </c>
      <c r="M89" s="58"/>
      <c r="O89" s="58"/>
      <c r="P89" s="58"/>
      <c r="Q89" s="58"/>
    </row>
    <row r="90" spans="1:17" ht="24" customHeight="1">
      <c r="A90" s="60" t="s">
        <v>107</v>
      </c>
      <c r="B90" s="94"/>
      <c r="C90" s="94"/>
      <c r="D90" s="94"/>
      <c r="E90" s="5">
        <f>SUM(E88:E89)</f>
        <v>3677650</v>
      </c>
      <c r="F90" s="108"/>
      <c r="G90" s="5">
        <f>SUM(G88:G89)</f>
        <v>4634867</v>
      </c>
      <c r="H90" s="108"/>
      <c r="I90" s="5">
        <f>SUM(I88:I89)</f>
        <v>1666000</v>
      </c>
      <c r="J90" s="108"/>
      <c r="K90" s="5">
        <f>SUM(K88:K89)</f>
        <v>931975</v>
      </c>
      <c r="M90" s="58"/>
      <c r="O90" s="58"/>
      <c r="P90" s="58"/>
      <c r="Q90" s="58"/>
    </row>
    <row r="91" spans="1:17" ht="24" customHeight="1">
      <c r="A91" s="61" t="s">
        <v>108</v>
      </c>
      <c r="B91" s="94"/>
      <c r="C91" s="94">
        <v>13</v>
      </c>
      <c r="D91" s="94"/>
      <c r="E91" s="10">
        <v>-653105</v>
      </c>
      <c r="F91" s="111"/>
      <c r="G91" s="10">
        <v>-907741</v>
      </c>
      <c r="H91" s="111"/>
      <c r="I91" s="10">
        <v>-148613</v>
      </c>
      <c r="J91" s="111"/>
      <c r="K91" s="10">
        <v>-165335</v>
      </c>
      <c r="M91" s="58"/>
      <c r="O91" s="58"/>
      <c r="P91" s="58"/>
      <c r="Q91" s="58"/>
    </row>
    <row r="92" spans="1:17" ht="24" customHeight="1">
      <c r="A92" s="60" t="s">
        <v>109</v>
      </c>
      <c r="B92" s="94"/>
      <c r="C92" s="94"/>
      <c r="D92" s="94"/>
      <c r="E92" s="6">
        <f>SUM(E90:E91)</f>
        <v>3024545</v>
      </c>
      <c r="F92" s="111"/>
      <c r="G92" s="6">
        <f>SUM(G90:G91)</f>
        <v>3727126</v>
      </c>
      <c r="H92" s="111"/>
      <c r="I92" s="6">
        <f>SUM(I90:I91)</f>
        <v>1517387</v>
      </c>
      <c r="J92" s="111"/>
      <c r="K92" s="6">
        <f>SUM(K90:K91)</f>
        <v>766640</v>
      </c>
      <c r="M92" s="58"/>
      <c r="N92" s="58"/>
      <c r="O92" s="58"/>
      <c r="P92" s="58"/>
      <c r="Q92" s="58"/>
    </row>
    <row r="93" spans="1:17" ht="18" customHeight="1">
      <c r="A93" s="61"/>
      <c r="B93" s="94"/>
      <c r="C93" s="94"/>
      <c r="D93" s="94"/>
      <c r="E93" s="7"/>
      <c r="F93" s="108"/>
      <c r="G93" s="7"/>
      <c r="H93" s="108"/>
      <c r="I93" s="7"/>
      <c r="J93" s="108"/>
      <c r="K93" s="7"/>
    </row>
    <row r="94" spans="1:17" ht="24" customHeight="1">
      <c r="A94" s="112" t="s">
        <v>110</v>
      </c>
      <c r="B94" s="94"/>
      <c r="C94" s="94"/>
      <c r="E94" s="113"/>
      <c r="F94" s="114"/>
      <c r="G94" s="113"/>
      <c r="H94" s="114"/>
      <c r="I94" s="53"/>
      <c r="J94" s="114"/>
      <c r="K94" s="53"/>
    </row>
    <row r="95" spans="1:17" ht="24" customHeight="1">
      <c r="A95" s="116" t="s">
        <v>124</v>
      </c>
      <c r="B95" s="94"/>
      <c r="C95" s="94"/>
      <c r="E95" s="115"/>
      <c r="F95" s="114"/>
      <c r="G95" s="115"/>
      <c r="H95" s="114"/>
      <c r="I95" s="115"/>
      <c r="J95" s="114"/>
      <c r="K95" s="115"/>
    </row>
    <row r="96" spans="1:17" ht="24" customHeight="1">
      <c r="A96" s="117" t="s">
        <v>125</v>
      </c>
      <c r="B96" s="94"/>
      <c r="C96" s="94"/>
      <c r="E96" s="25">
        <v>0</v>
      </c>
      <c r="F96" s="114"/>
      <c r="G96" s="25">
        <v>103285</v>
      </c>
      <c r="H96" s="108"/>
      <c r="I96" s="25">
        <v>0</v>
      </c>
      <c r="J96" s="108"/>
      <c r="K96" s="25">
        <v>23754</v>
      </c>
      <c r="M96" s="109"/>
    </row>
    <row r="97" spans="1:17" ht="24" customHeight="1">
      <c r="A97" s="117" t="s">
        <v>126</v>
      </c>
      <c r="B97" s="94"/>
      <c r="C97" s="94">
        <v>13</v>
      </c>
      <c r="E97" s="118">
        <v>0</v>
      </c>
      <c r="F97" s="119"/>
      <c r="G97" s="118">
        <v>-15989</v>
      </c>
      <c r="H97" s="119"/>
      <c r="I97" s="118">
        <v>0</v>
      </c>
      <c r="J97" s="119"/>
      <c r="K97" s="118">
        <v>-4751</v>
      </c>
      <c r="M97" s="109"/>
    </row>
    <row r="98" spans="1:17" ht="24" customHeight="1">
      <c r="A98" s="117" t="s">
        <v>124</v>
      </c>
      <c r="B98" s="94"/>
      <c r="C98" s="94"/>
      <c r="E98" s="120"/>
      <c r="F98" s="121"/>
      <c r="G98" s="120"/>
      <c r="H98" s="121"/>
      <c r="I98" s="120"/>
      <c r="J98" s="121"/>
      <c r="K98" s="120"/>
      <c r="M98" s="110"/>
    </row>
    <row r="99" spans="1:17" ht="24" customHeight="1">
      <c r="A99" s="117" t="s">
        <v>127</v>
      </c>
      <c r="B99" s="94"/>
      <c r="C99" s="94"/>
      <c r="E99" s="118">
        <f>SUM(E96:E97)</f>
        <v>0</v>
      </c>
      <c r="F99" s="121"/>
      <c r="G99" s="118">
        <f>SUM(G96:G97)</f>
        <v>87296</v>
      </c>
      <c r="H99" s="121"/>
      <c r="I99" s="118">
        <f>SUM(I96:I97)</f>
        <v>0</v>
      </c>
      <c r="J99" s="121"/>
      <c r="K99" s="118">
        <f>SUM(K96:K97)</f>
        <v>19003</v>
      </c>
    </row>
    <row r="100" spans="1:17" ht="24" customHeight="1">
      <c r="A100" s="112" t="s">
        <v>111</v>
      </c>
      <c r="B100" s="94"/>
      <c r="C100" s="94"/>
      <c r="E100" s="122">
        <f>E99</f>
        <v>0</v>
      </c>
      <c r="F100" s="121"/>
      <c r="G100" s="122">
        <f>G99</f>
        <v>87296</v>
      </c>
      <c r="H100" s="121"/>
      <c r="I100" s="122">
        <f>I99</f>
        <v>0</v>
      </c>
      <c r="J100" s="121"/>
      <c r="K100" s="122">
        <f>K99</f>
        <v>19003</v>
      </c>
    </row>
    <row r="101" spans="1:17" ht="18" customHeight="1">
      <c r="A101" s="112"/>
      <c r="B101" s="94"/>
      <c r="C101" s="94"/>
      <c r="E101" s="121"/>
      <c r="F101" s="121"/>
      <c r="G101" s="121"/>
      <c r="H101" s="121"/>
      <c r="I101" s="54"/>
      <c r="J101" s="121"/>
      <c r="K101" s="54"/>
    </row>
    <row r="102" spans="1:17" ht="24" customHeight="1" thickBot="1">
      <c r="A102" s="112" t="s">
        <v>112</v>
      </c>
      <c r="B102" s="94"/>
      <c r="C102" s="94"/>
      <c r="E102" s="123">
        <f>SUM(E92+E100)</f>
        <v>3024545</v>
      </c>
      <c r="F102" s="121"/>
      <c r="G102" s="123">
        <f>SUM(G92+G100)</f>
        <v>3814422</v>
      </c>
      <c r="H102" s="121"/>
      <c r="I102" s="123">
        <f>SUM(I92+I100)</f>
        <v>1517387</v>
      </c>
      <c r="J102" s="121"/>
      <c r="K102" s="123">
        <f>SUM(K92+K100)</f>
        <v>785643</v>
      </c>
      <c r="O102" s="58"/>
      <c r="Q102" s="58"/>
    </row>
    <row r="103" spans="1:17" ht="24" customHeight="1" thickTop="1">
      <c r="A103" s="112"/>
      <c r="B103" s="94"/>
      <c r="C103" s="94"/>
      <c r="E103" s="121"/>
      <c r="F103" s="121"/>
      <c r="G103" s="121"/>
      <c r="H103" s="121"/>
      <c r="I103" s="121"/>
      <c r="J103" s="121"/>
      <c r="K103" s="121"/>
    </row>
    <row r="104" spans="1:17" ht="24" customHeight="1">
      <c r="A104" s="70" t="s">
        <v>37</v>
      </c>
      <c r="B104" s="94"/>
      <c r="C104" s="94"/>
      <c r="D104" s="4"/>
      <c r="E104" s="111"/>
      <c r="F104" s="4"/>
      <c r="G104" s="4"/>
      <c r="H104" s="4"/>
      <c r="I104" s="67"/>
      <c r="J104" s="4"/>
      <c r="K104" s="57"/>
    </row>
    <row r="105" spans="1:17" ht="24" customHeight="1">
      <c r="K105" s="59" t="s">
        <v>80</v>
      </c>
    </row>
    <row r="106" spans="1:17" s="61" customFormat="1" ht="24" customHeight="1">
      <c r="A106" s="60" t="s">
        <v>0</v>
      </c>
      <c r="B106" s="94"/>
      <c r="C106" s="94"/>
      <c r="D106" s="4"/>
      <c r="E106" s="111"/>
      <c r="F106" s="4"/>
      <c r="G106" s="4"/>
      <c r="H106" s="4"/>
      <c r="I106" s="67"/>
      <c r="J106" s="4"/>
      <c r="K106" s="57"/>
    </row>
    <row r="107" spans="1:17" ht="24" customHeight="1">
      <c r="A107" s="60" t="s">
        <v>113</v>
      </c>
      <c r="B107" s="9"/>
      <c r="C107" s="9"/>
      <c r="D107" s="9"/>
      <c r="E107" s="9"/>
      <c r="F107" s="9"/>
      <c r="G107" s="9"/>
      <c r="H107" s="9"/>
      <c r="I107" s="9"/>
      <c r="J107" s="9"/>
      <c r="K107" s="57"/>
    </row>
    <row r="108" spans="1:17" ht="24" customHeight="1">
      <c r="A108" s="60" t="s">
        <v>123</v>
      </c>
      <c r="B108" s="94"/>
      <c r="C108" s="94"/>
      <c r="D108" s="4"/>
      <c r="E108" s="111"/>
      <c r="F108" s="4"/>
      <c r="G108" s="4"/>
      <c r="H108" s="4"/>
      <c r="I108" s="67"/>
      <c r="J108" s="4"/>
      <c r="K108" s="57"/>
    </row>
    <row r="109" spans="1:17" ht="24" customHeight="1">
      <c r="B109" s="107"/>
      <c r="C109" s="107"/>
      <c r="D109" s="107"/>
      <c r="E109" s="107"/>
      <c r="F109" s="107"/>
      <c r="G109" s="107"/>
      <c r="H109" s="107"/>
      <c r="I109" s="107"/>
      <c r="J109" s="57"/>
      <c r="K109" s="107" t="s">
        <v>83</v>
      </c>
    </row>
    <row r="110" spans="1:17" s="61" customFormat="1" ht="24" customHeight="1">
      <c r="A110" s="62"/>
      <c r="B110" s="62"/>
      <c r="C110" s="62"/>
      <c r="D110" s="62"/>
      <c r="E110" s="158" t="s">
        <v>4</v>
      </c>
      <c r="F110" s="158"/>
      <c r="G110" s="158"/>
      <c r="H110" s="64"/>
      <c r="I110" s="158" t="s">
        <v>5</v>
      </c>
      <c r="J110" s="158"/>
      <c r="K110" s="158"/>
    </row>
    <row r="111" spans="1:17" ht="24" customHeight="1">
      <c r="A111" s="65"/>
      <c r="B111" s="65"/>
      <c r="C111" s="66" t="s">
        <v>6</v>
      </c>
      <c r="D111" s="65"/>
      <c r="E111" s="78" t="s">
        <v>84</v>
      </c>
      <c r="F111" s="77"/>
      <c r="G111" s="78" t="s">
        <v>85</v>
      </c>
      <c r="H111" s="64"/>
      <c r="I111" s="78" t="s">
        <v>84</v>
      </c>
      <c r="J111" s="77"/>
      <c r="K111" s="78" t="s">
        <v>85</v>
      </c>
    </row>
    <row r="112" spans="1:17" ht="24" customHeight="1">
      <c r="A112" s="60" t="s">
        <v>114</v>
      </c>
      <c r="B112" s="94"/>
      <c r="C112" s="94"/>
      <c r="D112" s="94"/>
      <c r="E112" s="4"/>
      <c r="F112" s="111"/>
      <c r="G112" s="4"/>
      <c r="H112" s="4"/>
      <c r="I112" s="4"/>
      <c r="J112" s="67"/>
      <c r="K112" s="4"/>
    </row>
    <row r="113" spans="1:11" ht="24" customHeight="1" thickBot="1">
      <c r="A113" s="61" t="s">
        <v>115</v>
      </c>
      <c r="B113" s="94"/>
      <c r="C113" s="94"/>
      <c r="D113" s="94"/>
      <c r="E113" s="4">
        <f>SUM(E115-E114)</f>
        <v>3024722</v>
      </c>
      <c r="F113" s="111"/>
      <c r="G113" s="4">
        <f>SUM(G115-G114)</f>
        <v>3726973</v>
      </c>
      <c r="H113" s="4"/>
      <c r="I113" s="11">
        <f>SUM(I92)</f>
        <v>1517387</v>
      </c>
      <c r="J113" s="67"/>
      <c r="K113" s="11">
        <f>SUM(K92)</f>
        <v>766640</v>
      </c>
    </row>
    <row r="114" spans="1:11" ht="24" customHeight="1" thickTop="1">
      <c r="A114" s="61" t="s">
        <v>116</v>
      </c>
      <c r="B114" s="94"/>
      <c r="C114" s="94"/>
      <c r="D114" s="94"/>
      <c r="E114" s="10">
        <v>-177</v>
      </c>
      <c r="F114" s="111"/>
      <c r="G114" s="10">
        <v>153</v>
      </c>
      <c r="H114" s="4"/>
      <c r="I114" s="4"/>
      <c r="J114" s="67"/>
      <c r="K114" s="4"/>
    </row>
    <row r="115" spans="1:11" ht="24" customHeight="1" thickBot="1">
      <c r="A115" s="61" t="s">
        <v>117</v>
      </c>
      <c r="B115" s="94"/>
      <c r="C115" s="94"/>
      <c r="D115" s="94"/>
      <c r="E115" s="11">
        <f>SUM(E92)</f>
        <v>3024545</v>
      </c>
      <c r="F115" s="111"/>
      <c r="G115" s="11">
        <f>SUM(G92)</f>
        <v>3727126</v>
      </c>
      <c r="H115" s="4"/>
      <c r="I115" s="4"/>
      <c r="J115" s="67"/>
      <c r="K115" s="4"/>
    </row>
    <row r="116" spans="1:11" ht="24" customHeight="1" thickTop="1">
      <c r="A116" s="61"/>
      <c r="B116" s="94"/>
      <c r="C116" s="94"/>
      <c r="D116" s="94"/>
      <c r="E116" s="7"/>
      <c r="F116" s="108"/>
      <c r="G116" s="7"/>
      <c r="H116" s="7"/>
      <c r="I116" s="7"/>
      <c r="J116" s="67"/>
      <c r="K116" s="7"/>
    </row>
    <row r="117" spans="1:11" ht="24" customHeight="1">
      <c r="A117" s="60" t="s">
        <v>118</v>
      </c>
      <c r="B117" s="94"/>
      <c r="C117" s="94"/>
      <c r="D117" s="94"/>
      <c r="E117" s="4"/>
      <c r="F117" s="111"/>
      <c r="G117" s="4"/>
      <c r="H117" s="4"/>
      <c r="I117" s="4"/>
      <c r="J117" s="67"/>
      <c r="K117" s="4"/>
    </row>
    <row r="118" spans="1:11" ht="24" customHeight="1" thickBot="1">
      <c r="A118" s="61" t="s">
        <v>115</v>
      </c>
      <c r="B118" s="94"/>
      <c r="C118" s="94"/>
      <c r="D118" s="94"/>
      <c r="E118" s="4">
        <f>SUM(E120-E119)</f>
        <v>3024722</v>
      </c>
      <c r="F118" s="111"/>
      <c r="G118" s="4">
        <f>SUM(G120-G119)</f>
        <v>3814269</v>
      </c>
      <c r="H118" s="4"/>
      <c r="I118" s="11">
        <f>SUM(I102)</f>
        <v>1517387</v>
      </c>
      <c r="J118" s="67"/>
      <c r="K118" s="11">
        <f>SUM(K102)</f>
        <v>785643</v>
      </c>
    </row>
    <row r="119" spans="1:11" ht="24" customHeight="1" thickTop="1">
      <c r="A119" s="61" t="s">
        <v>116</v>
      </c>
      <c r="B119" s="94"/>
      <c r="C119" s="94"/>
      <c r="D119" s="94"/>
      <c r="E119" s="10">
        <v>-177</v>
      </c>
      <c r="F119" s="111"/>
      <c r="G119" s="10">
        <v>153</v>
      </c>
      <c r="H119" s="4"/>
      <c r="I119" s="4"/>
      <c r="J119" s="67"/>
      <c r="K119" s="4"/>
    </row>
    <row r="120" spans="1:11" ht="24" customHeight="1" thickBot="1">
      <c r="A120" s="61" t="s">
        <v>117</v>
      </c>
      <c r="B120" s="94"/>
      <c r="C120" s="94"/>
      <c r="D120" s="94"/>
      <c r="E120" s="11">
        <f>SUM(E102)</f>
        <v>3024545</v>
      </c>
      <c r="F120" s="111"/>
      <c r="G120" s="11">
        <f>SUM(G102)</f>
        <v>3814422</v>
      </c>
      <c r="H120" s="4"/>
      <c r="I120" s="4"/>
      <c r="J120" s="67"/>
      <c r="K120" s="4"/>
    </row>
    <row r="121" spans="1:11" ht="24" customHeight="1" thickTop="1">
      <c r="A121" s="61"/>
      <c r="B121" s="94"/>
      <c r="C121" s="94"/>
      <c r="D121" s="94"/>
      <c r="E121" s="7"/>
      <c r="F121" s="108"/>
      <c r="G121" s="7"/>
      <c r="H121" s="7"/>
      <c r="I121" s="7"/>
      <c r="J121" s="67"/>
      <c r="K121" s="7"/>
    </row>
    <row r="122" spans="1:11" ht="24" customHeight="1">
      <c r="A122" s="60" t="s">
        <v>119</v>
      </c>
      <c r="B122" s="94"/>
      <c r="C122" s="94">
        <v>14</v>
      </c>
      <c r="D122" s="94"/>
      <c r="E122" s="7"/>
      <c r="F122" s="108"/>
      <c r="G122" s="7"/>
      <c r="H122" s="7"/>
      <c r="I122" s="7"/>
      <c r="J122" s="67"/>
      <c r="K122" s="7"/>
    </row>
    <row r="123" spans="1:11" ht="24" customHeight="1">
      <c r="A123" s="61" t="s">
        <v>120</v>
      </c>
      <c r="B123" s="94"/>
      <c r="C123" s="94"/>
      <c r="D123" s="94"/>
      <c r="E123" s="12"/>
      <c r="F123" s="111"/>
      <c r="G123" s="12"/>
      <c r="H123" s="12"/>
      <c r="I123" s="12"/>
      <c r="J123" s="67"/>
      <c r="K123" s="12"/>
    </row>
    <row r="124" spans="1:11" ht="24" customHeight="1" thickBot="1">
      <c r="A124" s="61" t="s">
        <v>121</v>
      </c>
      <c r="B124" s="94"/>
      <c r="C124" s="94"/>
      <c r="D124" s="94"/>
      <c r="E124" s="145">
        <f>E113/E126</f>
        <v>0.96148096299340824</v>
      </c>
      <c r="F124" s="13"/>
      <c r="G124" s="145">
        <f>G113/G126</f>
        <v>1.1847084092655231</v>
      </c>
      <c r="H124" s="14"/>
      <c r="I124" s="145">
        <f>I113/I126</f>
        <v>0.48233811702155727</v>
      </c>
      <c r="J124" s="15"/>
      <c r="K124" s="145">
        <f>K113/K126</f>
        <v>0.24369504551799026</v>
      </c>
    </row>
    <row r="125" spans="1:11" ht="24" customHeight="1" thickTop="1">
      <c r="A125" s="61"/>
      <c r="B125" s="61"/>
      <c r="C125" s="61"/>
      <c r="D125" s="61"/>
      <c r="E125" s="61"/>
      <c r="F125" s="61"/>
      <c r="G125" s="61"/>
      <c r="H125" s="61"/>
      <c r="I125" s="61"/>
      <c r="J125" s="61"/>
      <c r="K125" s="61"/>
    </row>
    <row r="126" spans="1:11" ht="24" customHeight="1" thickBot="1">
      <c r="A126" s="61" t="s">
        <v>122</v>
      </c>
      <c r="B126" s="94"/>
      <c r="C126" s="94"/>
      <c r="D126" s="94"/>
      <c r="E126" s="40">
        <v>3145899</v>
      </c>
      <c r="F126" s="13"/>
      <c r="G126" s="40">
        <v>3145899</v>
      </c>
      <c r="H126" s="13"/>
      <c r="I126" s="40">
        <v>3145899</v>
      </c>
      <c r="J126" s="13"/>
      <c r="K126" s="40">
        <v>3145899</v>
      </c>
    </row>
    <row r="127" spans="1:11" ht="24" customHeight="1" thickTop="1">
      <c r="A127" s="61"/>
      <c r="B127" s="94"/>
      <c r="C127" s="94"/>
      <c r="D127" s="94"/>
      <c r="E127" s="16"/>
      <c r="F127" s="13"/>
      <c r="G127" s="16"/>
      <c r="H127" s="16"/>
      <c r="I127" s="16"/>
      <c r="J127" s="17"/>
      <c r="K127" s="16"/>
    </row>
    <row r="128" spans="1:11" ht="24" customHeight="1">
      <c r="A128" s="70" t="s">
        <v>37</v>
      </c>
    </row>
    <row r="129" spans="1:1" ht="24" customHeight="1">
      <c r="A129" s="70"/>
    </row>
    <row r="148" spans="11:11" ht="24" customHeight="1">
      <c r="K148" s="79"/>
    </row>
  </sheetData>
  <mergeCells count="8">
    <mergeCell ref="E110:G110"/>
    <mergeCell ref="I110:K110"/>
    <mergeCell ref="E6:G6"/>
    <mergeCell ref="I6:K6"/>
    <mergeCell ref="E43:G43"/>
    <mergeCell ref="I43:K43"/>
    <mergeCell ref="E68:G68"/>
    <mergeCell ref="I68:K68"/>
  </mergeCells>
  <printOptions horizontalCentered="1"/>
  <pageMargins left="0.78740157480314965" right="0" top="0.78740157480314965" bottom="0" header="0.19685039370078741" footer="0.19685039370078741"/>
  <pageSetup paperSize="9" scale="75" fitToHeight="0" orientation="portrait" r:id="rId1"/>
  <rowBreaks count="3" manualBreakCount="3">
    <brk id="37" max="11" man="1"/>
    <brk id="61" max="16383" man="1"/>
    <brk id="104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6"/>
  <sheetViews>
    <sheetView showGridLines="0" view="pageBreakPreview" zoomScale="80" zoomScaleNormal="100" zoomScaleSheetLayoutView="80" workbookViewId="0">
      <selection activeCell="A2" sqref="A2"/>
    </sheetView>
  </sheetViews>
  <sheetFormatPr defaultColWidth="8.44140625" defaultRowHeight="23.1" customHeight="1"/>
  <cols>
    <col min="1" max="1" width="35.44140625" style="57" customWidth="1"/>
    <col min="2" max="2" width="9.44140625" style="57" customWidth="1"/>
    <col min="3" max="3" width="1.44140625" style="57" customWidth="1"/>
    <col min="4" max="4" width="14.44140625" style="57" customWidth="1"/>
    <col min="5" max="5" width="1.44140625" style="57" customWidth="1"/>
    <col min="6" max="6" width="14.44140625" style="57" customWidth="1"/>
    <col min="7" max="7" width="1.44140625" style="57" customWidth="1"/>
    <col min="8" max="8" width="14.44140625" style="57" customWidth="1"/>
    <col min="9" max="9" width="1.44140625" style="57" customWidth="1"/>
    <col min="10" max="10" width="14.44140625" style="57" customWidth="1"/>
    <col min="11" max="11" width="1.44140625" style="57" customWidth="1"/>
    <col min="12" max="12" width="14.44140625" style="57" customWidth="1"/>
    <col min="13" max="13" width="1.44140625" style="57" customWidth="1"/>
    <col min="14" max="14" width="14.44140625" style="57" customWidth="1"/>
    <col min="15" max="15" width="1.44140625" style="57" customWidth="1"/>
    <col min="16" max="16" width="14.44140625" style="57" customWidth="1"/>
    <col min="17" max="17" width="1.44140625" style="57" customWidth="1"/>
    <col min="18" max="16384" width="8.44140625" style="57"/>
  </cols>
  <sheetData>
    <row r="1" spans="1:17" ht="24" customHeight="1">
      <c r="P1" s="80" t="s">
        <v>80</v>
      </c>
    </row>
    <row r="2" spans="1:17" ht="24" customHeight="1">
      <c r="A2" s="73" t="s">
        <v>0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</row>
    <row r="3" spans="1:17" ht="24" customHeight="1">
      <c r="A3" s="73" t="s">
        <v>128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</row>
    <row r="4" spans="1:17" ht="24" customHeight="1">
      <c r="A4" s="73" t="s">
        <v>123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</row>
    <row r="5" spans="1:17" ht="24" customHeight="1"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O5" s="83"/>
      <c r="P5" s="83" t="s">
        <v>3</v>
      </c>
    </row>
    <row r="6" spans="1:17" ht="24" customHeight="1">
      <c r="A6" s="84"/>
      <c r="B6" s="84"/>
      <c r="C6" s="84"/>
      <c r="D6" s="160" t="s">
        <v>4</v>
      </c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</row>
    <row r="7" spans="1:17" ht="24" customHeight="1">
      <c r="A7" s="84"/>
      <c r="B7" s="84"/>
      <c r="C7" s="84"/>
      <c r="D7" s="161" t="s">
        <v>129</v>
      </c>
      <c r="E7" s="161"/>
      <c r="F7" s="161"/>
      <c r="G7" s="161"/>
      <c r="H7" s="161"/>
      <c r="I7" s="161"/>
      <c r="J7" s="161"/>
      <c r="K7" s="161"/>
      <c r="L7" s="161"/>
      <c r="M7" s="84"/>
      <c r="N7" s="84"/>
      <c r="O7" s="84"/>
      <c r="P7" s="84"/>
    </row>
    <row r="8" spans="1:17" ht="24" customHeight="1">
      <c r="A8" s="72"/>
      <c r="B8" s="72"/>
      <c r="C8" s="72"/>
      <c r="D8" s="72"/>
      <c r="E8" s="72"/>
      <c r="F8" s="72"/>
      <c r="G8" s="72"/>
      <c r="H8" s="162" t="s">
        <v>130</v>
      </c>
      <c r="I8" s="162"/>
      <c r="J8" s="162"/>
      <c r="K8" s="72"/>
      <c r="L8" s="72"/>
      <c r="M8" s="72"/>
      <c r="N8" s="72" t="s">
        <v>131</v>
      </c>
      <c r="O8" s="72"/>
      <c r="P8" s="72"/>
    </row>
    <row r="9" spans="1:17" ht="24" customHeight="1">
      <c r="A9" s="72"/>
      <c r="B9" s="72"/>
      <c r="C9" s="72"/>
      <c r="D9" s="72"/>
      <c r="E9" s="72"/>
      <c r="F9" s="72"/>
      <c r="G9" s="72"/>
      <c r="H9" s="72" t="s">
        <v>132</v>
      </c>
      <c r="I9" s="72"/>
      <c r="J9" s="72"/>
      <c r="K9" s="72"/>
      <c r="L9" s="72" t="s">
        <v>133</v>
      </c>
      <c r="M9" s="72"/>
      <c r="N9" s="72" t="s">
        <v>134</v>
      </c>
      <c r="O9" s="72"/>
      <c r="P9" s="72"/>
    </row>
    <row r="10" spans="1:17" ht="24" customHeight="1">
      <c r="A10" s="72"/>
      <c r="B10" s="72"/>
      <c r="C10" s="72"/>
      <c r="D10" s="72" t="s">
        <v>135</v>
      </c>
      <c r="E10" s="72"/>
      <c r="F10" s="72" t="s">
        <v>136</v>
      </c>
      <c r="G10" s="72"/>
      <c r="H10" s="72" t="s">
        <v>137</v>
      </c>
      <c r="I10" s="72"/>
      <c r="J10" s="72"/>
      <c r="K10" s="72"/>
      <c r="L10" s="65" t="s">
        <v>138</v>
      </c>
      <c r="M10" s="72"/>
      <c r="N10" s="72" t="s">
        <v>139</v>
      </c>
      <c r="O10" s="72"/>
      <c r="P10" s="72" t="s">
        <v>133</v>
      </c>
    </row>
    <row r="11" spans="1:17" ht="24" customHeight="1">
      <c r="A11" s="72"/>
      <c r="B11" s="86" t="s">
        <v>6</v>
      </c>
      <c r="C11" s="72"/>
      <c r="D11" s="87" t="s">
        <v>140</v>
      </c>
      <c r="E11" s="72"/>
      <c r="F11" s="87" t="s">
        <v>141</v>
      </c>
      <c r="G11" s="72"/>
      <c r="H11" s="87" t="s">
        <v>142</v>
      </c>
      <c r="I11" s="72"/>
      <c r="J11" s="87" t="s">
        <v>143</v>
      </c>
      <c r="K11" s="72"/>
      <c r="L11" s="87" t="s">
        <v>144</v>
      </c>
      <c r="M11" s="72"/>
      <c r="N11" s="87" t="s">
        <v>145</v>
      </c>
      <c r="O11" s="72"/>
      <c r="P11" s="87" t="s">
        <v>138</v>
      </c>
    </row>
    <row r="12" spans="1:17" ht="24" customHeight="1">
      <c r="A12" s="74" t="s">
        <v>146</v>
      </c>
      <c r="B12" s="100"/>
      <c r="C12" s="90"/>
      <c r="D12" s="88">
        <v>3145899</v>
      </c>
      <c r="E12" s="88"/>
      <c r="F12" s="88">
        <v>89416</v>
      </c>
      <c r="G12" s="88"/>
      <c r="H12" s="88">
        <v>314591</v>
      </c>
      <c r="I12" s="88"/>
      <c r="J12" s="88">
        <v>37206953</v>
      </c>
      <c r="K12" s="88"/>
      <c r="L12" s="88">
        <f>SUM(D12:K12)</f>
        <v>40756859</v>
      </c>
      <c r="M12" s="67"/>
      <c r="N12" s="88">
        <v>-19673</v>
      </c>
      <c r="O12" s="67"/>
      <c r="P12" s="88">
        <f>SUM(L12:N12)</f>
        <v>40737186</v>
      </c>
    </row>
    <row r="13" spans="1:17" ht="24" customHeight="1">
      <c r="A13" s="57" t="s">
        <v>109</v>
      </c>
      <c r="B13" s="90"/>
      <c r="C13" s="90"/>
      <c r="D13" s="101">
        <v>0</v>
      </c>
      <c r="E13" s="67"/>
      <c r="F13" s="101">
        <v>0</v>
      </c>
      <c r="G13" s="67"/>
      <c r="H13" s="101">
        <v>0</v>
      </c>
      <c r="I13" s="67"/>
      <c r="J13" s="101">
        <v>3726973</v>
      </c>
      <c r="K13" s="67"/>
      <c r="L13" s="102">
        <f>SUM(D13:K13)</f>
        <v>3726973</v>
      </c>
      <c r="M13" s="67"/>
      <c r="N13" s="101">
        <v>153</v>
      </c>
      <c r="O13" s="67"/>
      <c r="P13" s="101">
        <f>SUM(L13:N13)</f>
        <v>3727126</v>
      </c>
    </row>
    <row r="14" spans="1:17" ht="24" customHeight="1">
      <c r="A14" s="57" t="s">
        <v>111</v>
      </c>
      <c r="B14" s="90"/>
      <c r="C14" s="90"/>
      <c r="D14" s="103">
        <v>0</v>
      </c>
      <c r="E14" s="88">
        <v>0</v>
      </c>
      <c r="F14" s="103">
        <v>0</v>
      </c>
      <c r="G14" s="67">
        <v>0</v>
      </c>
      <c r="H14" s="103">
        <v>0</v>
      </c>
      <c r="I14" s="67">
        <v>0</v>
      </c>
      <c r="J14" s="103">
        <v>87296</v>
      </c>
      <c r="K14" s="67">
        <v>0</v>
      </c>
      <c r="L14" s="104">
        <f>SUM(D14:K14)</f>
        <v>87296</v>
      </c>
      <c r="M14" s="88"/>
      <c r="N14" s="103">
        <v>0</v>
      </c>
      <c r="O14" s="67">
        <v>0</v>
      </c>
      <c r="P14" s="103">
        <f>SUM(L14:N14)</f>
        <v>87296</v>
      </c>
      <c r="Q14" s="67">
        <f>SUM(M14:O14)</f>
        <v>0</v>
      </c>
    </row>
    <row r="15" spans="1:17" ht="24" customHeight="1">
      <c r="A15" s="57" t="s">
        <v>147</v>
      </c>
      <c r="B15" s="90"/>
      <c r="C15" s="90"/>
      <c r="D15" s="67">
        <f>SUM(D13:D14)</f>
        <v>0</v>
      </c>
      <c r="E15" s="88"/>
      <c r="F15" s="67">
        <f>SUM(F13:F14)</f>
        <v>0</v>
      </c>
      <c r="G15" s="67"/>
      <c r="H15" s="67">
        <f>SUM(H13:H14)</f>
        <v>0</v>
      </c>
      <c r="I15" s="67"/>
      <c r="J15" s="67">
        <f>SUM(J13:J14)</f>
        <v>3814269</v>
      </c>
      <c r="K15" s="67"/>
      <c r="L15" s="67">
        <f>SUM(L13:L14)</f>
        <v>3814269</v>
      </c>
      <c r="M15" s="88"/>
      <c r="N15" s="67">
        <f>SUM(N13:N14)</f>
        <v>153</v>
      </c>
      <c r="O15" s="67"/>
      <c r="P15" s="67">
        <f>SUM(P13:P14)</f>
        <v>3814422</v>
      </c>
      <c r="Q15" s="67"/>
    </row>
    <row r="16" spans="1:17" ht="24" customHeight="1">
      <c r="A16" s="57" t="s">
        <v>148</v>
      </c>
      <c r="B16" s="100">
        <v>15</v>
      </c>
      <c r="C16" s="90"/>
      <c r="D16" s="63">
        <v>0</v>
      </c>
      <c r="E16" s="88"/>
      <c r="F16" s="63">
        <v>0</v>
      </c>
      <c r="G16" s="67"/>
      <c r="H16" s="63">
        <v>0</v>
      </c>
      <c r="I16" s="67"/>
      <c r="J16" s="63">
        <v>-2199881</v>
      </c>
      <c r="K16" s="67"/>
      <c r="L16" s="105">
        <f>SUM(D16:K16)</f>
        <v>-2199881</v>
      </c>
      <c r="M16" s="88"/>
      <c r="N16" s="63">
        <v>0</v>
      </c>
      <c r="O16" s="67"/>
      <c r="P16" s="105">
        <f>SUM(L16:N16)</f>
        <v>-2199881</v>
      </c>
    </row>
    <row r="17" spans="1:17" ht="24" customHeight="1" thickBot="1">
      <c r="A17" s="74" t="s">
        <v>149</v>
      </c>
      <c r="B17" s="90"/>
      <c r="C17" s="90"/>
      <c r="D17" s="106">
        <f>SUM(D12:D16)-D15</f>
        <v>3145899</v>
      </c>
      <c r="E17" s="67"/>
      <c r="F17" s="106">
        <f>SUM(F12:F16)-F15</f>
        <v>89416</v>
      </c>
      <c r="G17" s="67"/>
      <c r="H17" s="106">
        <f>SUM(H12:H16)-H15</f>
        <v>314591</v>
      </c>
      <c r="I17" s="67"/>
      <c r="J17" s="106">
        <f>SUM(J12:J16)-J15</f>
        <v>38821341</v>
      </c>
      <c r="K17" s="67"/>
      <c r="L17" s="106">
        <f>SUM(L12:L16)-L15</f>
        <v>42371247</v>
      </c>
      <c r="M17" s="67"/>
      <c r="N17" s="106">
        <f>SUM(N12:N16)-N15</f>
        <v>-19520</v>
      </c>
      <c r="O17" s="67"/>
      <c r="P17" s="106">
        <f>SUM(P12:P16)-P15</f>
        <v>42351727</v>
      </c>
      <c r="Q17" s="58">
        <v>39205828</v>
      </c>
    </row>
    <row r="18" spans="1:17" ht="24" customHeight="1" thickTop="1">
      <c r="A18" s="74"/>
      <c r="B18" s="100"/>
    </row>
    <row r="19" spans="1:17" ht="24" customHeight="1">
      <c r="A19" s="74" t="s">
        <v>150</v>
      </c>
      <c r="B19" s="100"/>
      <c r="C19" s="90"/>
      <c r="D19" s="88">
        <v>3145899</v>
      </c>
      <c r="E19" s="88"/>
      <c r="F19" s="88">
        <v>89416</v>
      </c>
      <c r="G19" s="88"/>
      <c r="H19" s="88">
        <v>314591</v>
      </c>
      <c r="I19" s="88"/>
      <c r="J19" s="88">
        <v>40114473</v>
      </c>
      <c r="K19" s="88"/>
      <c r="L19" s="88">
        <f>SUM(D19:K19)</f>
        <v>43664379</v>
      </c>
      <c r="M19" s="67"/>
      <c r="N19" s="88">
        <v>-19628</v>
      </c>
      <c r="O19" s="67"/>
      <c r="P19" s="88">
        <f>SUM(L19:N19)</f>
        <v>43644751</v>
      </c>
    </row>
    <row r="20" spans="1:17" ht="24" customHeight="1">
      <c r="A20" s="57" t="s">
        <v>109</v>
      </c>
      <c r="B20" s="90"/>
      <c r="C20" s="90"/>
      <c r="D20" s="101">
        <v>0</v>
      </c>
      <c r="E20" s="67"/>
      <c r="F20" s="101">
        <v>0</v>
      </c>
      <c r="G20" s="67"/>
      <c r="H20" s="101">
        <v>0</v>
      </c>
      <c r="I20" s="67"/>
      <c r="J20" s="101">
        <f>PL!E113</f>
        <v>3024722</v>
      </c>
      <c r="K20" s="67"/>
      <c r="L20" s="102">
        <f>SUM(D20:K20)</f>
        <v>3024722</v>
      </c>
      <c r="M20" s="67"/>
      <c r="N20" s="101">
        <f>PL!E114</f>
        <v>-177</v>
      </c>
      <c r="O20" s="67"/>
      <c r="P20" s="101">
        <f>SUM(L20:N20)</f>
        <v>3024545</v>
      </c>
    </row>
    <row r="21" spans="1:17" ht="24" customHeight="1">
      <c r="A21" s="57" t="s">
        <v>111</v>
      </c>
      <c r="B21" s="90"/>
      <c r="C21" s="90"/>
      <c r="D21" s="103">
        <v>0</v>
      </c>
      <c r="E21" s="88">
        <v>0</v>
      </c>
      <c r="F21" s="103">
        <v>0</v>
      </c>
      <c r="G21" s="67">
        <v>0</v>
      </c>
      <c r="H21" s="103">
        <v>0</v>
      </c>
      <c r="I21" s="67">
        <v>0</v>
      </c>
      <c r="J21" s="103">
        <f>PL!E99</f>
        <v>0</v>
      </c>
      <c r="K21" s="67">
        <v>0</v>
      </c>
      <c r="L21" s="104">
        <f>SUM(D21:K21)</f>
        <v>0</v>
      </c>
      <c r="M21" s="88"/>
      <c r="N21" s="103">
        <v>0</v>
      </c>
      <c r="O21" s="67">
        <v>0</v>
      </c>
      <c r="P21" s="103">
        <f>SUM(L21:N21)</f>
        <v>0</v>
      </c>
      <c r="Q21" s="67">
        <f>SUM(M21:O21)</f>
        <v>0</v>
      </c>
    </row>
    <row r="22" spans="1:17" ht="24" customHeight="1">
      <c r="A22" s="57" t="s">
        <v>147</v>
      </c>
      <c r="B22" s="90"/>
      <c r="C22" s="90"/>
      <c r="D22" s="67">
        <f>SUM(D20:D21)</f>
        <v>0</v>
      </c>
      <c r="E22" s="88"/>
      <c r="F22" s="67">
        <f>SUM(F20:F21)</f>
        <v>0</v>
      </c>
      <c r="G22" s="67"/>
      <c r="H22" s="67">
        <f>SUM(H20:H21)</f>
        <v>0</v>
      </c>
      <c r="I22" s="67"/>
      <c r="J22" s="67">
        <f>SUM(J20:J21)</f>
        <v>3024722</v>
      </c>
      <c r="K22" s="67"/>
      <c r="L22" s="67">
        <f>SUM(L20:L21)</f>
        <v>3024722</v>
      </c>
      <c r="M22" s="88"/>
      <c r="N22" s="67">
        <f>SUM(N20:N21)</f>
        <v>-177</v>
      </c>
      <c r="O22" s="67"/>
      <c r="P22" s="67">
        <f>SUM(P20:P21)</f>
        <v>3024545</v>
      </c>
      <c r="Q22" s="67"/>
    </row>
    <row r="23" spans="1:17" ht="24" customHeight="1">
      <c r="A23" s="57" t="s">
        <v>148</v>
      </c>
      <c r="B23" s="100">
        <v>15</v>
      </c>
      <c r="C23" s="90"/>
      <c r="D23" s="63">
        <v>0</v>
      </c>
      <c r="E23" s="88"/>
      <c r="F23" s="63">
        <v>0</v>
      </c>
      <c r="G23" s="67"/>
      <c r="H23" s="63">
        <v>0</v>
      </c>
      <c r="I23" s="67"/>
      <c r="J23" s="95">
        <v>-1887515</v>
      </c>
      <c r="K23" s="67"/>
      <c r="L23" s="105">
        <f>SUM(D23:K23)</f>
        <v>-1887515</v>
      </c>
      <c r="M23" s="88"/>
      <c r="N23" s="63">
        <v>0</v>
      </c>
      <c r="O23" s="67"/>
      <c r="P23" s="105">
        <f>SUM(L23:N23)</f>
        <v>-1887515</v>
      </c>
    </row>
    <row r="24" spans="1:17" ht="24" customHeight="1" thickBot="1">
      <c r="A24" s="74" t="s">
        <v>151</v>
      </c>
      <c r="B24" s="90"/>
      <c r="C24" s="90"/>
      <c r="D24" s="106">
        <f>SUM(D19:D23)-D22</f>
        <v>3145899</v>
      </c>
      <c r="E24" s="67"/>
      <c r="F24" s="106">
        <f>SUM(F19:F23)-F22</f>
        <v>89416</v>
      </c>
      <c r="G24" s="67"/>
      <c r="H24" s="106">
        <f>SUM(H19:H23)-H22</f>
        <v>314591</v>
      </c>
      <c r="I24" s="67"/>
      <c r="J24" s="106">
        <f>SUM(J19:J23)-J22</f>
        <v>41251680</v>
      </c>
      <c r="K24" s="67"/>
      <c r="L24" s="106">
        <f>SUM(L19:L23)-L22</f>
        <v>44801586</v>
      </c>
      <c r="M24" s="67"/>
      <c r="N24" s="106">
        <f>SUM(N19:N23)-N22</f>
        <v>-19805</v>
      </c>
      <c r="O24" s="67"/>
      <c r="P24" s="106">
        <f>SUM(P19:P23)-P22</f>
        <v>44781781</v>
      </c>
      <c r="Q24" s="58">
        <v>2430054</v>
      </c>
    </row>
    <row r="25" spans="1:17" ht="24" customHeight="1" thickTop="1">
      <c r="G25" s="90"/>
      <c r="P25" s="58">
        <f>P24-BS!D96</f>
        <v>0</v>
      </c>
    </row>
    <row r="26" spans="1:17" ht="24" customHeight="1">
      <c r="A26" s="57" t="s">
        <v>37</v>
      </c>
      <c r="G26" s="90"/>
    </row>
  </sheetData>
  <mergeCells count="3">
    <mergeCell ref="D6:P6"/>
    <mergeCell ref="D7:L7"/>
    <mergeCell ref="H8:J8"/>
  </mergeCells>
  <printOptions horizontalCentered="1"/>
  <pageMargins left="0.39370078740157483" right="0.19685039370078741" top="0.78740157480314965" bottom="0" header="0.19685039370078741" footer="0.19685039370078741"/>
  <pageSetup paperSize="9" scale="8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5"/>
  <sheetViews>
    <sheetView showGridLines="0" view="pageBreakPreview" zoomScale="90" zoomScaleNormal="100" zoomScaleSheetLayoutView="90" workbookViewId="0">
      <selection activeCell="K22" sqref="K22"/>
    </sheetView>
  </sheetViews>
  <sheetFormatPr defaultColWidth="8.44140625" defaultRowHeight="23.1" customHeight="1"/>
  <cols>
    <col min="1" max="1" width="35.44140625" style="57" customWidth="1"/>
    <col min="2" max="2" width="1.44140625" style="57" customWidth="1"/>
    <col min="3" max="3" width="10.44140625" style="57" customWidth="1"/>
    <col min="4" max="4" width="1.44140625" style="57" customWidth="1"/>
    <col min="5" max="5" width="15.44140625" style="57" customWidth="1"/>
    <col min="6" max="6" width="1.44140625" style="57" customWidth="1"/>
    <col min="7" max="7" width="15.44140625" style="57" customWidth="1"/>
    <col min="8" max="8" width="1.44140625" style="57" customWidth="1"/>
    <col min="9" max="9" width="15.44140625" style="57" customWidth="1"/>
    <col min="10" max="10" width="1.44140625" style="57" customWidth="1"/>
    <col min="11" max="11" width="15.44140625" style="57" customWidth="1"/>
    <col min="12" max="12" width="1.44140625" style="57" customWidth="1"/>
    <col min="13" max="13" width="15.44140625" style="57" customWidth="1"/>
    <col min="14" max="14" width="1.44140625" style="57" customWidth="1"/>
    <col min="15" max="16384" width="8.44140625" style="57"/>
  </cols>
  <sheetData>
    <row r="1" spans="1:14" ht="24" customHeight="1">
      <c r="M1" s="80" t="s">
        <v>80</v>
      </c>
    </row>
    <row r="2" spans="1:14" ht="24" customHeight="1">
      <c r="A2" s="81" t="s">
        <v>0</v>
      </c>
      <c r="B2" s="81"/>
    </row>
    <row r="3" spans="1:14" ht="24" customHeight="1">
      <c r="A3" s="81" t="s">
        <v>152</v>
      </c>
      <c r="B3" s="81"/>
    </row>
    <row r="4" spans="1:14" ht="24" customHeight="1">
      <c r="A4" s="73" t="s">
        <v>123</v>
      </c>
      <c r="B4" s="81"/>
    </row>
    <row r="5" spans="1:14" ht="24" customHeight="1"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3" t="s">
        <v>3</v>
      </c>
    </row>
    <row r="6" spans="1:14" ht="24" customHeight="1">
      <c r="A6" s="84"/>
      <c r="B6" s="84"/>
      <c r="C6" s="84"/>
      <c r="D6" s="84"/>
      <c r="E6" s="160" t="s">
        <v>5</v>
      </c>
      <c r="F6" s="160"/>
      <c r="G6" s="160"/>
      <c r="H6" s="160"/>
      <c r="I6" s="160"/>
      <c r="J6" s="160"/>
      <c r="K6" s="160"/>
      <c r="L6" s="160"/>
      <c r="M6" s="160"/>
    </row>
    <row r="7" spans="1:14" ht="24" customHeight="1">
      <c r="A7" s="72"/>
      <c r="B7" s="72"/>
      <c r="C7" s="72"/>
      <c r="D7" s="72"/>
      <c r="E7" s="85"/>
      <c r="F7" s="85"/>
      <c r="G7" s="85"/>
      <c r="H7" s="85"/>
      <c r="I7" s="163" t="s">
        <v>130</v>
      </c>
      <c r="J7" s="163"/>
      <c r="K7" s="163"/>
      <c r="L7" s="85"/>
      <c r="M7" s="85"/>
    </row>
    <row r="8" spans="1:14" ht="24" customHeight="1">
      <c r="A8" s="72"/>
      <c r="B8" s="72"/>
      <c r="C8" s="72"/>
      <c r="D8" s="72"/>
      <c r="E8" s="85"/>
      <c r="F8" s="85"/>
      <c r="G8" s="85"/>
      <c r="H8" s="85"/>
      <c r="I8" s="85" t="s">
        <v>132</v>
      </c>
      <c r="J8" s="85"/>
      <c r="K8" s="85"/>
      <c r="L8" s="85"/>
      <c r="M8" s="85"/>
    </row>
    <row r="9" spans="1:14" ht="24" customHeight="1">
      <c r="A9" s="72"/>
      <c r="B9" s="72"/>
      <c r="C9" s="72"/>
      <c r="D9" s="72"/>
      <c r="E9" s="85" t="s">
        <v>135</v>
      </c>
      <c r="F9" s="85"/>
      <c r="G9" s="72" t="s">
        <v>136</v>
      </c>
      <c r="H9" s="85"/>
      <c r="I9" s="85" t="s">
        <v>137</v>
      </c>
      <c r="J9" s="85"/>
      <c r="K9" s="85"/>
      <c r="L9" s="85"/>
      <c r="M9" s="72" t="s">
        <v>133</v>
      </c>
    </row>
    <row r="10" spans="1:14" ht="24" customHeight="1">
      <c r="A10" s="72"/>
      <c r="C10" s="86" t="s">
        <v>6</v>
      </c>
      <c r="D10" s="72"/>
      <c r="E10" s="86" t="s">
        <v>140</v>
      </c>
      <c r="F10" s="85"/>
      <c r="G10" s="86" t="s">
        <v>141</v>
      </c>
      <c r="H10" s="85"/>
      <c r="I10" s="86" t="s">
        <v>142</v>
      </c>
      <c r="J10" s="85"/>
      <c r="K10" s="86" t="s">
        <v>153</v>
      </c>
      <c r="L10" s="85"/>
      <c r="M10" s="87" t="s">
        <v>138</v>
      </c>
    </row>
    <row r="11" spans="1:14" ht="24" customHeight="1">
      <c r="A11" s="74" t="s">
        <v>146</v>
      </c>
      <c r="C11" s="90"/>
      <c r="D11" s="88"/>
      <c r="E11" s="89">
        <v>3145899</v>
      </c>
      <c r="F11" s="89"/>
      <c r="G11" s="89">
        <v>89416</v>
      </c>
      <c r="H11" s="89"/>
      <c r="I11" s="89">
        <v>314591</v>
      </c>
      <c r="J11" s="89"/>
      <c r="K11" s="89">
        <v>22550494</v>
      </c>
      <c r="L11" s="89"/>
      <c r="M11" s="89">
        <f>SUM(E11:K11)</f>
        <v>26100400</v>
      </c>
    </row>
    <row r="12" spans="1:14" ht="24" customHeight="1">
      <c r="A12" s="57" t="s">
        <v>109</v>
      </c>
      <c r="C12" s="97"/>
      <c r="D12" s="97"/>
      <c r="E12" s="91">
        <v>0</v>
      </c>
      <c r="F12" s="75"/>
      <c r="G12" s="91">
        <v>0</v>
      </c>
      <c r="H12" s="75"/>
      <c r="I12" s="91">
        <v>0</v>
      </c>
      <c r="J12" s="75"/>
      <c r="K12" s="91">
        <v>766640</v>
      </c>
      <c r="L12" s="75"/>
      <c r="M12" s="91">
        <f>SUM(E12:L12)</f>
        <v>766640</v>
      </c>
    </row>
    <row r="13" spans="1:14" ht="24" customHeight="1">
      <c r="A13" s="57" t="s">
        <v>154</v>
      </c>
      <c r="C13" s="97"/>
      <c r="D13" s="97"/>
      <c r="E13" s="92">
        <v>0</v>
      </c>
      <c r="F13" s="75"/>
      <c r="G13" s="92">
        <v>0</v>
      </c>
      <c r="H13" s="75"/>
      <c r="I13" s="92">
        <v>0</v>
      </c>
      <c r="J13" s="75"/>
      <c r="K13" s="92">
        <v>19003</v>
      </c>
      <c r="L13" s="75"/>
      <c r="M13" s="92">
        <f>SUM(E13:L13)</f>
        <v>19003</v>
      </c>
    </row>
    <row r="14" spans="1:14" ht="24" customHeight="1">
      <c r="A14" s="57" t="s">
        <v>147</v>
      </c>
      <c r="C14" s="97"/>
      <c r="D14" s="97"/>
      <c r="E14" s="93">
        <f>SUM(E12:E13)</f>
        <v>0</v>
      </c>
      <c r="F14" s="75"/>
      <c r="G14" s="93">
        <f>SUM(G12:G13)</f>
        <v>0</v>
      </c>
      <c r="H14" s="75"/>
      <c r="I14" s="93">
        <f>SUM(I12:I13)</f>
        <v>0</v>
      </c>
      <c r="J14" s="75"/>
      <c r="K14" s="93">
        <f>SUM(K12:K13)</f>
        <v>785643</v>
      </c>
      <c r="L14" s="75"/>
      <c r="M14" s="93">
        <f>SUM(M12:M13)</f>
        <v>785643</v>
      </c>
    </row>
    <row r="15" spans="1:14" ht="24" customHeight="1">
      <c r="A15" s="57" t="s">
        <v>148</v>
      </c>
      <c r="C15" s="100">
        <v>15</v>
      </c>
      <c r="D15" s="97"/>
      <c r="E15" s="95">
        <v>0</v>
      </c>
      <c r="F15" s="75"/>
      <c r="G15" s="95">
        <v>0</v>
      </c>
      <c r="H15" s="75"/>
      <c r="I15" s="95">
        <v>0</v>
      </c>
      <c r="J15" s="75"/>
      <c r="K15" s="95">
        <v>-2199881</v>
      </c>
      <c r="L15" s="75"/>
      <c r="M15" s="96">
        <f>SUM(E15:K15)</f>
        <v>-2199881</v>
      </c>
    </row>
    <row r="16" spans="1:14" ht="24" customHeight="1" thickBot="1">
      <c r="A16" s="99" t="s">
        <v>149</v>
      </c>
      <c r="B16" s="97"/>
      <c r="C16" s="97"/>
      <c r="D16" s="97"/>
      <c r="E16" s="98">
        <f>SUM(E11:E15)-E14</f>
        <v>3145899</v>
      </c>
      <c r="F16" s="75"/>
      <c r="G16" s="98">
        <f>SUM(G11:G15)-G14</f>
        <v>89416</v>
      </c>
      <c r="H16" s="75"/>
      <c r="I16" s="98">
        <f>SUM(I11:I15)-I14</f>
        <v>314591</v>
      </c>
      <c r="J16" s="75"/>
      <c r="K16" s="98">
        <f>SUM(K11:K15)-K14</f>
        <v>21136256</v>
      </c>
      <c r="L16" s="75"/>
      <c r="M16" s="98">
        <f>SUM(M11:M15)-M14</f>
        <v>24686162</v>
      </c>
      <c r="N16" s="58">
        <v>21540263</v>
      </c>
    </row>
    <row r="17" spans="1:14" ht="24" customHeight="1" thickTop="1">
      <c r="A17" s="74"/>
      <c r="E17" s="75"/>
      <c r="F17" s="75"/>
      <c r="G17" s="75"/>
      <c r="H17" s="75"/>
      <c r="I17" s="75"/>
      <c r="J17" s="75"/>
      <c r="K17" s="75"/>
      <c r="L17" s="75"/>
      <c r="M17" s="75"/>
    </row>
    <row r="18" spans="1:14" ht="24" customHeight="1">
      <c r="A18" s="74" t="s">
        <v>150</v>
      </c>
      <c r="C18" s="90"/>
      <c r="D18" s="88"/>
      <c r="E18" s="89">
        <v>3145899</v>
      </c>
      <c r="F18" s="89"/>
      <c r="G18" s="89">
        <v>89416</v>
      </c>
      <c r="H18" s="89"/>
      <c r="I18" s="89">
        <v>314591</v>
      </c>
      <c r="J18" s="89"/>
      <c r="K18" s="89">
        <v>22623961</v>
      </c>
      <c r="L18" s="89"/>
      <c r="M18" s="89">
        <f>SUM(E18:K18)</f>
        <v>26173867</v>
      </c>
    </row>
    <row r="19" spans="1:14" ht="24" customHeight="1">
      <c r="A19" s="57" t="s">
        <v>109</v>
      </c>
      <c r="C19" s="97"/>
      <c r="D19" s="97"/>
      <c r="E19" s="91">
        <v>0</v>
      </c>
      <c r="F19" s="75"/>
      <c r="G19" s="91">
        <v>0</v>
      </c>
      <c r="H19" s="75"/>
      <c r="I19" s="91">
        <v>0</v>
      </c>
      <c r="J19" s="75"/>
      <c r="K19" s="91">
        <f>PL!I113</f>
        <v>1517387</v>
      </c>
      <c r="L19" s="75"/>
      <c r="M19" s="91">
        <f>SUM(E19:L19)</f>
        <v>1517387</v>
      </c>
    </row>
    <row r="20" spans="1:14" ht="24" customHeight="1">
      <c r="A20" s="57" t="s">
        <v>154</v>
      </c>
      <c r="C20" s="97"/>
      <c r="D20" s="97"/>
      <c r="E20" s="92">
        <v>0</v>
      </c>
      <c r="F20" s="75"/>
      <c r="G20" s="92">
        <v>0</v>
      </c>
      <c r="H20" s="75"/>
      <c r="I20" s="92">
        <v>0</v>
      </c>
      <c r="J20" s="75"/>
      <c r="K20" s="92">
        <f>PL!I100</f>
        <v>0</v>
      </c>
      <c r="L20" s="75"/>
      <c r="M20" s="92">
        <f>SUM(E20:L20)</f>
        <v>0</v>
      </c>
    </row>
    <row r="21" spans="1:14" ht="24" customHeight="1">
      <c r="A21" s="57" t="s">
        <v>147</v>
      </c>
      <c r="C21" s="97"/>
      <c r="D21" s="97"/>
      <c r="E21" s="93">
        <f>SUM(E19:E20)</f>
        <v>0</v>
      </c>
      <c r="F21" s="75"/>
      <c r="G21" s="93">
        <f>SUM(G19:G20)</f>
        <v>0</v>
      </c>
      <c r="H21" s="75"/>
      <c r="I21" s="93">
        <f>SUM(I19:I20)</f>
        <v>0</v>
      </c>
      <c r="J21" s="75"/>
      <c r="K21" s="93">
        <f>SUM(K19:K20)</f>
        <v>1517387</v>
      </c>
      <c r="L21" s="75"/>
      <c r="M21" s="93">
        <f>SUM(M19:M20)</f>
        <v>1517387</v>
      </c>
    </row>
    <row r="22" spans="1:14" ht="24" customHeight="1">
      <c r="A22" s="57" t="s">
        <v>148</v>
      </c>
      <c r="C22" s="100">
        <v>15</v>
      </c>
      <c r="D22" s="97"/>
      <c r="E22" s="95">
        <v>0</v>
      </c>
      <c r="F22" s="75"/>
      <c r="G22" s="95">
        <v>0</v>
      </c>
      <c r="H22" s="75"/>
      <c r="I22" s="95">
        <v>0</v>
      </c>
      <c r="J22" s="75"/>
      <c r="K22" s="95">
        <v>-1887515</v>
      </c>
      <c r="L22" s="75"/>
      <c r="M22" s="96">
        <f>SUM(E22:K22)</f>
        <v>-1887515</v>
      </c>
    </row>
    <row r="23" spans="1:14" ht="24" customHeight="1" thickBot="1">
      <c r="A23" s="99" t="s">
        <v>151</v>
      </c>
      <c r="B23" s="97"/>
      <c r="C23" s="97"/>
      <c r="D23" s="97"/>
      <c r="E23" s="98">
        <f>SUM(E18:E22)-E21</f>
        <v>3145899</v>
      </c>
      <c r="F23" s="75"/>
      <c r="G23" s="98">
        <f>SUM(G18:G22)-G21</f>
        <v>89416</v>
      </c>
      <c r="H23" s="75"/>
      <c r="I23" s="98">
        <f>SUM(I18:I22)-I21</f>
        <v>314591</v>
      </c>
      <c r="J23" s="75"/>
      <c r="K23" s="98">
        <f>SUM(K18:K22)-K21</f>
        <v>22253833</v>
      </c>
      <c r="L23" s="75"/>
      <c r="M23" s="98">
        <f>SUM(M18:M22)-M21</f>
        <v>25803739</v>
      </c>
      <c r="N23" s="58">
        <v>1117577</v>
      </c>
    </row>
    <row r="24" spans="1:14" ht="24" customHeight="1" thickTop="1">
      <c r="B24" s="90"/>
      <c r="C24" s="90"/>
      <c r="D24" s="90"/>
      <c r="M24" s="58">
        <f>M23-BS!H96</f>
        <v>0</v>
      </c>
    </row>
    <row r="25" spans="1:14" ht="24" customHeight="1">
      <c r="A25" s="57" t="s">
        <v>37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</row>
  </sheetData>
  <mergeCells count="2">
    <mergeCell ref="E6:M6"/>
    <mergeCell ref="I7:K7"/>
  </mergeCells>
  <printOptions horizontalCentered="1"/>
  <pageMargins left="0.39370078740157483" right="0.19685039370078741" top="0.78740157480314965" bottom="0" header="0.19685039370078741" footer="0.19685039370078741"/>
  <pageSetup paperSize="9" scale="8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07"/>
  <sheetViews>
    <sheetView showGridLines="0" view="pageBreakPreview" zoomScaleNormal="100" zoomScaleSheetLayoutView="100" workbookViewId="0">
      <selection activeCell="I65" sqref="I65"/>
    </sheetView>
  </sheetViews>
  <sheetFormatPr defaultColWidth="9.44140625" defaultRowHeight="23.4"/>
  <cols>
    <col min="1" max="1" width="36.44140625" style="57" customWidth="1"/>
    <col min="2" max="2" width="1.44140625" style="57" customWidth="1"/>
    <col min="3" max="3" width="16.33203125" style="57" customWidth="1"/>
    <col min="4" max="4" width="3.6640625" style="57" customWidth="1"/>
    <col min="5" max="5" width="14.44140625" style="58" customWidth="1"/>
    <col min="6" max="6" width="1.44140625" style="58" customWidth="1"/>
    <col min="7" max="7" width="14.44140625" style="58" customWidth="1"/>
    <col min="8" max="8" width="1.44140625" style="58" customWidth="1"/>
    <col min="9" max="9" width="14.44140625" style="58" customWidth="1"/>
    <col min="10" max="10" width="1.44140625" style="58" customWidth="1"/>
    <col min="11" max="11" width="14.44140625" style="58" customWidth="1"/>
    <col min="12" max="12" width="1.44140625" style="57" customWidth="1"/>
    <col min="13" max="16384" width="9.44140625" style="57"/>
  </cols>
  <sheetData>
    <row r="1" spans="1:11">
      <c r="K1" s="59" t="s">
        <v>80</v>
      </c>
    </row>
    <row r="2" spans="1:11" s="61" customFormat="1">
      <c r="A2" s="60" t="s">
        <v>0</v>
      </c>
      <c r="B2" s="60"/>
      <c r="C2" s="60"/>
      <c r="D2" s="60"/>
      <c r="E2" s="60"/>
      <c r="F2" s="60"/>
      <c r="G2" s="60"/>
      <c r="H2" s="60"/>
      <c r="I2" s="60"/>
      <c r="J2" s="60"/>
      <c r="K2" s="60"/>
    </row>
    <row r="3" spans="1:11">
      <c r="A3" s="60" t="s">
        <v>155</v>
      </c>
      <c r="B3" s="60"/>
      <c r="C3" s="60"/>
      <c r="D3" s="60"/>
      <c r="E3" s="60"/>
      <c r="F3" s="60"/>
      <c r="G3" s="60"/>
      <c r="H3" s="60"/>
      <c r="I3" s="60"/>
      <c r="J3" s="60"/>
      <c r="K3" s="60"/>
    </row>
    <row r="4" spans="1:11">
      <c r="A4" s="60" t="s">
        <v>123</v>
      </c>
      <c r="B4" s="60"/>
      <c r="C4" s="60"/>
      <c r="D4" s="60"/>
      <c r="E4" s="60"/>
      <c r="F4" s="60"/>
      <c r="G4" s="60"/>
      <c r="H4" s="60"/>
      <c r="I4" s="60"/>
      <c r="J4" s="60"/>
      <c r="K4" s="60"/>
    </row>
    <row r="5" spans="1:11">
      <c r="A5" s="164" t="s">
        <v>3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</row>
    <row r="6" spans="1:11" s="61" customFormat="1">
      <c r="A6" s="62"/>
      <c r="B6" s="62"/>
      <c r="C6" s="62"/>
      <c r="D6" s="62"/>
      <c r="E6" s="158" t="s">
        <v>4</v>
      </c>
      <c r="F6" s="158"/>
      <c r="G6" s="158"/>
      <c r="H6" s="64"/>
      <c r="I6" s="158" t="s">
        <v>5</v>
      </c>
      <c r="J6" s="159"/>
      <c r="K6" s="159"/>
    </row>
    <row r="7" spans="1:11">
      <c r="A7" s="65"/>
      <c r="B7" s="65"/>
      <c r="C7" s="66"/>
      <c r="D7" s="65"/>
      <c r="E7" s="155" t="s">
        <v>84</v>
      </c>
      <c r="F7" s="66"/>
      <c r="G7" s="155" t="s">
        <v>85</v>
      </c>
      <c r="H7" s="62"/>
      <c r="I7" s="155" t="s">
        <v>84</v>
      </c>
      <c r="J7" s="66"/>
      <c r="K7" s="155" t="s">
        <v>85</v>
      </c>
    </row>
    <row r="8" spans="1:11">
      <c r="A8" s="65"/>
      <c r="B8" s="65"/>
      <c r="C8" s="66"/>
      <c r="D8" s="65"/>
      <c r="E8" s="78"/>
      <c r="F8" s="77"/>
      <c r="G8" s="78"/>
      <c r="H8" s="64"/>
      <c r="I8" s="78"/>
      <c r="J8" s="77"/>
      <c r="K8" s="78"/>
    </row>
    <row r="9" spans="1:11">
      <c r="A9" s="60" t="s">
        <v>156</v>
      </c>
      <c r="B9" s="65"/>
      <c r="C9" s="65"/>
      <c r="D9" s="65"/>
      <c r="E9" s="18"/>
      <c r="F9" s="67"/>
      <c r="G9" s="18"/>
      <c r="H9" s="18"/>
      <c r="I9" s="18"/>
      <c r="J9" s="67"/>
      <c r="K9" s="18"/>
    </row>
    <row r="10" spans="1:11">
      <c r="A10" s="57" t="s">
        <v>157</v>
      </c>
      <c r="C10" s="19"/>
      <c r="E10" s="5">
        <f>PL!E90</f>
        <v>3677650</v>
      </c>
      <c r="G10" s="5">
        <f>PL!G90</f>
        <v>4634867</v>
      </c>
      <c r="H10" s="5"/>
      <c r="I10" s="5">
        <f>PL!I90</f>
        <v>1666000</v>
      </c>
      <c r="J10" s="5"/>
      <c r="K10" s="5">
        <f>PL!K90</f>
        <v>931975</v>
      </c>
    </row>
    <row r="11" spans="1:11">
      <c r="A11" s="57" t="s">
        <v>158</v>
      </c>
      <c r="C11" s="19"/>
      <c r="E11" s="5"/>
      <c r="G11" s="5"/>
      <c r="H11" s="5"/>
      <c r="I11" s="5"/>
      <c r="J11" s="5"/>
      <c r="K11" s="5"/>
    </row>
    <row r="12" spans="1:11">
      <c r="A12" s="57" t="s">
        <v>159</v>
      </c>
      <c r="C12" s="19"/>
      <c r="E12" s="5"/>
      <c r="G12" s="5"/>
      <c r="H12" s="5"/>
      <c r="I12" s="5"/>
      <c r="J12" s="67"/>
      <c r="K12" s="5"/>
    </row>
    <row r="13" spans="1:11">
      <c r="A13" s="57" t="s">
        <v>160</v>
      </c>
      <c r="C13" s="19"/>
      <c r="E13" s="67">
        <f>163109</f>
        <v>163109</v>
      </c>
      <c r="G13" s="67">
        <v>177290</v>
      </c>
      <c r="I13" s="67">
        <v>25007</v>
      </c>
      <c r="K13" s="67">
        <v>28337</v>
      </c>
    </row>
    <row r="14" spans="1:11">
      <c r="A14" s="57" t="s">
        <v>161</v>
      </c>
      <c r="C14" s="19"/>
      <c r="E14" s="67">
        <v>18396</v>
      </c>
      <c r="G14" s="67">
        <v>32770</v>
      </c>
      <c r="I14" s="67">
        <v>1631</v>
      </c>
      <c r="K14" s="67">
        <v>2828</v>
      </c>
    </row>
    <row r="15" spans="1:11">
      <c r="A15" s="57" t="s">
        <v>162</v>
      </c>
      <c r="C15" s="19"/>
      <c r="E15" s="67">
        <v>4464</v>
      </c>
      <c r="G15" s="67">
        <v>864</v>
      </c>
      <c r="I15" s="67">
        <v>0</v>
      </c>
      <c r="K15" s="67">
        <v>0</v>
      </c>
    </row>
    <row r="16" spans="1:11">
      <c r="A16" s="57" t="s">
        <v>163</v>
      </c>
      <c r="C16" s="19"/>
      <c r="E16" s="67">
        <v>-12017</v>
      </c>
      <c r="G16" s="67">
        <v>0</v>
      </c>
      <c r="I16" s="67">
        <v>0</v>
      </c>
      <c r="K16" s="67">
        <v>0</v>
      </c>
    </row>
    <row r="17" spans="1:11">
      <c r="A17" s="57" t="s">
        <v>164</v>
      </c>
      <c r="C17" s="19"/>
      <c r="E17" s="67">
        <v>-8704</v>
      </c>
      <c r="G17" s="67">
        <v>0</v>
      </c>
      <c r="I17" s="67">
        <v>-8704</v>
      </c>
      <c r="K17" s="67">
        <v>0</v>
      </c>
    </row>
    <row r="18" spans="1:11">
      <c r="A18" s="57" t="s">
        <v>165</v>
      </c>
      <c r="C18" s="19"/>
      <c r="E18" s="67">
        <v>-8227</v>
      </c>
      <c r="G18" s="67">
        <v>34547</v>
      </c>
      <c r="I18" s="67">
        <v>0</v>
      </c>
      <c r="K18" s="67">
        <v>0</v>
      </c>
    </row>
    <row r="19" spans="1:11">
      <c r="A19" s="57" t="s">
        <v>166</v>
      </c>
      <c r="C19" s="19"/>
      <c r="E19" s="67">
        <v>-26242</v>
      </c>
      <c r="G19" s="67">
        <v>1796</v>
      </c>
      <c r="I19" s="67">
        <v>-22766</v>
      </c>
      <c r="K19" s="67">
        <v>0</v>
      </c>
    </row>
    <row r="20" spans="1:11">
      <c r="A20" s="57" t="s">
        <v>167</v>
      </c>
      <c r="C20" s="19"/>
      <c r="E20" s="67">
        <f>-255</f>
        <v>-255</v>
      </c>
      <c r="G20" s="67">
        <v>-203029</v>
      </c>
      <c r="I20" s="67">
        <v>-23</v>
      </c>
      <c r="K20" s="67">
        <v>-37</v>
      </c>
    </row>
    <row r="21" spans="1:11">
      <c r="A21" s="57" t="s">
        <v>168</v>
      </c>
      <c r="C21" s="19"/>
      <c r="E21" s="67">
        <v>-543931</v>
      </c>
      <c r="G21" s="67">
        <v>-631152</v>
      </c>
      <c r="I21" s="67">
        <v>0</v>
      </c>
      <c r="K21" s="67">
        <v>0</v>
      </c>
    </row>
    <row r="22" spans="1:11">
      <c r="A22" s="57" t="s">
        <v>169</v>
      </c>
      <c r="C22" s="19"/>
      <c r="E22" s="67">
        <v>0</v>
      </c>
      <c r="G22" s="67">
        <v>-4858</v>
      </c>
      <c r="I22" s="67">
        <v>-1970</v>
      </c>
      <c r="K22" s="67">
        <v>-37170</v>
      </c>
    </row>
    <row r="23" spans="1:11">
      <c r="A23" s="57" t="s">
        <v>170</v>
      </c>
      <c r="C23" s="19"/>
      <c r="E23" s="67">
        <v>0</v>
      </c>
      <c r="G23" s="67">
        <v>-797</v>
      </c>
      <c r="I23" s="67">
        <v>0</v>
      </c>
      <c r="K23" s="67">
        <v>0</v>
      </c>
    </row>
    <row r="24" spans="1:11">
      <c r="A24" s="57" t="s">
        <v>171</v>
      </c>
      <c r="C24" s="19"/>
      <c r="E24" s="67">
        <v>0</v>
      </c>
      <c r="G24" s="67">
        <v>0</v>
      </c>
      <c r="I24" s="67">
        <v>-923847</v>
      </c>
      <c r="K24" s="67">
        <v>-110522</v>
      </c>
    </row>
    <row r="25" spans="1:11">
      <c r="A25" s="57" t="s">
        <v>172</v>
      </c>
      <c r="C25" s="19"/>
      <c r="E25" s="67">
        <v>49767</v>
      </c>
      <c r="G25" s="67">
        <v>49002</v>
      </c>
      <c r="I25" s="67">
        <v>10800</v>
      </c>
      <c r="K25" s="67">
        <v>10608</v>
      </c>
    </row>
    <row r="26" spans="1:11">
      <c r="A26" s="57" t="s">
        <v>173</v>
      </c>
      <c r="C26" s="19"/>
      <c r="E26" s="67">
        <v>-10189</v>
      </c>
      <c r="G26" s="67">
        <v>-14006</v>
      </c>
      <c r="I26" s="67">
        <v>-1323552</v>
      </c>
      <c r="K26" s="67">
        <v>-1364157</v>
      </c>
    </row>
    <row r="27" spans="1:11">
      <c r="A27" s="57" t="s">
        <v>174</v>
      </c>
      <c r="C27" s="19"/>
      <c r="E27" s="10">
        <v>409784</v>
      </c>
      <c r="G27" s="10">
        <v>455336</v>
      </c>
      <c r="I27" s="10">
        <v>680652</v>
      </c>
      <c r="K27" s="10">
        <v>761969</v>
      </c>
    </row>
    <row r="28" spans="1:11">
      <c r="A28" s="57" t="s">
        <v>175</v>
      </c>
      <c r="C28" s="19"/>
    </row>
    <row r="29" spans="1:11">
      <c r="A29" s="57" t="s">
        <v>176</v>
      </c>
      <c r="C29" s="19"/>
      <c r="E29" s="5">
        <f>SUM(E10:E27)</f>
        <v>3713605</v>
      </c>
      <c r="G29" s="5">
        <f>SUM(G10:G27)</f>
        <v>4532630</v>
      </c>
      <c r="I29" s="5">
        <f>SUM(I10:I27)</f>
        <v>103228</v>
      </c>
      <c r="K29" s="5">
        <f>SUM(K10:K27)</f>
        <v>223831</v>
      </c>
    </row>
    <row r="30" spans="1:11">
      <c r="A30" s="57" t="s">
        <v>177</v>
      </c>
      <c r="C30" s="19"/>
      <c r="E30" s="5"/>
      <c r="G30" s="5"/>
      <c r="I30" s="5"/>
      <c r="K30" s="5"/>
    </row>
    <row r="31" spans="1:11">
      <c r="A31" s="57" t="s">
        <v>178</v>
      </c>
      <c r="B31" s="68"/>
      <c r="C31" s="19"/>
      <c r="D31" s="68"/>
      <c r="E31" s="5">
        <v>60101</v>
      </c>
      <c r="F31" s="156"/>
      <c r="G31" s="5">
        <v>8270</v>
      </c>
      <c r="H31" s="156"/>
      <c r="I31" s="5">
        <v>22887</v>
      </c>
      <c r="J31" s="156"/>
      <c r="K31" s="5">
        <v>-26612</v>
      </c>
    </row>
    <row r="32" spans="1:11">
      <c r="A32" s="57" t="s">
        <v>179</v>
      </c>
      <c r="C32" s="19"/>
      <c r="E32" s="5">
        <v>-2293300</v>
      </c>
      <c r="G32" s="5">
        <v>1256716</v>
      </c>
      <c r="I32" s="5">
        <v>19047</v>
      </c>
      <c r="K32" s="5">
        <v>80150</v>
      </c>
    </row>
    <row r="33" spans="1:11">
      <c r="A33" s="57" t="s">
        <v>180</v>
      </c>
      <c r="C33" s="19"/>
      <c r="E33" s="5">
        <v>90685</v>
      </c>
      <c r="G33" s="5">
        <v>-442045</v>
      </c>
      <c r="I33" s="5">
        <v>-2108</v>
      </c>
      <c r="K33" s="5">
        <v>46</v>
      </c>
    </row>
    <row r="34" spans="1:11">
      <c r="A34" s="61" t="s">
        <v>181</v>
      </c>
      <c r="B34" s="61"/>
      <c r="C34" s="19"/>
      <c r="D34" s="61"/>
      <c r="E34" s="5">
        <v>-6843</v>
      </c>
      <c r="F34" s="69"/>
      <c r="G34" s="5">
        <v>1146</v>
      </c>
      <c r="H34" s="69"/>
      <c r="I34" s="5">
        <v>-2747</v>
      </c>
      <c r="J34" s="69"/>
      <c r="K34" s="5">
        <v>-1861</v>
      </c>
    </row>
    <row r="35" spans="1:11">
      <c r="A35" s="57" t="s">
        <v>182</v>
      </c>
      <c r="B35" s="61"/>
      <c r="C35" s="19"/>
      <c r="D35" s="61"/>
      <c r="E35" s="4"/>
      <c r="F35" s="69"/>
      <c r="G35" s="4"/>
      <c r="H35" s="69"/>
      <c r="I35" s="4"/>
      <c r="J35" s="69"/>
      <c r="K35" s="4"/>
    </row>
    <row r="36" spans="1:11">
      <c r="A36" s="61" t="s">
        <v>183</v>
      </c>
      <c r="C36" s="19"/>
      <c r="E36" s="4">
        <v>222626</v>
      </c>
      <c r="G36" s="4">
        <v>-631807</v>
      </c>
      <c r="I36" s="4">
        <v>-138573</v>
      </c>
      <c r="K36" s="4">
        <v>-194296</v>
      </c>
    </row>
    <row r="37" spans="1:11">
      <c r="A37" s="57" t="s">
        <v>184</v>
      </c>
      <c r="C37" s="19"/>
      <c r="E37" s="5">
        <v>197140</v>
      </c>
      <c r="G37" s="5">
        <v>113233</v>
      </c>
      <c r="I37" s="5">
        <v>-157</v>
      </c>
      <c r="K37" s="5">
        <v>324</v>
      </c>
    </row>
    <row r="38" spans="1:11">
      <c r="A38" s="61" t="s">
        <v>185</v>
      </c>
      <c r="B38" s="68"/>
      <c r="C38" s="19"/>
      <c r="D38" s="68"/>
      <c r="E38" s="10">
        <v>-29529</v>
      </c>
      <c r="F38" s="156"/>
      <c r="G38" s="10">
        <v>-32152</v>
      </c>
      <c r="H38" s="156"/>
      <c r="I38" s="10">
        <v>-533</v>
      </c>
      <c r="J38" s="156"/>
      <c r="K38" s="10">
        <v>-2144</v>
      </c>
    </row>
    <row r="39" spans="1:11">
      <c r="A39" s="70" t="s">
        <v>186</v>
      </c>
      <c r="B39" s="68"/>
      <c r="C39" s="19"/>
      <c r="D39" s="68"/>
      <c r="E39" s="4">
        <f>SUM(E29:E38)</f>
        <v>1954485</v>
      </c>
      <c r="F39" s="156"/>
      <c r="G39" s="4">
        <f>SUM(G29:G38)</f>
        <v>4805991</v>
      </c>
      <c r="H39" s="156"/>
      <c r="I39" s="4">
        <f>SUM(I29:I38)</f>
        <v>1044</v>
      </c>
      <c r="J39" s="156"/>
      <c r="K39" s="4">
        <f>SUM(K29:K38)</f>
        <v>79438</v>
      </c>
    </row>
    <row r="40" spans="1:11">
      <c r="A40" s="61" t="s">
        <v>187</v>
      </c>
      <c r="B40" s="68"/>
      <c r="C40" s="19"/>
      <c r="D40" s="68"/>
      <c r="E40" s="4">
        <v>-16384</v>
      </c>
      <c r="F40" s="156"/>
      <c r="G40" s="4">
        <v>-7136</v>
      </c>
      <c r="H40" s="156"/>
      <c r="I40" s="4">
        <v>-15395</v>
      </c>
      <c r="J40" s="156"/>
      <c r="K40" s="4">
        <v>-4412</v>
      </c>
    </row>
    <row r="41" spans="1:11">
      <c r="A41" s="61" t="s">
        <v>188</v>
      </c>
      <c r="B41" s="68"/>
      <c r="C41" s="19"/>
      <c r="D41" s="68"/>
      <c r="E41" s="4">
        <v>-1015638</v>
      </c>
      <c r="F41" s="156"/>
      <c r="G41" s="4">
        <v>-1010526</v>
      </c>
      <c r="H41" s="156"/>
      <c r="I41" s="4">
        <v>-815487</v>
      </c>
      <c r="J41" s="156"/>
      <c r="K41" s="4">
        <v>-854487</v>
      </c>
    </row>
    <row r="42" spans="1:11">
      <c r="A42" s="61" t="s">
        <v>189</v>
      </c>
      <c r="B42" s="68"/>
      <c r="C42" s="19"/>
      <c r="D42" s="68"/>
      <c r="E42" s="10">
        <v>-889735</v>
      </c>
      <c r="F42" s="156"/>
      <c r="G42" s="10">
        <v>-1220347</v>
      </c>
      <c r="H42" s="156"/>
      <c r="I42" s="10">
        <v>-194114</v>
      </c>
      <c r="J42" s="156"/>
      <c r="K42" s="10">
        <v>-195427</v>
      </c>
    </row>
    <row r="43" spans="1:11">
      <c r="A43" s="71" t="s">
        <v>190</v>
      </c>
      <c r="B43" s="68"/>
      <c r="C43" s="72"/>
      <c r="D43" s="68"/>
      <c r="E43" s="63">
        <f>SUM(E39:E42)</f>
        <v>32728</v>
      </c>
      <c r="F43" s="156"/>
      <c r="G43" s="63">
        <f>SUM(G39:G42)</f>
        <v>2567982</v>
      </c>
      <c r="H43" s="156"/>
      <c r="I43" s="63">
        <f>SUM(I39:I42)</f>
        <v>-1023952</v>
      </c>
      <c r="J43" s="67"/>
      <c r="K43" s="63">
        <f>SUM(K39:K42)</f>
        <v>-974888</v>
      </c>
    </row>
    <row r="44" spans="1:11" ht="16.5" customHeight="1">
      <c r="A44" s="70"/>
      <c r="B44" s="68"/>
      <c r="C44" s="68"/>
      <c r="D44" s="68"/>
      <c r="E44" s="156"/>
      <c r="F44" s="156"/>
      <c r="G44" s="156"/>
      <c r="H44" s="156"/>
      <c r="I44" s="156"/>
      <c r="J44" s="156"/>
      <c r="K44" s="156"/>
    </row>
    <row r="45" spans="1:11">
      <c r="A45" s="70" t="s">
        <v>37</v>
      </c>
      <c r="B45" s="68"/>
      <c r="C45" s="68"/>
      <c r="D45" s="68"/>
      <c r="E45" s="156"/>
      <c r="F45" s="156"/>
      <c r="G45" s="156"/>
      <c r="H45" s="156"/>
      <c r="I45" s="156"/>
      <c r="J45" s="156"/>
      <c r="K45" s="156"/>
    </row>
    <row r="46" spans="1:11">
      <c r="K46" s="59" t="s">
        <v>80</v>
      </c>
    </row>
    <row r="47" spans="1:11" s="61" customFormat="1">
      <c r="A47" s="60" t="s">
        <v>0</v>
      </c>
      <c r="B47" s="60"/>
      <c r="C47" s="60"/>
      <c r="D47" s="60"/>
      <c r="E47" s="60"/>
      <c r="F47" s="60"/>
      <c r="G47" s="73"/>
      <c r="H47" s="60"/>
      <c r="I47" s="60"/>
      <c r="J47" s="60"/>
      <c r="K47" s="60"/>
    </row>
    <row r="48" spans="1:11">
      <c r="A48" s="60" t="s">
        <v>191</v>
      </c>
      <c r="B48" s="60"/>
      <c r="C48" s="60"/>
      <c r="D48" s="60"/>
      <c r="E48" s="73"/>
      <c r="F48" s="60"/>
      <c r="G48" s="60"/>
      <c r="H48" s="60"/>
      <c r="I48" s="60"/>
      <c r="J48" s="60"/>
      <c r="K48" s="60"/>
    </row>
    <row r="49" spans="1:11">
      <c r="A49" s="60" t="s">
        <v>123</v>
      </c>
      <c r="B49" s="60"/>
      <c r="C49" s="60"/>
      <c r="D49" s="60"/>
      <c r="E49" s="60"/>
      <c r="F49" s="60"/>
      <c r="G49" s="60"/>
      <c r="H49" s="60"/>
      <c r="I49" s="60"/>
      <c r="J49" s="60"/>
      <c r="K49" s="60"/>
    </row>
    <row r="50" spans="1:11">
      <c r="A50" s="164" t="s">
        <v>3</v>
      </c>
      <c r="B50" s="164"/>
      <c r="C50" s="164"/>
      <c r="D50" s="164"/>
      <c r="E50" s="164"/>
      <c r="F50" s="164"/>
      <c r="G50" s="164"/>
      <c r="H50" s="164"/>
      <c r="I50" s="164"/>
      <c r="J50" s="164"/>
      <c r="K50" s="164"/>
    </row>
    <row r="51" spans="1:11" s="61" customFormat="1">
      <c r="A51" s="62"/>
      <c r="B51" s="62"/>
      <c r="C51" s="62"/>
      <c r="D51" s="62"/>
      <c r="E51" s="158" t="s">
        <v>4</v>
      </c>
      <c r="F51" s="158"/>
      <c r="G51" s="158"/>
      <c r="H51" s="64"/>
      <c r="I51" s="158" t="s">
        <v>5</v>
      </c>
      <c r="J51" s="159"/>
      <c r="K51" s="159"/>
    </row>
    <row r="52" spans="1:11">
      <c r="A52" s="65"/>
      <c r="B52" s="65"/>
      <c r="C52" s="66"/>
      <c r="D52" s="65"/>
      <c r="E52" s="155" t="s">
        <v>84</v>
      </c>
      <c r="F52" s="66"/>
      <c r="G52" s="155" t="s">
        <v>85</v>
      </c>
      <c r="H52" s="62"/>
      <c r="I52" s="155" t="s">
        <v>84</v>
      </c>
      <c r="J52" s="66"/>
      <c r="K52" s="155" t="s">
        <v>85</v>
      </c>
    </row>
    <row r="53" spans="1:11">
      <c r="A53" s="74" t="s">
        <v>192</v>
      </c>
      <c r="E53" s="67"/>
      <c r="G53" s="67"/>
      <c r="H53" s="67"/>
      <c r="I53" s="67"/>
      <c r="K53" s="67"/>
    </row>
    <row r="54" spans="1:11">
      <c r="A54" s="61" t="s">
        <v>193</v>
      </c>
      <c r="B54" s="68"/>
      <c r="C54" s="19"/>
      <c r="D54" s="68"/>
      <c r="E54" s="5">
        <v>0</v>
      </c>
      <c r="F54" s="156"/>
      <c r="G54" s="5">
        <v>525000</v>
      </c>
      <c r="H54" s="156"/>
      <c r="I54" s="5">
        <v>22742500</v>
      </c>
      <c r="J54" s="156"/>
      <c r="K54" s="5">
        <v>18274900</v>
      </c>
    </row>
    <row r="55" spans="1:11">
      <c r="A55" s="61" t="s">
        <v>194</v>
      </c>
      <c r="B55" s="68"/>
      <c r="C55" s="19"/>
      <c r="D55" s="68"/>
      <c r="E55" s="5">
        <v>0</v>
      </c>
      <c r="F55" s="156"/>
      <c r="G55" s="5">
        <v>0</v>
      </c>
      <c r="H55" s="156"/>
      <c r="I55" s="5">
        <v>-22040100</v>
      </c>
      <c r="J55" s="156"/>
      <c r="K55" s="5">
        <v>-14810100</v>
      </c>
    </row>
    <row r="56" spans="1:11">
      <c r="A56" s="61" t="s">
        <v>195</v>
      </c>
      <c r="B56" s="68"/>
      <c r="C56" s="19"/>
      <c r="D56" s="68"/>
      <c r="E56" s="5">
        <v>52509</v>
      </c>
      <c r="F56" s="156"/>
      <c r="G56" s="5">
        <v>4523</v>
      </c>
      <c r="H56" s="156"/>
      <c r="I56" s="5">
        <v>33000</v>
      </c>
      <c r="J56" s="156"/>
      <c r="K56" s="5">
        <v>0</v>
      </c>
    </row>
    <row r="57" spans="1:11">
      <c r="A57" s="61" t="s">
        <v>196</v>
      </c>
      <c r="B57" s="68"/>
      <c r="C57" s="19"/>
      <c r="D57" s="68"/>
      <c r="E57" s="5">
        <v>0</v>
      </c>
      <c r="F57" s="156"/>
      <c r="G57" s="5">
        <v>-29026</v>
      </c>
      <c r="H57" s="69"/>
      <c r="I57" s="5">
        <v>0</v>
      </c>
      <c r="J57" s="156"/>
      <c r="K57" s="5">
        <v>9580</v>
      </c>
    </row>
    <row r="58" spans="1:11">
      <c r="A58" s="61" t="s">
        <v>197</v>
      </c>
      <c r="B58" s="68"/>
      <c r="C58" s="19"/>
      <c r="D58" s="68"/>
      <c r="E58" s="5">
        <v>0</v>
      </c>
      <c r="F58" s="156"/>
      <c r="G58" s="5">
        <v>0</v>
      </c>
      <c r="H58" s="69"/>
      <c r="I58" s="5">
        <v>1090970</v>
      </c>
      <c r="J58" s="156"/>
      <c r="K58" s="5">
        <v>1180000</v>
      </c>
    </row>
    <row r="59" spans="1:11">
      <c r="A59" s="61" t="s">
        <v>198</v>
      </c>
      <c r="B59" s="61"/>
      <c r="C59" s="19"/>
      <c r="D59" s="61"/>
      <c r="E59" s="5">
        <v>0</v>
      </c>
      <c r="F59" s="69"/>
      <c r="G59" s="67">
        <v>-1100548</v>
      </c>
      <c r="H59" s="69"/>
      <c r="I59" s="67">
        <v>-25000</v>
      </c>
      <c r="J59" s="156"/>
      <c r="K59" s="67">
        <v>-1151100</v>
      </c>
    </row>
    <row r="60" spans="1:11">
      <c r="A60" s="61" t="s">
        <v>92</v>
      </c>
      <c r="B60" s="61"/>
      <c r="C60" s="19"/>
      <c r="D60" s="61"/>
      <c r="E60" s="5">
        <v>923847</v>
      </c>
      <c r="F60" s="69"/>
      <c r="G60" s="5">
        <v>0</v>
      </c>
      <c r="H60" s="69"/>
      <c r="I60" s="5">
        <v>923847</v>
      </c>
      <c r="J60" s="69"/>
      <c r="K60" s="5">
        <v>110522</v>
      </c>
    </row>
    <row r="61" spans="1:11">
      <c r="A61" s="68" t="s">
        <v>199</v>
      </c>
      <c r="B61" s="61"/>
      <c r="C61" s="19"/>
      <c r="D61" s="61"/>
      <c r="E61" s="5">
        <v>1513</v>
      </c>
      <c r="F61" s="69"/>
      <c r="G61" s="5">
        <v>176976</v>
      </c>
      <c r="H61" s="69"/>
      <c r="I61" s="5">
        <v>44</v>
      </c>
      <c r="J61" s="69"/>
      <c r="K61" s="5">
        <v>205</v>
      </c>
    </row>
    <row r="62" spans="1:11">
      <c r="A62" s="68" t="s">
        <v>200</v>
      </c>
      <c r="B62" s="61"/>
      <c r="C62" s="19"/>
      <c r="D62" s="61"/>
      <c r="E62" s="5">
        <v>-33424</v>
      </c>
      <c r="F62" s="69"/>
      <c r="G62" s="5">
        <v>-29238</v>
      </c>
      <c r="H62" s="69"/>
      <c r="I62" s="5">
        <v>-608</v>
      </c>
      <c r="J62" s="69"/>
      <c r="K62" s="5">
        <v>-1361</v>
      </c>
    </row>
    <row r="63" spans="1:11">
      <c r="A63" s="68" t="s">
        <v>201</v>
      </c>
      <c r="B63" s="61"/>
      <c r="C63" s="19"/>
      <c r="D63" s="61"/>
      <c r="E63" s="5">
        <v>-3386</v>
      </c>
      <c r="F63" s="69"/>
      <c r="G63" s="5">
        <v>-5824</v>
      </c>
      <c r="H63" s="69"/>
      <c r="I63" s="5">
        <v>0</v>
      </c>
      <c r="J63" s="69"/>
      <c r="K63" s="5">
        <v>0</v>
      </c>
    </row>
    <row r="64" spans="1:11">
      <c r="A64" s="61" t="s">
        <v>202</v>
      </c>
      <c r="B64" s="61"/>
      <c r="C64" s="19"/>
      <c r="D64" s="61"/>
      <c r="E64" s="5">
        <v>10189</v>
      </c>
      <c r="F64" s="69"/>
      <c r="G64" s="5">
        <v>14006</v>
      </c>
      <c r="H64" s="69"/>
      <c r="I64" s="5">
        <v>394187</v>
      </c>
      <c r="J64" s="69"/>
      <c r="K64" s="5">
        <v>207850</v>
      </c>
    </row>
    <row r="65" spans="1:12">
      <c r="A65" s="71" t="s">
        <v>203</v>
      </c>
      <c r="B65" s="61"/>
      <c r="C65" s="19"/>
      <c r="D65" s="61"/>
      <c r="E65" s="6">
        <f>SUM(E54:E64)</f>
        <v>951248</v>
      </c>
      <c r="F65" s="69"/>
      <c r="G65" s="6">
        <f>SUM(G54:G64)</f>
        <v>-444131</v>
      </c>
      <c r="H65" s="69"/>
      <c r="I65" s="6">
        <f>SUM(I54:I64)</f>
        <v>3118840</v>
      </c>
      <c r="J65" s="69"/>
      <c r="K65" s="6">
        <f>SUM(K54:K64)</f>
        <v>3820496</v>
      </c>
    </row>
    <row r="66" spans="1:12">
      <c r="A66" s="74" t="s">
        <v>204</v>
      </c>
      <c r="B66" s="61"/>
      <c r="C66" s="19"/>
      <c r="D66" s="61"/>
      <c r="E66" s="5"/>
      <c r="F66" s="69"/>
      <c r="G66" s="5"/>
      <c r="H66" s="69"/>
      <c r="I66" s="5"/>
      <c r="J66" s="69"/>
      <c r="K66" s="5"/>
    </row>
    <row r="67" spans="1:12">
      <c r="A67" s="57" t="s">
        <v>205</v>
      </c>
      <c r="B67" s="61"/>
      <c r="C67" s="19"/>
      <c r="D67" s="61"/>
      <c r="E67" s="5">
        <v>28722920</v>
      </c>
      <c r="F67" s="5"/>
      <c r="G67" s="5">
        <v>26563270</v>
      </c>
      <c r="H67" s="69"/>
      <c r="I67" s="5">
        <v>12700000</v>
      </c>
      <c r="J67" s="69"/>
      <c r="K67" s="5">
        <v>15200000</v>
      </c>
    </row>
    <row r="68" spans="1:12">
      <c r="A68" s="57" t="s">
        <v>206</v>
      </c>
      <c r="B68" s="61"/>
      <c r="C68" s="19"/>
      <c r="D68" s="61"/>
      <c r="E68" s="5">
        <v>-28815920</v>
      </c>
      <c r="F68" s="5"/>
      <c r="G68" s="5">
        <v>-30151170</v>
      </c>
      <c r="H68" s="69"/>
      <c r="I68" s="5">
        <v>-13400000</v>
      </c>
      <c r="J68" s="69"/>
      <c r="K68" s="5">
        <v>-17500000</v>
      </c>
    </row>
    <row r="69" spans="1:12">
      <c r="A69" s="57" t="s">
        <v>207</v>
      </c>
      <c r="B69" s="61"/>
      <c r="C69" s="19"/>
      <c r="D69" s="61"/>
      <c r="E69" s="5">
        <v>0</v>
      </c>
      <c r="F69" s="5"/>
      <c r="G69" s="5">
        <v>1256000</v>
      </c>
      <c r="H69" s="69"/>
      <c r="I69" s="5">
        <v>0</v>
      </c>
      <c r="J69" s="69"/>
      <c r="K69" s="5">
        <v>1256000</v>
      </c>
    </row>
    <row r="70" spans="1:12">
      <c r="A70" s="57" t="s">
        <v>208</v>
      </c>
      <c r="B70" s="61"/>
      <c r="C70" s="19"/>
      <c r="D70" s="61"/>
      <c r="E70" s="5">
        <v>0</v>
      </c>
      <c r="F70" s="5"/>
      <c r="G70" s="5">
        <v>0</v>
      </c>
      <c r="H70" s="69"/>
      <c r="I70" s="5">
        <v>-1150000</v>
      </c>
      <c r="J70" s="69"/>
      <c r="K70" s="5">
        <v>-1244000</v>
      </c>
    </row>
    <row r="71" spans="1:12">
      <c r="A71" s="61" t="s">
        <v>209</v>
      </c>
      <c r="C71" s="19"/>
      <c r="E71" s="5">
        <v>-98516</v>
      </c>
      <c r="F71" s="5"/>
      <c r="G71" s="5">
        <v>-102559</v>
      </c>
      <c r="H71" s="69"/>
      <c r="I71" s="5">
        <v>-7604</v>
      </c>
      <c r="J71" s="69"/>
      <c r="K71" s="5">
        <v>-9343</v>
      </c>
    </row>
    <row r="72" spans="1:12">
      <c r="A72" s="61" t="s">
        <v>210</v>
      </c>
      <c r="C72" s="19"/>
      <c r="E72" s="5">
        <v>2475500</v>
      </c>
      <c r="F72" s="5"/>
      <c r="G72" s="5">
        <v>2487000</v>
      </c>
      <c r="H72" s="69"/>
      <c r="I72" s="5">
        <v>0</v>
      </c>
      <c r="J72" s="69"/>
      <c r="K72" s="5">
        <v>0</v>
      </c>
    </row>
    <row r="73" spans="1:12">
      <c r="A73" s="61" t="s">
        <v>211</v>
      </c>
      <c r="E73" s="5">
        <v>-3168950</v>
      </c>
      <c r="F73" s="5"/>
      <c r="G73" s="5">
        <v>-1373420</v>
      </c>
      <c r="H73" s="69"/>
      <c r="I73" s="5">
        <v>0</v>
      </c>
      <c r="J73" s="69"/>
      <c r="K73" s="4">
        <v>0</v>
      </c>
    </row>
    <row r="74" spans="1:12">
      <c r="A74" s="61" t="s">
        <v>212</v>
      </c>
      <c r="C74" s="19"/>
      <c r="E74" s="4">
        <v>6832573</v>
      </c>
      <c r="F74" s="5"/>
      <c r="G74" s="4">
        <v>7000000</v>
      </c>
      <c r="H74" s="69"/>
      <c r="I74" s="4">
        <v>6832573</v>
      </c>
      <c r="J74" s="69"/>
      <c r="K74" s="4">
        <v>7000000</v>
      </c>
    </row>
    <row r="75" spans="1:12">
      <c r="A75" s="61" t="s">
        <v>213</v>
      </c>
      <c r="C75" s="19"/>
      <c r="E75" s="4">
        <v>-5850000</v>
      </c>
      <c r="F75" s="5"/>
      <c r="G75" s="4">
        <v>-5270000</v>
      </c>
      <c r="H75" s="69"/>
      <c r="I75" s="4">
        <v>-5850000</v>
      </c>
      <c r="J75" s="69"/>
      <c r="K75" s="4">
        <v>-5270000</v>
      </c>
    </row>
    <row r="76" spans="1:12">
      <c r="A76" s="61" t="s">
        <v>148</v>
      </c>
      <c r="C76" s="19"/>
      <c r="E76" s="4">
        <v>-1887515</v>
      </c>
      <c r="F76" s="5"/>
      <c r="G76" s="4">
        <v>-2199881</v>
      </c>
      <c r="H76" s="69"/>
      <c r="I76" s="4">
        <v>-1887515</v>
      </c>
      <c r="J76" s="69"/>
      <c r="K76" s="4">
        <v>-2199881</v>
      </c>
      <c r="L76" s="61"/>
    </row>
    <row r="77" spans="1:12">
      <c r="A77" s="71" t="s">
        <v>214</v>
      </c>
      <c r="C77" s="19"/>
      <c r="E77" s="6">
        <f>SUM(E67:E76)</f>
        <v>-1789908</v>
      </c>
      <c r="G77" s="6">
        <f>SUM(G67:G76)</f>
        <v>-1790760</v>
      </c>
      <c r="I77" s="6">
        <f>SUM(I67:I76)</f>
        <v>-2762546</v>
      </c>
      <c r="K77" s="6">
        <f>SUM(K67:K76)</f>
        <v>-2767224</v>
      </c>
    </row>
    <row r="78" spans="1:12">
      <c r="A78" s="76" t="s">
        <v>215</v>
      </c>
      <c r="C78" s="19"/>
      <c r="E78" s="4">
        <f>SUM(E43,E65,E77)</f>
        <v>-805932</v>
      </c>
      <c r="G78" s="4">
        <f>SUM(G43,G65,G77)</f>
        <v>333091</v>
      </c>
      <c r="I78" s="4">
        <f>SUM(I43,I65,I77)</f>
        <v>-667658</v>
      </c>
      <c r="K78" s="4">
        <f>SUM(K43,K65,K77)</f>
        <v>78384</v>
      </c>
    </row>
    <row r="79" spans="1:12">
      <c r="A79" s="68" t="s">
        <v>216</v>
      </c>
      <c r="C79" s="19"/>
      <c r="E79" s="4">
        <f>BS!F11</f>
        <v>2565059</v>
      </c>
      <c r="G79" s="4">
        <v>2040725</v>
      </c>
      <c r="I79" s="4">
        <f>BS!J11</f>
        <v>747251</v>
      </c>
      <c r="K79" s="4">
        <v>252272</v>
      </c>
    </row>
    <row r="80" spans="1:12" ht="24" thickBot="1">
      <c r="A80" s="76" t="s">
        <v>217</v>
      </c>
      <c r="C80" s="19"/>
      <c r="E80" s="8">
        <f>SUM(E78:E79)</f>
        <v>1759127</v>
      </c>
      <c r="G80" s="8">
        <f>SUM(G78:G79)</f>
        <v>2373816</v>
      </c>
      <c r="I80" s="8">
        <f>SUM(I78:I79)</f>
        <v>79593</v>
      </c>
      <c r="K80" s="8">
        <f>SUM(K78:K79)</f>
        <v>330656</v>
      </c>
      <c r="L80" s="58"/>
    </row>
    <row r="81" spans="1:11" ht="24" thickTop="1">
      <c r="A81" s="61"/>
      <c r="C81" s="38"/>
      <c r="D81" s="39"/>
      <c r="E81" s="47">
        <f>E80-BS!D11</f>
        <v>0</v>
      </c>
      <c r="F81" s="48"/>
      <c r="G81" s="47"/>
      <c r="H81" s="48"/>
      <c r="I81" s="47">
        <f>I80-BS!H11</f>
        <v>0</v>
      </c>
      <c r="J81" s="48"/>
      <c r="K81" s="47"/>
    </row>
    <row r="82" spans="1:11">
      <c r="A82" s="60" t="s">
        <v>218</v>
      </c>
      <c r="C82" s="19"/>
      <c r="E82" s="4"/>
      <c r="G82" s="4"/>
      <c r="I82" s="4"/>
      <c r="J82" s="4"/>
      <c r="K82" s="4"/>
    </row>
    <row r="83" spans="1:11">
      <c r="A83" s="61" t="s">
        <v>219</v>
      </c>
      <c r="C83" s="19"/>
      <c r="E83" s="4"/>
      <c r="G83" s="4"/>
      <c r="I83" s="4"/>
      <c r="J83" s="4"/>
      <c r="K83" s="4"/>
    </row>
    <row r="84" spans="1:11">
      <c r="A84" s="61" t="s">
        <v>220</v>
      </c>
      <c r="C84" s="19"/>
      <c r="E84" s="4">
        <v>0</v>
      </c>
      <c r="G84" s="4">
        <v>890</v>
      </c>
      <c r="I84" s="4">
        <v>0</v>
      </c>
      <c r="J84" s="4"/>
      <c r="K84" s="4">
        <v>0</v>
      </c>
    </row>
    <row r="85" spans="1:11">
      <c r="A85" s="61" t="s">
        <v>221</v>
      </c>
      <c r="C85" s="19"/>
      <c r="E85" s="20">
        <v>42782</v>
      </c>
      <c r="G85" s="20">
        <v>51740</v>
      </c>
      <c r="I85" s="4">
        <v>7547</v>
      </c>
      <c r="K85" s="4">
        <v>13183</v>
      </c>
    </row>
    <row r="86" spans="1:11">
      <c r="A86" s="61"/>
      <c r="C86" s="19"/>
      <c r="G86" s="20"/>
      <c r="I86" s="20"/>
      <c r="K86" s="20"/>
    </row>
    <row r="87" spans="1:11" s="65" customFormat="1">
      <c r="A87" s="70" t="s">
        <v>37</v>
      </c>
      <c r="C87" s="66"/>
      <c r="D87" s="66"/>
      <c r="E87" s="67"/>
      <c r="F87" s="77"/>
      <c r="G87" s="64"/>
      <c r="H87" s="64"/>
      <c r="I87" s="78"/>
      <c r="J87" s="77"/>
      <c r="K87" s="64"/>
    </row>
    <row r="88" spans="1:11">
      <c r="E88" s="78"/>
    </row>
    <row r="107" spans="11:11">
      <c r="K107" s="79"/>
    </row>
  </sheetData>
  <mergeCells count="6">
    <mergeCell ref="E51:G51"/>
    <mergeCell ref="I51:K51"/>
    <mergeCell ref="A5:K5"/>
    <mergeCell ref="E6:G6"/>
    <mergeCell ref="I6:K6"/>
    <mergeCell ref="A50:K50"/>
  </mergeCells>
  <printOptions horizontalCentered="1"/>
  <pageMargins left="0.78740157480314965" right="0" top="0.78740157480314965" bottom="0" header="0.19685039370078741" footer="0.19685039370078741"/>
  <pageSetup paperSize="9" scale="73" fitToHeight="2" orientation="portrait" r:id="rId1"/>
  <rowBreaks count="1" manualBreakCount="1">
    <brk id="45" max="1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99caafa-13d1-4ce2-8b97-460c6a887907">
      <Terms xmlns="http://schemas.microsoft.com/office/infopath/2007/PartnerControls"/>
    </lcf76f155ced4ddcb4097134ff3c332f>
    <TaxCatchAll xmlns="50c908b1-f277-4340-90a9-4611d0b0f07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61353DDA14B0043A944FE391B227919" ma:contentTypeVersion="18" ma:contentTypeDescription="Create a new document." ma:contentTypeScope="" ma:versionID="efb51e949cee5f0683aa3ea82e78809d">
  <xsd:schema xmlns:xsd="http://www.w3.org/2001/XMLSchema" xmlns:xs="http://www.w3.org/2001/XMLSchema" xmlns:p="http://schemas.microsoft.com/office/2006/metadata/properties" xmlns:ns2="b99caafa-13d1-4ce2-8b97-460c6a887907" xmlns:ns3="54fbe56b-6914-422b-81b5-01e8571a1eb6" xmlns:ns4="50c908b1-f277-4340-90a9-4611d0b0f078" targetNamespace="http://schemas.microsoft.com/office/2006/metadata/properties" ma:root="true" ma:fieldsID="fb8ab61641a7d0d9e13e5a1b46e155fb" ns2:_="" ns3:_="" ns4:_="">
    <xsd:import namespace="b99caafa-13d1-4ce2-8b97-460c6a887907"/>
    <xsd:import namespace="54fbe56b-6914-422b-81b5-01e8571a1eb6"/>
    <xsd:import namespace="50c908b1-f277-4340-90a9-4611d0b0f0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9caafa-13d1-4ce2-8b97-460c6a8879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fbe56b-6914-422b-81b5-01e8571a1eb6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6f3fce2f-bec3-44a3-8c6d-566f8e64867a}" ma:internalName="TaxCatchAll" ma:showField="CatchAllData" ma:web="54fbe56b-6914-422b-81b5-01e8571a1eb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AFD3839-D1EE-4DBB-A276-A13D17E726DD}">
  <ds:schemaRefs>
    <ds:schemaRef ds:uri="http://schemas.microsoft.com/office/2006/metadata/properties"/>
    <ds:schemaRef ds:uri="http://schemas.microsoft.com/office/infopath/2007/PartnerControls"/>
    <ds:schemaRef ds:uri="b99caafa-13d1-4ce2-8b97-460c6a887907"/>
    <ds:schemaRef ds:uri="50c908b1-f277-4340-90a9-4611d0b0f078"/>
  </ds:schemaRefs>
</ds:datastoreItem>
</file>

<file path=customXml/itemProps2.xml><?xml version="1.0" encoding="utf-8"?>
<ds:datastoreItem xmlns:ds="http://schemas.openxmlformats.org/officeDocument/2006/customXml" ds:itemID="{C7611FA8-34F2-4F19-B94D-DD576E0F35F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DB39196-80D3-40B2-BCB4-96CBA47C13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99caafa-13d1-4ce2-8b97-460c6a887907"/>
    <ds:schemaRef ds:uri="54fbe56b-6914-422b-81b5-01e8571a1eb6"/>
    <ds:schemaRef ds:uri="50c908b1-f277-4340-90a9-4611d0b0f0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</vt:lpstr>
      <vt:lpstr>Conso</vt:lpstr>
      <vt:lpstr>The Company only</vt:lpstr>
      <vt:lpstr>CF</vt:lpstr>
      <vt:lpstr>BS!Print_Area</vt:lpstr>
      <vt:lpstr>CF!Print_Area</vt:lpstr>
      <vt:lpstr>Conso!Print_Area</vt:lpstr>
      <vt:lpstr>PL!Print_Area</vt:lpstr>
      <vt:lpstr>'The Company only'!Print_Area</vt:lpstr>
    </vt:vector>
  </TitlesOfParts>
  <Manager/>
  <Company>EY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Duangrat Wongsaengthip</cp:lastModifiedBy>
  <cp:revision/>
  <cp:lastPrinted>2025-10-29T05:43:11Z</cp:lastPrinted>
  <dcterms:created xsi:type="dcterms:W3CDTF">2018-06-18T07:15:15Z</dcterms:created>
  <dcterms:modified xsi:type="dcterms:W3CDTF">2025-11-12T04:00:24Z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0x010100A61353DDA14B0043A944FE391B227919</vt:lpwstr>
  </property>
</Properties>
</file>